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nseignement\enseignement 2022-2023\UPSTI\"/>
    </mc:Choice>
  </mc:AlternateContent>
  <xr:revisionPtr revIDLastSave="0" documentId="13_ncr:1_{0FC0C8B7-F46E-42DC-B533-6164E120F492}" xr6:coauthVersionLast="47" xr6:coauthVersionMax="47" xr10:uidLastSave="{00000000-0000-0000-0000-000000000000}"/>
  <bookViews>
    <workbookView xWindow="1990" yWindow="3210" windowWidth="2970" windowHeight="6990" tabRatio="725" activeTab="1" xr2:uid="{00000000-000D-0000-FFFF-FFFF00000000}"/>
  </bookViews>
  <sheets>
    <sheet name="Synthèses 23-22" sheetId="16" r:id="rId1"/>
    <sheet name="Détail 2023" sheetId="17" r:id="rId2"/>
    <sheet name="Détail 2022" sheetId="15" r:id="rId3"/>
    <sheet name="Détail 2021" sheetId="14" r:id="rId4"/>
    <sheet name="Détail 2020" sheetId="13" r:id="rId5"/>
    <sheet name="Détail 2019" sheetId="12" r:id="rId6"/>
    <sheet name="Détail 2018" sheetId="11" r:id="rId7"/>
    <sheet name="Détail 2017" sheetId="2" r:id="rId8"/>
    <sheet name="Synthèses-2011-2016" sheetId="3" r:id="rId9"/>
    <sheet name="Détail 2016" sheetId="4" r:id="rId10"/>
    <sheet name="Détail 2015" sheetId="5" r:id="rId11"/>
    <sheet name="Détail 2014" sheetId="6" r:id="rId12"/>
    <sheet name="Détail 2013" sheetId="7" r:id="rId13"/>
    <sheet name="Détail 2012" sheetId="8" r:id="rId14"/>
    <sheet name="Avant 2011" sheetId="9" r:id="rId15"/>
    <sheet name="Détail vierge" sheetId="10" state="hidden" r:id="rId16"/>
  </sheets>
  <definedNames>
    <definedName name="_xlnm.Print_Area" localSheetId="0">'Synthèses 23-22'!$A$1:$I$53</definedName>
  </definedNames>
  <calcPr calcId="191029"/>
</workbook>
</file>

<file path=xl/calcChain.xml><?xml version="1.0" encoding="utf-8"?>
<calcChain xmlns="http://schemas.openxmlformats.org/spreadsheetml/2006/main">
  <c r="AG5" i="16" l="1"/>
  <c r="AH5" i="16"/>
  <c r="AI5" i="16"/>
  <c r="AJ5" i="16"/>
  <c r="AK5" i="16"/>
  <c r="AL5" i="16"/>
  <c r="AM5" i="16"/>
  <c r="AG6" i="16"/>
  <c r="AH6" i="16"/>
  <c r="AI6" i="16"/>
  <c r="AJ6" i="16"/>
  <c r="AK6" i="16"/>
  <c r="AL6" i="16"/>
  <c r="AM6" i="16"/>
  <c r="AG7" i="16"/>
  <c r="AH7" i="16"/>
  <c r="AI7" i="16"/>
  <c r="AJ7" i="16"/>
  <c r="AK7" i="16"/>
  <c r="AL7" i="16"/>
  <c r="AM7" i="16"/>
  <c r="AG8" i="16"/>
  <c r="AH8" i="16"/>
  <c r="AI8" i="16"/>
  <c r="AJ8" i="16"/>
  <c r="AK8" i="16"/>
  <c r="AL8" i="16"/>
  <c r="AM8" i="16"/>
  <c r="AG9" i="16"/>
  <c r="AH9" i="16"/>
  <c r="AI9" i="16"/>
  <c r="AJ9" i="16"/>
  <c r="AK9" i="16"/>
  <c r="AL9" i="16"/>
  <c r="AM9" i="16"/>
  <c r="AG10" i="16"/>
  <c r="AH10" i="16"/>
  <c r="AI10" i="16"/>
  <c r="AJ10" i="16"/>
  <c r="AK10" i="16"/>
  <c r="AL10" i="16"/>
  <c r="AM10" i="16"/>
  <c r="AG11" i="16"/>
  <c r="AH11" i="16"/>
  <c r="AI11" i="16"/>
  <c r="AJ11" i="16"/>
  <c r="AK11" i="16"/>
  <c r="AL11" i="16"/>
  <c r="AM11" i="16"/>
  <c r="AG12" i="16"/>
  <c r="AH12" i="16"/>
  <c r="AI12" i="16"/>
  <c r="AJ12" i="16"/>
  <c r="AK12" i="16"/>
  <c r="AL12" i="16"/>
  <c r="AM12" i="16"/>
  <c r="AG13" i="16"/>
  <c r="AH13" i="16"/>
  <c r="AI13" i="16"/>
  <c r="AJ13" i="16"/>
  <c r="AK13" i="16"/>
  <c r="AL13" i="16"/>
  <c r="AM13" i="16"/>
  <c r="AG14" i="16"/>
  <c r="AH14" i="16"/>
  <c r="AI14" i="16"/>
  <c r="AJ14" i="16"/>
  <c r="AK14" i="16"/>
  <c r="AL14" i="16"/>
  <c r="AM14" i="16"/>
  <c r="AG15" i="16"/>
  <c r="AH15" i="16"/>
  <c r="AI15" i="16"/>
  <c r="AJ15" i="16"/>
  <c r="AK15" i="16"/>
  <c r="AL15" i="16"/>
  <c r="AM15" i="16"/>
  <c r="AG16" i="16"/>
  <c r="AH16" i="16"/>
  <c r="AI16" i="16"/>
  <c r="AJ16" i="16"/>
  <c r="AK16" i="16"/>
  <c r="AL16" i="16"/>
  <c r="AM16" i="16"/>
  <c r="AG17" i="16"/>
  <c r="AH17" i="16"/>
  <c r="AI17" i="16"/>
  <c r="AJ17" i="16"/>
  <c r="AK17" i="16"/>
  <c r="AL17" i="16"/>
  <c r="AM17" i="16"/>
  <c r="AG18" i="16"/>
  <c r="AH18" i="16"/>
  <c r="AI18" i="16"/>
  <c r="AJ18" i="16"/>
  <c r="AK18" i="16"/>
  <c r="AL18" i="16"/>
  <c r="AM18" i="16"/>
  <c r="AG19" i="16"/>
  <c r="AH19" i="16"/>
  <c r="AI19" i="16"/>
  <c r="AJ19" i="16"/>
  <c r="AK19" i="16"/>
  <c r="AL19" i="16"/>
  <c r="AM19" i="16"/>
  <c r="AG20" i="16"/>
  <c r="AH20" i="16"/>
  <c r="AI20" i="16"/>
  <c r="AJ20" i="16"/>
  <c r="AK20" i="16"/>
  <c r="AL20" i="16"/>
  <c r="AM20" i="16"/>
  <c r="AG21" i="16"/>
  <c r="AH21" i="16"/>
  <c r="AI21" i="16"/>
  <c r="AJ21" i="16"/>
  <c r="AK21" i="16"/>
  <c r="AL21" i="16"/>
  <c r="AM21" i="16"/>
  <c r="AG22" i="16"/>
  <c r="AH22" i="16"/>
  <c r="AI22" i="16"/>
  <c r="AJ22" i="16"/>
  <c r="AK22" i="16"/>
  <c r="AL22" i="16"/>
  <c r="AM22" i="16"/>
  <c r="AG23" i="16"/>
  <c r="AH23" i="16"/>
  <c r="AI23" i="16"/>
  <c r="AJ23" i="16"/>
  <c r="AK23" i="16"/>
  <c r="AL23" i="16"/>
  <c r="AM23" i="16"/>
  <c r="AG24" i="16"/>
  <c r="AH24" i="16"/>
  <c r="AI24" i="16"/>
  <c r="AJ24" i="16"/>
  <c r="AK24" i="16"/>
  <c r="AL24" i="16"/>
  <c r="AM24" i="16"/>
  <c r="AG25" i="16"/>
  <c r="AH25" i="16"/>
  <c r="AI25" i="16"/>
  <c r="AJ25" i="16"/>
  <c r="AK25" i="16"/>
  <c r="AL25" i="16"/>
  <c r="AM25" i="16"/>
  <c r="AG26" i="16"/>
  <c r="AH26" i="16"/>
  <c r="AI26" i="16"/>
  <c r="AJ26" i="16"/>
  <c r="AK26" i="16"/>
  <c r="AL26" i="16"/>
  <c r="AM26" i="16"/>
  <c r="AG27" i="16"/>
  <c r="AH27" i="16"/>
  <c r="AI27" i="16"/>
  <c r="AJ27" i="16"/>
  <c r="AK27" i="16"/>
  <c r="AL27" i="16"/>
  <c r="AM27" i="16"/>
  <c r="AG28" i="16"/>
  <c r="AH28" i="16"/>
  <c r="AI28" i="16"/>
  <c r="AJ28" i="16"/>
  <c r="AK28" i="16"/>
  <c r="AL28" i="16"/>
  <c r="AM28" i="16"/>
  <c r="AG29" i="16"/>
  <c r="AH29" i="16"/>
  <c r="AI29" i="16"/>
  <c r="AJ29" i="16"/>
  <c r="AK29" i="16"/>
  <c r="AL29" i="16"/>
  <c r="AM29" i="16"/>
  <c r="AG30" i="16"/>
  <c r="AH30" i="16"/>
  <c r="AI30" i="16"/>
  <c r="AJ30" i="16"/>
  <c r="AK30" i="16"/>
  <c r="AL30" i="16"/>
  <c r="AM30" i="16"/>
  <c r="AG31" i="16"/>
  <c r="AH31" i="16"/>
  <c r="AI31" i="16"/>
  <c r="AJ31" i="16"/>
  <c r="AK31" i="16"/>
  <c r="AL31" i="16"/>
  <c r="AM31" i="16"/>
  <c r="AG32" i="16"/>
  <c r="AH32" i="16"/>
  <c r="AI32" i="16"/>
  <c r="AJ32" i="16"/>
  <c r="AK32" i="16"/>
  <c r="AL32" i="16"/>
  <c r="AM32" i="16"/>
  <c r="AG33" i="16"/>
  <c r="AH33" i="16"/>
  <c r="AI33" i="16"/>
  <c r="AJ33" i="16"/>
  <c r="AK33" i="16"/>
  <c r="AL33" i="16"/>
  <c r="AM33" i="16"/>
  <c r="AG34" i="16"/>
  <c r="AH34" i="16"/>
  <c r="AI34" i="16"/>
  <c r="AJ34" i="16"/>
  <c r="AK34" i="16"/>
  <c r="AL34" i="16"/>
  <c r="AM34" i="16"/>
  <c r="AG35" i="16"/>
  <c r="AH35" i="16"/>
  <c r="AI35" i="16"/>
  <c r="AJ35" i="16"/>
  <c r="AK35" i="16"/>
  <c r="AL35" i="16"/>
  <c r="AM35" i="16"/>
  <c r="AG36" i="16"/>
  <c r="AH36" i="16"/>
  <c r="AI36" i="16"/>
  <c r="AJ36" i="16"/>
  <c r="AK36" i="16"/>
  <c r="AL36" i="16"/>
  <c r="AM36" i="16"/>
  <c r="AG37" i="16"/>
  <c r="AH37" i="16"/>
  <c r="AI37" i="16"/>
  <c r="AJ37" i="16"/>
  <c r="AK37" i="16"/>
  <c r="AL37" i="16"/>
  <c r="AM37" i="16"/>
  <c r="AG38" i="16"/>
  <c r="AH38" i="16"/>
  <c r="AI38" i="16"/>
  <c r="AJ38" i="16"/>
  <c r="AK38" i="16"/>
  <c r="AL38" i="16"/>
  <c r="AM38" i="16"/>
  <c r="AG39" i="16"/>
  <c r="AH39" i="16"/>
  <c r="AI39" i="16"/>
  <c r="AJ39" i="16"/>
  <c r="AK39" i="16"/>
  <c r="AL39" i="16"/>
  <c r="AM39" i="16"/>
  <c r="AG40" i="16"/>
  <c r="AH40" i="16"/>
  <c r="AI40" i="16"/>
  <c r="AJ40" i="16"/>
  <c r="AK40" i="16"/>
  <c r="AL40" i="16"/>
  <c r="AM40" i="16"/>
  <c r="AG41" i="16"/>
  <c r="AH41" i="16"/>
  <c r="AI41" i="16"/>
  <c r="AJ41" i="16"/>
  <c r="AK41" i="16"/>
  <c r="AL41" i="16"/>
  <c r="AM41" i="16"/>
  <c r="AG42" i="16"/>
  <c r="AH42" i="16"/>
  <c r="AI42" i="16"/>
  <c r="AJ42" i="16"/>
  <c r="AK42" i="16"/>
  <c r="AL42" i="16"/>
  <c r="AM42" i="16"/>
  <c r="AG43" i="16"/>
  <c r="AH43" i="16"/>
  <c r="AI43" i="16"/>
  <c r="AJ43" i="16"/>
  <c r="AK43" i="16"/>
  <c r="AL43" i="16"/>
  <c r="AM43" i="16"/>
  <c r="AG44" i="16"/>
  <c r="AH44" i="16"/>
  <c r="AI44" i="16"/>
  <c r="AJ44" i="16"/>
  <c r="AK44" i="16"/>
  <c r="AL44" i="16"/>
  <c r="AM44" i="16"/>
  <c r="AG45" i="16"/>
  <c r="AH45" i="16"/>
  <c r="AI45" i="16"/>
  <c r="AJ45" i="16"/>
  <c r="AK45" i="16"/>
  <c r="AL45" i="16"/>
  <c r="AM45" i="16"/>
  <c r="AG46" i="16"/>
  <c r="AH46" i="16"/>
  <c r="AI46" i="16"/>
  <c r="AJ46" i="16"/>
  <c r="AK46" i="16"/>
  <c r="AL46" i="16"/>
  <c r="AM46" i="16"/>
  <c r="AG47" i="16"/>
  <c r="AH47" i="16"/>
  <c r="AI47" i="16"/>
  <c r="AJ47" i="16"/>
  <c r="AK47" i="16"/>
  <c r="AL47" i="16"/>
  <c r="AM47" i="16"/>
  <c r="AG48" i="16"/>
  <c r="AH48" i="16"/>
  <c r="AI48" i="16"/>
  <c r="AJ48" i="16"/>
  <c r="AK48" i="16"/>
  <c r="AL48" i="16"/>
  <c r="AM48" i="16"/>
  <c r="AG49" i="16"/>
  <c r="AH49" i="16"/>
  <c r="AI49" i="16"/>
  <c r="AJ49" i="16"/>
  <c r="AK49" i="16"/>
  <c r="AL49" i="16"/>
  <c r="AM49" i="16"/>
  <c r="AG50" i="16"/>
  <c r="AH50" i="16"/>
  <c r="AI50" i="16"/>
  <c r="AJ50" i="16"/>
  <c r="AK50" i="16"/>
  <c r="AL50" i="16"/>
  <c r="AM50" i="16"/>
  <c r="AM4" i="16"/>
  <c r="AL4" i="16"/>
  <c r="AK4" i="16"/>
  <c r="AJ4" i="16"/>
  <c r="AI4" i="16"/>
  <c r="AH4" i="16"/>
  <c r="AG4" i="16"/>
  <c r="F57" i="16"/>
  <c r="I13" i="16"/>
  <c r="G13" i="16"/>
  <c r="H13" i="16"/>
  <c r="F13" i="16"/>
  <c r="F14" i="16" s="1"/>
  <c r="E13" i="16"/>
  <c r="D13" i="16"/>
  <c r="C13" i="16"/>
  <c r="F12" i="16"/>
  <c r="G12" i="16"/>
  <c r="H12" i="16"/>
  <c r="I12" i="16"/>
  <c r="E12" i="16"/>
  <c r="C12" i="16"/>
  <c r="D12" i="16"/>
  <c r="G11" i="16"/>
  <c r="H11" i="16"/>
  <c r="F11" i="16"/>
  <c r="C11" i="16"/>
  <c r="G10" i="16"/>
  <c r="H10" i="16"/>
  <c r="F10" i="16"/>
  <c r="C10" i="16"/>
  <c r="F9" i="16"/>
  <c r="G9" i="16"/>
  <c r="H9" i="16"/>
  <c r="I9" i="16"/>
  <c r="E9" i="16"/>
  <c r="D9" i="16"/>
  <c r="C9" i="16"/>
  <c r="G8" i="16"/>
  <c r="H8" i="16"/>
  <c r="I8" i="16"/>
  <c r="F8" i="16"/>
  <c r="C8" i="16"/>
  <c r="D7" i="16"/>
  <c r="E7" i="16"/>
  <c r="F7" i="16"/>
  <c r="G7" i="16"/>
  <c r="H7" i="16"/>
  <c r="I7" i="16"/>
  <c r="C7" i="16"/>
  <c r="D6" i="16"/>
  <c r="E6" i="16"/>
  <c r="F6" i="16"/>
  <c r="G6" i="16"/>
  <c r="H6" i="16"/>
  <c r="I6" i="16"/>
  <c r="C6" i="16"/>
  <c r="D5" i="16"/>
  <c r="F4" i="16"/>
  <c r="G4" i="16"/>
  <c r="H4" i="16"/>
  <c r="I4" i="16"/>
  <c r="E4" i="16"/>
  <c r="D4" i="16"/>
  <c r="C4" i="16"/>
  <c r="D28" i="16"/>
  <c r="E28" i="16"/>
  <c r="F28" i="16"/>
  <c r="G28" i="16"/>
  <c r="H28" i="16"/>
  <c r="I28" i="16"/>
  <c r="C28" i="16"/>
  <c r="C21" i="16"/>
  <c r="D21" i="16"/>
  <c r="E21" i="16"/>
  <c r="F21" i="16"/>
  <c r="G21" i="16"/>
  <c r="H21" i="16"/>
  <c r="I21" i="16"/>
  <c r="C22" i="16"/>
  <c r="D22" i="16"/>
  <c r="E22" i="16"/>
  <c r="F22" i="16"/>
  <c r="G22" i="16"/>
  <c r="H22" i="16"/>
  <c r="I22" i="16"/>
  <c r="C23" i="16"/>
  <c r="D23" i="16"/>
  <c r="E23" i="16"/>
  <c r="F23" i="16"/>
  <c r="G23" i="16"/>
  <c r="H23" i="16"/>
  <c r="I23" i="16"/>
  <c r="C24" i="16"/>
  <c r="D24" i="16"/>
  <c r="E24" i="16"/>
  <c r="F24" i="16"/>
  <c r="G24" i="16"/>
  <c r="H24" i="16"/>
  <c r="I24" i="16"/>
  <c r="C25" i="16"/>
  <c r="D25" i="16"/>
  <c r="E25" i="16"/>
  <c r="F25" i="16"/>
  <c r="G25" i="16"/>
  <c r="H25" i="16"/>
  <c r="I25" i="16"/>
  <c r="C26" i="16"/>
  <c r="D26" i="16"/>
  <c r="E26" i="16"/>
  <c r="F26" i="16"/>
  <c r="G26" i="16"/>
  <c r="H26" i="16"/>
  <c r="I26" i="16"/>
  <c r="C27" i="16"/>
  <c r="D27" i="16"/>
  <c r="E27" i="16"/>
  <c r="F27" i="16"/>
  <c r="G27" i="16"/>
  <c r="H27" i="16"/>
  <c r="I27" i="16"/>
  <c r="F20" i="16"/>
  <c r="G20" i="16"/>
  <c r="H20" i="16"/>
  <c r="I20" i="16"/>
  <c r="E20" i="16"/>
  <c r="D20" i="16"/>
  <c r="C20" i="16"/>
  <c r="F19" i="16"/>
  <c r="G19" i="16"/>
  <c r="H19" i="16"/>
  <c r="I19" i="16"/>
  <c r="E19" i="16"/>
  <c r="D19" i="16"/>
  <c r="C19" i="16"/>
  <c r="C18" i="16"/>
  <c r="D18" i="16"/>
  <c r="E18" i="16"/>
  <c r="F18" i="16"/>
  <c r="G18" i="16"/>
  <c r="H18" i="16"/>
  <c r="I18" i="16"/>
  <c r="C17" i="16"/>
  <c r="F17" i="16"/>
  <c r="G17" i="16"/>
  <c r="H17" i="16"/>
  <c r="I17" i="16"/>
  <c r="E17" i="16"/>
  <c r="D17" i="16"/>
  <c r="F16" i="16"/>
  <c r="G16" i="16"/>
  <c r="H16" i="16"/>
  <c r="I16" i="16"/>
  <c r="E16" i="16"/>
  <c r="D16" i="16"/>
  <c r="C16" i="16"/>
  <c r="F15" i="16"/>
  <c r="G15" i="16"/>
  <c r="H15" i="16"/>
  <c r="I15" i="16"/>
  <c r="E15" i="16"/>
  <c r="D15" i="16"/>
  <c r="C15" i="16"/>
  <c r="F40" i="16"/>
  <c r="G40" i="16"/>
  <c r="G41" i="16" s="1"/>
  <c r="H40" i="16"/>
  <c r="I40" i="16"/>
  <c r="E40" i="16"/>
  <c r="E41" i="16" s="1"/>
  <c r="C40" i="16"/>
  <c r="D40" i="16"/>
  <c r="F41" i="16"/>
  <c r="J66" i="17"/>
  <c r="F39" i="16"/>
  <c r="G39" i="16"/>
  <c r="H39" i="16"/>
  <c r="I39" i="16"/>
  <c r="I41" i="16" s="1"/>
  <c r="E39" i="16"/>
  <c r="D39" i="16"/>
  <c r="C39" i="16"/>
  <c r="D41" i="16"/>
  <c r="H41" i="16"/>
  <c r="D49" i="16"/>
  <c r="F49" i="16"/>
  <c r="F44" i="16"/>
  <c r="G44" i="16"/>
  <c r="H44" i="16"/>
  <c r="C30" i="16"/>
  <c r="D30" i="16"/>
  <c r="E30" i="16"/>
  <c r="F30" i="16"/>
  <c r="G30" i="16"/>
  <c r="H30" i="16"/>
  <c r="I30" i="16"/>
  <c r="C31" i="16"/>
  <c r="D31" i="16"/>
  <c r="E31" i="16"/>
  <c r="F31" i="16"/>
  <c r="G31" i="16"/>
  <c r="H31" i="16"/>
  <c r="I31" i="16"/>
  <c r="C32" i="16"/>
  <c r="D32" i="16"/>
  <c r="E32" i="16"/>
  <c r="F32" i="16"/>
  <c r="G32" i="16"/>
  <c r="H32" i="16"/>
  <c r="I32" i="16"/>
  <c r="C33" i="16"/>
  <c r="D33" i="16"/>
  <c r="E33" i="16"/>
  <c r="F33" i="16"/>
  <c r="G33" i="16"/>
  <c r="H33" i="16"/>
  <c r="I33" i="16"/>
  <c r="C34" i="16"/>
  <c r="D34" i="16"/>
  <c r="E34" i="16"/>
  <c r="F34" i="16"/>
  <c r="G34" i="16"/>
  <c r="H34" i="16"/>
  <c r="I34" i="16"/>
  <c r="C35" i="16"/>
  <c r="D35" i="16"/>
  <c r="E35" i="16"/>
  <c r="F35" i="16"/>
  <c r="G35" i="16"/>
  <c r="H35" i="16"/>
  <c r="I35" i="16"/>
  <c r="C36" i="16"/>
  <c r="D36" i="16"/>
  <c r="E36" i="16"/>
  <c r="F36" i="16"/>
  <c r="G36" i="16"/>
  <c r="H36" i="16"/>
  <c r="I36" i="16"/>
  <c r="C37" i="16"/>
  <c r="D37" i="16"/>
  <c r="E37" i="16"/>
  <c r="F37" i="16"/>
  <c r="G37" i="16"/>
  <c r="H37" i="16"/>
  <c r="I37" i="16"/>
  <c r="C38" i="16"/>
  <c r="D38" i="16"/>
  <c r="E38" i="16"/>
  <c r="F38" i="16"/>
  <c r="G38" i="16"/>
  <c r="H38" i="16"/>
  <c r="I38" i="16"/>
  <c r="F29" i="16"/>
  <c r="G29" i="16"/>
  <c r="H29" i="16"/>
  <c r="I29" i="16"/>
  <c r="E29" i="16"/>
  <c r="D29" i="16"/>
  <c r="C29" i="16"/>
  <c r="C41" i="16" s="1"/>
  <c r="F43" i="16"/>
  <c r="G43" i="16"/>
  <c r="H43" i="16"/>
  <c r="I43" i="16"/>
  <c r="E43" i="16"/>
  <c r="D43" i="16"/>
  <c r="C43" i="16"/>
  <c r="F42" i="16"/>
  <c r="G42" i="16"/>
  <c r="H42" i="16"/>
  <c r="I42" i="16"/>
  <c r="I44" i="16" s="1"/>
  <c r="E42" i="16"/>
  <c r="E44" i="16" s="1"/>
  <c r="D42" i="16"/>
  <c r="D44" i="16" s="1"/>
  <c r="C42" i="16"/>
  <c r="C44" i="16" s="1"/>
  <c r="C46" i="16"/>
  <c r="D46" i="16"/>
  <c r="E46" i="16"/>
  <c r="F46" i="16"/>
  <c r="G46" i="16"/>
  <c r="H46" i="16"/>
  <c r="I46" i="16"/>
  <c r="C47" i="16"/>
  <c r="D47" i="16"/>
  <c r="E47" i="16"/>
  <c r="F47" i="16"/>
  <c r="G47" i="16"/>
  <c r="H47" i="16"/>
  <c r="I47" i="16"/>
  <c r="C48" i="16"/>
  <c r="D48" i="16"/>
  <c r="E48" i="16"/>
  <c r="F48" i="16"/>
  <c r="G48" i="16"/>
  <c r="H48" i="16"/>
  <c r="I48" i="16"/>
  <c r="F45" i="16"/>
  <c r="G45" i="16"/>
  <c r="H45" i="16"/>
  <c r="I45" i="16"/>
  <c r="E45" i="16"/>
  <c r="E49" i="16" s="1"/>
  <c r="D45" i="16"/>
  <c r="C45" i="16"/>
  <c r="N244" i="17"/>
  <c r="M244" i="17"/>
  <c r="L244" i="17"/>
  <c r="J8" i="17"/>
  <c r="J15" i="17"/>
  <c r="J71" i="17"/>
  <c r="J72" i="17"/>
  <c r="J142" i="17"/>
  <c r="J143" i="17" s="1"/>
  <c r="J222" i="17"/>
  <c r="J238" i="17" s="1"/>
  <c r="J236" i="17"/>
  <c r="J190" i="17"/>
  <c r="J204" i="17"/>
  <c r="L204" i="17"/>
  <c r="J178" i="17"/>
  <c r="Q49" i="16"/>
  <c r="P49" i="16"/>
  <c r="O49" i="16"/>
  <c r="N49" i="16"/>
  <c r="M49" i="16"/>
  <c r="R14" i="16"/>
  <c r="Q14" i="16"/>
  <c r="P14" i="16"/>
  <c r="O14" i="16"/>
  <c r="N14" i="16"/>
  <c r="M13" i="16"/>
  <c r="M14" i="16" s="1"/>
  <c r="J47" i="17"/>
  <c r="J110" i="17"/>
  <c r="D34" i="17"/>
  <c r="V29" i="17" s="1"/>
  <c r="J34" i="17"/>
  <c r="I236" i="17"/>
  <c r="Z12" i="17" s="1"/>
  <c r="H236" i="17"/>
  <c r="Y12" i="17" s="1"/>
  <c r="G236" i="17"/>
  <c r="X12" i="17" s="1"/>
  <c r="F236" i="17"/>
  <c r="W12" i="17" s="1"/>
  <c r="D236" i="17"/>
  <c r="V12" i="17" s="1"/>
  <c r="C236" i="17"/>
  <c r="U12" i="17" s="1"/>
  <c r="L222" i="17"/>
  <c r="U11" i="17" s="1"/>
  <c r="I222" i="17"/>
  <c r="Z11" i="17" s="1"/>
  <c r="H222" i="17"/>
  <c r="Y11" i="17" s="1"/>
  <c r="G222" i="17"/>
  <c r="X11" i="17" s="1"/>
  <c r="F222" i="17"/>
  <c r="D222" i="17"/>
  <c r="C222" i="17"/>
  <c r="I204" i="17"/>
  <c r="Z10" i="17" s="1"/>
  <c r="H204" i="17"/>
  <c r="Y10" i="17" s="1"/>
  <c r="G204" i="17"/>
  <c r="X10" i="17" s="1"/>
  <c r="F204" i="17"/>
  <c r="W10" i="17" s="1"/>
  <c r="D204" i="17"/>
  <c r="V10" i="17" s="1"/>
  <c r="C204" i="17"/>
  <c r="U10" i="17" s="1"/>
  <c r="I190" i="17"/>
  <c r="Z9" i="17" s="1"/>
  <c r="H190" i="17"/>
  <c r="Y9" i="17" s="1"/>
  <c r="G190" i="17"/>
  <c r="X9" i="17" s="1"/>
  <c r="F190" i="17"/>
  <c r="W9" i="17" s="1"/>
  <c r="D190" i="17"/>
  <c r="V9" i="17" s="1"/>
  <c r="C190" i="17"/>
  <c r="U9" i="17" s="1"/>
  <c r="L178" i="17"/>
  <c r="L238" i="17" s="1"/>
  <c r="I178" i="17"/>
  <c r="Z8" i="17" s="1"/>
  <c r="H178" i="17"/>
  <c r="Y8" i="17" s="1"/>
  <c r="G178" i="17"/>
  <c r="X8" i="17" s="1"/>
  <c r="Q177" i="17"/>
  <c r="P177" i="17"/>
  <c r="Q175" i="17"/>
  <c r="P175" i="17"/>
  <c r="Q174" i="17"/>
  <c r="P174" i="17"/>
  <c r="Q173" i="17"/>
  <c r="P173" i="17"/>
  <c r="Q172" i="17"/>
  <c r="P172" i="17"/>
  <c r="Q171" i="17"/>
  <c r="P171" i="17"/>
  <c r="Q170" i="17"/>
  <c r="P170" i="17"/>
  <c r="Q169" i="17"/>
  <c r="P169" i="17"/>
  <c r="Q168" i="17"/>
  <c r="P168" i="17"/>
  <c r="Q167" i="17"/>
  <c r="P167" i="17"/>
  <c r="Q165" i="17"/>
  <c r="P165" i="17"/>
  <c r="Q164" i="17"/>
  <c r="P164" i="17"/>
  <c r="Q162" i="17"/>
  <c r="P162" i="17"/>
  <c r="Q160" i="17"/>
  <c r="P160" i="17"/>
  <c r="Q158" i="17"/>
  <c r="P158" i="17"/>
  <c r="Q157" i="17"/>
  <c r="P157" i="17"/>
  <c r="Q156" i="17"/>
  <c r="P156" i="17"/>
  <c r="Q155" i="17"/>
  <c r="P155" i="17"/>
  <c r="Q154" i="17"/>
  <c r="P154" i="17"/>
  <c r="Q152" i="17"/>
  <c r="P152" i="17"/>
  <c r="Q151" i="17"/>
  <c r="P151" i="17"/>
  <c r="Q150" i="17"/>
  <c r="P150" i="17"/>
  <c r="Q148" i="17"/>
  <c r="P148" i="17"/>
  <c r="Q147" i="17"/>
  <c r="P147" i="17"/>
  <c r="M142" i="17"/>
  <c r="M143" i="17" s="1"/>
  <c r="L142" i="17"/>
  <c r="L143" i="17" s="1"/>
  <c r="K142" i="17"/>
  <c r="K143" i="17" s="1"/>
  <c r="I142" i="17"/>
  <c r="Z6" i="17" s="1"/>
  <c r="H142" i="17"/>
  <c r="G142" i="17"/>
  <c r="F142" i="17"/>
  <c r="W6" i="17" s="1"/>
  <c r="E142" i="17"/>
  <c r="D142" i="17"/>
  <c r="C142" i="17"/>
  <c r="Q141" i="17"/>
  <c r="P141" i="17"/>
  <c r="Q140" i="17"/>
  <c r="P140" i="17"/>
  <c r="Q139" i="17"/>
  <c r="P139" i="17"/>
  <c r="Q138" i="17"/>
  <c r="P138" i="17"/>
  <c r="Q137" i="17"/>
  <c r="P137" i="17"/>
  <c r="Q136" i="17"/>
  <c r="P136" i="17"/>
  <c r="Q135" i="17"/>
  <c r="P135" i="17"/>
  <c r="Q134" i="17"/>
  <c r="P134" i="17"/>
  <c r="Q133" i="17"/>
  <c r="P133" i="17"/>
  <c r="Q132" i="17"/>
  <c r="P132" i="17"/>
  <c r="Q131" i="17"/>
  <c r="P131" i="17"/>
  <c r="Q130" i="17"/>
  <c r="P130" i="17"/>
  <c r="Q129" i="17"/>
  <c r="P129" i="17"/>
  <c r="Q128" i="17"/>
  <c r="P128" i="17"/>
  <c r="Q127" i="17"/>
  <c r="P127" i="17"/>
  <c r="Q126" i="17"/>
  <c r="P126" i="17"/>
  <c r="Q125" i="17"/>
  <c r="P125" i="17"/>
  <c r="Q124" i="17"/>
  <c r="P124" i="17"/>
  <c r="Q123" i="17"/>
  <c r="P123" i="17"/>
  <c r="Q122" i="17"/>
  <c r="P122" i="17"/>
  <c r="Q121" i="17"/>
  <c r="P121" i="17"/>
  <c r="Q120" i="17"/>
  <c r="P120" i="17"/>
  <c r="Q119" i="17"/>
  <c r="P119" i="17"/>
  <c r="Q118" i="17"/>
  <c r="P118" i="17"/>
  <c r="Q117" i="17"/>
  <c r="P117" i="17"/>
  <c r="Q116" i="17"/>
  <c r="P116" i="17"/>
  <c r="Q115" i="17"/>
  <c r="P115" i="17"/>
  <c r="Q114" i="17"/>
  <c r="P114" i="17"/>
  <c r="Q113" i="17"/>
  <c r="P113" i="17"/>
  <c r="I110" i="17"/>
  <c r="Z4" i="17" s="1"/>
  <c r="H110" i="17"/>
  <c r="Y4" i="17" s="1"/>
  <c r="G110" i="17"/>
  <c r="X4" i="17" s="1"/>
  <c r="F110" i="17"/>
  <c r="W4" i="17" s="1"/>
  <c r="E110" i="17"/>
  <c r="D110" i="17"/>
  <c r="V4" i="17" s="1"/>
  <c r="C110" i="17"/>
  <c r="U4" i="17" s="1"/>
  <c r="Q109" i="17"/>
  <c r="P109" i="17"/>
  <c r="Q108" i="17"/>
  <c r="P108" i="17"/>
  <c r="Q107" i="17"/>
  <c r="P107" i="17"/>
  <c r="Q106" i="17"/>
  <c r="P106" i="17"/>
  <c r="Q105" i="17"/>
  <c r="P105" i="17"/>
  <c r="Q104" i="17"/>
  <c r="P104" i="17"/>
  <c r="Q103" i="17"/>
  <c r="P103" i="17"/>
  <c r="Q102" i="17"/>
  <c r="P102" i="17"/>
  <c r="Q101" i="17"/>
  <c r="P101" i="17"/>
  <c r="Q100" i="17"/>
  <c r="P100" i="17"/>
  <c r="Q99" i="17"/>
  <c r="P99" i="17"/>
  <c r="Q98" i="17"/>
  <c r="P98" i="17"/>
  <c r="Q97" i="17"/>
  <c r="P97" i="17"/>
  <c r="Q96" i="17"/>
  <c r="P96" i="17"/>
  <c r="Q95" i="17"/>
  <c r="P95" i="17"/>
  <c r="Q94" i="17"/>
  <c r="P94" i="17"/>
  <c r="Q93" i="17"/>
  <c r="P93" i="17"/>
  <c r="Q92" i="17"/>
  <c r="P92" i="17"/>
  <c r="Q91" i="17"/>
  <c r="P91" i="17"/>
  <c r="Q90" i="17"/>
  <c r="P90" i="17"/>
  <c r="Q89" i="17"/>
  <c r="P89" i="17"/>
  <c r="Q88" i="17"/>
  <c r="P88" i="17"/>
  <c r="Q87" i="17"/>
  <c r="P87" i="17"/>
  <c r="Q86" i="17"/>
  <c r="P86" i="17"/>
  <c r="Q85" i="17"/>
  <c r="P85" i="17"/>
  <c r="Q84" i="17"/>
  <c r="P84" i="17"/>
  <c r="Q83" i="17"/>
  <c r="P83" i="17"/>
  <c r="Q82" i="17"/>
  <c r="P82" i="17"/>
  <c r="Q81" i="17"/>
  <c r="P81" i="17"/>
  <c r="Q80" i="17"/>
  <c r="P80" i="17"/>
  <c r="Q78" i="17"/>
  <c r="P78" i="17"/>
  <c r="Q77" i="17"/>
  <c r="P77" i="17"/>
  <c r="Q76" i="17"/>
  <c r="P76" i="17"/>
  <c r="Q75" i="17"/>
  <c r="P75" i="17"/>
  <c r="I71" i="17"/>
  <c r="H71" i="17"/>
  <c r="Y40" i="17" s="1"/>
  <c r="G71" i="17"/>
  <c r="X40" i="17" s="1"/>
  <c r="F71" i="17"/>
  <c r="D71" i="17"/>
  <c r="C71" i="17"/>
  <c r="U40" i="17" s="1"/>
  <c r="Q70" i="17"/>
  <c r="P70" i="17"/>
  <c r="Q69" i="17"/>
  <c r="P69" i="17"/>
  <c r="I66" i="17"/>
  <c r="Z39" i="17" s="1"/>
  <c r="H66" i="17"/>
  <c r="G66" i="17"/>
  <c r="X39" i="17" s="1"/>
  <c r="F66" i="17"/>
  <c r="W39" i="17" s="1"/>
  <c r="D66" i="17"/>
  <c r="V39" i="17" s="1"/>
  <c r="C66" i="17"/>
  <c r="Q62" i="17"/>
  <c r="P62" i="17"/>
  <c r="Q61" i="17"/>
  <c r="P61" i="17"/>
  <c r="Q60" i="17"/>
  <c r="P60" i="17"/>
  <c r="Q59" i="17"/>
  <c r="P59" i="17"/>
  <c r="Q58" i="17"/>
  <c r="P58" i="17"/>
  <c r="Q57" i="17"/>
  <c r="P57" i="17"/>
  <c r="Q56" i="17"/>
  <c r="P56" i="17"/>
  <c r="Q55" i="17"/>
  <c r="P55" i="17"/>
  <c r="Q54" i="17"/>
  <c r="P54" i="17"/>
  <c r="Q53" i="17"/>
  <c r="P53" i="17"/>
  <c r="Q52" i="17"/>
  <c r="P52" i="17"/>
  <c r="Q51" i="17"/>
  <c r="P51" i="17"/>
  <c r="Q50" i="17"/>
  <c r="P50" i="17"/>
  <c r="Z48" i="17"/>
  <c r="Y48" i="17"/>
  <c r="X48" i="17"/>
  <c r="W48" i="17"/>
  <c r="U48" i="17"/>
  <c r="AB47" i="17"/>
  <c r="Y47" i="17"/>
  <c r="X47" i="17"/>
  <c r="W47" i="17"/>
  <c r="V47" i="17"/>
  <c r="U47" i="17"/>
  <c r="I47" i="17"/>
  <c r="H47" i="17"/>
  <c r="G47" i="17"/>
  <c r="F47" i="17"/>
  <c r="D47" i="17"/>
  <c r="C47" i="17"/>
  <c r="V46" i="17"/>
  <c r="U46" i="17"/>
  <c r="Q46" i="17"/>
  <c r="P46" i="17"/>
  <c r="W45" i="17"/>
  <c r="V45" i="17"/>
  <c r="U45" i="17"/>
  <c r="Q45" i="17"/>
  <c r="P45" i="17"/>
  <c r="Q44" i="17"/>
  <c r="P44" i="17"/>
  <c r="V43" i="17"/>
  <c r="Q43" i="17"/>
  <c r="P43" i="17"/>
  <c r="Y42" i="17"/>
  <c r="Y44" i="17" s="1"/>
  <c r="X42" i="17"/>
  <c r="X44" i="17" s="1"/>
  <c r="W42" i="17"/>
  <c r="W44" i="17" s="1"/>
  <c r="V42" i="17"/>
  <c r="U42" i="17"/>
  <c r="U44" i="17" s="1"/>
  <c r="Q42" i="17"/>
  <c r="P42" i="17"/>
  <c r="Q41" i="17"/>
  <c r="P41" i="17"/>
  <c r="Q40" i="17"/>
  <c r="P40" i="17"/>
  <c r="Q39" i="17"/>
  <c r="P39" i="17"/>
  <c r="Z38" i="17"/>
  <c r="Y38" i="17"/>
  <c r="X38" i="17"/>
  <c r="W38" i="17"/>
  <c r="V38" i="17"/>
  <c r="U38" i="17"/>
  <c r="Q38" i="17"/>
  <c r="P38" i="17"/>
  <c r="Z37" i="17"/>
  <c r="Y37" i="17"/>
  <c r="X37" i="17"/>
  <c r="W37" i="17"/>
  <c r="V37" i="17"/>
  <c r="U37" i="17"/>
  <c r="Q37" i="17"/>
  <c r="P37" i="17"/>
  <c r="Z36" i="17"/>
  <c r="Y36" i="17"/>
  <c r="X36" i="17"/>
  <c r="W36" i="17"/>
  <c r="V36" i="17"/>
  <c r="U36" i="17"/>
  <c r="Z35" i="17"/>
  <c r="Y35" i="17"/>
  <c r="X35" i="17"/>
  <c r="W35" i="17"/>
  <c r="V35" i="17"/>
  <c r="U35" i="17"/>
  <c r="Z34" i="17"/>
  <c r="Y34" i="17"/>
  <c r="X34" i="17"/>
  <c r="W34" i="17"/>
  <c r="V34" i="17"/>
  <c r="U34" i="17"/>
  <c r="I34" i="17"/>
  <c r="Z29" i="17" s="1"/>
  <c r="H34" i="17"/>
  <c r="Y29" i="17" s="1"/>
  <c r="G34" i="17"/>
  <c r="X29" i="17" s="1"/>
  <c r="F34" i="17"/>
  <c r="W29" i="17" s="1"/>
  <c r="Z33" i="17"/>
  <c r="Y33" i="17"/>
  <c r="X33" i="17"/>
  <c r="W33" i="17"/>
  <c r="V33" i="17"/>
  <c r="U33" i="17"/>
  <c r="Z32" i="17"/>
  <c r="Y32" i="17"/>
  <c r="X32" i="17"/>
  <c r="W32" i="17"/>
  <c r="V32" i="17"/>
  <c r="U32" i="17"/>
  <c r="Z31" i="17"/>
  <c r="Y31" i="17"/>
  <c r="X31" i="17"/>
  <c r="W31" i="17"/>
  <c r="V31" i="17"/>
  <c r="U31" i="17"/>
  <c r="Q31" i="17"/>
  <c r="P31" i="17"/>
  <c r="Z30" i="17"/>
  <c r="Y30" i="17"/>
  <c r="X30" i="17"/>
  <c r="W30" i="17"/>
  <c r="V30" i="17"/>
  <c r="U30" i="17"/>
  <c r="Q30" i="17"/>
  <c r="P30" i="17"/>
  <c r="C30" i="17"/>
  <c r="U24" i="17" s="1"/>
  <c r="Q29" i="17"/>
  <c r="P29" i="17"/>
  <c r="Z28" i="17"/>
  <c r="X28" i="17"/>
  <c r="W28" i="17"/>
  <c r="V28" i="17"/>
  <c r="U28" i="17"/>
  <c r="Q28" i="17"/>
  <c r="P28" i="17"/>
  <c r="W27" i="17"/>
  <c r="V27" i="17"/>
  <c r="U27" i="17"/>
  <c r="Q27" i="17"/>
  <c r="P27" i="17"/>
  <c r="Z26" i="17"/>
  <c r="Y26" i="17"/>
  <c r="X26" i="17"/>
  <c r="W26" i="17"/>
  <c r="V26" i="17"/>
  <c r="U26" i="17"/>
  <c r="Q26" i="17"/>
  <c r="P26" i="17"/>
  <c r="Z25" i="17"/>
  <c r="Y25" i="17"/>
  <c r="X25" i="17"/>
  <c r="W25" i="17"/>
  <c r="V25" i="17"/>
  <c r="U25" i="17"/>
  <c r="Q25" i="17"/>
  <c r="P25" i="17"/>
  <c r="Z24" i="17"/>
  <c r="Y24" i="17"/>
  <c r="X24" i="17"/>
  <c r="W24" i="17"/>
  <c r="V24" i="17"/>
  <c r="Q24" i="17"/>
  <c r="P24" i="17"/>
  <c r="Z23" i="17"/>
  <c r="Y23" i="17"/>
  <c r="X23" i="17"/>
  <c r="W23" i="17"/>
  <c r="V23" i="17"/>
  <c r="U23" i="17"/>
  <c r="Q23" i="17"/>
  <c r="P23" i="17"/>
  <c r="Z22" i="17"/>
  <c r="Y22" i="17"/>
  <c r="X22" i="17"/>
  <c r="W22" i="17"/>
  <c r="V22" i="17"/>
  <c r="U22" i="17"/>
  <c r="Q22" i="17"/>
  <c r="P22" i="17"/>
  <c r="Z20" i="17"/>
  <c r="Y20" i="17"/>
  <c r="X20" i="17"/>
  <c r="W20" i="17"/>
  <c r="V20" i="17"/>
  <c r="U20" i="17"/>
  <c r="Q20" i="17"/>
  <c r="P20" i="17"/>
  <c r="Z19" i="17"/>
  <c r="Y19" i="17"/>
  <c r="X19" i="17"/>
  <c r="W19" i="17"/>
  <c r="V19" i="17"/>
  <c r="U19" i="17"/>
  <c r="Q19" i="17"/>
  <c r="P19" i="17"/>
  <c r="Z18" i="17"/>
  <c r="Y18" i="17"/>
  <c r="X18" i="17"/>
  <c r="W18" i="17"/>
  <c r="V18" i="17"/>
  <c r="U18" i="17"/>
  <c r="Q18" i="17"/>
  <c r="P18" i="17"/>
  <c r="Z17" i="17"/>
  <c r="Y17" i="17"/>
  <c r="X17" i="17"/>
  <c r="W17" i="17"/>
  <c r="V17" i="17"/>
  <c r="U17" i="17"/>
  <c r="Z16" i="17"/>
  <c r="Y16" i="17"/>
  <c r="X16" i="17"/>
  <c r="W16" i="17"/>
  <c r="V16" i="17"/>
  <c r="U16" i="17"/>
  <c r="Z15" i="17"/>
  <c r="Y15" i="17"/>
  <c r="X15" i="17"/>
  <c r="W15" i="17"/>
  <c r="V15" i="17"/>
  <c r="U15" i="17"/>
  <c r="I15" i="17"/>
  <c r="H15" i="17"/>
  <c r="G15" i="17"/>
  <c r="F15" i="17"/>
  <c r="D15" i="17"/>
  <c r="C15" i="17"/>
  <c r="Z14" i="17"/>
  <c r="Y14" i="17"/>
  <c r="X14" i="17"/>
  <c r="W14" i="17"/>
  <c r="V14" i="17"/>
  <c r="U14" i="17"/>
  <c r="Q14" i="17"/>
  <c r="P14" i="17"/>
  <c r="Q13" i="17"/>
  <c r="P13" i="17"/>
  <c r="Q12" i="17"/>
  <c r="P12" i="17"/>
  <c r="Q11" i="17"/>
  <c r="P11" i="17"/>
  <c r="Q10" i="17"/>
  <c r="P10" i="17"/>
  <c r="I8" i="17"/>
  <c r="H8" i="17"/>
  <c r="G8" i="17"/>
  <c r="F8" i="17"/>
  <c r="D8" i="17"/>
  <c r="C8" i="17"/>
  <c r="V5" i="17"/>
  <c r="Q5" i="17"/>
  <c r="P5" i="17"/>
  <c r="U3" i="17"/>
  <c r="D14" i="16"/>
  <c r="E14" i="16"/>
  <c r="G14" i="16"/>
  <c r="H14" i="16"/>
  <c r="C49" i="16"/>
  <c r="C14" i="16"/>
  <c r="G35" i="14"/>
  <c r="F206" i="15"/>
  <c r="V10" i="15" s="1"/>
  <c r="D206" i="15"/>
  <c r="U10" i="15" s="1"/>
  <c r="C206" i="15"/>
  <c r="T10" i="15" s="1"/>
  <c r="K224" i="15"/>
  <c r="T11" i="15" s="1"/>
  <c r="K179" i="15"/>
  <c r="K240" i="15" s="1"/>
  <c r="K246" i="15" s="1"/>
  <c r="I67" i="15"/>
  <c r="Y40" i="15" s="1"/>
  <c r="H67" i="15"/>
  <c r="X40" i="15" s="1"/>
  <c r="G67" i="15"/>
  <c r="W40" i="15" s="1"/>
  <c r="D67" i="15"/>
  <c r="U40" i="15" s="1"/>
  <c r="F67" i="15"/>
  <c r="V40" i="15" s="1"/>
  <c r="C67" i="15"/>
  <c r="T40" i="15" s="1"/>
  <c r="G206" i="15"/>
  <c r="W10" i="15" s="1"/>
  <c r="I238" i="15"/>
  <c r="Y12" i="15" s="1"/>
  <c r="H238" i="15"/>
  <c r="X12" i="15" s="1"/>
  <c r="G238" i="15"/>
  <c r="W12" i="15" s="1"/>
  <c r="F238" i="15"/>
  <c r="V12" i="15" s="1"/>
  <c r="D238" i="15"/>
  <c r="U12" i="15" s="1"/>
  <c r="C238" i="15"/>
  <c r="T12" i="15" s="1"/>
  <c r="I224" i="15"/>
  <c r="H224" i="15"/>
  <c r="X11" i="15" s="1"/>
  <c r="G224" i="15"/>
  <c r="W11" i="15" s="1"/>
  <c r="F224" i="15"/>
  <c r="D224" i="15"/>
  <c r="C224" i="15"/>
  <c r="I206" i="15"/>
  <c r="Y10" i="15" s="1"/>
  <c r="H206" i="15"/>
  <c r="X10" i="15" s="1"/>
  <c r="I191" i="15"/>
  <c r="Y9" i="15" s="1"/>
  <c r="H191" i="15"/>
  <c r="X9" i="15" s="1"/>
  <c r="G191" i="15"/>
  <c r="W9" i="15" s="1"/>
  <c r="F191" i="15"/>
  <c r="V9" i="15" s="1"/>
  <c r="D191" i="15"/>
  <c r="U9" i="15" s="1"/>
  <c r="C191" i="15"/>
  <c r="T9" i="15" s="1"/>
  <c r="I179" i="15"/>
  <c r="Y8" i="15" s="1"/>
  <c r="H179" i="15"/>
  <c r="X8" i="15" s="1"/>
  <c r="G179" i="15"/>
  <c r="W8" i="15" s="1"/>
  <c r="P178" i="15"/>
  <c r="O178" i="15"/>
  <c r="P177" i="15"/>
  <c r="O177" i="15"/>
  <c r="P176" i="15"/>
  <c r="O176" i="15"/>
  <c r="P175" i="15"/>
  <c r="O175" i="15"/>
  <c r="P174" i="15"/>
  <c r="O174" i="15"/>
  <c r="P173" i="15"/>
  <c r="O173" i="15"/>
  <c r="P172" i="15"/>
  <c r="O172" i="15"/>
  <c r="P171" i="15"/>
  <c r="O171" i="15"/>
  <c r="P170" i="15"/>
  <c r="O170" i="15"/>
  <c r="P169" i="15"/>
  <c r="O169" i="15"/>
  <c r="P168" i="15"/>
  <c r="O168" i="15"/>
  <c r="P167" i="15"/>
  <c r="O167" i="15"/>
  <c r="P165" i="15"/>
  <c r="O165" i="15"/>
  <c r="P164" i="15"/>
  <c r="O164" i="15"/>
  <c r="P163" i="15"/>
  <c r="O163" i="15"/>
  <c r="P162" i="15"/>
  <c r="O162" i="15"/>
  <c r="P161" i="15"/>
  <c r="O161" i="15"/>
  <c r="P160" i="15"/>
  <c r="O160" i="15"/>
  <c r="P159" i="15"/>
  <c r="O159" i="15"/>
  <c r="P158" i="15"/>
  <c r="O158" i="15"/>
  <c r="P157" i="15"/>
  <c r="O157" i="15"/>
  <c r="P156" i="15"/>
  <c r="O156" i="15"/>
  <c r="P155" i="15"/>
  <c r="O155" i="15"/>
  <c r="P154" i="15"/>
  <c r="O154" i="15"/>
  <c r="P153" i="15"/>
  <c r="O153" i="15"/>
  <c r="P151" i="15"/>
  <c r="O151" i="15"/>
  <c r="P150" i="15"/>
  <c r="O150" i="15"/>
  <c r="L145" i="15"/>
  <c r="L146" i="15" s="1"/>
  <c r="L246" i="15" s="1"/>
  <c r="K145" i="15"/>
  <c r="K146" i="15" s="1"/>
  <c r="J145" i="15"/>
  <c r="J146" i="15" s="1"/>
  <c r="I145" i="15"/>
  <c r="Y6" i="15" s="1"/>
  <c r="H145" i="15"/>
  <c r="G145" i="15"/>
  <c r="W6" i="15" s="1"/>
  <c r="F145" i="15"/>
  <c r="E145" i="15"/>
  <c r="D145" i="15"/>
  <c r="C145" i="15"/>
  <c r="P144" i="15"/>
  <c r="O144" i="15"/>
  <c r="P143" i="15"/>
  <c r="O143" i="15"/>
  <c r="P142" i="15"/>
  <c r="O142" i="15"/>
  <c r="P141" i="15"/>
  <c r="O141" i="15"/>
  <c r="P140" i="15"/>
  <c r="O140" i="15"/>
  <c r="P139" i="15"/>
  <c r="O139" i="15"/>
  <c r="P138" i="15"/>
  <c r="O138" i="15"/>
  <c r="P137" i="15"/>
  <c r="O137" i="15"/>
  <c r="P136" i="15"/>
  <c r="O136" i="15"/>
  <c r="P135" i="15"/>
  <c r="O135" i="15"/>
  <c r="P134" i="15"/>
  <c r="O134" i="15"/>
  <c r="P133" i="15"/>
  <c r="O133" i="15"/>
  <c r="P132" i="15"/>
  <c r="O132" i="15"/>
  <c r="P131" i="15"/>
  <c r="O131" i="15"/>
  <c r="P130" i="15"/>
  <c r="O130" i="15"/>
  <c r="P129" i="15"/>
  <c r="O129" i="15"/>
  <c r="P128" i="15"/>
  <c r="O128" i="15"/>
  <c r="P127" i="15"/>
  <c r="O127" i="15"/>
  <c r="P126" i="15"/>
  <c r="O126" i="15"/>
  <c r="P125" i="15"/>
  <c r="O125" i="15"/>
  <c r="P124" i="15"/>
  <c r="O124" i="15"/>
  <c r="P123" i="15"/>
  <c r="O123" i="15"/>
  <c r="P122" i="15"/>
  <c r="O122" i="15"/>
  <c r="P121" i="15"/>
  <c r="O121" i="15"/>
  <c r="P120" i="15"/>
  <c r="O120" i="15"/>
  <c r="P119" i="15"/>
  <c r="O119" i="15"/>
  <c r="P118" i="15"/>
  <c r="O118" i="15"/>
  <c r="P117" i="15"/>
  <c r="O117" i="15"/>
  <c r="P116" i="15"/>
  <c r="O116" i="15"/>
  <c r="P115" i="15"/>
  <c r="O115" i="15"/>
  <c r="P114" i="15"/>
  <c r="O114" i="15"/>
  <c r="P113" i="15"/>
  <c r="O113" i="15"/>
  <c r="I110" i="15"/>
  <c r="H110" i="15"/>
  <c r="X4" i="15" s="1"/>
  <c r="G110" i="15"/>
  <c r="W4" i="15" s="1"/>
  <c r="F110" i="15"/>
  <c r="V4" i="15" s="1"/>
  <c r="E110" i="15"/>
  <c r="U5" i="15" s="1"/>
  <c r="D110" i="15"/>
  <c r="U4" i="15" s="1"/>
  <c r="C110" i="15"/>
  <c r="T4" i="15" s="1"/>
  <c r="P109" i="15"/>
  <c r="O109" i="15"/>
  <c r="P108" i="15"/>
  <c r="O108" i="15"/>
  <c r="P107" i="15"/>
  <c r="O107" i="15"/>
  <c r="P106" i="15"/>
  <c r="O106" i="15"/>
  <c r="P105" i="15"/>
  <c r="O105" i="15"/>
  <c r="P104" i="15"/>
  <c r="O104" i="15"/>
  <c r="P103" i="15"/>
  <c r="O103" i="15"/>
  <c r="P102" i="15"/>
  <c r="O102" i="15"/>
  <c r="P101" i="15"/>
  <c r="O101" i="15"/>
  <c r="P100" i="15"/>
  <c r="O100" i="15"/>
  <c r="P99" i="15"/>
  <c r="O99" i="15"/>
  <c r="P98" i="15"/>
  <c r="O98" i="15"/>
  <c r="P97" i="15"/>
  <c r="O97" i="15"/>
  <c r="P96" i="15"/>
  <c r="O96" i="15"/>
  <c r="P95" i="15"/>
  <c r="O95" i="15"/>
  <c r="P94" i="15"/>
  <c r="O94" i="15"/>
  <c r="P93" i="15"/>
  <c r="O93" i="15"/>
  <c r="P92" i="15"/>
  <c r="O92" i="15"/>
  <c r="P91" i="15"/>
  <c r="O91" i="15"/>
  <c r="P90" i="15"/>
  <c r="O90" i="15"/>
  <c r="P89" i="15"/>
  <c r="O89" i="15"/>
  <c r="P88" i="15"/>
  <c r="O88" i="15"/>
  <c r="P87" i="15"/>
  <c r="O87" i="15"/>
  <c r="P86" i="15"/>
  <c r="O86" i="15"/>
  <c r="P85" i="15"/>
  <c r="O85" i="15"/>
  <c r="P84" i="15"/>
  <c r="O84" i="15"/>
  <c r="P83" i="15"/>
  <c r="O83" i="15"/>
  <c r="P82" i="15"/>
  <c r="O82" i="15"/>
  <c r="P81" i="15"/>
  <c r="O81" i="15"/>
  <c r="P80" i="15"/>
  <c r="O80" i="15"/>
  <c r="P79" i="15"/>
  <c r="O79" i="15"/>
  <c r="P78" i="15"/>
  <c r="O78" i="15"/>
  <c r="P77" i="15"/>
  <c r="O77" i="15"/>
  <c r="P76" i="15"/>
  <c r="O76" i="15"/>
  <c r="I72" i="15"/>
  <c r="H72" i="15"/>
  <c r="G72" i="15"/>
  <c r="W41" i="15" s="1"/>
  <c r="F72" i="15"/>
  <c r="V41" i="15" s="1"/>
  <c r="D72" i="15"/>
  <c r="U41" i="15" s="1"/>
  <c r="C72" i="15"/>
  <c r="T41" i="15" s="1"/>
  <c r="P71" i="15"/>
  <c r="O71" i="15"/>
  <c r="P70" i="15"/>
  <c r="O70" i="15"/>
  <c r="P63" i="15"/>
  <c r="O63" i="15"/>
  <c r="P62" i="15"/>
  <c r="O62" i="15"/>
  <c r="P61" i="15"/>
  <c r="O61" i="15"/>
  <c r="P60" i="15"/>
  <c r="O60" i="15"/>
  <c r="P59" i="15"/>
  <c r="O59" i="15"/>
  <c r="P58" i="15"/>
  <c r="O58" i="15"/>
  <c r="P57" i="15"/>
  <c r="O57" i="15"/>
  <c r="P56" i="15"/>
  <c r="O56" i="15"/>
  <c r="P55" i="15"/>
  <c r="O55" i="15"/>
  <c r="P54" i="15"/>
  <c r="O54" i="15"/>
  <c r="P53" i="15"/>
  <c r="O53" i="15"/>
  <c r="P52" i="15"/>
  <c r="O52" i="15"/>
  <c r="P51" i="15"/>
  <c r="O51" i="15"/>
  <c r="Y49" i="15"/>
  <c r="X49" i="15"/>
  <c r="W49" i="15"/>
  <c r="V49" i="15"/>
  <c r="T49" i="15"/>
  <c r="Z48" i="15"/>
  <c r="X48" i="15"/>
  <c r="W48" i="15"/>
  <c r="V48" i="15"/>
  <c r="U48" i="15"/>
  <c r="T48" i="15"/>
  <c r="I48" i="15"/>
  <c r="H48" i="15"/>
  <c r="G48" i="15"/>
  <c r="F48" i="15"/>
  <c r="D48" i="15"/>
  <c r="C48" i="15"/>
  <c r="U47" i="15"/>
  <c r="T47" i="15"/>
  <c r="P47" i="15"/>
  <c r="O47" i="15"/>
  <c r="V46" i="15"/>
  <c r="U46" i="15"/>
  <c r="T46" i="15"/>
  <c r="P46" i="15"/>
  <c r="O46" i="15"/>
  <c r="P45" i="15"/>
  <c r="O45" i="15"/>
  <c r="U44" i="15"/>
  <c r="P44" i="15"/>
  <c r="O44" i="15"/>
  <c r="X43" i="15"/>
  <c r="X45" i="15" s="1"/>
  <c r="W43" i="15"/>
  <c r="W45" i="15" s="1"/>
  <c r="V43" i="15"/>
  <c r="V45" i="15" s="1"/>
  <c r="U43" i="15"/>
  <c r="T43" i="15"/>
  <c r="T45" i="15" s="1"/>
  <c r="P43" i="15"/>
  <c r="O43" i="15"/>
  <c r="P42" i="15"/>
  <c r="O42" i="15"/>
  <c r="P41" i="15"/>
  <c r="O41" i="15"/>
  <c r="P40" i="15"/>
  <c r="O40" i="15"/>
  <c r="Y39" i="15"/>
  <c r="X39" i="15"/>
  <c r="W39" i="15"/>
  <c r="V39" i="15"/>
  <c r="U39" i="15"/>
  <c r="T39" i="15"/>
  <c r="P39" i="15"/>
  <c r="O39" i="15"/>
  <c r="Y38" i="15"/>
  <c r="X38" i="15"/>
  <c r="W38" i="15"/>
  <c r="V38" i="15"/>
  <c r="U38" i="15"/>
  <c r="T38" i="15"/>
  <c r="P38" i="15"/>
  <c r="O38" i="15"/>
  <c r="Y37" i="15"/>
  <c r="X37" i="15"/>
  <c r="W37" i="15"/>
  <c r="V37" i="15"/>
  <c r="U37" i="15"/>
  <c r="T37" i="15"/>
  <c r="Y36" i="15"/>
  <c r="X36" i="15"/>
  <c r="W36" i="15"/>
  <c r="V36" i="15"/>
  <c r="U36" i="15"/>
  <c r="T36" i="15"/>
  <c r="Y35" i="15"/>
  <c r="X35" i="15"/>
  <c r="W35" i="15"/>
  <c r="V35" i="15"/>
  <c r="U35" i="15"/>
  <c r="T35" i="15"/>
  <c r="I35" i="15"/>
  <c r="Y29" i="15" s="1"/>
  <c r="H35" i="15"/>
  <c r="X29" i="15" s="1"/>
  <c r="G35" i="15"/>
  <c r="W29" i="15" s="1"/>
  <c r="D35" i="15"/>
  <c r="U29" i="15" s="1"/>
  <c r="Y34" i="15"/>
  <c r="X34" i="15"/>
  <c r="W34" i="15"/>
  <c r="V34" i="15"/>
  <c r="U34" i="15"/>
  <c r="T34" i="15"/>
  <c r="Y33" i="15"/>
  <c r="X33" i="15"/>
  <c r="W33" i="15"/>
  <c r="V33" i="15"/>
  <c r="U33" i="15"/>
  <c r="T33" i="15"/>
  <c r="T27" i="15"/>
  <c r="Y32" i="15"/>
  <c r="X32" i="15"/>
  <c r="W32" i="15"/>
  <c r="V32" i="15"/>
  <c r="U32" i="15"/>
  <c r="T32" i="15"/>
  <c r="P32" i="15"/>
  <c r="O32" i="15"/>
  <c r="Y31" i="15"/>
  <c r="X31" i="15"/>
  <c r="W31" i="15"/>
  <c r="V31" i="15"/>
  <c r="U31" i="15"/>
  <c r="T31" i="15"/>
  <c r="P31" i="15"/>
  <c r="O31" i="15"/>
  <c r="Y30" i="15"/>
  <c r="X30" i="15"/>
  <c r="W30" i="15"/>
  <c r="V30" i="15"/>
  <c r="U30" i="15"/>
  <c r="T30" i="15"/>
  <c r="P30" i="15"/>
  <c r="O30" i="15"/>
  <c r="C30" i="15"/>
  <c r="T24" i="15" s="1"/>
  <c r="P29" i="15"/>
  <c r="O29" i="15"/>
  <c r="Y28" i="15"/>
  <c r="W28" i="15"/>
  <c r="V28" i="15"/>
  <c r="U28" i="15"/>
  <c r="T28" i="15"/>
  <c r="P28" i="15"/>
  <c r="O28" i="15"/>
  <c r="V27" i="15"/>
  <c r="U27" i="15"/>
  <c r="P27" i="15"/>
  <c r="O27" i="15"/>
  <c r="Y26" i="15"/>
  <c r="X26" i="15"/>
  <c r="W26" i="15"/>
  <c r="V26" i="15"/>
  <c r="U26" i="15"/>
  <c r="T26" i="15"/>
  <c r="P26" i="15"/>
  <c r="O26" i="15"/>
  <c r="Y25" i="15"/>
  <c r="X25" i="15"/>
  <c r="W25" i="15"/>
  <c r="V25" i="15"/>
  <c r="U25" i="15"/>
  <c r="T25" i="15"/>
  <c r="P25" i="15"/>
  <c r="O25" i="15"/>
  <c r="Y24" i="15"/>
  <c r="X24" i="15"/>
  <c r="W24" i="15"/>
  <c r="V24" i="15"/>
  <c r="U24" i="15"/>
  <c r="P24" i="15"/>
  <c r="O24" i="15"/>
  <c r="Y23" i="15"/>
  <c r="X23" i="15"/>
  <c r="W23" i="15"/>
  <c r="V23" i="15"/>
  <c r="U23" i="15"/>
  <c r="T23" i="15"/>
  <c r="P23" i="15"/>
  <c r="O23" i="15"/>
  <c r="Y22" i="15"/>
  <c r="X22" i="15"/>
  <c r="W22" i="15"/>
  <c r="V22" i="15"/>
  <c r="U22" i="15"/>
  <c r="T22" i="15"/>
  <c r="P22" i="15"/>
  <c r="O22" i="15"/>
  <c r="F35" i="15"/>
  <c r="V29" i="15" s="1"/>
  <c r="Y20" i="15"/>
  <c r="X20" i="15"/>
  <c r="W20" i="15"/>
  <c r="V20" i="15"/>
  <c r="U20" i="15"/>
  <c r="T20" i="15"/>
  <c r="P20" i="15"/>
  <c r="O20" i="15"/>
  <c r="Y19" i="15"/>
  <c r="X19" i="15"/>
  <c r="W19" i="15"/>
  <c r="V19" i="15"/>
  <c r="U19" i="15"/>
  <c r="T19" i="15"/>
  <c r="P19" i="15"/>
  <c r="O19" i="15"/>
  <c r="Y18" i="15"/>
  <c r="X18" i="15"/>
  <c r="W18" i="15"/>
  <c r="V18" i="15"/>
  <c r="U18" i="15"/>
  <c r="T18" i="15"/>
  <c r="P18" i="15"/>
  <c r="O18" i="15"/>
  <c r="Y17" i="15"/>
  <c r="X17" i="15"/>
  <c r="W17" i="15"/>
  <c r="V17" i="15"/>
  <c r="U17" i="15"/>
  <c r="T17" i="15"/>
  <c r="Y16" i="15"/>
  <c r="X16" i="15"/>
  <c r="W16" i="15"/>
  <c r="V16" i="15"/>
  <c r="U16" i="15"/>
  <c r="T16" i="15"/>
  <c r="Y15" i="15"/>
  <c r="X15" i="15"/>
  <c r="W15" i="15"/>
  <c r="V15" i="15"/>
  <c r="U15" i="15"/>
  <c r="T15" i="15"/>
  <c r="I15" i="15"/>
  <c r="H15" i="15"/>
  <c r="G15" i="15"/>
  <c r="F15" i="15"/>
  <c r="D15" i="15"/>
  <c r="C15" i="15"/>
  <c r="Y14" i="15"/>
  <c r="X14" i="15"/>
  <c r="W14" i="15"/>
  <c r="V14" i="15"/>
  <c r="U14" i="15"/>
  <c r="T14" i="15"/>
  <c r="P14" i="15"/>
  <c r="O14" i="15"/>
  <c r="P13" i="15"/>
  <c r="O13" i="15"/>
  <c r="P12" i="15"/>
  <c r="O12" i="15"/>
  <c r="P11" i="15"/>
  <c r="O11" i="15"/>
  <c r="P10" i="15"/>
  <c r="O10" i="15"/>
  <c r="I8" i="15"/>
  <c r="H8" i="15"/>
  <c r="G8" i="15"/>
  <c r="F8" i="15"/>
  <c r="D8" i="15"/>
  <c r="C8" i="15"/>
  <c r="P5" i="15"/>
  <c r="O5" i="15"/>
  <c r="T3" i="15"/>
  <c r="G49" i="16" l="1"/>
  <c r="G50" i="16" s="1"/>
  <c r="G57" i="16" s="1"/>
  <c r="H49" i="16"/>
  <c r="H50" i="16" s="1"/>
  <c r="D50" i="16"/>
  <c r="D57" i="16" s="1"/>
  <c r="I49" i="16"/>
  <c r="I50" i="16" s="1"/>
  <c r="I57" i="16" s="1"/>
  <c r="I14" i="16"/>
  <c r="E50" i="16"/>
  <c r="E57" i="16" s="1"/>
  <c r="C50" i="16"/>
  <c r="C57" i="16" s="1"/>
  <c r="F50" i="16"/>
  <c r="T13" i="15"/>
  <c r="U6" i="15"/>
  <c r="C72" i="17"/>
  <c r="U41" i="17" s="1"/>
  <c r="C143" i="17"/>
  <c r="D143" i="17"/>
  <c r="H143" i="17"/>
  <c r="U8" i="17"/>
  <c r="W7" i="17"/>
  <c r="G143" i="17"/>
  <c r="X6" i="17"/>
  <c r="X7" i="17" s="1"/>
  <c r="H72" i="17"/>
  <c r="Y41" i="17" s="1"/>
  <c r="F72" i="17"/>
  <c r="W41" i="17" s="1"/>
  <c r="U6" i="17"/>
  <c r="U7" i="17" s="1"/>
  <c r="Z13" i="17"/>
  <c r="G238" i="17"/>
  <c r="Z7" i="17"/>
  <c r="Y13" i="17"/>
  <c r="Y39" i="17"/>
  <c r="V44" i="17"/>
  <c r="E143" i="17"/>
  <c r="I143" i="17"/>
  <c r="C238" i="17"/>
  <c r="H238" i="17"/>
  <c r="Y6" i="17"/>
  <c r="Y7" i="17" s="1"/>
  <c r="V13" i="17"/>
  <c r="F143" i="17"/>
  <c r="X13" i="17"/>
  <c r="U13" i="17"/>
  <c r="W13" i="17"/>
  <c r="D238" i="17"/>
  <c r="I238" i="17"/>
  <c r="V6" i="17"/>
  <c r="V7" i="17" s="1"/>
  <c r="U39" i="17"/>
  <c r="D72" i="17"/>
  <c r="V41" i="17" s="1"/>
  <c r="I72" i="17"/>
  <c r="Z41" i="17" s="1"/>
  <c r="F238" i="17"/>
  <c r="V40" i="17"/>
  <c r="Z40" i="17"/>
  <c r="C34" i="17"/>
  <c r="U29" i="17" s="1"/>
  <c r="W40" i="17"/>
  <c r="G72" i="17"/>
  <c r="X41" i="17" s="1"/>
  <c r="C35" i="15"/>
  <c r="T29" i="15" s="1"/>
  <c r="T8" i="15"/>
  <c r="C73" i="15"/>
  <c r="T42" i="15" s="1"/>
  <c r="H73" i="15"/>
  <c r="X42" i="15" s="1"/>
  <c r="X13" i="15"/>
  <c r="D240" i="15"/>
  <c r="I240" i="15"/>
  <c r="F146" i="15"/>
  <c r="Y11" i="15"/>
  <c r="Y13" i="15" s="1"/>
  <c r="D73" i="15"/>
  <c r="U42" i="15" s="1"/>
  <c r="I73" i="15"/>
  <c r="Y42" i="15" s="1"/>
  <c r="C146" i="15"/>
  <c r="F240" i="15"/>
  <c r="C240" i="15"/>
  <c r="H240" i="15"/>
  <c r="T6" i="15"/>
  <c r="T7" i="15" s="1"/>
  <c r="V13" i="15"/>
  <c r="X41" i="15"/>
  <c r="E146" i="15"/>
  <c r="I146" i="15"/>
  <c r="D146" i="15"/>
  <c r="H146" i="15"/>
  <c r="W7" i="15"/>
  <c r="U13" i="15"/>
  <c r="V6" i="15"/>
  <c r="V7" i="15" s="1"/>
  <c r="Y41" i="15"/>
  <c r="U45" i="15"/>
  <c r="W13" i="15"/>
  <c r="G240" i="15"/>
  <c r="G146" i="15"/>
  <c r="G73" i="15"/>
  <c r="W42" i="15" s="1"/>
  <c r="Y4" i="15"/>
  <c r="Y7" i="15" s="1"/>
  <c r="X6" i="15"/>
  <c r="X7" i="15" s="1"/>
  <c r="U7" i="15"/>
  <c r="F73" i="15"/>
  <c r="V42" i="15" s="1"/>
  <c r="O175" i="14"/>
  <c r="P175" i="14"/>
  <c r="U49" i="17" l="1"/>
  <c r="W49" i="17"/>
  <c r="Z49" i="17"/>
  <c r="F244" i="17"/>
  <c r="H244" i="17"/>
  <c r="D244" i="17"/>
  <c r="X49" i="17"/>
  <c r="Y49" i="17"/>
  <c r="I244" i="17"/>
  <c r="V49" i="17"/>
  <c r="G244" i="17"/>
  <c r="C244" i="17"/>
  <c r="H246" i="15"/>
  <c r="W50" i="15"/>
  <c r="C246" i="15"/>
  <c r="T50" i="15"/>
  <c r="X50" i="15"/>
  <c r="F246" i="15"/>
  <c r="Y50" i="15"/>
  <c r="V50" i="15"/>
  <c r="I246" i="15"/>
  <c r="G246" i="15"/>
  <c r="U50" i="15"/>
  <c r="D246" i="15"/>
  <c r="G216" i="14"/>
  <c r="W11" i="14" s="1"/>
  <c r="C33" i="14"/>
  <c r="F33" i="14"/>
  <c r="F22" i="14"/>
  <c r="V16" i="14" s="1"/>
  <c r="C30" i="14"/>
  <c r="T24" i="14" s="1"/>
  <c r="C22" i="14"/>
  <c r="I230" i="14"/>
  <c r="H230" i="14"/>
  <c r="X12" i="14" s="1"/>
  <c r="G230" i="14"/>
  <c r="W12" i="14" s="1"/>
  <c r="F230" i="14"/>
  <c r="D230" i="14"/>
  <c r="C230" i="14"/>
  <c r="T12" i="14" s="1"/>
  <c r="I216" i="14"/>
  <c r="H216" i="14"/>
  <c r="F216" i="14"/>
  <c r="D216" i="14"/>
  <c r="C216" i="14"/>
  <c r="T11" i="14" s="1"/>
  <c r="I198" i="14"/>
  <c r="H198" i="14"/>
  <c r="G198" i="14"/>
  <c r="W10" i="14" s="1"/>
  <c r="F198" i="14"/>
  <c r="D198" i="14"/>
  <c r="C198" i="14"/>
  <c r="I189" i="14"/>
  <c r="Y9" i="14" s="1"/>
  <c r="H189" i="14"/>
  <c r="X9" i="14" s="1"/>
  <c r="G189" i="14"/>
  <c r="F189" i="14"/>
  <c r="D189" i="14"/>
  <c r="U9" i="14" s="1"/>
  <c r="U13" i="14" s="1"/>
  <c r="C189" i="14"/>
  <c r="T9" i="14" s="1"/>
  <c r="K177" i="14"/>
  <c r="K232" i="14" s="1"/>
  <c r="I177" i="14"/>
  <c r="H177" i="14"/>
  <c r="X8" i="14" s="1"/>
  <c r="G177" i="14"/>
  <c r="P176" i="14"/>
  <c r="O176" i="14"/>
  <c r="P174" i="14"/>
  <c r="O174" i="14"/>
  <c r="P173" i="14"/>
  <c r="O173" i="14"/>
  <c r="P172" i="14"/>
  <c r="O172" i="14"/>
  <c r="P171" i="14"/>
  <c r="O171" i="14"/>
  <c r="P170" i="14"/>
  <c r="O170" i="14"/>
  <c r="P169" i="14"/>
  <c r="O169" i="14"/>
  <c r="P168" i="14"/>
  <c r="O168" i="14"/>
  <c r="P167" i="14"/>
  <c r="O167" i="14"/>
  <c r="P166" i="14"/>
  <c r="O166" i="14"/>
  <c r="P165" i="14"/>
  <c r="O165" i="14"/>
  <c r="P164" i="14"/>
  <c r="O164" i="14"/>
  <c r="P163" i="14"/>
  <c r="O163" i="14"/>
  <c r="P162" i="14"/>
  <c r="O162" i="14"/>
  <c r="P161" i="14"/>
  <c r="O161" i="14"/>
  <c r="P160" i="14"/>
  <c r="O160" i="14"/>
  <c r="P159" i="14"/>
  <c r="O159" i="14"/>
  <c r="P158" i="14"/>
  <c r="O158" i="14"/>
  <c r="P157" i="14"/>
  <c r="O157" i="14"/>
  <c r="P156" i="14"/>
  <c r="O156" i="14"/>
  <c r="P155" i="14"/>
  <c r="O155" i="14"/>
  <c r="P154" i="14"/>
  <c r="O154" i="14"/>
  <c r="P153" i="14"/>
  <c r="O153" i="14"/>
  <c r="P152" i="14"/>
  <c r="O152" i="14"/>
  <c r="P150" i="14"/>
  <c r="O150" i="14"/>
  <c r="P149" i="14"/>
  <c r="O149" i="14"/>
  <c r="L144" i="14"/>
  <c r="L145" i="14" s="1"/>
  <c r="L238" i="14" s="1"/>
  <c r="K144" i="14"/>
  <c r="K145" i="14" s="1"/>
  <c r="J144" i="14"/>
  <c r="J145" i="14" s="1"/>
  <c r="I144" i="14"/>
  <c r="H144" i="14"/>
  <c r="X6" i="14" s="1"/>
  <c r="G144" i="14"/>
  <c r="W6" i="14" s="1"/>
  <c r="F144" i="14"/>
  <c r="V6" i="14" s="1"/>
  <c r="E144" i="14"/>
  <c r="D144" i="14"/>
  <c r="U6" i="14" s="1"/>
  <c r="C144" i="14"/>
  <c r="T6" i="14" s="1"/>
  <c r="P143" i="14"/>
  <c r="O143" i="14"/>
  <c r="P142" i="14"/>
  <c r="O142" i="14"/>
  <c r="P141" i="14"/>
  <c r="O141" i="14"/>
  <c r="P140" i="14"/>
  <c r="O140" i="14"/>
  <c r="P139" i="14"/>
  <c r="O139" i="14"/>
  <c r="P138" i="14"/>
  <c r="O138" i="14"/>
  <c r="P137" i="14"/>
  <c r="O137" i="14"/>
  <c r="P136" i="14"/>
  <c r="O136" i="14"/>
  <c r="P135" i="14"/>
  <c r="O135" i="14"/>
  <c r="P134" i="14"/>
  <c r="O134" i="14"/>
  <c r="P133" i="14"/>
  <c r="O133" i="14"/>
  <c r="P132" i="14"/>
  <c r="O132" i="14"/>
  <c r="P131" i="14"/>
  <c r="O131" i="14"/>
  <c r="P130" i="14"/>
  <c r="O130" i="14"/>
  <c r="P129" i="14"/>
  <c r="O129" i="14"/>
  <c r="P128" i="14"/>
  <c r="O128" i="14"/>
  <c r="P127" i="14"/>
  <c r="O127" i="14"/>
  <c r="P126" i="14"/>
  <c r="O126" i="14"/>
  <c r="P125" i="14"/>
  <c r="O125" i="14"/>
  <c r="P124" i="14"/>
  <c r="O124" i="14"/>
  <c r="P123" i="14"/>
  <c r="O123" i="14"/>
  <c r="P122" i="14"/>
  <c r="O122" i="14"/>
  <c r="P121" i="14"/>
  <c r="O121" i="14"/>
  <c r="P120" i="14"/>
  <c r="O120" i="14"/>
  <c r="P119" i="14"/>
  <c r="O119" i="14"/>
  <c r="P118" i="14"/>
  <c r="O118" i="14"/>
  <c r="P117" i="14"/>
  <c r="O117" i="14"/>
  <c r="P116" i="14"/>
  <c r="O116" i="14"/>
  <c r="P115" i="14"/>
  <c r="O115" i="14"/>
  <c r="P114" i="14"/>
  <c r="O114" i="14"/>
  <c r="P113" i="14"/>
  <c r="O113" i="14"/>
  <c r="P112" i="14"/>
  <c r="O112" i="14"/>
  <c r="P111" i="14"/>
  <c r="O111" i="14"/>
  <c r="I108" i="14"/>
  <c r="H108" i="14"/>
  <c r="G108" i="14"/>
  <c r="F108" i="14"/>
  <c r="V4" i="14" s="1"/>
  <c r="E108" i="14"/>
  <c r="U5" i="14" s="1"/>
  <c r="D108" i="14"/>
  <c r="C108" i="14"/>
  <c r="T4" i="14" s="1"/>
  <c r="P107" i="14"/>
  <c r="O107" i="14"/>
  <c r="P106" i="14"/>
  <c r="O106" i="14"/>
  <c r="P105" i="14"/>
  <c r="O105" i="14"/>
  <c r="P104" i="14"/>
  <c r="O104" i="14"/>
  <c r="P103" i="14"/>
  <c r="O103" i="14"/>
  <c r="P102" i="14"/>
  <c r="O102" i="14"/>
  <c r="P101" i="14"/>
  <c r="O101" i="14"/>
  <c r="P100" i="14"/>
  <c r="O100" i="14"/>
  <c r="P99" i="14"/>
  <c r="O99" i="14"/>
  <c r="P98" i="14"/>
  <c r="O98" i="14"/>
  <c r="P97" i="14"/>
  <c r="O97" i="14"/>
  <c r="P96" i="14"/>
  <c r="O96" i="14"/>
  <c r="P95" i="14"/>
  <c r="O95" i="14"/>
  <c r="P94" i="14"/>
  <c r="O94" i="14"/>
  <c r="P93" i="14"/>
  <c r="O93" i="14"/>
  <c r="P92" i="14"/>
  <c r="O92" i="14"/>
  <c r="P91" i="14"/>
  <c r="O91" i="14"/>
  <c r="P90" i="14"/>
  <c r="O90" i="14"/>
  <c r="P89" i="14"/>
  <c r="O89" i="14"/>
  <c r="P88" i="14"/>
  <c r="O88" i="14"/>
  <c r="P87" i="14"/>
  <c r="O87" i="14"/>
  <c r="P86" i="14"/>
  <c r="O86" i="14"/>
  <c r="P85" i="14"/>
  <c r="O85" i="14"/>
  <c r="P84" i="14"/>
  <c r="O84" i="14"/>
  <c r="P83" i="14"/>
  <c r="O83" i="14"/>
  <c r="P82" i="14"/>
  <c r="O82" i="14"/>
  <c r="P81" i="14"/>
  <c r="O81" i="14"/>
  <c r="P80" i="14"/>
  <c r="O80" i="14"/>
  <c r="P79" i="14"/>
  <c r="O79" i="14"/>
  <c r="P78" i="14"/>
  <c r="O78" i="14"/>
  <c r="P77" i="14"/>
  <c r="O77" i="14"/>
  <c r="P76" i="14"/>
  <c r="O76" i="14"/>
  <c r="P75" i="14"/>
  <c r="O75" i="14"/>
  <c r="P74" i="14"/>
  <c r="O74" i="14"/>
  <c r="I70" i="14"/>
  <c r="H70" i="14"/>
  <c r="G70" i="14"/>
  <c r="F70" i="14"/>
  <c r="V41" i="14" s="1"/>
  <c r="D70" i="14"/>
  <c r="C70" i="14"/>
  <c r="P69" i="14"/>
  <c r="O69" i="14"/>
  <c r="P68" i="14"/>
  <c r="O68" i="14"/>
  <c r="P67" i="14"/>
  <c r="O67" i="14"/>
  <c r="I64" i="14"/>
  <c r="Y40" i="14" s="1"/>
  <c r="H64" i="14"/>
  <c r="X40" i="14" s="1"/>
  <c r="G64" i="14"/>
  <c r="W40" i="14" s="1"/>
  <c r="D64" i="14"/>
  <c r="U40" i="14" s="1"/>
  <c r="P63" i="14"/>
  <c r="O63" i="14"/>
  <c r="P62" i="14"/>
  <c r="O62" i="14"/>
  <c r="P61" i="14"/>
  <c r="O61" i="14"/>
  <c r="P60" i="14"/>
  <c r="O60" i="14"/>
  <c r="P59" i="14"/>
  <c r="O59" i="14"/>
  <c r="P58" i="14"/>
  <c r="O58" i="14"/>
  <c r="P57" i="14"/>
  <c r="O57" i="14"/>
  <c r="P56" i="14"/>
  <c r="O56" i="14"/>
  <c r="P55" i="14"/>
  <c r="O55" i="14"/>
  <c r="F64" i="14"/>
  <c r="C64" i="14"/>
  <c r="T40" i="14" s="1"/>
  <c r="P54" i="14"/>
  <c r="O54" i="14"/>
  <c r="P53" i="14"/>
  <c r="O53" i="14"/>
  <c r="P52" i="14"/>
  <c r="O52" i="14"/>
  <c r="P51" i="14"/>
  <c r="O51" i="14"/>
  <c r="Y49" i="14"/>
  <c r="X49" i="14"/>
  <c r="W49" i="14"/>
  <c r="V49" i="14"/>
  <c r="T49" i="14"/>
  <c r="Z48" i="14"/>
  <c r="X48" i="14"/>
  <c r="W48" i="14"/>
  <c r="V48" i="14"/>
  <c r="U48" i="14"/>
  <c r="T48" i="14"/>
  <c r="I48" i="14"/>
  <c r="U47" i="14"/>
  <c r="T47" i="14"/>
  <c r="P47" i="14"/>
  <c r="O47" i="14"/>
  <c r="V46" i="14"/>
  <c r="U46" i="14"/>
  <c r="T46" i="14"/>
  <c r="P46" i="14"/>
  <c r="O46" i="14"/>
  <c r="P45" i="14"/>
  <c r="O45" i="14"/>
  <c r="W37" i="14"/>
  <c r="U44" i="14"/>
  <c r="P44" i="14"/>
  <c r="O44" i="14"/>
  <c r="X43" i="14"/>
  <c r="X45" i="14" s="1"/>
  <c r="W43" i="14"/>
  <c r="W45" i="14" s="1"/>
  <c r="V43" i="14"/>
  <c r="V45" i="14" s="1"/>
  <c r="U43" i="14"/>
  <c r="T43" i="14"/>
  <c r="T45" i="14" s="1"/>
  <c r="P43" i="14"/>
  <c r="O43" i="14"/>
  <c r="P42" i="14"/>
  <c r="O42" i="14"/>
  <c r="Y41" i="14"/>
  <c r="W41" i="14"/>
  <c r="P41" i="14"/>
  <c r="O41" i="14"/>
  <c r="C48" i="14"/>
  <c r="O40" i="14"/>
  <c r="P40" i="14"/>
  <c r="G48" i="14"/>
  <c r="F48" i="14"/>
  <c r="D48" i="14"/>
  <c r="Y39" i="14"/>
  <c r="X39" i="14"/>
  <c r="W39" i="14"/>
  <c r="V39" i="14"/>
  <c r="U39" i="14"/>
  <c r="T39" i="14"/>
  <c r="P39" i="14"/>
  <c r="O39" i="14"/>
  <c r="Y38" i="14"/>
  <c r="X38" i="14"/>
  <c r="W38" i="14"/>
  <c r="V38" i="14"/>
  <c r="U38" i="14"/>
  <c r="T38" i="14"/>
  <c r="P38" i="14"/>
  <c r="O38" i="14"/>
  <c r="Y37" i="14"/>
  <c r="X37" i="14"/>
  <c r="V37" i="14"/>
  <c r="U37" i="14"/>
  <c r="T37" i="14"/>
  <c r="Y36" i="14"/>
  <c r="X36" i="14"/>
  <c r="W36" i="14"/>
  <c r="V36" i="14"/>
  <c r="U36" i="14"/>
  <c r="T36" i="14"/>
  <c r="Y35" i="14"/>
  <c r="X35" i="14"/>
  <c r="W35" i="14"/>
  <c r="V35" i="14"/>
  <c r="U35" i="14"/>
  <c r="T35" i="14"/>
  <c r="I35" i="14"/>
  <c r="C35" i="14"/>
  <c r="T29" i="14" s="1"/>
  <c r="Y34" i="14"/>
  <c r="X34" i="14"/>
  <c r="W34" i="14"/>
  <c r="V34" i="14"/>
  <c r="U34" i="14"/>
  <c r="T34" i="14"/>
  <c r="Y33" i="14"/>
  <c r="X33" i="14"/>
  <c r="W33" i="14"/>
  <c r="V33" i="14"/>
  <c r="U33" i="14"/>
  <c r="T33" i="14"/>
  <c r="V27" i="14"/>
  <c r="D33" i="14"/>
  <c r="Y32" i="14"/>
  <c r="X32" i="14"/>
  <c r="W32" i="14"/>
  <c r="V32" i="14"/>
  <c r="U32" i="14"/>
  <c r="T32" i="14"/>
  <c r="P32" i="14"/>
  <c r="O32" i="14"/>
  <c r="Y31" i="14"/>
  <c r="X31" i="14"/>
  <c r="W31" i="14"/>
  <c r="V31" i="14"/>
  <c r="U31" i="14"/>
  <c r="T31" i="14"/>
  <c r="P31" i="14"/>
  <c r="O31" i="14"/>
  <c r="Y30" i="14"/>
  <c r="X30" i="14"/>
  <c r="W30" i="14"/>
  <c r="V30" i="14"/>
  <c r="U30" i="14"/>
  <c r="T30" i="14"/>
  <c r="P30" i="14"/>
  <c r="O30" i="14"/>
  <c r="Y29" i="14"/>
  <c r="W29" i="14"/>
  <c r="P29" i="14"/>
  <c r="O29" i="14"/>
  <c r="Y28" i="14"/>
  <c r="W28" i="14"/>
  <c r="V28" i="14"/>
  <c r="U28" i="14"/>
  <c r="T28" i="14"/>
  <c r="P28" i="14"/>
  <c r="O28" i="14"/>
  <c r="T27" i="14"/>
  <c r="P27" i="14"/>
  <c r="O27" i="14"/>
  <c r="Y26" i="14"/>
  <c r="X26" i="14"/>
  <c r="W26" i="14"/>
  <c r="V26" i="14"/>
  <c r="U26" i="14"/>
  <c r="T26" i="14"/>
  <c r="P26" i="14"/>
  <c r="O26" i="14"/>
  <c r="Y25" i="14"/>
  <c r="X25" i="14"/>
  <c r="W25" i="14"/>
  <c r="V25" i="14"/>
  <c r="U25" i="14"/>
  <c r="T25" i="14"/>
  <c r="P25" i="14"/>
  <c r="O25" i="14"/>
  <c r="Y24" i="14"/>
  <c r="X24" i="14"/>
  <c r="W24" i="14"/>
  <c r="V24" i="14"/>
  <c r="U24" i="14"/>
  <c r="P24" i="14"/>
  <c r="O24" i="14"/>
  <c r="Y23" i="14"/>
  <c r="X23" i="14"/>
  <c r="W23" i="14"/>
  <c r="V23" i="14"/>
  <c r="U23" i="14"/>
  <c r="T23" i="14"/>
  <c r="P23" i="14"/>
  <c r="O23" i="14"/>
  <c r="Y22" i="14"/>
  <c r="X22" i="14"/>
  <c r="W22" i="14"/>
  <c r="V22" i="14"/>
  <c r="U22" i="14"/>
  <c r="T22" i="14"/>
  <c r="P22" i="14"/>
  <c r="O22" i="14"/>
  <c r="Y20" i="14"/>
  <c r="X20" i="14"/>
  <c r="W20" i="14"/>
  <c r="V20" i="14"/>
  <c r="U20" i="14"/>
  <c r="T20" i="14"/>
  <c r="P20" i="14"/>
  <c r="O20" i="14"/>
  <c r="Y19" i="14"/>
  <c r="X19" i="14"/>
  <c r="W19" i="14"/>
  <c r="V19" i="14"/>
  <c r="U19" i="14"/>
  <c r="T19" i="14"/>
  <c r="P19" i="14"/>
  <c r="O19" i="14"/>
  <c r="Y18" i="14"/>
  <c r="X18" i="14"/>
  <c r="W18" i="14"/>
  <c r="V18" i="14"/>
  <c r="U18" i="14"/>
  <c r="T18" i="14"/>
  <c r="P18" i="14"/>
  <c r="O18" i="14"/>
  <c r="Y17" i="14"/>
  <c r="X17" i="14"/>
  <c r="W17" i="14"/>
  <c r="V17" i="14"/>
  <c r="U17" i="14"/>
  <c r="T17" i="14"/>
  <c r="Y16" i="14"/>
  <c r="X16" i="14"/>
  <c r="W16" i="14"/>
  <c r="U16" i="14"/>
  <c r="T16" i="14"/>
  <c r="Y15" i="14"/>
  <c r="X15" i="14"/>
  <c r="W15" i="14"/>
  <c r="V15" i="14"/>
  <c r="U15" i="14"/>
  <c r="T15" i="14"/>
  <c r="I15" i="14"/>
  <c r="H15" i="14"/>
  <c r="G15" i="14"/>
  <c r="F15" i="14"/>
  <c r="D15" i="14"/>
  <c r="C15" i="14"/>
  <c r="Y14" i="14"/>
  <c r="X14" i="14"/>
  <c r="W14" i="14"/>
  <c r="V14" i="14"/>
  <c r="U14" i="14"/>
  <c r="T14" i="14"/>
  <c r="P14" i="14"/>
  <c r="O14" i="14"/>
  <c r="P13" i="14"/>
  <c r="O13" i="14"/>
  <c r="Y12" i="14"/>
  <c r="V12" i="14"/>
  <c r="U12" i="14"/>
  <c r="P12" i="14"/>
  <c r="O12" i="14"/>
  <c r="Y11" i="14"/>
  <c r="X11" i="14"/>
  <c r="V11" i="14"/>
  <c r="U11" i="14"/>
  <c r="P11" i="14"/>
  <c r="O11" i="14"/>
  <c r="Y10" i="14"/>
  <c r="X10" i="14"/>
  <c r="V10" i="14"/>
  <c r="U10" i="14"/>
  <c r="T10" i="14"/>
  <c r="P10" i="14"/>
  <c r="O10" i="14"/>
  <c r="W9" i="14"/>
  <c r="V9" i="14"/>
  <c r="Y8" i="14"/>
  <c r="W8" i="14"/>
  <c r="T8" i="14"/>
  <c r="I8" i="14"/>
  <c r="H8" i="14"/>
  <c r="G8" i="14"/>
  <c r="F8" i="14"/>
  <c r="D8" i="14"/>
  <c r="C8" i="14"/>
  <c r="Y6" i="14"/>
  <c r="P5" i="14"/>
  <c r="O5" i="14"/>
  <c r="Y4" i="14"/>
  <c r="W4" i="14"/>
  <c r="T3" i="14"/>
  <c r="F35" i="14" l="1"/>
  <c r="V29" i="14" s="1"/>
  <c r="V13" i="14"/>
  <c r="U27" i="14"/>
  <c r="D35" i="14"/>
  <c r="U29" i="14" s="1"/>
  <c r="V7" i="14"/>
  <c r="T13" i="14"/>
  <c r="U45" i="14"/>
  <c r="Y13" i="14"/>
  <c r="U41" i="14"/>
  <c r="W7" i="14"/>
  <c r="X13" i="14"/>
  <c r="H145" i="14"/>
  <c r="D145" i="14"/>
  <c r="X4" i="14"/>
  <c r="U4" i="14"/>
  <c r="T7" i="14"/>
  <c r="Y7" i="14"/>
  <c r="W13" i="14"/>
  <c r="C145" i="14"/>
  <c r="E145" i="14"/>
  <c r="G145" i="14"/>
  <c r="I145" i="14"/>
  <c r="D232" i="14"/>
  <c r="F232" i="14"/>
  <c r="I232" i="14"/>
  <c r="C232" i="14"/>
  <c r="G232" i="14"/>
  <c r="H232" i="14"/>
  <c r="F145" i="14"/>
  <c r="I71" i="14"/>
  <c r="Y42" i="14" s="1"/>
  <c r="V40" i="14"/>
  <c r="F71" i="14"/>
  <c r="V42" i="14" s="1"/>
  <c r="V50" i="14" s="1"/>
  <c r="G71" i="14"/>
  <c r="W42" i="14" s="1"/>
  <c r="C71" i="14"/>
  <c r="T42" i="14" s="1"/>
  <c r="D71" i="14"/>
  <c r="U42" i="14" s="1"/>
  <c r="Y50" i="14"/>
  <c r="I238" i="14"/>
  <c r="K238" i="14"/>
  <c r="H48" i="14"/>
  <c r="H71" i="14" s="1"/>
  <c r="H35" i="14"/>
  <c r="X29" i="14" s="1"/>
  <c r="T41" i="14"/>
  <c r="X41" i="14"/>
  <c r="C143" i="13"/>
  <c r="D8" i="13"/>
  <c r="F8" i="13"/>
  <c r="G8" i="13"/>
  <c r="H8" i="13"/>
  <c r="I8" i="13"/>
  <c r="C8" i="13"/>
  <c r="D15" i="13"/>
  <c r="F15" i="13"/>
  <c r="G15" i="13"/>
  <c r="H15" i="13"/>
  <c r="I15" i="13"/>
  <c r="C15" i="13"/>
  <c r="U38" i="13"/>
  <c r="V38" i="13"/>
  <c r="W38" i="13"/>
  <c r="X38" i="13"/>
  <c r="Y38" i="13"/>
  <c r="T38" i="13"/>
  <c r="U27" i="13"/>
  <c r="V27" i="13"/>
  <c r="W27" i="13"/>
  <c r="Y27" i="13"/>
  <c r="T27" i="13"/>
  <c r="G225" i="13"/>
  <c r="W12" i="13" s="1"/>
  <c r="H225" i="13"/>
  <c r="X12" i="13" s="1"/>
  <c r="I225" i="13"/>
  <c r="Y12" i="13" s="1"/>
  <c r="G213" i="13"/>
  <c r="H213" i="13"/>
  <c r="X11" i="13" s="1"/>
  <c r="I213" i="13"/>
  <c r="Y11" i="13" s="1"/>
  <c r="G195" i="13"/>
  <c r="W10" i="13" s="1"/>
  <c r="H195" i="13"/>
  <c r="X10" i="13" s="1"/>
  <c r="I195" i="13"/>
  <c r="Y10" i="13" s="1"/>
  <c r="G186" i="13"/>
  <c r="W9" i="13" s="1"/>
  <c r="H186" i="13"/>
  <c r="X9" i="13" s="1"/>
  <c r="I186" i="13"/>
  <c r="Y9" i="13" s="1"/>
  <c r="F225" i="13"/>
  <c r="D225" i="13"/>
  <c r="C225" i="13"/>
  <c r="T12" i="13" s="1"/>
  <c r="F213" i="13"/>
  <c r="V11" i="13" s="1"/>
  <c r="D213" i="13"/>
  <c r="U11" i="13" s="1"/>
  <c r="C213" i="13"/>
  <c r="T11" i="13" s="1"/>
  <c r="F195" i="13"/>
  <c r="V10" i="13" s="1"/>
  <c r="D195" i="13"/>
  <c r="U10" i="13" s="1"/>
  <c r="C195" i="13"/>
  <c r="T10" i="13" s="1"/>
  <c r="F186" i="13"/>
  <c r="V9" i="13" s="1"/>
  <c r="D186" i="13"/>
  <c r="U9" i="13" s="1"/>
  <c r="C186" i="13"/>
  <c r="T9" i="13" s="1"/>
  <c r="P151" i="13"/>
  <c r="P152" i="13"/>
  <c r="O151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11" i="13"/>
  <c r="D227" i="13" l="1"/>
  <c r="F238" i="14"/>
  <c r="T13" i="13"/>
  <c r="F227" i="13"/>
  <c r="V12" i="13"/>
  <c r="V13" i="13" s="1"/>
  <c r="C227" i="13"/>
  <c r="I227" i="13"/>
  <c r="G227" i="13"/>
  <c r="W11" i="13"/>
  <c r="U12" i="13"/>
  <c r="U13" i="13" s="1"/>
  <c r="W50" i="14"/>
  <c r="U7" i="14"/>
  <c r="U50" i="14" s="1"/>
  <c r="T50" i="14"/>
  <c r="X7" i="14"/>
  <c r="X42" i="14"/>
  <c r="H238" i="14"/>
  <c r="D238" i="14"/>
  <c r="C238" i="14"/>
  <c r="G238" i="14"/>
  <c r="H227" i="13"/>
  <c r="H21" i="13"/>
  <c r="F32" i="13"/>
  <c r="V26" i="13" s="1"/>
  <c r="F21" i="13"/>
  <c r="D21" i="13"/>
  <c r="D32" i="13"/>
  <c r="U26" i="13" s="1"/>
  <c r="C21" i="13"/>
  <c r="C32" i="13"/>
  <c r="T26" i="13" s="1"/>
  <c r="I63" i="13"/>
  <c r="H63" i="13"/>
  <c r="G63" i="13"/>
  <c r="F54" i="13"/>
  <c r="F63" i="13" s="1"/>
  <c r="D54" i="13"/>
  <c r="D63" i="13" s="1"/>
  <c r="C54" i="13"/>
  <c r="C63" i="13" s="1"/>
  <c r="H39" i="13"/>
  <c r="G44" i="13"/>
  <c r="G39" i="13"/>
  <c r="F39" i="13"/>
  <c r="F44" i="13"/>
  <c r="F40" i="13"/>
  <c r="D39" i="13"/>
  <c r="D40" i="13"/>
  <c r="C40" i="13"/>
  <c r="X50" i="14" l="1"/>
  <c r="D47" i="13"/>
  <c r="K174" i="13"/>
  <c r="I174" i="13"/>
  <c r="Y8" i="13" s="1"/>
  <c r="Y13" i="13" s="1"/>
  <c r="H174" i="13"/>
  <c r="X8" i="13" s="1"/>
  <c r="X13" i="13" s="1"/>
  <c r="G174" i="13"/>
  <c r="W8" i="13" s="1"/>
  <c r="W13" i="13" s="1"/>
  <c r="P173" i="13"/>
  <c r="O173" i="13"/>
  <c r="P172" i="13"/>
  <c r="O172" i="13"/>
  <c r="P171" i="13"/>
  <c r="O171" i="13"/>
  <c r="P170" i="13"/>
  <c r="O170" i="13"/>
  <c r="P169" i="13"/>
  <c r="O169" i="13"/>
  <c r="P168" i="13"/>
  <c r="O168" i="13"/>
  <c r="P167" i="13"/>
  <c r="O167" i="13"/>
  <c r="P166" i="13"/>
  <c r="O166" i="13"/>
  <c r="P165" i="13"/>
  <c r="O165" i="13"/>
  <c r="P164" i="13"/>
  <c r="O164" i="13"/>
  <c r="P163" i="13"/>
  <c r="O163" i="13"/>
  <c r="P162" i="13"/>
  <c r="O162" i="13"/>
  <c r="P161" i="13"/>
  <c r="O161" i="13"/>
  <c r="P160" i="13"/>
  <c r="O160" i="13"/>
  <c r="P159" i="13"/>
  <c r="O159" i="13"/>
  <c r="P158" i="13"/>
  <c r="O158" i="13"/>
  <c r="P157" i="13"/>
  <c r="O157" i="13"/>
  <c r="P156" i="13"/>
  <c r="O156" i="13"/>
  <c r="P155" i="13"/>
  <c r="O155" i="13"/>
  <c r="P154" i="13"/>
  <c r="O154" i="13"/>
  <c r="P153" i="13"/>
  <c r="O153" i="13"/>
  <c r="O152" i="13"/>
  <c r="P150" i="13"/>
  <c r="O150" i="13"/>
  <c r="P149" i="13"/>
  <c r="O149" i="13"/>
  <c r="P148" i="13"/>
  <c r="O148" i="13"/>
  <c r="L143" i="13"/>
  <c r="L144" i="13" s="1"/>
  <c r="L233" i="13" s="1"/>
  <c r="K143" i="13"/>
  <c r="K144" i="13" s="1"/>
  <c r="J143" i="13"/>
  <c r="J144" i="13" s="1"/>
  <c r="I143" i="13"/>
  <c r="Y6" i="13" s="1"/>
  <c r="H143" i="13"/>
  <c r="X6" i="13" s="1"/>
  <c r="G143" i="13"/>
  <c r="W6" i="13" s="1"/>
  <c r="F143" i="13"/>
  <c r="V6" i="13" s="1"/>
  <c r="E143" i="13"/>
  <c r="D143" i="13"/>
  <c r="U6" i="13" s="1"/>
  <c r="P142" i="13"/>
  <c r="O142" i="13"/>
  <c r="P141" i="13"/>
  <c r="O141" i="13"/>
  <c r="P140" i="13"/>
  <c r="O140" i="13"/>
  <c r="P139" i="13"/>
  <c r="O139" i="13"/>
  <c r="P138" i="13"/>
  <c r="O138" i="13"/>
  <c r="P137" i="13"/>
  <c r="O137" i="13"/>
  <c r="P136" i="13"/>
  <c r="O136" i="13"/>
  <c r="P135" i="13"/>
  <c r="O135" i="13"/>
  <c r="P134" i="13"/>
  <c r="O134" i="13"/>
  <c r="P110" i="13"/>
  <c r="O110" i="13"/>
  <c r="I107" i="13"/>
  <c r="Y4" i="13" s="1"/>
  <c r="Y7" i="13" s="1"/>
  <c r="H107" i="13"/>
  <c r="X4" i="13" s="1"/>
  <c r="G107" i="13"/>
  <c r="W4" i="13" s="1"/>
  <c r="F107" i="13"/>
  <c r="V4" i="13" s="1"/>
  <c r="E107" i="13"/>
  <c r="U5" i="13" s="1"/>
  <c r="D107" i="13"/>
  <c r="U4" i="13" s="1"/>
  <c r="C107" i="13"/>
  <c r="T4" i="13" s="1"/>
  <c r="P106" i="13"/>
  <c r="O106" i="13"/>
  <c r="P105" i="13"/>
  <c r="O105" i="13"/>
  <c r="P104" i="13"/>
  <c r="O104" i="13"/>
  <c r="P103" i="13"/>
  <c r="O103" i="13"/>
  <c r="P102" i="13"/>
  <c r="O102" i="13"/>
  <c r="P101" i="13"/>
  <c r="O101" i="13"/>
  <c r="P100" i="13"/>
  <c r="O100" i="13"/>
  <c r="P99" i="13"/>
  <c r="O99" i="13"/>
  <c r="P98" i="13"/>
  <c r="O98" i="13"/>
  <c r="P97" i="13"/>
  <c r="O97" i="13"/>
  <c r="P96" i="13"/>
  <c r="O96" i="13"/>
  <c r="P95" i="13"/>
  <c r="O95" i="13"/>
  <c r="P94" i="13"/>
  <c r="O94" i="13"/>
  <c r="P93" i="13"/>
  <c r="O93" i="13"/>
  <c r="P92" i="13"/>
  <c r="O92" i="13"/>
  <c r="P91" i="13"/>
  <c r="O91" i="13"/>
  <c r="P90" i="13"/>
  <c r="O90" i="13"/>
  <c r="P89" i="13"/>
  <c r="O89" i="13"/>
  <c r="P88" i="13"/>
  <c r="O88" i="13"/>
  <c r="P87" i="13"/>
  <c r="O87" i="13"/>
  <c r="P86" i="13"/>
  <c r="O86" i="13"/>
  <c r="P85" i="13"/>
  <c r="O85" i="13"/>
  <c r="P84" i="13"/>
  <c r="O84" i="13"/>
  <c r="P83" i="13"/>
  <c r="O83" i="13"/>
  <c r="P82" i="13"/>
  <c r="O82" i="13"/>
  <c r="P81" i="13"/>
  <c r="O81" i="13"/>
  <c r="P80" i="13"/>
  <c r="O80" i="13"/>
  <c r="P79" i="13"/>
  <c r="O79" i="13"/>
  <c r="P78" i="13"/>
  <c r="O78" i="13"/>
  <c r="P77" i="13"/>
  <c r="O77" i="13"/>
  <c r="P76" i="13"/>
  <c r="O76" i="13"/>
  <c r="P75" i="13"/>
  <c r="O75" i="13"/>
  <c r="P74" i="13"/>
  <c r="O74" i="13"/>
  <c r="P73" i="13"/>
  <c r="O73" i="13"/>
  <c r="P60" i="13"/>
  <c r="O60" i="13"/>
  <c r="P59" i="13"/>
  <c r="O59" i="13"/>
  <c r="P62" i="13"/>
  <c r="O62" i="13"/>
  <c r="P61" i="13"/>
  <c r="O61" i="13"/>
  <c r="I69" i="13"/>
  <c r="Y40" i="13" s="1"/>
  <c r="H69" i="13"/>
  <c r="G69" i="13"/>
  <c r="F69" i="13"/>
  <c r="D69" i="13"/>
  <c r="C69" i="13"/>
  <c r="P68" i="13"/>
  <c r="O68" i="13"/>
  <c r="P67" i="13"/>
  <c r="O67" i="13"/>
  <c r="P66" i="13"/>
  <c r="O66" i="13"/>
  <c r="Y39" i="13"/>
  <c r="X39" i="13"/>
  <c r="W39" i="13"/>
  <c r="V39" i="13"/>
  <c r="T39" i="13"/>
  <c r="P58" i="13"/>
  <c r="O58" i="13"/>
  <c r="P57" i="13"/>
  <c r="O57" i="13"/>
  <c r="P56" i="13"/>
  <c r="O56" i="13"/>
  <c r="P55" i="13"/>
  <c r="O55" i="13"/>
  <c r="P54" i="13"/>
  <c r="O54" i="13"/>
  <c r="P53" i="13"/>
  <c r="O53" i="13"/>
  <c r="P52" i="13"/>
  <c r="O52" i="13"/>
  <c r="P51" i="13"/>
  <c r="O51" i="13"/>
  <c r="P50" i="13"/>
  <c r="O50" i="13"/>
  <c r="Z47" i="13"/>
  <c r="I47" i="13"/>
  <c r="I70" i="13" s="1"/>
  <c r="H47" i="13"/>
  <c r="G47" i="13"/>
  <c r="F47" i="13"/>
  <c r="Y48" i="13"/>
  <c r="X48" i="13"/>
  <c r="W48" i="13"/>
  <c r="V48" i="13"/>
  <c r="T48" i="13"/>
  <c r="P46" i="13"/>
  <c r="O46" i="13"/>
  <c r="P45" i="13"/>
  <c r="O45" i="13"/>
  <c r="X47" i="13"/>
  <c r="W47" i="13"/>
  <c r="V47" i="13"/>
  <c r="U47" i="13"/>
  <c r="T47" i="13"/>
  <c r="P44" i="13"/>
  <c r="O44" i="13"/>
  <c r="U46" i="13"/>
  <c r="T46" i="13"/>
  <c r="P43" i="13"/>
  <c r="O43" i="13"/>
  <c r="V45" i="13"/>
  <c r="U45" i="13"/>
  <c r="T45" i="13"/>
  <c r="P42" i="13"/>
  <c r="O42" i="13"/>
  <c r="P41" i="13"/>
  <c r="O41" i="13"/>
  <c r="U43" i="13"/>
  <c r="P40" i="13"/>
  <c r="O40" i="13"/>
  <c r="C47" i="13"/>
  <c r="X42" i="13"/>
  <c r="X44" i="13" s="1"/>
  <c r="W42" i="13"/>
  <c r="W44" i="13" s="1"/>
  <c r="V42" i="13"/>
  <c r="V44" i="13" s="1"/>
  <c r="U42" i="13"/>
  <c r="T42" i="13"/>
  <c r="T44" i="13" s="1"/>
  <c r="P39" i="13"/>
  <c r="O39" i="13"/>
  <c r="P38" i="13"/>
  <c r="O38" i="13"/>
  <c r="U39" i="13"/>
  <c r="P37" i="13"/>
  <c r="O37" i="13"/>
  <c r="Y37" i="13"/>
  <c r="X37" i="13"/>
  <c r="W37" i="13"/>
  <c r="V37" i="13"/>
  <c r="U37" i="13"/>
  <c r="T37" i="13"/>
  <c r="Y34" i="13"/>
  <c r="X34" i="13"/>
  <c r="W34" i="13"/>
  <c r="V34" i="13"/>
  <c r="U34" i="13"/>
  <c r="T34" i="13"/>
  <c r="I34" i="13"/>
  <c r="Y28" i="13" s="1"/>
  <c r="H34" i="13"/>
  <c r="X28" i="13" s="1"/>
  <c r="G34" i="13"/>
  <c r="W28" i="13" s="1"/>
  <c r="Y35" i="13"/>
  <c r="X35" i="13"/>
  <c r="W35" i="13"/>
  <c r="V35" i="13"/>
  <c r="U35" i="13"/>
  <c r="T35" i="13"/>
  <c r="Y36" i="13"/>
  <c r="X36" i="13"/>
  <c r="W36" i="13"/>
  <c r="V36" i="13"/>
  <c r="U36" i="13"/>
  <c r="T36" i="13"/>
  <c r="P31" i="13"/>
  <c r="O31" i="13"/>
  <c r="Y32" i="13"/>
  <c r="X32" i="13"/>
  <c r="W32" i="13"/>
  <c r="V32" i="13"/>
  <c r="U32" i="13"/>
  <c r="P30" i="13"/>
  <c r="O30" i="13"/>
  <c r="Y31" i="13"/>
  <c r="X31" i="13"/>
  <c r="W31" i="13"/>
  <c r="V31" i="13"/>
  <c r="U31" i="13"/>
  <c r="T31" i="13"/>
  <c r="P29" i="13"/>
  <c r="O29" i="13"/>
  <c r="Y30" i="13"/>
  <c r="X30" i="13"/>
  <c r="W30" i="13"/>
  <c r="V30" i="13"/>
  <c r="U30" i="13"/>
  <c r="T30" i="13"/>
  <c r="P28" i="13"/>
  <c r="O28" i="13"/>
  <c r="Y29" i="13"/>
  <c r="X29" i="13"/>
  <c r="W29" i="13"/>
  <c r="V29" i="13"/>
  <c r="U29" i="13"/>
  <c r="T29" i="13"/>
  <c r="P27" i="13"/>
  <c r="O27" i="13"/>
  <c r="Y33" i="13"/>
  <c r="X33" i="13"/>
  <c r="W33" i="13"/>
  <c r="V33" i="13"/>
  <c r="U33" i="13"/>
  <c r="T33" i="13"/>
  <c r="P26" i="13"/>
  <c r="O26" i="13"/>
  <c r="P25" i="13"/>
  <c r="O25" i="13"/>
  <c r="Y16" i="13"/>
  <c r="X16" i="13"/>
  <c r="W16" i="13"/>
  <c r="P24" i="13"/>
  <c r="O24" i="13"/>
  <c r="Y15" i="13"/>
  <c r="X15" i="13"/>
  <c r="W15" i="13"/>
  <c r="V15" i="13"/>
  <c r="U15" i="13"/>
  <c r="T15" i="13"/>
  <c r="P23" i="13"/>
  <c r="O23" i="13"/>
  <c r="Y25" i="13"/>
  <c r="X25" i="13"/>
  <c r="W25" i="13"/>
  <c r="V25" i="13"/>
  <c r="U25" i="13"/>
  <c r="T25" i="13"/>
  <c r="P22" i="13"/>
  <c r="O22" i="13"/>
  <c r="Y24" i="13"/>
  <c r="X24" i="13"/>
  <c r="W24" i="13"/>
  <c r="V24" i="13"/>
  <c r="U24" i="13"/>
  <c r="T24" i="13"/>
  <c r="P21" i="13"/>
  <c r="O21" i="13"/>
  <c r="V16" i="13"/>
  <c r="D34" i="13"/>
  <c r="U28" i="13" s="1"/>
  <c r="C34" i="13"/>
  <c r="Y23" i="13"/>
  <c r="X23" i="13"/>
  <c r="W23" i="13"/>
  <c r="V23" i="13"/>
  <c r="U23" i="13"/>
  <c r="T23" i="13"/>
  <c r="P20" i="13"/>
  <c r="O20" i="13"/>
  <c r="Y22" i="13"/>
  <c r="X22" i="13"/>
  <c r="W22" i="13"/>
  <c r="V22" i="13"/>
  <c r="U22" i="13"/>
  <c r="T22" i="13"/>
  <c r="P19" i="13"/>
  <c r="O19" i="13"/>
  <c r="Y21" i="13"/>
  <c r="X21" i="13"/>
  <c r="W21" i="13"/>
  <c r="V21" i="13"/>
  <c r="U21" i="13"/>
  <c r="T21" i="13"/>
  <c r="P18" i="13"/>
  <c r="O18" i="13"/>
  <c r="Y20" i="13"/>
  <c r="X20" i="13"/>
  <c r="W20" i="13"/>
  <c r="V20" i="13"/>
  <c r="U20" i="13"/>
  <c r="T20" i="13"/>
  <c r="Y19" i="13"/>
  <c r="X19" i="13"/>
  <c r="W19" i="13"/>
  <c r="V19" i="13"/>
  <c r="U19" i="13"/>
  <c r="T19" i="13"/>
  <c r="Y18" i="13"/>
  <c r="X18" i="13"/>
  <c r="W18" i="13"/>
  <c r="V18" i="13"/>
  <c r="U18" i="13"/>
  <c r="T18" i="13"/>
  <c r="P14" i="13"/>
  <c r="O14" i="13"/>
  <c r="Y17" i="13"/>
  <c r="X17" i="13"/>
  <c r="W17" i="13"/>
  <c r="V17" i="13"/>
  <c r="U17" i="13"/>
  <c r="T17" i="13"/>
  <c r="P13" i="13"/>
  <c r="O13" i="13"/>
  <c r="P12" i="13"/>
  <c r="O12" i="13"/>
  <c r="Y14" i="13"/>
  <c r="X14" i="13"/>
  <c r="W14" i="13"/>
  <c r="V14" i="13"/>
  <c r="U14" i="13"/>
  <c r="T14" i="13"/>
  <c r="P11" i="13"/>
  <c r="O11" i="13"/>
  <c r="P10" i="13"/>
  <c r="O10" i="13"/>
  <c r="P5" i="13"/>
  <c r="O5" i="13"/>
  <c r="T3" i="13"/>
  <c r="X7" i="13" l="1"/>
  <c r="U40" i="13"/>
  <c r="D70" i="13"/>
  <c r="U41" i="13" s="1"/>
  <c r="X40" i="13"/>
  <c r="H70" i="13"/>
  <c r="X41" i="13" s="1"/>
  <c r="X49" i="13" s="1"/>
  <c r="F70" i="13"/>
  <c r="V41" i="13" s="1"/>
  <c r="V40" i="13"/>
  <c r="K227" i="13"/>
  <c r="T8" i="13"/>
  <c r="T40" i="13"/>
  <c r="C70" i="13"/>
  <c r="T41" i="13" s="1"/>
  <c r="K233" i="13"/>
  <c r="G70" i="13"/>
  <c r="W41" i="13" s="1"/>
  <c r="W40" i="13"/>
  <c r="U7" i="13"/>
  <c r="W7" i="13"/>
  <c r="V7" i="13"/>
  <c r="Y41" i="13"/>
  <c r="Y49" i="13" s="1"/>
  <c r="U44" i="13"/>
  <c r="I144" i="13"/>
  <c r="I233" i="13" s="1"/>
  <c r="E144" i="13"/>
  <c r="F34" i="13"/>
  <c r="V28" i="13" s="1"/>
  <c r="F144" i="13"/>
  <c r="F233" i="13" s="1"/>
  <c r="C144" i="13"/>
  <c r="C233" i="13" s="1"/>
  <c r="H144" i="13"/>
  <c r="G144" i="13"/>
  <c r="G233" i="13" s="1"/>
  <c r="D144" i="13"/>
  <c r="U16" i="13"/>
  <c r="T28" i="13"/>
  <c r="T6" i="13"/>
  <c r="T16" i="13"/>
  <c r="T32" i="13"/>
  <c r="W30" i="11"/>
  <c r="V22" i="12"/>
  <c r="W23" i="12"/>
  <c r="Y22" i="12"/>
  <c r="X22" i="12"/>
  <c r="W22" i="12"/>
  <c r="T3" i="12"/>
  <c r="O191" i="12"/>
  <c r="P28" i="12"/>
  <c r="H210" i="12"/>
  <c r="I210" i="12"/>
  <c r="H233" i="13" l="1"/>
  <c r="W49" i="13"/>
  <c r="D233" i="13"/>
  <c r="U49" i="13"/>
  <c r="V49" i="13"/>
  <c r="T7" i="13"/>
  <c r="U22" i="12"/>
  <c r="X23" i="12"/>
  <c r="Y23" i="12"/>
  <c r="T25" i="12"/>
  <c r="T26" i="12"/>
  <c r="T27" i="12"/>
  <c r="T28" i="12"/>
  <c r="T30" i="12"/>
  <c r="T22" i="12"/>
  <c r="X14" i="12"/>
  <c r="W38" i="12"/>
  <c r="V38" i="12"/>
  <c r="X19" i="12"/>
  <c r="T19" i="12"/>
  <c r="T49" i="13" l="1"/>
  <c r="C115" i="12"/>
  <c r="H46" i="12" l="1"/>
  <c r="O45" i="12"/>
  <c r="P45" i="12"/>
  <c r="G46" i="12"/>
  <c r="F39" i="12"/>
  <c r="F46" i="12" s="1"/>
  <c r="D39" i="12"/>
  <c r="D46" i="12" s="1"/>
  <c r="C39" i="12"/>
  <c r="T29" i="12" s="1"/>
  <c r="C46" i="12" l="1"/>
  <c r="C20" i="12"/>
  <c r="D20" i="12"/>
  <c r="F20" i="12"/>
  <c r="V23" i="12" s="1"/>
  <c r="U23" i="12" l="1"/>
  <c r="C33" i="12"/>
  <c r="T24" i="12" s="1"/>
  <c r="T23" i="12"/>
  <c r="F33" i="12"/>
  <c r="G210" i="12" l="1"/>
  <c r="F210" i="12"/>
  <c r="D210" i="12"/>
  <c r="C210" i="12"/>
  <c r="P209" i="12"/>
  <c r="O209" i="12"/>
  <c r="P208" i="12"/>
  <c r="O208" i="12"/>
  <c r="P207" i="12"/>
  <c r="O207" i="12"/>
  <c r="P206" i="12"/>
  <c r="O206" i="12"/>
  <c r="P205" i="12"/>
  <c r="O205" i="12"/>
  <c r="P204" i="12"/>
  <c r="O204" i="12"/>
  <c r="P203" i="12"/>
  <c r="O203" i="12"/>
  <c r="P202" i="12"/>
  <c r="O202" i="12"/>
  <c r="P201" i="12"/>
  <c r="O201" i="12"/>
  <c r="P200" i="12"/>
  <c r="O200" i="12"/>
  <c r="P199" i="12"/>
  <c r="O199" i="12"/>
  <c r="P198" i="12"/>
  <c r="O198" i="12"/>
  <c r="P197" i="12"/>
  <c r="O197" i="12"/>
  <c r="P196" i="12"/>
  <c r="O196" i="12"/>
  <c r="P195" i="12"/>
  <c r="O195" i="12"/>
  <c r="P194" i="12"/>
  <c r="O194" i="12"/>
  <c r="P193" i="12"/>
  <c r="O193" i="12"/>
  <c r="P192" i="12"/>
  <c r="O192" i="12"/>
  <c r="P191" i="12"/>
  <c r="P190" i="12"/>
  <c r="O190" i="12"/>
  <c r="P188" i="12"/>
  <c r="O188" i="12"/>
  <c r="P187" i="12"/>
  <c r="O187" i="12"/>
  <c r="P186" i="12"/>
  <c r="O186" i="12"/>
  <c r="P185" i="12"/>
  <c r="O185" i="12"/>
  <c r="P184" i="12"/>
  <c r="O184" i="12"/>
  <c r="I182" i="12"/>
  <c r="H182" i="12"/>
  <c r="G182" i="12"/>
  <c r="W5" i="12" s="1"/>
  <c r="F182" i="12"/>
  <c r="V5" i="12" s="1"/>
  <c r="D182" i="12"/>
  <c r="U5" i="12" s="1"/>
  <c r="C182" i="12"/>
  <c r="T5" i="12" s="1"/>
  <c r="P181" i="12"/>
  <c r="O181" i="12"/>
  <c r="P180" i="12"/>
  <c r="O180" i="12"/>
  <c r="P179" i="12"/>
  <c r="O179" i="12"/>
  <c r="P178" i="12"/>
  <c r="O178" i="12"/>
  <c r="P177" i="12"/>
  <c r="O177" i="12"/>
  <c r="P176" i="12"/>
  <c r="O176" i="12"/>
  <c r="P175" i="12"/>
  <c r="O175" i="12"/>
  <c r="P174" i="12"/>
  <c r="O174" i="12"/>
  <c r="P173" i="12"/>
  <c r="O173" i="12"/>
  <c r="P172" i="12"/>
  <c r="O172" i="12"/>
  <c r="P171" i="12"/>
  <c r="O171" i="12"/>
  <c r="P170" i="12"/>
  <c r="O170" i="12"/>
  <c r="P169" i="12"/>
  <c r="O169" i="12"/>
  <c r="K166" i="12"/>
  <c r="K211" i="12" s="1"/>
  <c r="I166" i="12"/>
  <c r="H166" i="12"/>
  <c r="G166" i="12"/>
  <c r="W6" i="12" s="1"/>
  <c r="P165" i="12"/>
  <c r="O165" i="12"/>
  <c r="P164" i="12"/>
  <c r="O164" i="12"/>
  <c r="P163" i="12"/>
  <c r="O163" i="12"/>
  <c r="P162" i="12"/>
  <c r="O162" i="12"/>
  <c r="P161" i="12"/>
  <c r="O161" i="12"/>
  <c r="P160" i="12"/>
  <c r="O160" i="12"/>
  <c r="P159" i="12"/>
  <c r="O159" i="12"/>
  <c r="P158" i="12"/>
  <c r="O158" i="12"/>
  <c r="P157" i="12"/>
  <c r="O157" i="12"/>
  <c r="P156" i="12"/>
  <c r="O156" i="12"/>
  <c r="P155" i="12"/>
  <c r="O155" i="12"/>
  <c r="P154" i="12"/>
  <c r="O154" i="12"/>
  <c r="P153" i="12"/>
  <c r="O153" i="12"/>
  <c r="P152" i="12"/>
  <c r="O152" i="12"/>
  <c r="P151" i="12"/>
  <c r="O151" i="12"/>
  <c r="P150" i="12"/>
  <c r="O150" i="12"/>
  <c r="P149" i="12"/>
  <c r="O149" i="12"/>
  <c r="P148" i="12"/>
  <c r="O148" i="12"/>
  <c r="P147" i="12"/>
  <c r="O147" i="12"/>
  <c r="P146" i="12"/>
  <c r="O146" i="12"/>
  <c r="P145" i="12"/>
  <c r="O145" i="12"/>
  <c r="P144" i="12"/>
  <c r="O144" i="12"/>
  <c r="P143" i="12"/>
  <c r="O143" i="12"/>
  <c r="P142" i="12"/>
  <c r="O142" i="12"/>
  <c r="P141" i="12"/>
  <c r="O141" i="12"/>
  <c r="P140" i="12"/>
  <c r="O140" i="12"/>
  <c r="P139" i="12"/>
  <c r="O139" i="12"/>
  <c r="P138" i="12"/>
  <c r="O138" i="12"/>
  <c r="P137" i="12"/>
  <c r="O137" i="12"/>
  <c r="P136" i="12"/>
  <c r="O136" i="12"/>
  <c r="P135" i="12"/>
  <c r="O135" i="12"/>
  <c r="P134" i="12"/>
  <c r="O134" i="12"/>
  <c r="P133" i="12"/>
  <c r="O133" i="12"/>
  <c r="P131" i="12"/>
  <c r="O131" i="12"/>
  <c r="P130" i="12"/>
  <c r="O130" i="12"/>
  <c r="P129" i="12"/>
  <c r="O129" i="12"/>
  <c r="L124" i="12"/>
  <c r="L125" i="12" s="1"/>
  <c r="L219" i="12" s="1"/>
  <c r="K124" i="12"/>
  <c r="K125" i="12" s="1"/>
  <c r="J124" i="12"/>
  <c r="J125" i="12" s="1"/>
  <c r="J219" i="12" s="1"/>
  <c r="I124" i="12"/>
  <c r="Y10" i="12" s="1"/>
  <c r="H124" i="12"/>
  <c r="G124" i="12"/>
  <c r="F124" i="12"/>
  <c r="E124" i="12"/>
  <c r="D124" i="12"/>
  <c r="C124" i="12"/>
  <c r="T10" i="12" s="1"/>
  <c r="P123" i="12"/>
  <c r="O123" i="12"/>
  <c r="P122" i="12"/>
  <c r="O122" i="12"/>
  <c r="P121" i="12"/>
  <c r="O121" i="12"/>
  <c r="P120" i="12"/>
  <c r="O120" i="12"/>
  <c r="P119" i="12"/>
  <c r="O119" i="12"/>
  <c r="P118" i="12"/>
  <c r="O118" i="12"/>
  <c r="P117" i="12"/>
  <c r="O117" i="12"/>
  <c r="P116" i="12"/>
  <c r="O116" i="12"/>
  <c r="P115" i="12"/>
  <c r="O115" i="12"/>
  <c r="P114" i="12"/>
  <c r="O114" i="12"/>
  <c r="P113" i="12"/>
  <c r="O113" i="12"/>
  <c r="P112" i="12"/>
  <c r="O112" i="12"/>
  <c r="I109" i="12"/>
  <c r="Y8" i="12" s="1"/>
  <c r="H109" i="12"/>
  <c r="G109" i="12"/>
  <c r="W8" i="12" s="1"/>
  <c r="F109" i="12"/>
  <c r="V8" i="12" s="1"/>
  <c r="E109" i="12"/>
  <c r="U9" i="12" s="1"/>
  <c r="D109" i="12"/>
  <c r="C109" i="12"/>
  <c r="T8" i="12" s="1"/>
  <c r="P108" i="12"/>
  <c r="O108" i="12"/>
  <c r="P107" i="12"/>
  <c r="O107" i="12"/>
  <c r="P106" i="12"/>
  <c r="O106" i="12"/>
  <c r="P105" i="12"/>
  <c r="O105" i="12"/>
  <c r="P104" i="12"/>
  <c r="O104" i="12"/>
  <c r="P103" i="12"/>
  <c r="O103" i="12"/>
  <c r="P102" i="12"/>
  <c r="O102" i="12"/>
  <c r="P101" i="12"/>
  <c r="O101" i="12"/>
  <c r="P100" i="12"/>
  <c r="O100" i="12"/>
  <c r="P99" i="12"/>
  <c r="O99" i="12"/>
  <c r="P98" i="12"/>
  <c r="O98" i="12"/>
  <c r="P97" i="12"/>
  <c r="O97" i="12"/>
  <c r="P96" i="12"/>
  <c r="O96" i="12"/>
  <c r="P95" i="12"/>
  <c r="O95" i="12"/>
  <c r="P94" i="12"/>
  <c r="O94" i="12"/>
  <c r="P93" i="12"/>
  <c r="O93" i="12"/>
  <c r="P92" i="12"/>
  <c r="O92" i="12"/>
  <c r="P91" i="12"/>
  <c r="O91" i="12"/>
  <c r="P90" i="12"/>
  <c r="O90" i="12"/>
  <c r="P89" i="12"/>
  <c r="O89" i="12"/>
  <c r="P88" i="12"/>
  <c r="O88" i="12"/>
  <c r="P87" i="12"/>
  <c r="O87" i="12"/>
  <c r="P86" i="12"/>
  <c r="O86" i="12"/>
  <c r="P85" i="12"/>
  <c r="O85" i="12"/>
  <c r="P84" i="12"/>
  <c r="O84" i="12"/>
  <c r="P83" i="12"/>
  <c r="O83" i="12"/>
  <c r="P82" i="12"/>
  <c r="O82" i="12"/>
  <c r="P81" i="12"/>
  <c r="O81" i="12"/>
  <c r="P80" i="12"/>
  <c r="O80" i="12"/>
  <c r="P79" i="12"/>
  <c r="O79" i="12"/>
  <c r="P78" i="12"/>
  <c r="O78" i="12"/>
  <c r="P77" i="12"/>
  <c r="O77" i="12"/>
  <c r="P76" i="12"/>
  <c r="O76" i="12"/>
  <c r="P75" i="12"/>
  <c r="O75" i="12"/>
  <c r="I71" i="12"/>
  <c r="Y35" i="12" s="1"/>
  <c r="H71" i="12"/>
  <c r="X35" i="12" s="1"/>
  <c r="G71" i="12"/>
  <c r="W35" i="12" s="1"/>
  <c r="F71" i="12"/>
  <c r="D71" i="12"/>
  <c r="U35" i="12" s="1"/>
  <c r="C71" i="12"/>
  <c r="T35" i="12" s="1"/>
  <c r="P70" i="12"/>
  <c r="O70" i="12"/>
  <c r="P69" i="12"/>
  <c r="O69" i="12"/>
  <c r="P68" i="12"/>
  <c r="O68" i="12"/>
  <c r="P67" i="12"/>
  <c r="O67" i="12"/>
  <c r="I64" i="12"/>
  <c r="H64" i="12"/>
  <c r="G64" i="12"/>
  <c r="F64" i="12"/>
  <c r="D64" i="12"/>
  <c r="C64" i="12"/>
  <c r="P63" i="12"/>
  <c r="O63" i="12"/>
  <c r="P62" i="12"/>
  <c r="O62" i="12"/>
  <c r="P61" i="12"/>
  <c r="O61" i="12"/>
  <c r="I58" i="12"/>
  <c r="Y36" i="12" s="1"/>
  <c r="H58" i="12"/>
  <c r="X36" i="12" s="1"/>
  <c r="G58" i="12"/>
  <c r="W36" i="12" s="1"/>
  <c r="F58" i="12"/>
  <c r="V36" i="12" s="1"/>
  <c r="D58" i="12"/>
  <c r="U36" i="12" s="1"/>
  <c r="C58" i="12"/>
  <c r="T36" i="12" s="1"/>
  <c r="P57" i="12"/>
  <c r="O57" i="12"/>
  <c r="P56" i="12"/>
  <c r="O56" i="12"/>
  <c r="P55" i="12"/>
  <c r="O55" i="12"/>
  <c r="P54" i="12"/>
  <c r="O54" i="12"/>
  <c r="P53" i="12"/>
  <c r="O53" i="12"/>
  <c r="P52" i="12"/>
  <c r="O52" i="12"/>
  <c r="P51" i="12"/>
  <c r="O51" i="12"/>
  <c r="P50" i="12"/>
  <c r="O50" i="12"/>
  <c r="P49" i="12"/>
  <c r="O49" i="12"/>
  <c r="Z46" i="12"/>
  <c r="Y45" i="12"/>
  <c r="X45" i="12"/>
  <c r="W45" i="12"/>
  <c r="V45" i="12"/>
  <c r="T45" i="12"/>
  <c r="I46" i="12"/>
  <c r="X43" i="12"/>
  <c r="W43" i="12"/>
  <c r="V43" i="12"/>
  <c r="U43" i="12"/>
  <c r="T43" i="12"/>
  <c r="P44" i="12"/>
  <c r="O44" i="12"/>
  <c r="U42" i="12"/>
  <c r="T42" i="12"/>
  <c r="P43" i="12"/>
  <c r="O43" i="12"/>
  <c r="V41" i="12"/>
  <c r="U41" i="12"/>
  <c r="T41" i="12"/>
  <c r="P42" i="12"/>
  <c r="O42" i="12"/>
  <c r="P41" i="12"/>
  <c r="O41" i="12"/>
  <c r="U39" i="12"/>
  <c r="P40" i="12"/>
  <c r="O40" i="12"/>
  <c r="X38" i="12"/>
  <c r="U38" i="12"/>
  <c r="T38" i="12"/>
  <c r="P39" i="12"/>
  <c r="O39" i="12"/>
  <c r="P38" i="12"/>
  <c r="O38" i="12"/>
  <c r="P37" i="12"/>
  <c r="O37" i="12"/>
  <c r="V35" i="12"/>
  <c r="P36" i="12"/>
  <c r="O36" i="12"/>
  <c r="Y34" i="12"/>
  <c r="X34" i="12"/>
  <c r="W34" i="12"/>
  <c r="V34" i="12"/>
  <c r="U34" i="12"/>
  <c r="T34" i="12"/>
  <c r="Y33" i="12"/>
  <c r="X33" i="12"/>
  <c r="W33" i="12"/>
  <c r="V33" i="12"/>
  <c r="U33" i="12"/>
  <c r="T33" i="12"/>
  <c r="Y32" i="12"/>
  <c r="X32" i="12"/>
  <c r="W32" i="12"/>
  <c r="V32" i="12"/>
  <c r="U32" i="12"/>
  <c r="T32" i="12"/>
  <c r="I33" i="12"/>
  <c r="Y24" i="12" s="1"/>
  <c r="H33" i="12"/>
  <c r="X24" i="12" s="1"/>
  <c r="G33" i="12"/>
  <c r="W24" i="12" s="1"/>
  <c r="V24" i="12"/>
  <c r="D33" i="12"/>
  <c r="U24" i="12" s="1"/>
  <c r="Y30" i="12"/>
  <c r="X30" i="12"/>
  <c r="W30" i="12"/>
  <c r="V30" i="12"/>
  <c r="U30" i="12"/>
  <c r="Y29" i="12"/>
  <c r="X29" i="12"/>
  <c r="W29" i="12"/>
  <c r="V29" i="12"/>
  <c r="U29" i="12"/>
  <c r="P30" i="12"/>
  <c r="O30" i="12"/>
  <c r="Y28" i="12"/>
  <c r="X28" i="12"/>
  <c r="W28" i="12"/>
  <c r="V28" i="12"/>
  <c r="U28" i="12"/>
  <c r="P29" i="12"/>
  <c r="O29" i="12"/>
  <c r="Y27" i="12"/>
  <c r="X27" i="12"/>
  <c r="W27" i="12"/>
  <c r="V27" i="12"/>
  <c r="U27" i="12"/>
  <c r="O28" i="12"/>
  <c r="Y26" i="12"/>
  <c r="X26" i="12"/>
  <c r="W26" i="12"/>
  <c r="V26" i="12"/>
  <c r="U26" i="12"/>
  <c r="P27" i="12"/>
  <c r="O27" i="12"/>
  <c r="Y25" i="12"/>
  <c r="X25" i="12"/>
  <c r="W25" i="12"/>
  <c r="V25" i="12"/>
  <c r="U25" i="12"/>
  <c r="P26" i="12"/>
  <c r="O26" i="12"/>
  <c r="P25" i="12"/>
  <c r="O25" i="12"/>
  <c r="Y21" i="12"/>
  <c r="X21" i="12"/>
  <c r="W21" i="12"/>
  <c r="V21" i="12"/>
  <c r="U21" i="12"/>
  <c r="T21" i="12"/>
  <c r="P24" i="12"/>
  <c r="O24" i="12"/>
  <c r="Y20" i="12"/>
  <c r="X20" i="12"/>
  <c r="W20" i="12"/>
  <c r="V20" i="12"/>
  <c r="U20" i="12"/>
  <c r="T20" i="12"/>
  <c r="P23" i="12"/>
  <c r="O23" i="12"/>
  <c r="Y19" i="12"/>
  <c r="W19" i="12"/>
  <c r="V19" i="12"/>
  <c r="U19" i="12"/>
  <c r="P22" i="12"/>
  <c r="O22" i="12"/>
  <c r="Y18" i="12"/>
  <c r="X18" i="12"/>
  <c r="W18" i="12"/>
  <c r="V18" i="12"/>
  <c r="U18" i="12"/>
  <c r="T18" i="12"/>
  <c r="P21" i="12"/>
  <c r="O21" i="12"/>
  <c r="Y17" i="12"/>
  <c r="X17" i="12"/>
  <c r="W17" i="12"/>
  <c r="V17" i="12"/>
  <c r="U17" i="12"/>
  <c r="T17" i="12"/>
  <c r="P20" i="12"/>
  <c r="O20" i="12"/>
  <c r="Y16" i="12"/>
  <c r="X16" i="12"/>
  <c r="W16" i="12"/>
  <c r="V16" i="12"/>
  <c r="U16" i="12"/>
  <c r="T16" i="12"/>
  <c r="P19" i="12"/>
  <c r="O19" i="12"/>
  <c r="Y15" i="12"/>
  <c r="X15" i="12"/>
  <c r="W15" i="12"/>
  <c r="V15" i="12"/>
  <c r="U15" i="12"/>
  <c r="T15" i="12"/>
  <c r="P18" i="12"/>
  <c r="O18" i="12"/>
  <c r="Y14" i="12"/>
  <c r="W14" i="12"/>
  <c r="V14" i="12"/>
  <c r="U14" i="12"/>
  <c r="T14" i="12"/>
  <c r="P17" i="12"/>
  <c r="O17" i="12"/>
  <c r="Y13" i="12"/>
  <c r="X13" i="12"/>
  <c r="W13" i="12"/>
  <c r="V13" i="12"/>
  <c r="U13" i="12"/>
  <c r="T13" i="12"/>
  <c r="Y11" i="12"/>
  <c r="X11" i="12"/>
  <c r="W11" i="12"/>
  <c r="V11" i="12"/>
  <c r="U11" i="12"/>
  <c r="T11" i="12"/>
  <c r="P14" i="12"/>
  <c r="O14" i="12"/>
  <c r="P13" i="12"/>
  <c r="O13" i="12"/>
  <c r="P12" i="12"/>
  <c r="O12" i="12"/>
  <c r="P11" i="12"/>
  <c r="O11" i="12"/>
  <c r="P10" i="12"/>
  <c r="O10" i="12"/>
  <c r="Y6" i="12"/>
  <c r="Y4" i="12"/>
  <c r="P5" i="12"/>
  <c r="O5" i="12"/>
  <c r="I211" i="12" l="1"/>
  <c r="T4" i="12"/>
  <c r="C211" i="12"/>
  <c r="Y5" i="12"/>
  <c r="Y7" i="12" s="1"/>
  <c r="H211" i="12"/>
  <c r="U4" i="12"/>
  <c r="D211" i="12"/>
  <c r="V4" i="12"/>
  <c r="F211" i="12"/>
  <c r="G211" i="12"/>
  <c r="F72" i="12"/>
  <c r="V37" i="12" s="1"/>
  <c r="U10" i="12"/>
  <c r="I125" i="12"/>
  <c r="G72" i="12"/>
  <c r="W37" i="12" s="1"/>
  <c r="V40" i="12"/>
  <c r="W40" i="12"/>
  <c r="E125" i="12"/>
  <c r="T40" i="12"/>
  <c r="X40" i="12"/>
  <c r="F125" i="12"/>
  <c r="W4" i="12"/>
  <c r="P210" i="12"/>
  <c r="X4" i="12" s="1"/>
  <c r="T6" i="12"/>
  <c r="O210" i="12"/>
  <c r="V10" i="12"/>
  <c r="D125" i="12"/>
  <c r="H125" i="12"/>
  <c r="K219" i="12"/>
  <c r="C125" i="12"/>
  <c r="G125" i="12"/>
  <c r="U8" i="12"/>
  <c r="X8" i="12"/>
  <c r="C72" i="12"/>
  <c r="T37" i="12" s="1"/>
  <c r="H72" i="12"/>
  <c r="X37" i="12" s="1"/>
  <c r="O211" i="12"/>
  <c r="P211" i="12"/>
  <c r="U40" i="12"/>
  <c r="D72" i="12"/>
  <c r="U37" i="12" s="1"/>
  <c r="I72" i="12"/>
  <c r="Y37" i="12" s="1"/>
  <c r="W10" i="12"/>
  <c r="X10" i="12" l="1"/>
  <c r="W7" i="12"/>
  <c r="V7" i="12"/>
  <c r="V46" i="12" s="1"/>
  <c r="U7" i="12"/>
  <c r="U46" i="12" s="1"/>
  <c r="T7" i="12"/>
  <c r="T46" i="12" s="1"/>
  <c r="D219" i="12"/>
  <c r="F219" i="12"/>
  <c r="G219" i="12"/>
  <c r="C219" i="12"/>
  <c r="X7" i="12"/>
  <c r="X46" i="12" s="1"/>
  <c r="Y46" i="12"/>
  <c r="W46" i="12"/>
  <c r="H219" i="12"/>
  <c r="I219" i="12"/>
  <c r="F44" i="11"/>
  <c r="K169" i="11"/>
  <c r="K217" i="11" s="1"/>
  <c r="I169" i="11"/>
  <c r="H169" i="11"/>
  <c r="G169" i="11"/>
  <c r="P155" i="11"/>
  <c r="O155" i="11"/>
  <c r="H108" i="11"/>
  <c r="G108" i="11"/>
  <c r="O112" i="11"/>
  <c r="P113" i="11"/>
  <c r="O113" i="11"/>
  <c r="I216" i="11" l="1"/>
  <c r="Y7" i="11" s="1"/>
  <c r="H216" i="11"/>
  <c r="G216" i="11"/>
  <c r="W7" i="11" s="1"/>
  <c r="F216" i="11"/>
  <c r="V7" i="11" s="1"/>
  <c r="D216" i="11"/>
  <c r="U7" i="11" s="1"/>
  <c r="C216" i="11"/>
  <c r="T7" i="11" s="1"/>
  <c r="P215" i="11"/>
  <c r="O215" i="11"/>
  <c r="P214" i="11"/>
  <c r="O214" i="11"/>
  <c r="P213" i="11"/>
  <c r="O213" i="11"/>
  <c r="P212" i="11"/>
  <c r="O212" i="11"/>
  <c r="P211" i="11"/>
  <c r="O211" i="11"/>
  <c r="P210" i="11"/>
  <c r="O210" i="11"/>
  <c r="P209" i="11"/>
  <c r="O209" i="11"/>
  <c r="P208" i="11"/>
  <c r="O208" i="11"/>
  <c r="P207" i="11"/>
  <c r="O207" i="11"/>
  <c r="P206" i="11"/>
  <c r="O206" i="11"/>
  <c r="P205" i="11"/>
  <c r="O205" i="11"/>
  <c r="P204" i="11"/>
  <c r="O204" i="11"/>
  <c r="P203" i="11"/>
  <c r="O203" i="11"/>
  <c r="P202" i="11"/>
  <c r="O202" i="11"/>
  <c r="P201" i="11"/>
  <c r="O201" i="11"/>
  <c r="P200" i="11"/>
  <c r="O200" i="11"/>
  <c r="P199" i="11"/>
  <c r="O199" i="11"/>
  <c r="P198" i="11"/>
  <c r="O198" i="11"/>
  <c r="P197" i="11"/>
  <c r="O197" i="11"/>
  <c r="P196" i="11"/>
  <c r="O196" i="11"/>
  <c r="P195" i="11"/>
  <c r="O195" i="11"/>
  <c r="P194" i="11"/>
  <c r="O194" i="11"/>
  <c r="P193" i="11"/>
  <c r="O193" i="11"/>
  <c r="P191" i="11"/>
  <c r="O191" i="11"/>
  <c r="P190" i="11"/>
  <c r="O190" i="11"/>
  <c r="P189" i="11"/>
  <c r="O189" i="11"/>
  <c r="P188" i="11"/>
  <c r="O188" i="11"/>
  <c r="P187" i="11"/>
  <c r="O187" i="11"/>
  <c r="I185" i="11"/>
  <c r="Y8" i="11" s="1"/>
  <c r="H185" i="11"/>
  <c r="G185" i="11"/>
  <c r="W8" i="11" s="1"/>
  <c r="F185" i="11"/>
  <c r="V8" i="11" s="1"/>
  <c r="D185" i="11"/>
  <c r="U8" i="11" s="1"/>
  <c r="C185" i="11"/>
  <c r="T8" i="11" s="1"/>
  <c r="P184" i="11"/>
  <c r="O184" i="11"/>
  <c r="P183" i="11"/>
  <c r="O183" i="11"/>
  <c r="P182" i="11"/>
  <c r="O182" i="11"/>
  <c r="P181" i="11"/>
  <c r="O181" i="11"/>
  <c r="P180" i="11"/>
  <c r="O180" i="11"/>
  <c r="P179" i="11"/>
  <c r="O179" i="11"/>
  <c r="P178" i="11"/>
  <c r="O178" i="11"/>
  <c r="P177" i="11"/>
  <c r="O177" i="11"/>
  <c r="P176" i="11"/>
  <c r="O176" i="11"/>
  <c r="P175" i="11"/>
  <c r="O175" i="11"/>
  <c r="P174" i="11"/>
  <c r="O174" i="11"/>
  <c r="P173" i="11"/>
  <c r="O173" i="11"/>
  <c r="P172" i="11"/>
  <c r="O172" i="11"/>
  <c r="P168" i="11"/>
  <c r="O168" i="11"/>
  <c r="P167" i="11"/>
  <c r="O167" i="11"/>
  <c r="P166" i="11"/>
  <c r="O166" i="11"/>
  <c r="P165" i="11"/>
  <c r="O165" i="11"/>
  <c r="P164" i="11"/>
  <c r="O164" i="11"/>
  <c r="P163" i="11"/>
  <c r="O163" i="11"/>
  <c r="P162" i="11"/>
  <c r="O162" i="11"/>
  <c r="P161" i="11"/>
  <c r="O161" i="11"/>
  <c r="P160" i="11"/>
  <c r="O160" i="11"/>
  <c r="P159" i="11"/>
  <c r="O159" i="11"/>
  <c r="P158" i="11"/>
  <c r="O158" i="11"/>
  <c r="P157" i="11"/>
  <c r="O157" i="11"/>
  <c r="P156" i="11"/>
  <c r="O156" i="11"/>
  <c r="P154" i="11"/>
  <c r="O154" i="11"/>
  <c r="P153" i="11"/>
  <c r="O153" i="11"/>
  <c r="P152" i="11"/>
  <c r="O152" i="11"/>
  <c r="P151" i="11"/>
  <c r="O151" i="11"/>
  <c r="P150" i="11"/>
  <c r="O150" i="11"/>
  <c r="P149" i="11"/>
  <c r="O149" i="11"/>
  <c r="P148" i="11"/>
  <c r="O148" i="11"/>
  <c r="P147" i="11"/>
  <c r="O147" i="11"/>
  <c r="P146" i="11"/>
  <c r="O146" i="11"/>
  <c r="P145" i="11"/>
  <c r="O145" i="11"/>
  <c r="P144" i="11"/>
  <c r="O144" i="11"/>
  <c r="P143" i="11"/>
  <c r="O143" i="11"/>
  <c r="P142" i="11"/>
  <c r="O142" i="11"/>
  <c r="P141" i="11"/>
  <c r="O141" i="11"/>
  <c r="P140" i="11"/>
  <c r="O140" i="11"/>
  <c r="P139" i="11"/>
  <c r="O139" i="11"/>
  <c r="P138" i="11"/>
  <c r="O138" i="11"/>
  <c r="P137" i="11"/>
  <c r="O137" i="11"/>
  <c r="P136" i="11"/>
  <c r="O136" i="11"/>
  <c r="P134" i="11"/>
  <c r="O134" i="11"/>
  <c r="P133" i="11"/>
  <c r="O133" i="11"/>
  <c r="P132" i="11"/>
  <c r="O132" i="11"/>
  <c r="O216" i="11" s="1"/>
  <c r="P75" i="11"/>
  <c r="O75" i="11"/>
  <c r="I129" i="11"/>
  <c r="H129" i="11"/>
  <c r="G129" i="11"/>
  <c r="F129" i="11"/>
  <c r="D129" i="11"/>
  <c r="C129" i="11"/>
  <c r="P128" i="11"/>
  <c r="O128" i="11"/>
  <c r="P127" i="11"/>
  <c r="O127" i="11"/>
  <c r="L123" i="11"/>
  <c r="L124" i="11" s="1"/>
  <c r="L225" i="11" s="1"/>
  <c r="K123" i="11"/>
  <c r="K124" i="11" s="1"/>
  <c r="J123" i="11"/>
  <c r="J124" i="11" s="1"/>
  <c r="J225" i="11" s="1"/>
  <c r="I123" i="11"/>
  <c r="Y13" i="11" s="1"/>
  <c r="H123" i="11"/>
  <c r="G123" i="11"/>
  <c r="F123" i="11"/>
  <c r="E123" i="11"/>
  <c r="D123" i="11"/>
  <c r="C123" i="11"/>
  <c r="T13" i="11" s="1"/>
  <c r="P122" i="11"/>
  <c r="O122" i="11"/>
  <c r="P121" i="11"/>
  <c r="O121" i="11"/>
  <c r="P120" i="11"/>
  <c r="O120" i="11"/>
  <c r="P119" i="11"/>
  <c r="O119" i="11"/>
  <c r="P118" i="11"/>
  <c r="O118" i="11"/>
  <c r="P117" i="11"/>
  <c r="O117" i="11"/>
  <c r="P116" i="11"/>
  <c r="O116" i="11"/>
  <c r="P115" i="11"/>
  <c r="O115" i="11"/>
  <c r="P114" i="11"/>
  <c r="O114" i="11"/>
  <c r="P112" i="11"/>
  <c r="P111" i="11"/>
  <c r="O111" i="11"/>
  <c r="I108" i="11"/>
  <c r="Y11" i="11" s="1"/>
  <c r="X11" i="11"/>
  <c r="W11" i="11"/>
  <c r="F108" i="11"/>
  <c r="V11" i="11" s="1"/>
  <c r="E108" i="11"/>
  <c r="U12" i="11" s="1"/>
  <c r="D108" i="11"/>
  <c r="U11" i="11" s="1"/>
  <c r="C108" i="11"/>
  <c r="T11" i="11" s="1"/>
  <c r="P107" i="11"/>
  <c r="O107" i="11"/>
  <c r="P106" i="11"/>
  <c r="O106" i="11"/>
  <c r="P105" i="11"/>
  <c r="O105" i="11"/>
  <c r="P104" i="11"/>
  <c r="O104" i="11"/>
  <c r="P103" i="11"/>
  <c r="O103" i="11"/>
  <c r="P102" i="11"/>
  <c r="O102" i="11"/>
  <c r="P101" i="11"/>
  <c r="O101" i="11"/>
  <c r="P100" i="11"/>
  <c r="O100" i="11"/>
  <c r="P99" i="11"/>
  <c r="O99" i="11"/>
  <c r="P98" i="11"/>
  <c r="O98" i="11"/>
  <c r="P97" i="11"/>
  <c r="O97" i="11"/>
  <c r="P96" i="11"/>
  <c r="O96" i="11"/>
  <c r="P95" i="11"/>
  <c r="O95" i="11"/>
  <c r="P94" i="11"/>
  <c r="O94" i="11"/>
  <c r="P93" i="11"/>
  <c r="O93" i="11"/>
  <c r="P92" i="11"/>
  <c r="O92" i="11"/>
  <c r="P91" i="11"/>
  <c r="O91" i="11"/>
  <c r="P90" i="11"/>
  <c r="O90" i="11"/>
  <c r="P89" i="11"/>
  <c r="O89" i="11"/>
  <c r="P88" i="11"/>
  <c r="O88" i="11"/>
  <c r="P87" i="11"/>
  <c r="O87" i="11"/>
  <c r="P86" i="11"/>
  <c r="O86" i="11"/>
  <c r="P85" i="11"/>
  <c r="O85" i="11"/>
  <c r="P84" i="11"/>
  <c r="O84" i="11"/>
  <c r="P83" i="11"/>
  <c r="O83" i="11"/>
  <c r="P82" i="11"/>
  <c r="O82" i="11"/>
  <c r="P81" i="11"/>
  <c r="O81" i="11"/>
  <c r="P80" i="11"/>
  <c r="O80" i="11"/>
  <c r="P79" i="11"/>
  <c r="O79" i="11"/>
  <c r="P78" i="11"/>
  <c r="O78" i="11"/>
  <c r="P77" i="11"/>
  <c r="O77" i="11"/>
  <c r="P76" i="11"/>
  <c r="O76" i="11"/>
  <c r="P74" i="11"/>
  <c r="O74" i="11"/>
  <c r="I70" i="11"/>
  <c r="Y35" i="11" s="1"/>
  <c r="H70" i="11"/>
  <c r="X35" i="11" s="1"/>
  <c r="G70" i="11"/>
  <c r="W35" i="11" s="1"/>
  <c r="F70" i="11"/>
  <c r="V35" i="11" s="1"/>
  <c r="D70" i="11"/>
  <c r="U35" i="11" s="1"/>
  <c r="C70" i="11"/>
  <c r="T35" i="11" s="1"/>
  <c r="P69" i="11"/>
  <c r="O69" i="11"/>
  <c r="P68" i="11"/>
  <c r="O68" i="11"/>
  <c r="P67" i="11"/>
  <c r="O67" i="11"/>
  <c r="P66" i="11"/>
  <c r="O66" i="11"/>
  <c r="I63" i="11"/>
  <c r="H63" i="11"/>
  <c r="G63" i="11"/>
  <c r="F63" i="11"/>
  <c r="D63" i="11"/>
  <c r="C63" i="11"/>
  <c r="P62" i="11"/>
  <c r="O62" i="11"/>
  <c r="P61" i="11"/>
  <c r="O61" i="11"/>
  <c r="P60" i="11"/>
  <c r="O60" i="11"/>
  <c r="I57" i="11"/>
  <c r="H57" i="11"/>
  <c r="X36" i="11" s="1"/>
  <c r="G57" i="11"/>
  <c r="W36" i="11" s="1"/>
  <c r="F57" i="11"/>
  <c r="V36" i="11" s="1"/>
  <c r="D57" i="11"/>
  <c r="U36" i="11" s="1"/>
  <c r="C57" i="11"/>
  <c r="P56" i="11"/>
  <c r="O56" i="11"/>
  <c r="P55" i="11"/>
  <c r="O55" i="11"/>
  <c r="P54" i="11"/>
  <c r="O54" i="11"/>
  <c r="P53" i="11"/>
  <c r="O53" i="11"/>
  <c r="P52" i="11"/>
  <c r="O52" i="11"/>
  <c r="P51" i="11"/>
  <c r="O51" i="11"/>
  <c r="P50" i="11"/>
  <c r="O50" i="11"/>
  <c r="P49" i="11"/>
  <c r="O49" i="11"/>
  <c r="P48" i="11"/>
  <c r="O48" i="11"/>
  <c r="P47" i="11"/>
  <c r="O47" i="11"/>
  <c r="Z44" i="11"/>
  <c r="Y44" i="11"/>
  <c r="X44" i="11"/>
  <c r="W44" i="11"/>
  <c r="V44" i="11"/>
  <c r="T44" i="11"/>
  <c r="I44" i="11"/>
  <c r="H44" i="11"/>
  <c r="G44" i="11"/>
  <c r="D44" i="11"/>
  <c r="C44" i="11"/>
  <c r="X43" i="11"/>
  <c r="W43" i="11"/>
  <c r="V43" i="11"/>
  <c r="U43" i="11"/>
  <c r="T43" i="11"/>
  <c r="P43" i="11"/>
  <c r="O43" i="11"/>
  <c r="U42" i="11"/>
  <c r="T42" i="11"/>
  <c r="P42" i="11"/>
  <c r="O42" i="11"/>
  <c r="V41" i="11"/>
  <c r="U41" i="11"/>
  <c r="T41" i="11"/>
  <c r="P41" i="11"/>
  <c r="O41" i="11"/>
  <c r="P40" i="11"/>
  <c r="O40" i="11"/>
  <c r="U39" i="11"/>
  <c r="P39" i="11"/>
  <c r="O39" i="11"/>
  <c r="X38" i="11"/>
  <c r="X40" i="11" s="1"/>
  <c r="W38" i="11"/>
  <c r="W40" i="11" s="1"/>
  <c r="V38" i="11"/>
  <c r="V40" i="11" s="1"/>
  <c r="U38" i="11"/>
  <c r="T38" i="11"/>
  <c r="T40" i="11" s="1"/>
  <c r="P38" i="11"/>
  <c r="O38" i="11"/>
  <c r="P37" i="11"/>
  <c r="O37" i="11"/>
  <c r="P36" i="11"/>
  <c r="O36" i="11"/>
  <c r="P35" i="11"/>
  <c r="O35" i="11"/>
  <c r="Y34" i="11"/>
  <c r="X34" i="11"/>
  <c r="W34" i="11"/>
  <c r="V34" i="11"/>
  <c r="U34" i="11"/>
  <c r="T34" i="11"/>
  <c r="Y33" i="11"/>
  <c r="X33" i="11"/>
  <c r="W33" i="11"/>
  <c r="V33" i="11"/>
  <c r="U33" i="11"/>
  <c r="T33" i="11"/>
  <c r="Y32" i="11"/>
  <c r="X32" i="11"/>
  <c r="W32" i="11"/>
  <c r="V32" i="11"/>
  <c r="U32" i="11"/>
  <c r="T32" i="11"/>
  <c r="I32" i="11"/>
  <c r="H32" i="11"/>
  <c r="X25" i="11" s="1"/>
  <c r="G32" i="11"/>
  <c r="F32" i="11"/>
  <c r="V25" i="11" s="1"/>
  <c r="D32" i="11"/>
  <c r="C32" i="11"/>
  <c r="T25" i="11" s="1"/>
  <c r="Y31" i="11"/>
  <c r="X31" i="11"/>
  <c r="W31" i="11"/>
  <c r="V31" i="11"/>
  <c r="U31" i="11"/>
  <c r="T31" i="11"/>
  <c r="Y30" i="11"/>
  <c r="X30" i="11"/>
  <c r="V30" i="11"/>
  <c r="U30" i="11"/>
  <c r="T30" i="11"/>
  <c r="P30" i="11"/>
  <c r="O30" i="11"/>
  <c r="Y29" i="11"/>
  <c r="X29" i="11"/>
  <c r="W29" i="11"/>
  <c r="V29" i="11"/>
  <c r="U29" i="11"/>
  <c r="T29" i="11"/>
  <c r="P29" i="11"/>
  <c r="O29" i="11"/>
  <c r="Y28" i="11"/>
  <c r="X28" i="11"/>
  <c r="W28" i="11"/>
  <c r="V28" i="11"/>
  <c r="U28" i="11"/>
  <c r="T28" i="11"/>
  <c r="P28" i="11"/>
  <c r="O28" i="11"/>
  <c r="Y27" i="11"/>
  <c r="X27" i="11"/>
  <c r="W27" i="11"/>
  <c r="V27" i="11"/>
  <c r="U27" i="11"/>
  <c r="T27" i="11"/>
  <c r="P27" i="11"/>
  <c r="O27" i="11"/>
  <c r="Y26" i="11"/>
  <c r="X26" i="11"/>
  <c r="W26" i="11"/>
  <c r="V26" i="11"/>
  <c r="U26" i="11"/>
  <c r="T26" i="11"/>
  <c r="P26" i="11"/>
  <c r="O26" i="11"/>
  <c r="W25" i="11"/>
  <c r="P25" i="11"/>
  <c r="O25" i="11"/>
  <c r="Y24" i="11"/>
  <c r="X24" i="11"/>
  <c r="W24" i="11"/>
  <c r="V24" i="11"/>
  <c r="U24" i="11"/>
  <c r="T24" i="11"/>
  <c r="P24" i="11"/>
  <c r="O24" i="11"/>
  <c r="Y23" i="11"/>
  <c r="X23" i="11"/>
  <c r="W23" i="11"/>
  <c r="V23" i="11"/>
  <c r="U23" i="11"/>
  <c r="T23" i="11"/>
  <c r="P23" i="11"/>
  <c r="O23" i="11"/>
  <c r="Y22" i="11"/>
  <c r="X22" i="11"/>
  <c r="W22" i="11"/>
  <c r="V22" i="11"/>
  <c r="U22" i="11"/>
  <c r="T22" i="11"/>
  <c r="P22" i="11"/>
  <c r="O22" i="11"/>
  <c r="Y21" i="11"/>
  <c r="X21" i="11"/>
  <c r="W21" i="11"/>
  <c r="V21" i="11"/>
  <c r="U21" i="11"/>
  <c r="T21" i="11"/>
  <c r="P21" i="11"/>
  <c r="O21" i="11"/>
  <c r="Y20" i="11"/>
  <c r="X20" i="11"/>
  <c r="W20" i="11"/>
  <c r="V20" i="11"/>
  <c r="U20" i="11"/>
  <c r="T20" i="11"/>
  <c r="P20" i="11"/>
  <c r="O20" i="11"/>
  <c r="Y19" i="11"/>
  <c r="X19" i="11"/>
  <c r="W19" i="11"/>
  <c r="V19" i="11"/>
  <c r="U19" i="11"/>
  <c r="T19" i="11"/>
  <c r="P19" i="11"/>
  <c r="O19" i="11"/>
  <c r="Y18" i="11"/>
  <c r="X18" i="11"/>
  <c r="W18" i="11"/>
  <c r="V18" i="11"/>
  <c r="U18" i="11"/>
  <c r="T18" i="11"/>
  <c r="P18" i="11"/>
  <c r="O18" i="11"/>
  <c r="Y17" i="11"/>
  <c r="X17" i="11"/>
  <c r="W17" i="11"/>
  <c r="V17" i="11"/>
  <c r="U17" i="11"/>
  <c r="T17" i="11"/>
  <c r="P17" i="11"/>
  <c r="O17" i="11"/>
  <c r="Y16" i="11"/>
  <c r="X16" i="11"/>
  <c r="W16" i="11"/>
  <c r="V16" i="11"/>
  <c r="U16" i="11"/>
  <c r="T16" i="11"/>
  <c r="Y14" i="11"/>
  <c r="X14" i="11"/>
  <c r="W14" i="11"/>
  <c r="V14" i="11"/>
  <c r="U14" i="11"/>
  <c r="T14" i="11"/>
  <c r="P14" i="11"/>
  <c r="O14" i="11"/>
  <c r="P13" i="11"/>
  <c r="O13" i="11"/>
  <c r="P12" i="11"/>
  <c r="O12" i="11"/>
  <c r="P11" i="11"/>
  <c r="O11" i="11"/>
  <c r="P10" i="11"/>
  <c r="O10" i="11"/>
  <c r="Y6" i="11"/>
  <c r="X6" i="11"/>
  <c r="W6" i="11"/>
  <c r="V6" i="11"/>
  <c r="U6" i="11"/>
  <c r="T6" i="11"/>
  <c r="Y5" i="11"/>
  <c r="X5" i="11"/>
  <c r="W5" i="11"/>
  <c r="V5" i="11"/>
  <c r="U5" i="11"/>
  <c r="T5" i="11"/>
  <c r="P5" i="11"/>
  <c r="O5" i="11"/>
  <c r="T3" i="11"/>
  <c r="I216" i="10"/>
  <c r="Y7" i="10" s="1"/>
  <c r="H216" i="10"/>
  <c r="G216" i="10"/>
  <c r="W7" i="10" s="1"/>
  <c r="F216" i="10"/>
  <c r="V7" i="10" s="1"/>
  <c r="D216" i="10"/>
  <c r="U7" i="10" s="1"/>
  <c r="C216" i="10"/>
  <c r="T7" i="10" s="1"/>
  <c r="P215" i="10"/>
  <c r="O215" i="10"/>
  <c r="P214" i="10"/>
  <c r="O214" i="10"/>
  <c r="P213" i="10"/>
  <c r="O213" i="10"/>
  <c r="P212" i="10"/>
  <c r="O212" i="10"/>
  <c r="P211" i="10"/>
  <c r="O211" i="10"/>
  <c r="P210" i="10"/>
  <c r="O210" i="10"/>
  <c r="P209" i="10"/>
  <c r="O209" i="10"/>
  <c r="P208" i="10"/>
  <c r="O208" i="10"/>
  <c r="P207" i="10"/>
  <c r="O207" i="10"/>
  <c r="P206" i="10"/>
  <c r="O206" i="10"/>
  <c r="P205" i="10"/>
  <c r="O205" i="10"/>
  <c r="P204" i="10"/>
  <c r="O204" i="10"/>
  <c r="P203" i="10"/>
  <c r="O203" i="10"/>
  <c r="P202" i="10"/>
  <c r="O202" i="10"/>
  <c r="P201" i="10"/>
  <c r="O201" i="10"/>
  <c r="P200" i="10"/>
  <c r="O200" i="10"/>
  <c r="P199" i="10"/>
  <c r="O199" i="10"/>
  <c r="P198" i="10"/>
  <c r="O198" i="10"/>
  <c r="P197" i="10"/>
  <c r="O197" i="10"/>
  <c r="P196" i="10"/>
  <c r="O196" i="10"/>
  <c r="P195" i="10"/>
  <c r="O195" i="10"/>
  <c r="P194" i="10"/>
  <c r="O194" i="10"/>
  <c r="P193" i="10"/>
  <c r="O193" i="10"/>
  <c r="P191" i="10"/>
  <c r="O191" i="10"/>
  <c r="P190" i="10"/>
  <c r="O190" i="10"/>
  <c r="P189" i="10"/>
  <c r="O189" i="10"/>
  <c r="P188" i="10"/>
  <c r="O188" i="10"/>
  <c r="P187" i="10"/>
  <c r="O187" i="10"/>
  <c r="I185" i="10"/>
  <c r="Y8" i="10" s="1"/>
  <c r="H185" i="10"/>
  <c r="G185" i="10"/>
  <c r="W8" i="10" s="1"/>
  <c r="F185" i="10"/>
  <c r="V8" i="10" s="1"/>
  <c r="D185" i="10"/>
  <c r="U8" i="10" s="1"/>
  <c r="C185" i="10"/>
  <c r="T8" i="10" s="1"/>
  <c r="P184" i="10"/>
  <c r="O184" i="10"/>
  <c r="P183" i="10"/>
  <c r="O183" i="10"/>
  <c r="P182" i="10"/>
  <c r="O182" i="10"/>
  <c r="P181" i="10"/>
  <c r="O181" i="10"/>
  <c r="P180" i="10"/>
  <c r="O180" i="10"/>
  <c r="P179" i="10"/>
  <c r="O179" i="10"/>
  <c r="P178" i="10"/>
  <c r="O178" i="10"/>
  <c r="P177" i="10"/>
  <c r="O177" i="10"/>
  <c r="P176" i="10"/>
  <c r="O176" i="10"/>
  <c r="P175" i="10"/>
  <c r="O175" i="10"/>
  <c r="P174" i="10"/>
  <c r="O174" i="10"/>
  <c r="P173" i="10"/>
  <c r="O173" i="10"/>
  <c r="P172" i="10"/>
  <c r="O172" i="10"/>
  <c r="K169" i="10"/>
  <c r="I169" i="10"/>
  <c r="Y9" i="10" s="1"/>
  <c r="H169" i="10"/>
  <c r="G169" i="10"/>
  <c r="W9" i="10" s="1"/>
  <c r="P168" i="10"/>
  <c r="O168" i="10"/>
  <c r="P167" i="10"/>
  <c r="O167" i="10"/>
  <c r="P166" i="10"/>
  <c r="O166" i="10"/>
  <c r="P165" i="10"/>
  <c r="O165" i="10"/>
  <c r="P164" i="10"/>
  <c r="O164" i="10"/>
  <c r="P163" i="10"/>
  <c r="O163" i="10"/>
  <c r="P162" i="10"/>
  <c r="O162" i="10"/>
  <c r="P161" i="10"/>
  <c r="O161" i="10"/>
  <c r="P160" i="10"/>
  <c r="O160" i="10"/>
  <c r="P159" i="10"/>
  <c r="O159" i="10"/>
  <c r="P158" i="10"/>
  <c r="O158" i="10"/>
  <c r="P157" i="10"/>
  <c r="O157" i="10"/>
  <c r="P156" i="10"/>
  <c r="O156" i="10"/>
  <c r="P155" i="10"/>
  <c r="O155" i="10"/>
  <c r="P154" i="10"/>
  <c r="O154" i="10"/>
  <c r="P153" i="10"/>
  <c r="O153" i="10"/>
  <c r="P152" i="10"/>
  <c r="O152" i="10"/>
  <c r="P151" i="10"/>
  <c r="O151" i="10"/>
  <c r="P150" i="10"/>
  <c r="O150" i="10"/>
  <c r="P149" i="10"/>
  <c r="O149" i="10"/>
  <c r="P148" i="10"/>
  <c r="O148" i="10"/>
  <c r="P147" i="10"/>
  <c r="O147" i="10"/>
  <c r="P146" i="10"/>
  <c r="O146" i="10"/>
  <c r="P145" i="10"/>
  <c r="O145" i="10"/>
  <c r="P144" i="10"/>
  <c r="O144" i="10"/>
  <c r="P143" i="10"/>
  <c r="O143" i="10"/>
  <c r="P142" i="10"/>
  <c r="O142" i="10"/>
  <c r="P141" i="10"/>
  <c r="O141" i="10"/>
  <c r="P140" i="10"/>
  <c r="O140" i="10"/>
  <c r="P139" i="10"/>
  <c r="O139" i="10"/>
  <c r="P138" i="10"/>
  <c r="O138" i="10"/>
  <c r="P137" i="10"/>
  <c r="O137" i="10"/>
  <c r="P136" i="10"/>
  <c r="O136" i="10"/>
  <c r="P135" i="10"/>
  <c r="O135" i="10"/>
  <c r="P134" i="10"/>
  <c r="O134" i="10"/>
  <c r="P133" i="10"/>
  <c r="O133" i="10"/>
  <c r="P132" i="10"/>
  <c r="O132" i="10"/>
  <c r="I129" i="10"/>
  <c r="H129" i="10"/>
  <c r="G129" i="10"/>
  <c r="F129" i="10"/>
  <c r="D129" i="10"/>
  <c r="C129" i="10"/>
  <c r="P128" i="10"/>
  <c r="O128" i="10"/>
  <c r="P127" i="10"/>
  <c r="O127" i="10"/>
  <c r="L123" i="10"/>
  <c r="L124" i="10" s="1"/>
  <c r="L225" i="10" s="1"/>
  <c r="K123" i="10"/>
  <c r="K124" i="10" s="1"/>
  <c r="J123" i="10"/>
  <c r="J124" i="10" s="1"/>
  <c r="J225" i="10" s="1"/>
  <c r="I123" i="10"/>
  <c r="H123" i="10"/>
  <c r="G123" i="10"/>
  <c r="W13" i="10" s="1"/>
  <c r="F123" i="10"/>
  <c r="V13" i="10" s="1"/>
  <c r="E123" i="10"/>
  <c r="D123" i="10"/>
  <c r="C123" i="10"/>
  <c r="P122" i="10"/>
  <c r="O122" i="10"/>
  <c r="P121" i="10"/>
  <c r="O121" i="10"/>
  <c r="P120" i="10"/>
  <c r="O120" i="10"/>
  <c r="P119" i="10"/>
  <c r="O119" i="10"/>
  <c r="P118" i="10"/>
  <c r="O118" i="10"/>
  <c r="P117" i="10"/>
  <c r="O117" i="10"/>
  <c r="P116" i="10"/>
  <c r="O116" i="10"/>
  <c r="P115" i="10"/>
  <c r="O115" i="10"/>
  <c r="P114" i="10"/>
  <c r="O114" i="10"/>
  <c r="P113" i="10"/>
  <c r="O113" i="10"/>
  <c r="P112" i="10"/>
  <c r="O112" i="10"/>
  <c r="I109" i="10"/>
  <c r="Y11" i="10" s="1"/>
  <c r="H109" i="10"/>
  <c r="X11" i="10" s="1"/>
  <c r="G109" i="10"/>
  <c r="W11" i="10" s="1"/>
  <c r="F109" i="10"/>
  <c r="V11" i="10" s="1"/>
  <c r="E109" i="10"/>
  <c r="D109" i="10"/>
  <c r="U11" i="10" s="1"/>
  <c r="C109" i="10"/>
  <c r="T11" i="10" s="1"/>
  <c r="P108" i="10"/>
  <c r="O108" i="10"/>
  <c r="P107" i="10"/>
  <c r="O107" i="10"/>
  <c r="P106" i="10"/>
  <c r="O106" i="10"/>
  <c r="P105" i="10"/>
  <c r="O105" i="10"/>
  <c r="P104" i="10"/>
  <c r="O104" i="10"/>
  <c r="P103" i="10"/>
  <c r="O103" i="10"/>
  <c r="P102" i="10"/>
  <c r="O102" i="10"/>
  <c r="P101" i="10"/>
  <c r="O101" i="10"/>
  <c r="P100" i="10"/>
  <c r="O100" i="10"/>
  <c r="P99" i="10"/>
  <c r="O99" i="10"/>
  <c r="P98" i="10"/>
  <c r="O98" i="10"/>
  <c r="P97" i="10"/>
  <c r="O97" i="10"/>
  <c r="P96" i="10"/>
  <c r="O96" i="10"/>
  <c r="P95" i="10"/>
  <c r="O95" i="10"/>
  <c r="P94" i="10"/>
  <c r="O94" i="10"/>
  <c r="P93" i="10"/>
  <c r="O93" i="10"/>
  <c r="P92" i="10"/>
  <c r="O92" i="10"/>
  <c r="P91" i="10"/>
  <c r="O91" i="10"/>
  <c r="P90" i="10"/>
  <c r="O90" i="10"/>
  <c r="P89" i="10"/>
  <c r="O89" i="10"/>
  <c r="P88" i="10"/>
  <c r="O88" i="10"/>
  <c r="P87" i="10"/>
  <c r="O87" i="10"/>
  <c r="P86" i="10"/>
  <c r="O86" i="10"/>
  <c r="P85" i="10"/>
  <c r="O85" i="10"/>
  <c r="P84" i="10"/>
  <c r="O84" i="10"/>
  <c r="P83" i="10"/>
  <c r="O83" i="10"/>
  <c r="P82" i="10"/>
  <c r="O82" i="10"/>
  <c r="P81" i="10"/>
  <c r="O81" i="10"/>
  <c r="P80" i="10"/>
  <c r="O80" i="10"/>
  <c r="P79" i="10"/>
  <c r="O79" i="10"/>
  <c r="P78" i="10"/>
  <c r="O78" i="10"/>
  <c r="P77" i="10"/>
  <c r="O77" i="10"/>
  <c r="P76" i="10"/>
  <c r="O76" i="10"/>
  <c r="I72" i="10"/>
  <c r="Y35" i="10" s="1"/>
  <c r="H72" i="10"/>
  <c r="X35" i="10" s="1"/>
  <c r="G72" i="10"/>
  <c r="W35" i="10" s="1"/>
  <c r="F72" i="10"/>
  <c r="V35" i="10" s="1"/>
  <c r="D72" i="10"/>
  <c r="C72" i="10"/>
  <c r="T35" i="10" s="1"/>
  <c r="P71" i="10"/>
  <c r="O71" i="10"/>
  <c r="P70" i="10"/>
  <c r="O70" i="10"/>
  <c r="P69" i="10"/>
  <c r="O69" i="10"/>
  <c r="P68" i="10"/>
  <c r="O68" i="10"/>
  <c r="P67" i="10"/>
  <c r="O67" i="10"/>
  <c r="P66" i="10"/>
  <c r="O66" i="10"/>
  <c r="I63" i="10"/>
  <c r="H63" i="10"/>
  <c r="G63" i="10"/>
  <c r="F63" i="10"/>
  <c r="D63" i="10"/>
  <c r="C63" i="10"/>
  <c r="P62" i="10"/>
  <c r="O62" i="10"/>
  <c r="P61" i="10"/>
  <c r="O61" i="10"/>
  <c r="P60" i="10"/>
  <c r="O60" i="10"/>
  <c r="I57" i="10"/>
  <c r="H57" i="10"/>
  <c r="X36" i="10" s="1"/>
  <c r="G57" i="10"/>
  <c r="W36" i="10" s="1"/>
  <c r="F57" i="10"/>
  <c r="D57" i="10"/>
  <c r="U36" i="10" s="1"/>
  <c r="C57" i="10"/>
  <c r="P56" i="10"/>
  <c r="O56" i="10"/>
  <c r="P55" i="10"/>
  <c r="O55" i="10"/>
  <c r="P54" i="10"/>
  <c r="O54" i="10"/>
  <c r="P53" i="10"/>
  <c r="O53" i="10"/>
  <c r="P52" i="10"/>
  <c r="O52" i="10"/>
  <c r="P51" i="10"/>
  <c r="O51" i="10"/>
  <c r="P50" i="10"/>
  <c r="O50" i="10"/>
  <c r="P49" i="10"/>
  <c r="O49" i="10"/>
  <c r="P48" i="10"/>
  <c r="O48" i="10"/>
  <c r="P47" i="10"/>
  <c r="O47" i="10"/>
  <c r="Z44" i="10"/>
  <c r="Y44" i="10"/>
  <c r="X44" i="10"/>
  <c r="W44" i="10"/>
  <c r="V44" i="10"/>
  <c r="T44" i="10"/>
  <c r="I44" i="10"/>
  <c r="H44" i="10"/>
  <c r="G44" i="10"/>
  <c r="F44" i="10"/>
  <c r="D44" i="10"/>
  <c r="C44" i="10"/>
  <c r="X43" i="10"/>
  <c r="W43" i="10"/>
  <c r="V43" i="10"/>
  <c r="U43" i="10"/>
  <c r="T43" i="10"/>
  <c r="P43" i="10"/>
  <c r="O43" i="10"/>
  <c r="U42" i="10"/>
  <c r="T42" i="10"/>
  <c r="P42" i="10"/>
  <c r="O42" i="10"/>
  <c r="U41" i="10"/>
  <c r="T41" i="10"/>
  <c r="P41" i="10"/>
  <c r="O41" i="10"/>
  <c r="P40" i="10"/>
  <c r="O40" i="10"/>
  <c r="U39" i="10"/>
  <c r="P39" i="10"/>
  <c r="O39" i="10"/>
  <c r="X38" i="10"/>
  <c r="X40" i="10" s="1"/>
  <c r="W38" i="10"/>
  <c r="W40" i="10" s="1"/>
  <c r="V38" i="10"/>
  <c r="V40" i="10" s="1"/>
  <c r="U38" i="10"/>
  <c r="T38" i="10"/>
  <c r="T40" i="10" s="1"/>
  <c r="P38" i="10"/>
  <c r="O38" i="10"/>
  <c r="P37" i="10"/>
  <c r="O37" i="10"/>
  <c r="V36" i="10"/>
  <c r="P36" i="10"/>
  <c r="O36" i="10"/>
  <c r="U35" i="10"/>
  <c r="P35" i="10"/>
  <c r="O35" i="10"/>
  <c r="Y34" i="10"/>
  <c r="X34" i="10"/>
  <c r="W34" i="10"/>
  <c r="V34" i="10"/>
  <c r="U34" i="10"/>
  <c r="T34" i="10"/>
  <c r="Y33" i="10"/>
  <c r="X33" i="10"/>
  <c r="W33" i="10"/>
  <c r="V33" i="10"/>
  <c r="U33" i="10"/>
  <c r="T33" i="10"/>
  <c r="Y32" i="10"/>
  <c r="X32" i="10"/>
  <c r="W32" i="10"/>
  <c r="V32" i="10"/>
  <c r="U32" i="10"/>
  <c r="T32" i="10"/>
  <c r="I32" i="10"/>
  <c r="H32" i="10"/>
  <c r="G32" i="10"/>
  <c r="F32" i="10"/>
  <c r="D32" i="10"/>
  <c r="C32" i="10"/>
  <c r="Y31" i="10"/>
  <c r="X31" i="10"/>
  <c r="W31" i="10"/>
  <c r="V31" i="10"/>
  <c r="U31" i="10"/>
  <c r="T31" i="10"/>
  <c r="Y30" i="10"/>
  <c r="X30" i="10"/>
  <c r="W30" i="10"/>
  <c r="V30" i="10"/>
  <c r="U30" i="10"/>
  <c r="T30" i="10"/>
  <c r="P30" i="10"/>
  <c r="O30" i="10"/>
  <c r="Y29" i="10"/>
  <c r="X29" i="10"/>
  <c r="W29" i="10"/>
  <c r="V29" i="10"/>
  <c r="U29" i="10"/>
  <c r="T29" i="10"/>
  <c r="P29" i="10"/>
  <c r="O29" i="10"/>
  <c r="Y28" i="10"/>
  <c r="X28" i="10"/>
  <c r="W28" i="10"/>
  <c r="V28" i="10"/>
  <c r="U28" i="10"/>
  <c r="T28" i="10"/>
  <c r="P28" i="10"/>
  <c r="O28" i="10"/>
  <c r="Y27" i="10"/>
  <c r="X27" i="10"/>
  <c r="W27" i="10"/>
  <c r="V27" i="10"/>
  <c r="U27" i="10"/>
  <c r="T27" i="10"/>
  <c r="P27" i="10"/>
  <c r="O27" i="10"/>
  <c r="Y26" i="10"/>
  <c r="X26" i="10"/>
  <c r="W26" i="10"/>
  <c r="V26" i="10"/>
  <c r="U26" i="10"/>
  <c r="T26" i="10"/>
  <c r="P26" i="10"/>
  <c r="O26" i="10"/>
  <c r="Y25" i="10"/>
  <c r="X25" i="10"/>
  <c r="W25" i="10"/>
  <c r="V25" i="10"/>
  <c r="U25" i="10"/>
  <c r="T25" i="10"/>
  <c r="P25" i="10"/>
  <c r="O25" i="10"/>
  <c r="Y24" i="10"/>
  <c r="X24" i="10"/>
  <c r="W24" i="10"/>
  <c r="V24" i="10"/>
  <c r="U24" i="10"/>
  <c r="T24" i="10"/>
  <c r="P24" i="10"/>
  <c r="O24" i="10"/>
  <c r="Y23" i="10"/>
  <c r="X23" i="10"/>
  <c r="W23" i="10"/>
  <c r="V23" i="10"/>
  <c r="U23" i="10"/>
  <c r="T23" i="10"/>
  <c r="P23" i="10"/>
  <c r="O23" i="10"/>
  <c r="Y22" i="10"/>
  <c r="X22" i="10"/>
  <c r="W22" i="10"/>
  <c r="V22" i="10"/>
  <c r="U22" i="10"/>
  <c r="T22" i="10"/>
  <c r="P22" i="10"/>
  <c r="O22" i="10"/>
  <c r="Y21" i="10"/>
  <c r="X21" i="10"/>
  <c r="W21" i="10"/>
  <c r="V21" i="10"/>
  <c r="U21" i="10"/>
  <c r="T21" i="10"/>
  <c r="P21" i="10"/>
  <c r="O21" i="10"/>
  <c r="Y20" i="10"/>
  <c r="X20" i="10"/>
  <c r="W20" i="10"/>
  <c r="V20" i="10"/>
  <c r="U20" i="10"/>
  <c r="T20" i="10"/>
  <c r="P20" i="10"/>
  <c r="O20" i="10"/>
  <c r="Y19" i="10"/>
  <c r="X19" i="10"/>
  <c r="W19" i="10"/>
  <c r="V19" i="10"/>
  <c r="U19" i="10"/>
  <c r="T19" i="10"/>
  <c r="P19" i="10"/>
  <c r="O19" i="10"/>
  <c r="Y18" i="10"/>
  <c r="X18" i="10"/>
  <c r="W18" i="10"/>
  <c r="V18" i="10"/>
  <c r="U18" i="10"/>
  <c r="T18" i="10"/>
  <c r="P18" i="10"/>
  <c r="O18" i="10"/>
  <c r="Y17" i="10"/>
  <c r="X17" i="10"/>
  <c r="W17" i="10"/>
  <c r="V17" i="10"/>
  <c r="U17" i="10"/>
  <c r="T17" i="10"/>
  <c r="P17" i="10"/>
  <c r="O17" i="10"/>
  <c r="Y16" i="10"/>
  <c r="X16" i="10"/>
  <c r="W16" i="10"/>
  <c r="V16" i="10"/>
  <c r="U16" i="10"/>
  <c r="T16" i="10"/>
  <c r="Y15" i="10"/>
  <c r="X15" i="10"/>
  <c r="W15" i="10"/>
  <c r="V15" i="10"/>
  <c r="U15" i="10"/>
  <c r="T15" i="10"/>
  <c r="Y14" i="10"/>
  <c r="X14" i="10"/>
  <c r="W14" i="10"/>
  <c r="V14" i="10"/>
  <c r="U14" i="10"/>
  <c r="T14" i="10"/>
  <c r="P14" i="10"/>
  <c r="O14" i="10"/>
  <c r="Y13" i="10"/>
  <c r="P13" i="10"/>
  <c r="O13" i="10"/>
  <c r="U12" i="10"/>
  <c r="P12" i="10"/>
  <c r="O12" i="10"/>
  <c r="P11" i="10"/>
  <c r="O11" i="10"/>
  <c r="P10" i="10"/>
  <c r="O10" i="10"/>
  <c r="Y6" i="10"/>
  <c r="X6" i="10"/>
  <c r="W6" i="10"/>
  <c r="V6" i="10"/>
  <c r="U6" i="10"/>
  <c r="T6" i="10"/>
  <c r="Y5" i="10"/>
  <c r="X5" i="10"/>
  <c r="W5" i="10"/>
  <c r="V5" i="10"/>
  <c r="U5" i="10"/>
  <c r="T5" i="10"/>
  <c r="P5" i="10"/>
  <c r="O5" i="10"/>
  <c r="T3" i="10"/>
  <c r="AI158" i="9"/>
  <c r="AG158" i="9"/>
  <c r="AE158" i="9"/>
  <c r="AC158" i="9"/>
  <c r="AA158" i="9"/>
  <c r="W158" i="9"/>
  <c r="U158" i="9"/>
  <c r="S158" i="9"/>
  <c r="Q158" i="9"/>
  <c r="O158" i="9"/>
  <c r="K158" i="9"/>
  <c r="I158" i="9"/>
  <c r="G158" i="9"/>
  <c r="E158" i="9"/>
  <c r="C158" i="9"/>
  <c r="AI155" i="9"/>
  <c r="AG155" i="9"/>
  <c r="AE155" i="9"/>
  <c r="AC155" i="9"/>
  <c r="AA155" i="9"/>
  <c r="W155" i="9"/>
  <c r="U155" i="9"/>
  <c r="S155" i="9"/>
  <c r="Q155" i="9"/>
  <c r="O155" i="9"/>
  <c r="K155" i="9"/>
  <c r="I155" i="9"/>
  <c r="G155" i="9"/>
  <c r="E155" i="9"/>
  <c r="C155" i="9"/>
  <c r="AI146" i="9"/>
  <c r="AG146" i="9"/>
  <c r="AE146" i="9"/>
  <c r="AC146" i="9"/>
  <c r="AA146" i="9"/>
  <c r="W146" i="9"/>
  <c r="U146" i="9"/>
  <c r="S146" i="9"/>
  <c r="Q146" i="9"/>
  <c r="O146" i="9"/>
  <c r="K146" i="9"/>
  <c r="I146" i="9"/>
  <c r="G146" i="9"/>
  <c r="E146" i="9"/>
  <c r="C146" i="9"/>
  <c r="AI133" i="9"/>
  <c r="AG133" i="9"/>
  <c r="AE133" i="9"/>
  <c r="AC133" i="9"/>
  <c r="AA133" i="9"/>
  <c r="W133" i="9"/>
  <c r="U133" i="9"/>
  <c r="S133" i="9"/>
  <c r="Q133" i="9"/>
  <c r="O133" i="9"/>
  <c r="K133" i="9"/>
  <c r="I133" i="9"/>
  <c r="G133" i="9"/>
  <c r="E133" i="9"/>
  <c r="C133" i="9"/>
  <c r="AI116" i="9"/>
  <c r="AG116" i="9"/>
  <c r="AE116" i="9"/>
  <c r="AC116" i="9"/>
  <c r="AA116" i="9"/>
  <c r="W115" i="9"/>
  <c r="U115" i="9"/>
  <c r="S115" i="9"/>
  <c r="Q115" i="9"/>
  <c r="O115" i="9"/>
  <c r="K115" i="9"/>
  <c r="I115" i="9"/>
  <c r="G115" i="9"/>
  <c r="E115" i="9"/>
  <c r="C115" i="9"/>
  <c r="AI113" i="9"/>
  <c r="AG113" i="9"/>
  <c r="AE113" i="9"/>
  <c r="AC113" i="9"/>
  <c r="AA113" i="9"/>
  <c r="W112" i="9"/>
  <c r="U112" i="9"/>
  <c r="S112" i="9"/>
  <c r="Q112" i="9"/>
  <c r="O112" i="9"/>
  <c r="K112" i="9"/>
  <c r="I112" i="9"/>
  <c r="G112" i="9"/>
  <c r="E112" i="9"/>
  <c r="C112" i="9"/>
  <c r="AI104" i="9"/>
  <c r="AG104" i="9"/>
  <c r="AE104" i="9"/>
  <c r="AC104" i="9"/>
  <c r="AA104" i="9"/>
  <c r="W103" i="9"/>
  <c r="U103" i="9"/>
  <c r="S103" i="9"/>
  <c r="Q103" i="9"/>
  <c r="O103" i="9"/>
  <c r="K103" i="9"/>
  <c r="I103" i="9"/>
  <c r="G103" i="9"/>
  <c r="E103" i="9"/>
  <c r="C103" i="9"/>
  <c r="AI91" i="9"/>
  <c r="AG91" i="9"/>
  <c r="AE91" i="9"/>
  <c r="AC91" i="9"/>
  <c r="AA91" i="9"/>
  <c r="W91" i="9"/>
  <c r="U91" i="9"/>
  <c r="S91" i="9"/>
  <c r="Q91" i="9"/>
  <c r="O91" i="9"/>
  <c r="K91" i="9"/>
  <c r="I91" i="9"/>
  <c r="G91" i="9"/>
  <c r="E91" i="9"/>
  <c r="C91" i="9"/>
  <c r="AE77" i="9"/>
  <c r="AC77" i="9"/>
  <c r="AA77" i="9"/>
  <c r="S76" i="9"/>
  <c r="Q76" i="9"/>
  <c r="O76" i="9"/>
  <c r="G76" i="9"/>
  <c r="E76" i="9"/>
  <c r="C76" i="9"/>
  <c r="AI74" i="9"/>
  <c r="AG74" i="9"/>
  <c r="AE74" i="9"/>
  <c r="AC74" i="9"/>
  <c r="AA74" i="9"/>
  <c r="W73" i="9"/>
  <c r="U73" i="9"/>
  <c r="S73" i="9"/>
  <c r="Q73" i="9"/>
  <c r="O73" i="9"/>
  <c r="I73" i="9"/>
  <c r="G73" i="9"/>
  <c r="E73" i="9"/>
  <c r="C73" i="9"/>
  <c r="AI65" i="9"/>
  <c r="AG65" i="9"/>
  <c r="AE65" i="9"/>
  <c r="AC65" i="9"/>
  <c r="AA65" i="9"/>
  <c r="W64" i="9"/>
  <c r="U64" i="9"/>
  <c r="S64" i="9"/>
  <c r="Q64" i="9"/>
  <c r="O64" i="9"/>
  <c r="K64" i="9"/>
  <c r="I64" i="9"/>
  <c r="G64" i="9"/>
  <c r="E64" i="9"/>
  <c r="C64" i="9"/>
  <c r="AI51" i="9"/>
  <c r="AG51" i="9"/>
  <c r="AE51" i="9"/>
  <c r="AC51" i="9"/>
  <c r="AA51" i="9"/>
  <c r="W51" i="9"/>
  <c r="U51" i="9"/>
  <c r="S51" i="9"/>
  <c r="Q51" i="9"/>
  <c r="O51" i="9"/>
  <c r="I51" i="9"/>
  <c r="G51" i="9"/>
  <c r="E51" i="9"/>
  <c r="C51" i="9"/>
  <c r="AG37" i="9"/>
  <c r="AE37" i="9"/>
  <c r="AC37" i="9"/>
  <c r="AA37" i="9"/>
  <c r="U37" i="9"/>
  <c r="S37" i="9"/>
  <c r="Q37" i="9"/>
  <c r="O37" i="9"/>
  <c r="I37" i="9"/>
  <c r="G37" i="9"/>
  <c r="E37" i="9"/>
  <c r="C37" i="9"/>
  <c r="AH34" i="9"/>
  <c r="AG34" i="9"/>
  <c r="AF34" i="9"/>
  <c r="AE34" i="9"/>
  <c r="AD34" i="9"/>
  <c r="AC34" i="9"/>
  <c r="AB34" i="9"/>
  <c r="AA34" i="9"/>
  <c r="V34" i="9"/>
  <c r="U34" i="9"/>
  <c r="T34" i="9"/>
  <c r="S34" i="9"/>
  <c r="R34" i="9"/>
  <c r="Q34" i="9"/>
  <c r="P34" i="9"/>
  <c r="O34" i="9"/>
  <c r="J34" i="9"/>
  <c r="I34" i="9"/>
  <c r="H34" i="9"/>
  <c r="G34" i="9"/>
  <c r="F34" i="9"/>
  <c r="E34" i="9"/>
  <c r="D34" i="9"/>
  <c r="C34" i="9"/>
  <c r="AG24" i="9"/>
  <c r="AE24" i="9"/>
  <c r="AC24" i="9"/>
  <c r="AA24" i="9"/>
  <c r="U24" i="9"/>
  <c r="S24" i="9"/>
  <c r="Q24" i="9"/>
  <c r="O24" i="9"/>
  <c r="I24" i="9"/>
  <c r="G24" i="9"/>
  <c r="E24" i="9"/>
  <c r="C24" i="9"/>
  <c r="AG11" i="9"/>
  <c r="AE11" i="9"/>
  <c r="AC11" i="9"/>
  <c r="AA11" i="9"/>
  <c r="U11" i="9"/>
  <c r="S11" i="9"/>
  <c r="Q11" i="9"/>
  <c r="O11" i="9"/>
  <c r="I11" i="9"/>
  <c r="G11" i="9"/>
  <c r="E11" i="9"/>
  <c r="C11" i="9"/>
  <c r="Q210" i="8"/>
  <c r="P210" i="8"/>
  <c r="M210" i="8"/>
  <c r="K210" i="8"/>
  <c r="J210" i="8"/>
  <c r="I210" i="8"/>
  <c r="H210" i="8"/>
  <c r="G210" i="8"/>
  <c r="F210" i="8"/>
  <c r="E210" i="8"/>
  <c r="D210" i="8"/>
  <c r="C210" i="8"/>
  <c r="Q209" i="8"/>
  <c r="P209" i="8"/>
  <c r="Q208" i="8"/>
  <c r="P208" i="8"/>
  <c r="Q207" i="8"/>
  <c r="P207" i="8"/>
  <c r="Q206" i="8"/>
  <c r="P206" i="8"/>
  <c r="Q205" i="8"/>
  <c r="P205" i="8"/>
  <c r="Q204" i="8"/>
  <c r="P204" i="8"/>
  <c r="Q203" i="8"/>
  <c r="P203" i="8"/>
  <c r="Q202" i="8"/>
  <c r="P202" i="8"/>
  <c r="Q201" i="8"/>
  <c r="P201" i="8"/>
  <c r="Q200" i="8"/>
  <c r="P200" i="8"/>
  <c r="Q199" i="8"/>
  <c r="P199" i="8"/>
  <c r="Q198" i="8"/>
  <c r="P198" i="8"/>
  <c r="Q197" i="8"/>
  <c r="P197" i="8"/>
  <c r="Q196" i="8"/>
  <c r="P196" i="8"/>
  <c r="Q195" i="8"/>
  <c r="P195" i="8"/>
  <c r="Q194" i="8"/>
  <c r="P194" i="8"/>
  <c r="Q193" i="8"/>
  <c r="P193" i="8"/>
  <c r="Q192" i="8"/>
  <c r="P192" i="8"/>
  <c r="Q191" i="8"/>
  <c r="P191" i="8"/>
  <c r="Q190" i="8"/>
  <c r="P190" i="8"/>
  <c r="Q189" i="8"/>
  <c r="P189" i="8"/>
  <c r="Q188" i="8"/>
  <c r="P188" i="8"/>
  <c r="Q187" i="8"/>
  <c r="P187" i="8"/>
  <c r="Q186" i="8"/>
  <c r="P186" i="8"/>
  <c r="Q185" i="8"/>
  <c r="P185" i="8"/>
  <c r="Q184" i="8"/>
  <c r="P184" i="8"/>
  <c r="Q183" i="8"/>
  <c r="P183" i="8"/>
  <c r="M183" i="8"/>
  <c r="L183" i="8"/>
  <c r="L210" i="8" s="1"/>
  <c r="K183" i="8"/>
  <c r="J183" i="8"/>
  <c r="I183" i="8"/>
  <c r="H183" i="8"/>
  <c r="G183" i="8"/>
  <c r="P8" i="3" s="1"/>
  <c r="F183" i="8"/>
  <c r="E183" i="8"/>
  <c r="D183" i="8"/>
  <c r="C183" i="8"/>
  <c r="Q182" i="8"/>
  <c r="P182" i="8"/>
  <c r="Q181" i="8"/>
  <c r="P181" i="8"/>
  <c r="Q180" i="8"/>
  <c r="P180" i="8"/>
  <c r="Q179" i="8"/>
  <c r="P179" i="8"/>
  <c r="Q178" i="8"/>
  <c r="P178" i="8"/>
  <c r="Q177" i="8"/>
  <c r="P177" i="8"/>
  <c r="Q176" i="8"/>
  <c r="P176" i="8"/>
  <c r="Q175" i="8"/>
  <c r="P175" i="8"/>
  <c r="Q174" i="8"/>
  <c r="P174" i="8"/>
  <c r="Q173" i="8"/>
  <c r="P173" i="8"/>
  <c r="Q172" i="8"/>
  <c r="P172" i="8"/>
  <c r="Q171" i="8"/>
  <c r="P171" i="8"/>
  <c r="Q170" i="8"/>
  <c r="P170" i="8"/>
  <c r="Q169" i="8"/>
  <c r="P169" i="8"/>
  <c r="Q168" i="8"/>
  <c r="P168" i="8"/>
  <c r="Q167" i="8"/>
  <c r="P167" i="8"/>
  <c r="M167" i="8"/>
  <c r="L167" i="8"/>
  <c r="K167" i="8"/>
  <c r="J167" i="8"/>
  <c r="I167" i="8"/>
  <c r="H167" i="8"/>
  <c r="G167" i="8"/>
  <c r="F167" i="8"/>
  <c r="E167" i="8"/>
  <c r="D167" i="8"/>
  <c r="C167" i="8"/>
  <c r="N9" i="3" s="1"/>
  <c r="Q166" i="8"/>
  <c r="P166" i="8"/>
  <c r="Q165" i="8"/>
  <c r="P165" i="8"/>
  <c r="Q164" i="8"/>
  <c r="P164" i="8"/>
  <c r="Q163" i="8"/>
  <c r="P163" i="8"/>
  <c r="Q162" i="8"/>
  <c r="P162" i="8"/>
  <c r="Q161" i="8"/>
  <c r="P161" i="8"/>
  <c r="Q160" i="8"/>
  <c r="P160" i="8"/>
  <c r="Q159" i="8"/>
  <c r="P159" i="8"/>
  <c r="Q158" i="8"/>
  <c r="P158" i="8"/>
  <c r="Q157" i="8"/>
  <c r="P157" i="8"/>
  <c r="Q156" i="8"/>
  <c r="P156" i="8"/>
  <c r="Q155" i="8"/>
  <c r="P155" i="8"/>
  <c r="Q154" i="8"/>
  <c r="P154" i="8"/>
  <c r="Q153" i="8"/>
  <c r="P153" i="8"/>
  <c r="Q152" i="8"/>
  <c r="P152" i="8"/>
  <c r="Q151" i="8"/>
  <c r="P151" i="8"/>
  <c r="Q150" i="8"/>
  <c r="P150" i="8"/>
  <c r="Q149" i="8"/>
  <c r="P149" i="8"/>
  <c r="Q148" i="8"/>
  <c r="P148" i="8"/>
  <c r="Q147" i="8"/>
  <c r="P147" i="8"/>
  <c r="Q146" i="8"/>
  <c r="P146" i="8"/>
  <c r="Q145" i="8"/>
  <c r="P145" i="8"/>
  <c r="Q144" i="8"/>
  <c r="P144" i="8"/>
  <c r="Q143" i="8"/>
  <c r="P143" i="8"/>
  <c r="Q142" i="8"/>
  <c r="P142" i="8"/>
  <c r="Q141" i="8"/>
  <c r="P141" i="8"/>
  <c r="Q140" i="8"/>
  <c r="P140" i="8"/>
  <c r="Q139" i="8"/>
  <c r="P139" i="8"/>
  <c r="Q138" i="8"/>
  <c r="P138" i="8"/>
  <c r="Q137" i="8"/>
  <c r="P137" i="8"/>
  <c r="Q136" i="8"/>
  <c r="P136" i="8"/>
  <c r="Q135" i="8"/>
  <c r="P135" i="8"/>
  <c r="Q134" i="8"/>
  <c r="P134" i="8"/>
  <c r="Q133" i="8"/>
  <c r="P133" i="8"/>
  <c r="Q132" i="8"/>
  <c r="P132" i="8"/>
  <c r="Q131" i="8"/>
  <c r="P131" i="8"/>
  <c r="Q130" i="8"/>
  <c r="P130" i="8"/>
  <c r="M127" i="8"/>
  <c r="L127" i="8"/>
  <c r="K127" i="8"/>
  <c r="J127" i="8"/>
  <c r="I127" i="8"/>
  <c r="H127" i="8"/>
  <c r="G127" i="8"/>
  <c r="F127" i="8"/>
  <c r="E127" i="8"/>
  <c r="D127" i="8"/>
  <c r="C127" i="8"/>
  <c r="R122" i="8"/>
  <c r="Q122" i="8"/>
  <c r="P122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N14" i="3" s="1"/>
  <c r="O106" i="8"/>
  <c r="N106" i="8"/>
  <c r="M106" i="8"/>
  <c r="R12" i="3" s="1"/>
  <c r="L106" i="8"/>
  <c r="K106" i="8"/>
  <c r="J106" i="8"/>
  <c r="I106" i="8"/>
  <c r="P12" i="3" s="1"/>
  <c r="H106" i="8"/>
  <c r="G106" i="8"/>
  <c r="F106" i="8"/>
  <c r="E106" i="8"/>
  <c r="D106" i="8"/>
  <c r="C106" i="8"/>
  <c r="L70" i="8"/>
  <c r="K70" i="8"/>
  <c r="J70" i="8"/>
  <c r="I70" i="8"/>
  <c r="H70" i="8"/>
  <c r="G70" i="8"/>
  <c r="F70" i="8"/>
  <c r="E70" i="8"/>
  <c r="D70" i="8"/>
  <c r="C70" i="8"/>
  <c r="M61" i="8"/>
  <c r="L61" i="8"/>
  <c r="K61" i="8"/>
  <c r="J61" i="8"/>
  <c r="I61" i="8"/>
  <c r="H61" i="8"/>
  <c r="G61" i="8"/>
  <c r="F61" i="8"/>
  <c r="E61" i="8"/>
  <c r="D61" i="8"/>
  <c r="C61" i="8"/>
  <c r="Q60" i="8"/>
  <c r="P60" i="8"/>
  <c r="Q59" i="8"/>
  <c r="P59" i="8"/>
  <c r="Q58" i="8"/>
  <c r="P58" i="8"/>
  <c r="Q57" i="8"/>
  <c r="P57" i="8"/>
  <c r="Q56" i="8"/>
  <c r="P56" i="8"/>
  <c r="Q55" i="8"/>
  <c r="P55" i="8"/>
  <c r="M55" i="8"/>
  <c r="L55" i="8"/>
  <c r="K55" i="8"/>
  <c r="J55" i="8"/>
  <c r="I55" i="8"/>
  <c r="Q10" i="3" s="1"/>
  <c r="H55" i="8"/>
  <c r="G55" i="8"/>
  <c r="F55" i="8"/>
  <c r="E55" i="8"/>
  <c r="D55" i="8"/>
  <c r="C55" i="8"/>
  <c r="Q54" i="8"/>
  <c r="P54" i="8"/>
  <c r="Q53" i="8"/>
  <c r="P53" i="8"/>
  <c r="Q52" i="8"/>
  <c r="P52" i="8"/>
  <c r="Q51" i="8"/>
  <c r="P51" i="8"/>
  <c r="Q50" i="8"/>
  <c r="P50" i="8"/>
  <c r="Q49" i="8"/>
  <c r="P49" i="8"/>
  <c r="L46" i="8"/>
  <c r="K46" i="8"/>
  <c r="J46" i="8"/>
  <c r="I46" i="8"/>
  <c r="H46" i="8"/>
  <c r="G46" i="8"/>
  <c r="F46" i="8"/>
  <c r="E46" i="8"/>
  <c r="D46" i="8"/>
  <c r="C46" i="8"/>
  <c r="N34" i="8"/>
  <c r="M34" i="8"/>
  <c r="L34" i="8"/>
  <c r="K34" i="8"/>
  <c r="J34" i="8"/>
  <c r="I34" i="8"/>
  <c r="H34" i="8"/>
  <c r="G34" i="8"/>
  <c r="F34" i="8"/>
  <c r="E34" i="8"/>
  <c r="D34" i="8"/>
  <c r="C34" i="8"/>
  <c r="K212" i="7"/>
  <c r="J212" i="7"/>
  <c r="H212" i="7"/>
  <c r="T7" i="7" s="1"/>
  <c r="AD7" i="3" s="1"/>
  <c r="G212" i="7"/>
  <c r="F212" i="7"/>
  <c r="E212" i="7"/>
  <c r="D212" i="7"/>
  <c r="C212" i="7"/>
  <c r="K211" i="7"/>
  <c r="J211" i="7"/>
  <c r="K210" i="7"/>
  <c r="J210" i="7"/>
  <c r="K209" i="7"/>
  <c r="J209" i="7"/>
  <c r="K208" i="7"/>
  <c r="J208" i="7"/>
  <c r="K207" i="7"/>
  <c r="J207" i="7"/>
  <c r="K206" i="7"/>
  <c r="J206" i="7"/>
  <c r="K205" i="7"/>
  <c r="J205" i="7"/>
  <c r="K204" i="7"/>
  <c r="J204" i="7"/>
  <c r="K203" i="7"/>
  <c r="J203" i="7"/>
  <c r="K201" i="7"/>
  <c r="J201" i="7"/>
  <c r="K200" i="7"/>
  <c r="J200" i="7"/>
  <c r="K199" i="7"/>
  <c r="J199" i="7"/>
  <c r="K198" i="7"/>
  <c r="J198" i="7"/>
  <c r="K197" i="7"/>
  <c r="J197" i="7"/>
  <c r="K196" i="7"/>
  <c r="J196" i="7"/>
  <c r="K195" i="7"/>
  <c r="J195" i="7"/>
  <c r="K194" i="7"/>
  <c r="J194" i="7"/>
  <c r="K192" i="7"/>
  <c r="J192" i="7"/>
  <c r="K191" i="7"/>
  <c r="J191" i="7"/>
  <c r="K190" i="7"/>
  <c r="J190" i="7"/>
  <c r="K189" i="7"/>
  <c r="J189" i="7"/>
  <c r="K188" i="7"/>
  <c r="J188" i="7"/>
  <c r="K187" i="7"/>
  <c r="J187" i="7"/>
  <c r="K186" i="7"/>
  <c r="J186" i="7"/>
  <c r="K185" i="7"/>
  <c r="J185" i="7"/>
  <c r="K184" i="7"/>
  <c r="J184" i="7"/>
  <c r="K183" i="7"/>
  <c r="J183" i="7"/>
  <c r="H183" i="7"/>
  <c r="T8" i="7" s="1"/>
  <c r="G183" i="7"/>
  <c r="F183" i="7"/>
  <c r="R8" i="7" s="1"/>
  <c r="AB8" i="3" s="1"/>
  <c r="E183" i="7"/>
  <c r="Q8" i="7" s="1"/>
  <c r="D183" i="7"/>
  <c r="C183" i="7"/>
  <c r="O8" i="7" s="1"/>
  <c r="Y8" i="3" s="1"/>
  <c r="K182" i="7"/>
  <c r="J182" i="7"/>
  <c r="K181" i="7"/>
  <c r="J181" i="7"/>
  <c r="K180" i="7"/>
  <c r="J180" i="7"/>
  <c r="K179" i="7"/>
  <c r="J179" i="7"/>
  <c r="K178" i="7"/>
  <c r="J178" i="7"/>
  <c r="K177" i="7"/>
  <c r="J177" i="7"/>
  <c r="K176" i="7"/>
  <c r="J176" i="7"/>
  <c r="K175" i="7"/>
  <c r="J175" i="7"/>
  <c r="K174" i="7"/>
  <c r="J174" i="7"/>
  <c r="K173" i="7"/>
  <c r="J173" i="7"/>
  <c r="K172" i="7"/>
  <c r="J172" i="7"/>
  <c r="K171" i="7"/>
  <c r="J171" i="7"/>
  <c r="K170" i="7"/>
  <c r="J170" i="7"/>
  <c r="K169" i="7"/>
  <c r="J169" i="7"/>
  <c r="K168" i="7"/>
  <c r="J168" i="7"/>
  <c r="K167" i="7"/>
  <c r="J167" i="7"/>
  <c r="H167" i="7"/>
  <c r="T9" i="7" s="1"/>
  <c r="AD9" i="3" s="1"/>
  <c r="G167" i="7"/>
  <c r="F167" i="7"/>
  <c r="R9" i="7" s="1"/>
  <c r="AB9" i="3" s="1"/>
  <c r="E167" i="7"/>
  <c r="Q9" i="7" s="1"/>
  <c r="AA9" i="3" s="1"/>
  <c r="D167" i="7"/>
  <c r="P9" i="7" s="1"/>
  <c r="C167" i="7"/>
  <c r="K166" i="7"/>
  <c r="J166" i="7"/>
  <c r="K165" i="7"/>
  <c r="J165" i="7"/>
  <c r="K164" i="7"/>
  <c r="J164" i="7"/>
  <c r="K163" i="7"/>
  <c r="J163" i="7"/>
  <c r="K162" i="7"/>
  <c r="J162" i="7"/>
  <c r="K161" i="7"/>
  <c r="J161" i="7"/>
  <c r="K160" i="7"/>
  <c r="J160" i="7"/>
  <c r="K159" i="7"/>
  <c r="J159" i="7"/>
  <c r="K158" i="7"/>
  <c r="J158" i="7"/>
  <c r="K157" i="7"/>
  <c r="J157" i="7"/>
  <c r="K156" i="7"/>
  <c r="J156" i="7"/>
  <c r="K155" i="7"/>
  <c r="J155" i="7"/>
  <c r="K154" i="7"/>
  <c r="J154" i="7"/>
  <c r="K153" i="7"/>
  <c r="J153" i="7"/>
  <c r="K152" i="7"/>
  <c r="J152" i="7"/>
  <c r="K151" i="7"/>
  <c r="J151" i="7"/>
  <c r="K150" i="7"/>
  <c r="J150" i="7"/>
  <c r="K149" i="7"/>
  <c r="J149" i="7"/>
  <c r="K148" i="7"/>
  <c r="J148" i="7"/>
  <c r="K147" i="7"/>
  <c r="J147" i="7"/>
  <c r="K146" i="7"/>
  <c r="J146" i="7"/>
  <c r="K145" i="7"/>
  <c r="J145" i="7"/>
  <c r="K144" i="7"/>
  <c r="J144" i="7"/>
  <c r="K143" i="7"/>
  <c r="J143" i="7"/>
  <c r="K142" i="7"/>
  <c r="J142" i="7"/>
  <c r="K141" i="7"/>
  <c r="J141" i="7"/>
  <c r="K140" i="7"/>
  <c r="J140" i="7"/>
  <c r="K139" i="7"/>
  <c r="J139" i="7"/>
  <c r="K138" i="7"/>
  <c r="J138" i="7"/>
  <c r="K137" i="7"/>
  <c r="J137" i="7"/>
  <c r="K136" i="7"/>
  <c r="J136" i="7"/>
  <c r="K135" i="7"/>
  <c r="J135" i="7"/>
  <c r="K134" i="7"/>
  <c r="J134" i="7"/>
  <c r="K133" i="7"/>
  <c r="J133" i="7"/>
  <c r="K132" i="7"/>
  <c r="J132" i="7"/>
  <c r="K131" i="7"/>
  <c r="J131" i="7"/>
  <c r="K130" i="7"/>
  <c r="J130" i="7"/>
  <c r="H127" i="7"/>
  <c r="G127" i="7"/>
  <c r="F127" i="7"/>
  <c r="E127" i="7"/>
  <c r="D127" i="7"/>
  <c r="C127" i="7"/>
  <c r="K126" i="7"/>
  <c r="J126" i="7"/>
  <c r="K125" i="7"/>
  <c r="J125" i="7"/>
  <c r="L122" i="7"/>
  <c r="K122" i="7"/>
  <c r="J122" i="7"/>
  <c r="I121" i="7"/>
  <c r="H121" i="7"/>
  <c r="G121" i="7"/>
  <c r="F121" i="7"/>
  <c r="Q14" i="7" s="1"/>
  <c r="AA14" i="3" s="1"/>
  <c r="E121" i="7"/>
  <c r="D121" i="7"/>
  <c r="C121" i="7"/>
  <c r="I108" i="7"/>
  <c r="H108" i="7"/>
  <c r="S12" i="7" s="1"/>
  <c r="AC12" i="3" s="1"/>
  <c r="G108" i="7"/>
  <c r="R12" i="7" s="1"/>
  <c r="F108" i="7"/>
  <c r="Q12" i="7" s="1"/>
  <c r="AA12" i="3" s="1"/>
  <c r="E108" i="7"/>
  <c r="P13" i="7" s="1"/>
  <c r="Z13" i="3" s="1"/>
  <c r="D108" i="7"/>
  <c r="C108" i="7"/>
  <c r="O12" i="7" s="1"/>
  <c r="Y12" i="3" s="1"/>
  <c r="H70" i="7"/>
  <c r="G70" i="7"/>
  <c r="F70" i="7"/>
  <c r="E70" i="7"/>
  <c r="D70" i="7"/>
  <c r="C70" i="7"/>
  <c r="K69" i="7"/>
  <c r="J69" i="7"/>
  <c r="K68" i="7"/>
  <c r="J68" i="7"/>
  <c r="K67" i="7"/>
  <c r="J67" i="7"/>
  <c r="K66" i="7"/>
  <c r="J66" i="7"/>
  <c r="K65" i="7"/>
  <c r="J65" i="7"/>
  <c r="K64" i="7"/>
  <c r="J64" i="7"/>
  <c r="H61" i="7"/>
  <c r="G61" i="7"/>
  <c r="F61" i="7"/>
  <c r="E61" i="7"/>
  <c r="D61" i="7"/>
  <c r="C61" i="7"/>
  <c r="K60" i="7"/>
  <c r="J60" i="7"/>
  <c r="K59" i="7"/>
  <c r="J59" i="7"/>
  <c r="K58" i="7"/>
  <c r="J58" i="7"/>
  <c r="H55" i="7"/>
  <c r="T10" i="7" s="1"/>
  <c r="AD10" i="3" s="1"/>
  <c r="G55" i="7"/>
  <c r="S10" i="7" s="1"/>
  <c r="AC10" i="3" s="1"/>
  <c r="F55" i="7"/>
  <c r="R10" i="7" s="1"/>
  <c r="AB10" i="3" s="1"/>
  <c r="E55" i="7"/>
  <c r="Q10" i="7" s="1"/>
  <c r="AA10" i="3" s="1"/>
  <c r="D55" i="7"/>
  <c r="P10" i="7" s="1"/>
  <c r="Z10" i="3" s="1"/>
  <c r="C55" i="7"/>
  <c r="O10" i="7" s="1"/>
  <c r="Y10" i="3" s="1"/>
  <c r="K53" i="7"/>
  <c r="J53" i="7"/>
  <c r="K52" i="7"/>
  <c r="J52" i="7"/>
  <c r="K51" i="7"/>
  <c r="J51" i="7"/>
  <c r="K50" i="7"/>
  <c r="J50" i="7"/>
  <c r="K49" i="7"/>
  <c r="J49" i="7"/>
  <c r="K48" i="7"/>
  <c r="J48" i="7"/>
  <c r="S47" i="7"/>
  <c r="AC47" i="3" s="1"/>
  <c r="R47" i="7"/>
  <c r="AB47" i="3" s="1"/>
  <c r="Q47" i="7"/>
  <c r="AA47" i="3" s="1"/>
  <c r="P47" i="7"/>
  <c r="Z47" i="3" s="1"/>
  <c r="O47" i="7"/>
  <c r="Y47" i="3" s="1"/>
  <c r="K47" i="7"/>
  <c r="J47" i="7"/>
  <c r="P46" i="7"/>
  <c r="O46" i="7"/>
  <c r="Y46" i="3" s="1"/>
  <c r="P45" i="7"/>
  <c r="O45" i="7"/>
  <c r="Y45" i="3" s="1"/>
  <c r="G44" i="7"/>
  <c r="F44" i="7"/>
  <c r="E44" i="7"/>
  <c r="D44" i="7"/>
  <c r="C44" i="7"/>
  <c r="P43" i="7"/>
  <c r="Z43" i="3" s="1"/>
  <c r="K43" i="7"/>
  <c r="J43" i="7"/>
  <c r="S42" i="7"/>
  <c r="S44" i="7" s="1"/>
  <c r="R42" i="7"/>
  <c r="R44" i="7" s="1"/>
  <c r="Q42" i="7"/>
  <c r="Q44" i="7" s="1"/>
  <c r="P42" i="7"/>
  <c r="O42" i="7"/>
  <c r="O44" i="7" s="1"/>
  <c r="K42" i="7"/>
  <c r="J42" i="7"/>
  <c r="K41" i="7"/>
  <c r="J41" i="7"/>
  <c r="T40" i="7"/>
  <c r="AD40" i="3" s="1"/>
  <c r="S40" i="7"/>
  <c r="AC40" i="3" s="1"/>
  <c r="R40" i="7"/>
  <c r="AB40" i="3" s="1"/>
  <c r="Q40" i="7"/>
  <c r="AA40" i="3" s="1"/>
  <c r="P40" i="7"/>
  <c r="O40" i="7"/>
  <c r="Y40" i="3" s="1"/>
  <c r="K40" i="7"/>
  <c r="J40" i="7"/>
  <c r="T39" i="7"/>
  <c r="AD39" i="3" s="1"/>
  <c r="S39" i="7"/>
  <c r="R39" i="7"/>
  <c r="AB39" i="3" s="1"/>
  <c r="Q39" i="7"/>
  <c r="P39" i="7"/>
  <c r="Z39" i="3" s="1"/>
  <c r="O39" i="7"/>
  <c r="Y39" i="3" s="1"/>
  <c r="K39" i="7"/>
  <c r="J39" i="7"/>
  <c r="T38" i="7"/>
  <c r="AD38" i="3" s="1"/>
  <c r="S38" i="7"/>
  <c r="AC38" i="3" s="1"/>
  <c r="R38" i="7"/>
  <c r="AB38" i="3" s="1"/>
  <c r="Q38" i="7"/>
  <c r="AA38" i="3" s="1"/>
  <c r="P38" i="7"/>
  <c r="O38" i="7"/>
  <c r="Y38" i="3" s="1"/>
  <c r="K38" i="7"/>
  <c r="J38" i="7"/>
  <c r="T37" i="7"/>
  <c r="AD37" i="3" s="1"/>
  <c r="S37" i="7"/>
  <c r="AC37" i="3" s="1"/>
  <c r="R37" i="7"/>
  <c r="AB37" i="3" s="1"/>
  <c r="Q37" i="7"/>
  <c r="AA37" i="3" s="1"/>
  <c r="P37" i="7"/>
  <c r="Z37" i="3" s="1"/>
  <c r="O37" i="7"/>
  <c r="Y37" i="3" s="1"/>
  <c r="K37" i="7"/>
  <c r="J37" i="7"/>
  <c r="T36" i="7"/>
  <c r="T41" i="7" s="1"/>
  <c r="S36" i="7"/>
  <c r="S41" i="7" s="1"/>
  <c r="R36" i="7"/>
  <c r="R41" i="7" s="1"/>
  <c r="Q36" i="7"/>
  <c r="Q41" i="7" s="1"/>
  <c r="P36" i="7"/>
  <c r="P41" i="7" s="1"/>
  <c r="O36" i="7"/>
  <c r="O41" i="7" s="1"/>
  <c r="K36" i="7"/>
  <c r="J36" i="7"/>
  <c r="K35" i="7"/>
  <c r="J35" i="7"/>
  <c r="T34" i="7"/>
  <c r="AD34" i="3" s="1"/>
  <c r="S34" i="7"/>
  <c r="AC34" i="3" s="1"/>
  <c r="R34" i="7"/>
  <c r="AB34" i="3" s="1"/>
  <c r="Q34" i="7"/>
  <c r="P34" i="7"/>
  <c r="O34" i="7"/>
  <c r="Y34" i="3" s="1"/>
  <c r="T33" i="7"/>
  <c r="AD33" i="3" s="1"/>
  <c r="S33" i="7"/>
  <c r="R33" i="7"/>
  <c r="Q33" i="7"/>
  <c r="AA33" i="3" s="1"/>
  <c r="P33" i="7"/>
  <c r="Z33" i="3" s="1"/>
  <c r="O33" i="7"/>
  <c r="Y33" i="3" s="1"/>
  <c r="T32" i="7"/>
  <c r="S32" i="7"/>
  <c r="AC32" i="3" s="1"/>
  <c r="R32" i="7"/>
  <c r="Q32" i="7"/>
  <c r="AA32" i="3" s="1"/>
  <c r="P32" i="7"/>
  <c r="O32" i="7"/>
  <c r="H32" i="7"/>
  <c r="G32" i="7"/>
  <c r="F32" i="7"/>
  <c r="E32" i="7"/>
  <c r="D32" i="7"/>
  <c r="C32" i="7"/>
  <c r="T31" i="7"/>
  <c r="S31" i="7"/>
  <c r="R31" i="7"/>
  <c r="Q31" i="7"/>
  <c r="AA31" i="3" s="1"/>
  <c r="P31" i="7"/>
  <c r="Z31" i="3" s="1"/>
  <c r="O31" i="7"/>
  <c r="K31" i="7"/>
  <c r="J31" i="7"/>
  <c r="T30" i="7"/>
  <c r="AD30" i="3" s="1"/>
  <c r="S30" i="7"/>
  <c r="R30" i="7"/>
  <c r="Q30" i="7"/>
  <c r="AA30" i="3" s="1"/>
  <c r="P30" i="7"/>
  <c r="Z30" i="3" s="1"/>
  <c r="O30" i="7"/>
  <c r="Y30" i="3" s="1"/>
  <c r="K30" i="7"/>
  <c r="J30" i="7"/>
  <c r="T29" i="7"/>
  <c r="AD29" i="3" s="1"/>
  <c r="S29" i="7"/>
  <c r="AC29" i="3" s="1"/>
  <c r="R29" i="7"/>
  <c r="Q29" i="7"/>
  <c r="AA29" i="3" s="1"/>
  <c r="P29" i="7"/>
  <c r="O29" i="7"/>
  <c r="Y29" i="3" s="1"/>
  <c r="K29" i="7"/>
  <c r="J29" i="7"/>
  <c r="T28" i="7"/>
  <c r="S28" i="7"/>
  <c r="AC28" i="3" s="1"/>
  <c r="R28" i="7"/>
  <c r="Q28" i="7"/>
  <c r="AA28" i="3" s="1"/>
  <c r="P28" i="7"/>
  <c r="O28" i="7"/>
  <c r="K28" i="7"/>
  <c r="J28" i="7"/>
  <c r="T27" i="7"/>
  <c r="S27" i="7"/>
  <c r="R27" i="7"/>
  <c r="Q27" i="7"/>
  <c r="AA27" i="3" s="1"/>
  <c r="P27" i="7"/>
  <c r="Z27" i="3" s="1"/>
  <c r="O27" i="7"/>
  <c r="K27" i="7"/>
  <c r="J27" i="7"/>
  <c r="T26" i="7"/>
  <c r="AD26" i="3" s="1"/>
  <c r="S26" i="7"/>
  <c r="R26" i="7"/>
  <c r="Q26" i="7"/>
  <c r="AA26" i="3" s="1"/>
  <c r="P26" i="7"/>
  <c r="Z26" i="3" s="1"/>
  <c r="O26" i="7"/>
  <c r="Y26" i="3" s="1"/>
  <c r="K26" i="7"/>
  <c r="J26" i="7"/>
  <c r="K25" i="7"/>
  <c r="J25" i="7"/>
  <c r="T24" i="7"/>
  <c r="S24" i="7"/>
  <c r="AC24" i="3" s="1"/>
  <c r="R24" i="7"/>
  <c r="Q24" i="7"/>
  <c r="AA24" i="3" s="1"/>
  <c r="P24" i="7"/>
  <c r="O24" i="7"/>
  <c r="Y24" i="3" s="1"/>
  <c r="K24" i="7"/>
  <c r="J24" i="7"/>
  <c r="T23" i="7"/>
  <c r="S23" i="7"/>
  <c r="AC23" i="3" s="1"/>
  <c r="R23" i="7"/>
  <c r="AB23" i="3" s="1"/>
  <c r="Q23" i="7"/>
  <c r="P23" i="7"/>
  <c r="O23" i="7"/>
  <c r="Y23" i="3" s="1"/>
  <c r="K23" i="7"/>
  <c r="J23" i="7"/>
  <c r="T22" i="7"/>
  <c r="S22" i="7"/>
  <c r="AC22" i="3" s="1"/>
  <c r="R22" i="7"/>
  <c r="Q22" i="7"/>
  <c r="AA22" i="3" s="1"/>
  <c r="P22" i="7"/>
  <c r="O22" i="7"/>
  <c r="Y22" i="3" s="1"/>
  <c r="K22" i="7"/>
  <c r="J22" i="7"/>
  <c r="T21" i="7"/>
  <c r="S21" i="7"/>
  <c r="AC21" i="3" s="1"/>
  <c r="R21" i="7"/>
  <c r="AB21" i="3" s="1"/>
  <c r="Q21" i="7"/>
  <c r="P21" i="7"/>
  <c r="O21" i="7"/>
  <c r="Y21" i="3" s="1"/>
  <c r="K21" i="7"/>
  <c r="J21" i="7"/>
  <c r="T20" i="7"/>
  <c r="S20" i="7"/>
  <c r="AC20" i="3" s="1"/>
  <c r="R20" i="7"/>
  <c r="Q20" i="7"/>
  <c r="AA20" i="3" s="1"/>
  <c r="P20" i="7"/>
  <c r="O20" i="7"/>
  <c r="Y20" i="3" s="1"/>
  <c r="K20" i="7"/>
  <c r="J20" i="7"/>
  <c r="T19" i="7"/>
  <c r="S19" i="7"/>
  <c r="AC19" i="3" s="1"/>
  <c r="R19" i="7"/>
  <c r="AB19" i="3" s="1"/>
  <c r="Q19" i="7"/>
  <c r="P19" i="7"/>
  <c r="O19" i="7"/>
  <c r="Y19" i="3" s="1"/>
  <c r="K19" i="7"/>
  <c r="J19" i="7"/>
  <c r="T18" i="7"/>
  <c r="S18" i="7"/>
  <c r="AC18" i="3" s="1"/>
  <c r="R18" i="7"/>
  <c r="Q18" i="7"/>
  <c r="AA18" i="3" s="1"/>
  <c r="P18" i="7"/>
  <c r="O18" i="7"/>
  <c r="Y18" i="3" s="1"/>
  <c r="K18" i="7"/>
  <c r="J18" i="7"/>
  <c r="T17" i="7"/>
  <c r="S17" i="7"/>
  <c r="AC17" i="3" s="1"/>
  <c r="R17" i="7"/>
  <c r="Q17" i="7"/>
  <c r="P17" i="7"/>
  <c r="O17" i="7"/>
  <c r="Y17" i="3" s="1"/>
  <c r="T16" i="7"/>
  <c r="S16" i="7"/>
  <c r="R16" i="7"/>
  <c r="AB16" i="3" s="1"/>
  <c r="Q16" i="7"/>
  <c r="AA16" i="3" s="1"/>
  <c r="P16" i="7"/>
  <c r="O16" i="7"/>
  <c r="K16" i="7"/>
  <c r="J16" i="7"/>
  <c r="T15" i="7"/>
  <c r="S15" i="7"/>
  <c r="R15" i="7"/>
  <c r="AB15" i="3" s="1"/>
  <c r="Q15" i="7"/>
  <c r="AA15" i="3" s="1"/>
  <c r="P15" i="7"/>
  <c r="O15" i="7"/>
  <c r="K15" i="7"/>
  <c r="J15" i="7"/>
  <c r="K14" i="7"/>
  <c r="J14" i="7"/>
  <c r="K13" i="7"/>
  <c r="J13" i="7"/>
  <c r="K11" i="7"/>
  <c r="J11" i="7"/>
  <c r="K10" i="7"/>
  <c r="J10" i="7"/>
  <c r="O9" i="7"/>
  <c r="Y9" i="3" s="1"/>
  <c r="P8" i="7"/>
  <c r="Z8" i="3" s="1"/>
  <c r="T6" i="7"/>
  <c r="S6" i="7"/>
  <c r="R6" i="7"/>
  <c r="AB6" i="3" s="1"/>
  <c r="Q6" i="7"/>
  <c r="P6" i="7"/>
  <c r="O6" i="7"/>
  <c r="T5" i="7"/>
  <c r="AD5" i="3" s="1"/>
  <c r="S5" i="7"/>
  <c r="R5" i="7"/>
  <c r="Q5" i="7"/>
  <c r="AA5" i="3" s="1"/>
  <c r="P5" i="7"/>
  <c r="Z5" i="3" s="1"/>
  <c r="O5" i="7"/>
  <c r="L219" i="6"/>
  <c r="K214" i="6"/>
  <c r="J214" i="6"/>
  <c r="H214" i="6"/>
  <c r="G214" i="6"/>
  <c r="F214" i="6"/>
  <c r="E214" i="6"/>
  <c r="D214" i="6"/>
  <c r="C214" i="6"/>
  <c r="K212" i="6"/>
  <c r="J212" i="6"/>
  <c r="K211" i="6"/>
  <c r="J211" i="6"/>
  <c r="K210" i="6"/>
  <c r="J210" i="6"/>
  <c r="K209" i="6"/>
  <c r="J209" i="6"/>
  <c r="K208" i="6"/>
  <c r="J208" i="6"/>
  <c r="K207" i="6"/>
  <c r="J207" i="6"/>
  <c r="K206" i="6"/>
  <c r="J206" i="6"/>
  <c r="K205" i="6"/>
  <c r="J205" i="6"/>
  <c r="K204" i="6"/>
  <c r="J204" i="6"/>
  <c r="K202" i="6"/>
  <c r="J202" i="6"/>
  <c r="K201" i="6"/>
  <c r="J201" i="6"/>
  <c r="K200" i="6"/>
  <c r="J200" i="6"/>
  <c r="K199" i="6"/>
  <c r="J199" i="6"/>
  <c r="K198" i="6"/>
  <c r="J198" i="6"/>
  <c r="K197" i="6"/>
  <c r="J197" i="6"/>
  <c r="K196" i="6"/>
  <c r="J196" i="6"/>
  <c r="K195" i="6"/>
  <c r="J195" i="6"/>
  <c r="K193" i="6"/>
  <c r="J193" i="6"/>
  <c r="K192" i="6"/>
  <c r="J192" i="6"/>
  <c r="K191" i="6"/>
  <c r="J191" i="6"/>
  <c r="K190" i="6"/>
  <c r="J190" i="6"/>
  <c r="K189" i="6"/>
  <c r="J189" i="6"/>
  <c r="K188" i="6"/>
  <c r="J188" i="6"/>
  <c r="K187" i="6"/>
  <c r="J187" i="6"/>
  <c r="K186" i="6"/>
  <c r="J186" i="6"/>
  <c r="K185" i="6"/>
  <c r="J185" i="6"/>
  <c r="H185" i="6"/>
  <c r="T8" i="6" s="1"/>
  <c r="H62" i="3" s="1"/>
  <c r="G185" i="6"/>
  <c r="F185" i="6"/>
  <c r="E185" i="6"/>
  <c r="D185" i="6"/>
  <c r="P8" i="6" s="1"/>
  <c r="D62" i="3" s="1"/>
  <c r="C185" i="6"/>
  <c r="O8" i="6" s="1"/>
  <c r="C62" i="3" s="1"/>
  <c r="K184" i="6"/>
  <c r="J184" i="6"/>
  <c r="K183" i="6"/>
  <c r="J183" i="6"/>
  <c r="K182" i="6"/>
  <c r="J182" i="6"/>
  <c r="K181" i="6"/>
  <c r="J181" i="6"/>
  <c r="K180" i="6"/>
  <c r="J180" i="6"/>
  <c r="K179" i="6"/>
  <c r="J179" i="6"/>
  <c r="K178" i="6"/>
  <c r="J178" i="6"/>
  <c r="K177" i="6"/>
  <c r="J177" i="6"/>
  <c r="K176" i="6"/>
  <c r="J176" i="6"/>
  <c r="K175" i="6"/>
  <c r="J175" i="6"/>
  <c r="K174" i="6"/>
  <c r="J174" i="6"/>
  <c r="K173" i="6"/>
  <c r="J173" i="6"/>
  <c r="K172" i="6"/>
  <c r="J172" i="6"/>
  <c r="K171" i="6"/>
  <c r="J171" i="6"/>
  <c r="K170" i="6"/>
  <c r="J170" i="6"/>
  <c r="K169" i="6"/>
  <c r="J169" i="6"/>
  <c r="H169" i="6"/>
  <c r="G169" i="6"/>
  <c r="F169" i="6"/>
  <c r="R9" i="6" s="1"/>
  <c r="F63" i="3" s="1"/>
  <c r="E169" i="6"/>
  <c r="Q9" i="6" s="1"/>
  <c r="E63" i="3" s="1"/>
  <c r="D169" i="6"/>
  <c r="C169" i="6"/>
  <c r="O9" i="6" s="1"/>
  <c r="K168" i="6"/>
  <c r="J168" i="6"/>
  <c r="K167" i="6"/>
  <c r="J167" i="6"/>
  <c r="K166" i="6"/>
  <c r="J166" i="6"/>
  <c r="K165" i="6"/>
  <c r="J165" i="6"/>
  <c r="K164" i="6"/>
  <c r="J164" i="6"/>
  <c r="K163" i="6"/>
  <c r="J163" i="6"/>
  <c r="K162" i="6"/>
  <c r="J162" i="6"/>
  <c r="K161" i="6"/>
  <c r="J161" i="6"/>
  <c r="K160" i="6"/>
  <c r="J160" i="6"/>
  <c r="K159" i="6"/>
  <c r="J159" i="6"/>
  <c r="K158" i="6"/>
  <c r="J158" i="6"/>
  <c r="K157" i="6"/>
  <c r="J157" i="6"/>
  <c r="K156" i="6"/>
  <c r="J156" i="6"/>
  <c r="K155" i="6"/>
  <c r="J155" i="6"/>
  <c r="K154" i="6"/>
  <c r="J154" i="6"/>
  <c r="K153" i="6"/>
  <c r="J153" i="6"/>
  <c r="K152" i="6"/>
  <c r="J152" i="6"/>
  <c r="K151" i="6"/>
  <c r="J151" i="6"/>
  <c r="K150" i="6"/>
  <c r="J150" i="6"/>
  <c r="K149" i="6"/>
  <c r="J149" i="6"/>
  <c r="K148" i="6"/>
  <c r="J148" i="6"/>
  <c r="K147" i="6"/>
  <c r="J147" i="6"/>
  <c r="K146" i="6"/>
  <c r="J146" i="6"/>
  <c r="K145" i="6"/>
  <c r="J145" i="6"/>
  <c r="K144" i="6"/>
  <c r="J144" i="6"/>
  <c r="K143" i="6"/>
  <c r="J143" i="6"/>
  <c r="K142" i="6"/>
  <c r="J142" i="6"/>
  <c r="K141" i="6"/>
  <c r="J141" i="6"/>
  <c r="K140" i="6"/>
  <c r="J140" i="6"/>
  <c r="K139" i="6"/>
  <c r="J139" i="6"/>
  <c r="K138" i="6"/>
  <c r="J138" i="6"/>
  <c r="K137" i="6"/>
  <c r="J137" i="6"/>
  <c r="K136" i="6"/>
  <c r="J136" i="6"/>
  <c r="K135" i="6"/>
  <c r="J135" i="6"/>
  <c r="K134" i="6"/>
  <c r="J134" i="6"/>
  <c r="K133" i="6"/>
  <c r="J133" i="6"/>
  <c r="K132" i="6"/>
  <c r="J132" i="6"/>
  <c r="H129" i="6"/>
  <c r="G129" i="6"/>
  <c r="F129" i="6"/>
  <c r="E129" i="6"/>
  <c r="D129" i="6"/>
  <c r="C129" i="6"/>
  <c r="K128" i="6"/>
  <c r="J128" i="6"/>
  <c r="K127" i="6"/>
  <c r="J127" i="6"/>
  <c r="K124" i="6"/>
  <c r="J124" i="6"/>
  <c r="I123" i="6"/>
  <c r="H123" i="6"/>
  <c r="G123" i="6"/>
  <c r="F123" i="6"/>
  <c r="Q14" i="6" s="1"/>
  <c r="E68" i="3" s="1"/>
  <c r="E123" i="6"/>
  <c r="D123" i="6"/>
  <c r="C123" i="6"/>
  <c r="O14" i="6" s="1"/>
  <c r="C68" i="3" s="1"/>
  <c r="K122" i="6"/>
  <c r="L121" i="6"/>
  <c r="L124" i="6" s="1"/>
  <c r="I109" i="6"/>
  <c r="H109" i="6"/>
  <c r="S12" i="6" s="1"/>
  <c r="G66" i="3" s="1"/>
  <c r="G109" i="6"/>
  <c r="R12" i="6" s="1"/>
  <c r="F66" i="3" s="1"/>
  <c r="F109" i="6"/>
  <c r="Q12" i="6" s="1"/>
  <c r="E109" i="6"/>
  <c r="D109" i="6"/>
  <c r="P12" i="6" s="1"/>
  <c r="D66" i="3" s="1"/>
  <c r="C109" i="6"/>
  <c r="O12" i="6" s="1"/>
  <c r="C66" i="3" s="1"/>
  <c r="H71" i="6"/>
  <c r="G71" i="6"/>
  <c r="F71" i="6"/>
  <c r="E71" i="6"/>
  <c r="D71" i="6"/>
  <c r="C71" i="6"/>
  <c r="K70" i="6"/>
  <c r="J70" i="6"/>
  <c r="K69" i="6"/>
  <c r="J69" i="6"/>
  <c r="K68" i="6"/>
  <c r="J68" i="6"/>
  <c r="K67" i="6"/>
  <c r="J67" i="6"/>
  <c r="K66" i="6"/>
  <c r="J66" i="6"/>
  <c r="K65" i="6"/>
  <c r="J65" i="6"/>
  <c r="H62" i="6"/>
  <c r="T7" i="6" s="1"/>
  <c r="H61" i="3" s="1"/>
  <c r="G62" i="6"/>
  <c r="F62" i="6"/>
  <c r="E62" i="6"/>
  <c r="D62" i="6"/>
  <c r="P7" i="6" s="1"/>
  <c r="D61" i="3" s="1"/>
  <c r="C62" i="6"/>
  <c r="O7" i="6" s="1"/>
  <c r="C61" i="3" s="1"/>
  <c r="K61" i="6"/>
  <c r="J61" i="6"/>
  <c r="K60" i="6"/>
  <c r="J60" i="6"/>
  <c r="K59" i="6"/>
  <c r="J59" i="6"/>
  <c r="H56" i="6"/>
  <c r="T10" i="6" s="1"/>
  <c r="H64" i="3" s="1"/>
  <c r="G56" i="6"/>
  <c r="S10" i="6" s="1"/>
  <c r="G64" i="3" s="1"/>
  <c r="F56" i="6"/>
  <c r="E56" i="6"/>
  <c r="D56" i="6"/>
  <c r="P10" i="6" s="1"/>
  <c r="D64" i="3" s="1"/>
  <c r="C56" i="6"/>
  <c r="O10" i="6" s="1"/>
  <c r="C64" i="3" s="1"/>
  <c r="K54" i="6"/>
  <c r="J54" i="6"/>
  <c r="K53" i="6"/>
  <c r="J53" i="6"/>
  <c r="K52" i="6"/>
  <c r="J52" i="6"/>
  <c r="K51" i="6"/>
  <c r="J51" i="6"/>
  <c r="K50" i="6"/>
  <c r="J50" i="6"/>
  <c r="K49" i="6"/>
  <c r="J49" i="6"/>
  <c r="K48" i="6"/>
  <c r="J48" i="6"/>
  <c r="S47" i="6"/>
  <c r="R47" i="6"/>
  <c r="F101" i="3" s="1"/>
  <c r="Q47" i="6"/>
  <c r="E101" i="3" s="1"/>
  <c r="P47" i="6"/>
  <c r="O47" i="6"/>
  <c r="C101" i="3" s="1"/>
  <c r="P46" i="6"/>
  <c r="D100" i="3" s="1"/>
  <c r="O46" i="6"/>
  <c r="P45" i="6"/>
  <c r="O45" i="6"/>
  <c r="C99" i="3" s="1"/>
  <c r="G45" i="6"/>
  <c r="F45" i="6"/>
  <c r="E45" i="6"/>
  <c r="D45" i="6"/>
  <c r="C45" i="6"/>
  <c r="K44" i="6"/>
  <c r="J44" i="6"/>
  <c r="P43" i="6"/>
  <c r="K43" i="6"/>
  <c r="J43" i="6"/>
  <c r="S42" i="6"/>
  <c r="S44" i="6" s="1"/>
  <c r="R42" i="6"/>
  <c r="Q42" i="6"/>
  <c r="Q44" i="6" s="1"/>
  <c r="P42" i="6"/>
  <c r="O42" i="6"/>
  <c r="K42" i="6"/>
  <c r="J42" i="6"/>
  <c r="K41" i="6"/>
  <c r="J41" i="6"/>
  <c r="T40" i="6"/>
  <c r="H94" i="3" s="1"/>
  <c r="S40" i="6"/>
  <c r="G94" i="3" s="1"/>
  <c r="R40" i="6"/>
  <c r="Q40" i="6"/>
  <c r="E94" i="3" s="1"/>
  <c r="P40" i="6"/>
  <c r="D94" i="3" s="1"/>
  <c r="O40" i="6"/>
  <c r="C94" i="3" s="1"/>
  <c r="K40" i="6"/>
  <c r="J40" i="6"/>
  <c r="T39" i="6"/>
  <c r="H93" i="3" s="1"/>
  <c r="S39" i="6"/>
  <c r="G93" i="3" s="1"/>
  <c r="R39" i="6"/>
  <c r="Q39" i="6"/>
  <c r="P39" i="6"/>
  <c r="D93" i="3" s="1"/>
  <c r="O39" i="6"/>
  <c r="C93" i="3" s="1"/>
  <c r="K39" i="6"/>
  <c r="J39" i="6"/>
  <c r="T38" i="6"/>
  <c r="H92" i="3" s="1"/>
  <c r="S38" i="6"/>
  <c r="G92" i="3" s="1"/>
  <c r="R38" i="6"/>
  <c r="Q38" i="6"/>
  <c r="P38" i="6"/>
  <c r="D92" i="3" s="1"/>
  <c r="O38" i="6"/>
  <c r="C92" i="3" s="1"/>
  <c r="K38" i="6"/>
  <c r="J38" i="6"/>
  <c r="T37" i="6"/>
  <c r="H91" i="3" s="1"/>
  <c r="S37" i="6"/>
  <c r="R37" i="6"/>
  <c r="Q37" i="6"/>
  <c r="P37" i="6"/>
  <c r="D91" i="3" s="1"/>
  <c r="O37" i="6"/>
  <c r="C91" i="3" s="1"/>
  <c r="K37" i="6"/>
  <c r="J37" i="6"/>
  <c r="T36" i="6"/>
  <c r="S36" i="6"/>
  <c r="S41" i="6" s="1"/>
  <c r="R36" i="6"/>
  <c r="R41" i="6" s="1"/>
  <c r="Q36" i="6"/>
  <c r="P36" i="6"/>
  <c r="O36" i="6"/>
  <c r="O41" i="6" s="1"/>
  <c r="K36" i="6"/>
  <c r="J36" i="6"/>
  <c r="T34" i="6"/>
  <c r="H88" i="3" s="1"/>
  <c r="S34" i="6"/>
  <c r="R34" i="6"/>
  <c r="F88" i="3" s="1"/>
  <c r="Q34" i="6"/>
  <c r="P34" i="6"/>
  <c r="D88" i="3" s="1"/>
  <c r="O34" i="6"/>
  <c r="C88" i="3" s="1"/>
  <c r="T33" i="6"/>
  <c r="H87" i="3" s="1"/>
  <c r="S33" i="6"/>
  <c r="R33" i="6"/>
  <c r="F87" i="3" s="1"/>
  <c r="Q33" i="6"/>
  <c r="E87" i="3" s="1"/>
  <c r="P33" i="6"/>
  <c r="D87" i="3" s="1"/>
  <c r="O33" i="6"/>
  <c r="H33" i="6"/>
  <c r="G33" i="6"/>
  <c r="F33" i="6"/>
  <c r="E33" i="6"/>
  <c r="D33" i="6"/>
  <c r="C33" i="6"/>
  <c r="T32" i="6"/>
  <c r="S32" i="6"/>
  <c r="G86" i="3" s="1"/>
  <c r="R32" i="6"/>
  <c r="F86" i="3" s="1"/>
  <c r="Q32" i="6"/>
  <c r="E86" i="3" s="1"/>
  <c r="P32" i="6"/>
  <c r="O32" i="6"/>
  <c r="C86" i="3" s="1"/>
  <c r="K32" i="6"/>
  <c r="J32" i="6"/>
  <c r="T31" i="6"/>
  <c r="S31" i="6"/>
  <c r="G85" i="3" s="1"/>
  <c r="R31" i="6"/>
  <c r="F85" i="3" s="1"/>
  <c r="Q31" i="6"/>
  <c r="E85" i="3" s="1"/>
  <c r="P31" i="6"/>
  <c r="D85" i="3" s="1"/>
  <c r="O31" i="6"/>
  <c r="K31" i="6"/>
  <c r="J31" i="6"/>
  <c r="T30" i="6"/>
  <c r="H84" i="3" s="1"/>
  <c r="S30" i="6"/>
  <c r="G84" i="3" s="1"/>
  <c r="R30" i="6"/>
  <c r="F84" i="3" s="1"/>
  <c r="Q30" i="6"/>
  <c r="E84" i="3" s="1"/>
  <c r="P30" i="6"/>
  <c r="O30" i="6"/>
  <c r="C84" i="3" s="1"/>
  <c r="K30" i="6"/>
  <c r="J30" i="6"/>
  <c r="T29" i="6"/>
  <c r="H83" i="3" s="1"/>
  <c r="S29" i="6"/>
  <c r="R29" i="6"/>
  <c r="F83" i="3" s="1"/>
  <c r="Q29" i="6"/>
  <c r="E83" i="3" s="1"/>
  <c r="P29" i="6"/>
  <c r="D83" i="3" s="1"/>
  <c r="O29" i="6"/>
  <c r="C83" i="3" s="1"/>
  <c r="K29" i="6"/>
  <c r="J29" i="6"/>
  <c r="T28" i="6"/>
  <c r="S28" i="6"/>
  <c r="G82" i="3" s="1"/>
  <c r="R28" i="6"/>
  <c r="F82" i="3" s="1"/>
  <c r="Q28" i="6"/>
  <c r="P28" i="6"/>
  <c r="O28" i="6"/>
  <c r="C82" i="3" s="1"/>
  <c r="K28" i="6"/>
  <c r="J28" i="6"/>
  <c r="T27" i="6"/>
  <c r="S27" i="6"/>
  <c r="R27" i="6"/>
  <c r="F81" i="3" s="1"/>
  <c r="Q27" i="6"/>
  <c r="E81" i="3" s="1"/>
  <c r="P27" i="6"/>
  <c r="D81" i="3" s="1"/>
  <c r="O27" i="6"/>
  <c r="C81" i="3" s="1"/>
  <c r="K27" i="6"/>
  <c r="J27" i="6"/>
  <c r="T26" i="6"/>
  <c r="H80" i="3" s="1"/>
  <c r="S26" i="6"/>
  <c r="R26" i="6"/>
  <c r="Q26" i="6"/>
  <c r="E80" i="3" s="1"/>
  <c r="P26" i="6"/>
  <c r="O26" i="6"/>
  <c r="K26" i="6"/>
  <c r="J26" i="6"/>
  <c r="K25" i="6"/>
  <c r="J25" i="6"/>
  <c r="T24" i="6"/>
  <c r="H78" i="3" s="1"/>
  <c r="S24" i="6"/>
  <c r="G78" i="3" s="1"/>
  <c r="R24" i="6"/>
  <c r="F78" i="3" s="1"/>
  <c r="Q24" i="6"/>
  <c r="P24" i="6"/>
  <c r="D78" i="3" s="1"/>
  <c r="O24" i="6"/>
  <c r="C78" i="3" s="1"/>
  <c r="K24" i="6"/>
  <c r="J24" i="6"/>
  <c r="T23" i="6"/>
  <c r="H77" i="3" s="1"/>
  <c r="S23" i="6"/>
  <c r="G77" i="3" s="1"/>
  <c r="R23" i="6"/>
  <c r="F77" i="3" s="1"/>
  <c r="Q23" i="6"/>
  <c r="P23" i="6"/>
  <c r="D77" i="3" s="1"/>
  <c r="O23" i="6"/>
  <c r="C77" i="3" s="1"/>
  <c r="K23" i="6"/>
  <c r="J23" i="6"/>
  <c r="T22" i="6"/>
  <c r="H76" i="3" s="1"/>
  <c r="S22" i="6"/>
  <c r="G76" i="3" s="1"/>
  <c r="R22" i="6"/>
  <c r="Q22" i="6"/>
  <c r="E76" i="3" s="1"/>
  <c r="P22" i="6"/>
  <c r="D76" i="3" s="1"/>
  <c r="O22" i="6"/>
  <c r="C76" i="3" s="1"/>
  <c r="K22" i="6"/>
  <c r="J22" i="6"/>
  <c r="T21" i="6"/>
  <c r="S21" i="6"/>
  <c r="G75" i="3" s="1"/>
  <c r="R21" i="6"/>
  <c r="F75" i="3" s="1"/>
  <c r="Q21" i="6"/>
  <c r="E75" i="3" s="1"/>
  <c r="P21" i="6"/>
  <c r="D75" i="3" s="1"/>
  <c r="O21" i="6"/>
  <c r="C75" i="3" s="1"/>
  <c r="K21" i="6"/>
  <c r="J21" i="6"/>
  <c r="T20" i="6"/>
  <c r="H74" i="3" s="1"/>
  <c r="S20" i="6"/>
  <c r="G74" i="3" s="1"/>
  <c r="R20" i="6"/>
  <c r="Q20" i="6"/>
  <c r="P20" i="6"/>
  <c r="D74" i="3" s="1"/>
  <c r="O20" i="6"/>
  <c r="C74" i="3" s="1"/>
  <c r="K20" i="6"/>
  <c r="J20" i="6"/>
  <c r="T19" i="6"/>
  <c r="H73" i="3" s="1"/>
  <c r="S19" i="6"/>
  <c r="G73" i="3" s="1"/>
  <c r="R19" i="6"/>
  <c r="F73" i="3" s="1"/>
  <c r="Q19" i="6"/>
  <c r="P19" i="6"/>
  <c r="D73" i="3" s="1"/>
  <c r="O19" i="6"/>
  <c r="C73" i="3" s="1"/>
  <c r="K19" i="6"/>
  <c r="J19" i="6"/>
  <c r="T18" i="6"/>
  <c r="S18" i="6"/>
  <c r="G72" i="3" s="1"/>
  <c r="R18" i="6"/>
  <c r="Q18" i="6"/>
  <c r="P18" i="6"/>
  <c r="D72" i="3" s="1"/>
  <c r="O18" i="6"/>
  <c r="C72" i="3" s="1"/>
  <c r="T17" i="6"/>
  <c r="H71" i="3" s="1"/>
  <c r="S17" i="6"/>
  <c r="R17" i="6"/>
  <c r="F71" i="3" s="1"/>
  <c r="Q17" i="6"/>
  <c r="E71" i="3" s="1"/>
  <c r="P17" i="6"/>
  <c r="D71" i="3" s="1"/>
  <c r="O17" i="6"/>
  <c r="K17" i="6"/>
  <c r="J17" i="6"/>
  <c r="T16" i="6"/>
  <c r="H70" i="3" s="1"/>
  <c r="S16" i="6"/>
  <c r="R16" i="6"/>
  <c r="F70" i="3" s="1"/>
  <c r="Q16" i="6"/>
  <c r="P16" i="6"/>
  <c r="D70" i="3" s="1"/>
  <c r="O16" i="6"/>
  <c r="C70" i="3" s="1"/>
  <c r="K16" i="6"/>
  <c r="J16" i="6"/>
  <c r="T15" i="6"/>
  <c r="S15" i="6"/>
  <c r="G69" i="3" s="1"/>
  <c r="R15" i="6"/>
  <c r="F69" i="3" s="1"/>
  <c r="Q15" i="6"/>
  <c r="E69" i="3" s="1"/>
  <c r="P15" i="6"/>
  <c r="O15" i="6"/>
  <c r="C69" i="3" s="1"/>
  <c r="K15" i="6"/>
  <c r="J15" i="6"/>
  <c r="K14" i="6"/>
  <c r="J14" i="6"/>
  <c r="P13" i="6"/>
  <c r="K11" i="6"/>
  <c r="J11" i="6"/>
  <c r="R10" i="6"/>
  <c r="Q10" i="6"/>
  <c r="E64" i="3" s="1"/>
  <c r="K10" i="6"/>
  <c r="J10" i="6"/>
  <c r="T9" i="6"/>
  <c r="P9" i="6"/>
  <c r="D63" i="3" s="1"/>
  <c r="R8" i="6"/>
  <c r="F62" i="3" s="1"/>
  <c r="Q8" i="6"/>
  <c r="T6" i="6"/>
  <c r="S6" i="6"/>
  <c r="G60" i="3" s="1"/>
  <c r="R6" i="6"/>
  <c r="F60" i="3" s="1"/>
  <c r="Q6" i="6"/>
  <c r="P6" i="6"/>
  <c r="O6" i="6"/>
  <c r="C60" i="3" s="1"/>
  <c r="T5" i="6"/>
  <c r="S5" i="6"/>
  <c r="R5" i="6"/>
  <c r="Q5" i="6"/>
  <c r="E59" i="3" s="1"/>
  <c r="P5" i="6"/>
  <c r="D59" i="3" s="1"/>
  <c r="O5" i="6"/>
  <c r="L224" i="5"/>
  <c r="K218" i="5"/>
  <c r="J218" i="5"/>
  <c r="H218" i="5"/>
  <c r="G218" i="5"/>
  <c r="F218" i="5"/>
  <c r="E218" i="5"/>
  <c r="D218" i="5"/>
  <c r="C218" i="5"/>
  <c r="J217" i="5"/>
  <c r="J216" i="5"/>
  <c r="K215" i="5"/>
  <c r="J215" i="5"/>
  <c r="K214" i="5"/>
  <c r="J214" i="5"/>
  <c r="K213" i="5"/>
  <c r="J213" i="5"/>
  <c r="K212" i="5"/>
  <c r="J212" i="5"/>
  <c r="K211" i="5"/>
  <c r="J211" i="5"/>
  <c r="K210" i="5"/>
  <c r="J210" i="5"/>
  <c r="K209" i="5"/>
  <c r="J209" i="5"/>
  <c r="K208" i="5"/>
  <c r="J208" i="5"/>
  <c r="K207" i="5"/>
  <c r="J207" i="5"/>
  <c r="K205" i="5"/>
  <c r="J205" i="5"/>
  <c r="K204" i="5"/>
  <c r="J204" i="5"/>
  <c r="K203" i="5"/>
  <c r="J203" i="5"/>
  <c r="K202" i="5"/>
  <c r="J202" i="5"/>
  <c r="K201" i="5"/>
  <c r="J201" i="5"/>
  <c r="K200" i="5"/>
  <c r="J200" i="5"/>
  <c r="K199" i="5"/>
  <c r="J199" i="5"/>
  <c r="K198" i="5"/>
  <c r="J198" i="5"/>
  <c r="K196" i="5"/>
  <c r="J196" i="5"/>
  <c r="K195" i="5"/>
  <c r="J195" i="5"/>
  <c r="K194" i="5"/>
  <c r="J194" i="5"/>
  <c r="K193" i="5"/>
  <c r="J193" i="5"/>
  <c r="K192" i="5"/>
  <c r="J192" i="5"/>
  <c r="K191" i="5"/>
  <c r="J191" i="5"/>
  <c r="K190" i="5"/>
  <c r="J190" i="5"/>
  <c r="K189" i="5"/>
  <c r="J189" i="5"/>
  <c r="K188" i="5"/>
  <c r="J188" i="5"/>
  <c r="H188" i="5"/>
  <c r="T8" i="5" s="1"/>
  <c r="G188" i="5"/>
  <c r="F188" i="5"/>
  <c r="R8" i="5" s="1"/>
  <c r="Q62" i="3" s="1"/>
  <c r="E188" i="5"/>
  <c r="Q8" i="5" s="1"/>
  <c r="P62" i="3" s="1"/>
  <c r="D188" i="5"/>
  <c r="P8" i="5" s="1"/>
  <c r="O62" i="3" s="1"/>
  <c r="C188" i="5"/>
  <c r="O8" i="5" s="1"/>
  <c r="N62" i="3" s="1"/>
  <c r="K187" i="5"/>
  <c r="J187" i="5"/>
  <c r="K186" i="5"/>
  <c r="J186" i="5"/>
  <c r="K185" i="5"/>
  <c r="J185" i="5"/>
  <c r="K184" i="5"/>
  <c r="J184" i="5"/>
  <c r="K183" i="5"/>
  <c r="J183" i="5"/>
  <c r="K182" i="5"/>
  <c r="J182" i="5"/>
  <c r="K181" i="5"/>
  <c r="J181" i="5"/>
  <c r="K180" i="5"/>
  <c r="J180" i="5"/>
  <c r="K179" i="5"/>
  <c r="J179" i="5"/>
  <c r="K178" i="5"/>
  <c r="J178" i="5"/>
  <c r="K177" i="5"/>
  <c r="J177" i="5"/>
  <c r="K176" i="5"/>
  <c r="J176" i="5"/>
  <c r="K175" i="5"/>
  <c r="J175" i="5"/>
  <c r="K174" i="5"/>
  <c r="J174" i="5"/>
  <c r="K173" i="5"/>
  <c r="J173" i="5"/>
  <c r="K172" i="5"/>
  <c r="J172" i="5"/>
  <c r="H172" i="5"/>
  <c r="T9" i="5" s="1"/>
  <c r="S63" i="3" s="1"/>
  <c r="G172" i="5"/>
  <c r="F172" i="5"/>
  <c r="R9" i="5" s="1"/>
  <c r="Q63" i="3" s="1"/>
  <c r="C172" i="5"/>
  <c r="K171" i="5"/>
  <c r="J171" i="5"/>
  <c r="K170" i="5"/>
  <c r="J170" i="5"/>
  <c r="K169" i="5"/>
  <c r="J169" i="5"/>
  <c r="K168" i="5"/>
  <c r="J168" i="5"/>
  <c r="K167" i="5"/>
  <c r="J167" i="5"/>
  <c r="K166" i="5"/>
  <c r="J166" i="5"/>
  <c r="K165" i="5"/>
  <c r="J165" i="5"/>
  <c r="K164" i="5"/>
  <c r="J164" i="5"/>
  <c r="K163" i="5"/>
  <c r="J163" i="5"/>
  <c r="K162" i="5"/>
  <c r="J162" i="5"/>
  <c r="K161" i="5"/>
  <c r="J161" i="5"/>
  <c r="K160" i="5"/>
  <c r="J160" i="5"/>
  <c r="K159" i="5"/>
  <c r="J159" i="5"/>
  <c r="K158" i="5"/>
  <c r="J158" i="5"/>
  <c r="K157" i="5"/>
  <c r="J157" i="5"/>
  <c r="K156" i="5"/>
  <c r="J156" i="5"/>
  <c r="K155" i="5"/>
  <c r="J155" i="5"/>
  <c r="K154" i="5"/>
  <c r="J154" i="5"/>
  <c r="K153" i="5"/>
  <c r="J153" i="5"/>
  <c r="K152" i="5"/>
  <c r="J152" i="5"/>
  <c r="K151" i="5"/>
  <c r="J151" i="5"/>
  <c r="K150" i="5"/>
  <c r="J150" i="5"/>
  <c r="K149" i="5"/>
  <c r="J149" i="5"/>
  <c r="K148" i="5"/>
  <c r="J148" i="5"/>
  <c r="K147" i="5"/>
  <c r="J147" i="5"/>
  <c r="K146" i="5"/>
  <c r="J146" i="5"/>
  <c r="K145" i="5"/>
  <c r="J145" i="5"/>
  <c r="K144" i="5"/>
  <c r="J144" i="5"/>
  <c r="K143" i="5"/>
  <c r="J143" i="5"/>
  <c r="K142" i="5"/>
  <c r="J142" i="5"/>
  <c r="K141" i="5"/>
  <c r="J141" i="5"/>
  <c r="K140" i="5"/>
  <c r="J140" i="5"/>
  <c r="K139" i="5"/>
  <c r="J139" i="5"/>
  <c r="K138" i="5"/>
  <c r="J138" i="5"/>
  <c r="K137" i="5"/>
  <c r="J137" i="5"/>
  <c r="K136" i="5"/>
  <c r="J136" i="5"/>
  <c r="K135" i="5"/>
  <c r="J135" i="5"/>
  <c r="H132" i="5"/>
  <c r="G132" i="5"/>
  <c r="F132" i="5"/>
  <c r="E132" i="5"/>
  <c r="D132" i="5"/>
  <c r="D220" i="5" s="1"/>
  <c r="C132" i="5"/>
  <c r="K131" i="5"/>
  <c r="J131" i="5"/>
  <c r="K130" i="5"/>
  <c r="J130" i="5"/>
  <c r="K127" i="5"/>
  <c r="J127" i="5"/>
  <c r="I126" i="5"/>
  <c r="H126" i="5"/>
  <c r="G126" i="5"/>
  <c r="F126" i="5"/>
  <c r="E126" i="5"/>
  <c r="D126" i="5"/>
  <c r="C126" i="5"/>
  <c r="L125" i="5"/>
  <c r="L128" i="5" s="1"/>
  <c r="K125" i="5"/>
  <c r="I112" i="5"/>
  <c r="H112" i="5"/>
  <c r="G112" i="5"/>
  <c r="R12" i="5" s="1"/>
  <c r="Q66" i="3" s="1"/>
  <c r="F112" i="5"/>
  <c r="Q12" i="5" s="1"/>
  <c r="P66" i="3" s="1"/>
  <c r="E112" i="5"/>
  <c r="P13" i="5" s="1"/>
  <c r="O67" i="3" s="1"/>
  <c r="D112" i="5"/>
  <c r="C112" i="5"/>
  <c r="O12" i="5" s="1"/>
  <c r="H74" i="5"/>
  <c r="G74" i="5"/>
  <c r="F74" i="5"/>
  <c r="E74" i="5"/>
  <c r="D74" i="5"/>
  <c r="C74" i="5"/>
  <c r="K73" i="5"/>
  <c r="J73" i="5"/>
  <c r="K72" i="5"/>
  <c r="J72" i="5"/>
  <c r="K71" i="5"/>
  <c r="J71" i="5"/>
  <c r="K70" i="5"/>
  <c r="J70" i="5"/>
  <c r="K69" i="5"/>
  <c r="J69" i="5"/>
  <c r="K68" i="5"/>
  <c r="J68" i="5"/>
  <c r="H65" i="5"/>
  <c r="G65" i="5"/>
  <c r="F65" i="5"/>
  <c r="E65" i="5"/>
  <c r="D65" i="5"/>
  <c r="C65" i="5"/>
  <c r="K64" i="5"/>
  <c r="J64" i="5"/>
  <c r="K63" i="5"/>
  <c r="J63" i="5"/>
  <c r="K62" i="5"/>
  <c r="J62" i="5"/>
  <c r="H59" i="5"/>
  <c r="G59" i="5"/>
  <c r="S10" i="5" s="1"/>
  <c r="R64" i="3" s="1"/>
  <c r="F59" i="5"/>
  <c r="R10" i="5" s="1"/>
  <c r="E59" i="5"/>
  <c r="Q10" i="5" s="1"/>
  <c r="P64" i="3" s="1"/>
  <c r="D59" i="5"/>
  <c r="P10" i="5" s="1"/>
  <c r="O64" i="3" s="1"/>
  <c r="C59" i="5"/>
  <c r="O10" i="5" s="1"/>
  <c r="N64" i="3" s="1"/>
  <c r="K57" i="5"/>
  <c r="J57" i="5"/>
  <c r="K55" i="5"/>
  <c r="J55" i="5"/>
  <c r="K54" i="5"/>
  <c r="J54" i="5"/>
  <c r="K53" i="5"/>
  <c r="J53" i="5"/>
  <c r="K52" i="5"/>
  <c r="J52" i="5"/>
  <c r="K51" i="5"/>
  <c r="J51" i="5"/>
  <c r="K50" i="5"/>
  <c r="J50" i="5"/>
  <c r="K49" i="5"/>
  <c r="J49" i="5"/>
  <c r="T48" i="5"/>
  <c r="S101" i="3" s="1"/>
  <c r="S47" i="5"/>
  <c r="R100" i="3" s="1"/>
  <c r="R47" i="5"/>
  <c r="Q100" i="3" s="1"/>
  <c r="Q47" i="5"/>
  <c r="P100" i="3" s="1"/>
  <c r="P47" i="5"/>
  <c r="O100" i="3" s="1"/>
  <c r="O47" i="5"/>
  <c r="N100" i="3" s="1"/>
  <c r="P46" i="5"/>
  <c r="O99" i="3" s="1"/>
  <c r="O46" i="5"/>
  <c r="H46" i="5"/>
  <c r="G46" i="5"/>
  <c r="F46" i="5"/>
  <c r="E46" i="5"/>
  <c r="D46" i="5"/>
  <c r="C46" i="5"/>
  <c r="P45" i="5"/>
  <c r="O98" i="3" s="1"/>
  <c r="O45" i="5"/>
  <c r="K45" i="5"/>
  <c r="J45" i="5"/>
  <c r="K44" i="5"/>
  <c r="J44" i="5"/>
  <c r="P43" i="5"/>
  <c r="O96" i="3" s="1"/>
  <c r="K43" i="5"/>
  <c r="J43" i="5"/>
  <c r="S42" i="5"/>
  <c r="S44" i="5" s="1"/>
  <c r="R97" i="3" s="1"/>
  <c r="R42" i="5"/>
  <c r="Q42" i="5"/>
  <c r="P42" i="5"/>
  <c r="O95" i="3" s="1"/>
  <c r="O42" i="5"/>
  <c r="O44" i="5" s="1"/>
  <c r="N97" i="3" s="1"/>
  <c r="K42" i="5"/>
  <c r="J42" i="5"/>
  <c r="K41" i="5"/>
  <c r="J41" i="5"/>
  <c r="T40" i="5"/>
  <c r="S40" i="5"/>
  <c r="R93" i="3" s="1"/>
  <c r="R40" i="5"/>
  <c r="Q93" i="3" s="1"/>
  <c r="Q40" i="5"/>
  <c r="P93" i="3" s="1"/>
  <c r="P40" i="5"/>
  <c r="O93" i="3" s="1"/>
  <c r="O40" i="5"/>
  <c r="N93" i="3" s="1"/>
  <c r="K40" i="5"/>
  <c r="J40" i="5"/>
  <c r="T39" i="5"/>
  <c r="S39" i="5"/>
  <c r="R92" i="3" s="1"/>
  <c r="R39" i="5"/>
  <c r="Q92" i="3" s="1"/>
  <c r="Q39" i="5"/>
  <c r="P92" i="3" s="1"/>
  <c r="P39" i="5"/>
  <c r="O92" i="3" s="1"/>
  <c r="O39" i="5"/>
  <c r="N92" i="3" s="1"/>
  <c r="K39" i="5"/>
  <c r="J39" i="5"/>
  <c r="T38" i="5"/>
  <c r="S91" i="3" s="1"/>
  <c r="S38" i="5"/>
  <c r="R38" i="5"/>
  <c r="Q91" i="3" s="1"/>
  <c r="Q38" i="5"/>
  <c r="P91" i="3" s="1"/>
  <c r="P38" i="5"/>
  <c r="O91" i="3" s="1"/>
  <c r="O38" i="5"/>
  <c r="N91" i="3" s="1"/>
  <c r="K38" i="5"/>
  <c r="J38" i="5"/>
  <c r="T37" i="5"/>
  <c r="S90" i="3" s="1"/>
  <c r="S37" i="5"/>
  <c r="R90" i="3" s="1"/>
  <c r="R37" i="5"/>
  <c r="Q90" i="3" s="1"/>
  <c r="Q37" i="5"/>
  <c r="P37" i="5"/>
  <c r="O37" i="5"/>
  <c r="N90" i="3" s="1"/>
  <c r="K37" i="5"/>
  <c r="J37" i="5"/>
  <c r="T36" i="5"/>
  <c r="T41" i="5" s="1"/>
  <c r="S94" i="3" s="1"/>
  <c r="S36" i="5"/>
  <c r="S41" i="5" s="1"/>
  <c r="R94" i="3" s="1"/>
  <c r="R36" i="5"/>
  <c r="Q36" i="5"/>
  <c r="Q41" i="5" s="1"/>
  <c r="P94" i="3" s="1"/>
  <c r="P36" i="5"/>
  <c r="O36" i="5"/>
  <c r="O41" i="5" s="1"/>
  <c r="N94" i="3" s="1"/>
  <c r="T34" i="5"/>
  <c r="S34" i="5"/>
  <c r="R34" i="5"/>
  <c r="Q34" i="5"/>
  <c r="P34" i="5"/>
  <c r="O34" i="5"/>
  <c r="N87" i="3" s="1"/>
  <c r="H34" i="5"/>
  <c r="T25" i="5" s="1"/>
  <c r="S78" i="3" s="1"/>
  <c r="G34" i="5"/>
  <c r="S25" i="5" s="1"/>
  <c r="R78" i="3" s="1"/>
  <c r="F34" i="5"/>
  <c r="E34" i="5"/>
  <c r="D34" i="5"/>
  <c r="C34" i="5"/>
  <c r="O25" i="5" s="1"/>
  <c r="N78" i="3" s="1"/>
  <c r="T33" i="5"/>
  <c r="S33" i="5"/>
  <c r="R86" i="3" s="1"/>
  <c r="R33" i="5"/>
  <c r="Q86" i="3" s="1"/>
  <c r="Q33" i="5"/>
  <c r="P86" i="3" s="1"/>
  <c r="P33" i="5"/>
  <c r="O86" i="3" s="1"/>
  <c r="O33" i="5"/>
  <c r="T32" i="5"/>
  <c r="S32" i="5"/>
  <c r="R85" i="3" s="1"/>
  <c r="R32" i="5"/>
  <c r="Q85" i="3" s="1"/>
  <c r="Q32" i="5"/>
  <c r="P85" i="3" s="1"/>
  <c r="P32" i="5"/>
  <c r="O85" i="3" s="1"/>
  <c r="O32" i="5"/>
  <c r="N85" i="3" s="1"/>
  <c r="T31" i="5"/>
  <c r="S31" i="5"/>
  <c r="R84" i="3" s="1"/>
  <c r="R31" i="5"/>
  <c r="Q84" i="3" s="1"/>
  <c r="Q31" i="5"/>
  <c r="P84" i="3" s="1"/>
  <c r="P31" i="5"/>
  <c r="O84" i="3" s="1"/>
  <c r="O31" i="5"/>
  <c r="N84" i="3" s="1"/>
  <c r="K31" i="5"/>
  <c r="J31" i="5"/>
  <c r="T30" i="5"/>
  <c r="S30" i="5"/>
  <c r="R83" i="3" s="1"/>
  <c r="R30" i="5"/>
  <c r="Q83" i="3" s="1"/>
  <c r="Q30" i="5"/>
  <c r="P83" i="3" s="1"/>
  <c r="P30" i="5"/>
  <c r="O30" i="5"/>
  <c r="N83" i="3" s="1"/>
  <c r="K30" i="5"/>
  <c r="J30" i="5"/>
  <c r="T29" i="5"/>
  <c r="S29" i="5"/>
  <c r="R82" i="3" s="1"/>
  <c r="R29" i="5"/>
  <c r="Q82" i="3" s="1"/>
  <c r="Q29" i="5"/>
  <c r="P82" i="3" s="1"/>
  <c r="P29" i="5"/>
  <c r="O82" i="3" s="1"/>
  <c r="O29" i="5"/>
  <c r="N82" i="3" s="1"/>
  <c r="K29" i="5"/>
  <c r="J29" i="5"/>
  <c r="T28" i="5"/>
  <c r="S28" i="5"/>
  <c r="R81" i="3" s="1"/>
  <c r="R28" i="5"/>
  <c r="Q81" i="3" s="1"/>
  <c r="Q28" i="5"/>
  <c r="P81" i="3" s="1"/>
  <c r="P28" i="5"/>
  <c r="O81" i="3" s="1"/>
  <c r="O28" i="5"/>
  <c r="N81" i="3" s="1"/>
  <c r="K28" i="5"/>
  <c r="J28" i="5"/>
  <c r="T27" i="5"/>
  <c r="S27" i="5"/>
  <c r="R80" i="3" s="1"/>
  <c r="R27" i="5"/>
  <c r="Q80" i="3" s="1"/>
  <c r="Q27" i="5"/>
  <c r="P80" i="3" s="1"/>
  <c r="P27" i="5"/>
  <c r="O27" i="5"/>
  <c r="N80" i="3" s="1"/>
  <c r="K27" i="5"/>
  <c r="J27" i="5"/>
  <c r="T26" i="5"/>
  <c r="S79" i="3" s="1"/>
  <c r="S26" i="5"/>
  <c r="R79" i="3" s="1"/>
  <c r="R26" i="5"/>
  <c r="Q26" i="5"/>
  <c r="P79" i="3" s="1"/>
  <c r="P26" i="5"/>
  <c r="O26" i="5"/>
  <c r="N79" i="3" s="1"/>
  <c r="K26" i="5"/>
  <c r="J26" i="5"/>
  <c r="R25" i="5"/>
  <c r="Q78" i="3" s="1"/>
  <c r="K25" i="5"/>
  <c r="J25" i="5"/>
  <c r="T24" i="5"/>
  <c r="S24" i="5"/>
  <c r="R77" i="3" s="1"/>
  <c r="R24" i="5"/>
  <c r="Q24" i="5"/>
  <c r="P77" i="3" s="1"/>
  <c r="P24" i="5"/>
  <c r="O24" i="5"/>
  <c r="N77" i="3" s="1"/>
  <c r="K24" i="5"/>
  <c r="J24" i="5"/>
  <c r="T23" i="5"/>
  <c r="S23" i="5"/>
  <c r="R23" i="5"/>
  <c r="Q23" i="5"/>
  <c r="P23" i="5"/>
  <c r="O23" i="5"/>
  <c r="K23" i="5"/>
  <c r="J23" i="5"/>
  <c r="T22" i="5"/>
  <c r="S76" i="3" s="1"/>
  <c r="S22" i="5"/>
  <c r="R76" i="3" s="1"/>
  <c r="R22" i="5"/>
  <c r="Q76" i="3" s="1"/>
  <c r="Q22" i="5"/>
  <c r="P76" i="3" s="1"/>
  <c r="P22" i="5"/>
  <c r="O76" i="3" s="1"/>
  <c r="O22" i="5"/>
  <c r="N76" i="3" s="1"/>
  <c r="K22" i="5"/>
  <c r="J22" i="5"/>
  <c r="T21" i="5"/>
  <c r="S21" i="5"/>
  <c r="R75" i="3" s="1"/>
  <c r="R21" i="5"/>
  <c r="Q75" i="3" s="1"/>
  <c r="Q21" i="5"/>
  <c r="P75" i="3" s="1"/>
  <c r="P21" i="5"/>
  <c r="O75" i="3" s="1"/>
  <c r="O21" i="5"/>
  <c r="K21" i="5"/>
  <c r="J21" i="5"/>
  <c r="T20" i="5"/>
  <c r="S74" i="3" s="1"/>
  <c r="S20" i="5"/>
  <c r="R74" i="3" s="1"/>
  <c r="R20" i="5"/>
  <c r="Q74" i="3" s="1"/>
  <c r="Q20" i="5"/>
  <c r="P74" i="3" s="1"/>
  <c r="P20" i="5"/>
  <c r="O74" i="3" s="1"/>
  <c r="O20" i="5"/>
  <c r="N74" i="3" s="1"/>
  <c r="K20" i="5"/>
  <c r="J20" i="5"/>
  <c r="T19" i="5"/>
  <c r="S73" i="3" s="1"/>
  <c r="S19" i="5"/>
  <c r="R73" i="3" s="1"/>
  <c r="R19" i="5"/>
  <c r="Q73" i="3" s="1"/>
  <c r="Q19" i="5"/>
  <c r="P73" i="3" s="1"/>
  <c r="P19" i="5"/>
  <c r="O73" i="3" s="1"/>
  <c r="O19" i="5"/>
  <c r="N73" i="3" s="1"/>
  <c r="K19" i="5"/>
  <c r="J19" i="5"/>
  <c r="T18" i="5"/>
  <c r="S18" i="5"/>
  <c r="R72" i="3" s="1"/>
  <c r="R18" i="5"/>
  <c r="Q72" i="3" s="1"/>
  <c r="Q18" i="5"/>
  <c r="P18" i="5"/>
  <c r="O72" i="3" s="1"/>
  <c r="O18" i="5"/>
  <c r="N72" i="3" s="1"/>
  <c r="T17" i="5"/>
  <c r="S17" i="5"/>
  <c r="R71" i="3" s="1"/>
  <c r="R17" i="5"/>
  <c r="Q71" i="3" s="1"/>
  <c r="Q17" i="5"/>
  <c r="P71" i="3" s="1"/>
  <c r="P17" i="5"/>
  <c r="O71" i="3" s="1"/>
  <c r="O17" i="5"/>
  <c r="K17" i="5"/>
  <c r="J17" i="5"/>
  <c r="T16" i="5"/>
  <c r="S16" i="5"/>
  <c r="R70" i="3" s="1"/>
  <c r="R16" i="5"/>
  <c r="Q70" i="3" s="1"/>
  <c r="Q16" i="5"/>
  <c r="P70" i="3" s="1"/>
  <c r="P16" i="5"/>
  <c r="O70" i="3" s="1"/>
  <c r="O16" i="5"/>
  <c r="N70" i="3" s="1"/>
  <c r="K16" i="5"/>
  <c r="J16" i="5"/>
  <c r="T15" i="5"/>
  <c r="S15" i="5"/>
  <c r="R69" i="3" s="1"/>
  <c r="R15" i="5"/>
  <c r="Q69" i="3" s="1"/>
  <c r="Q15" i="5"/>
  <c r="P69" i="3" s="1"/>
  <c r="P15" i="5"/>
  <c r="O69" i="3" s="1"/>
  <c r="O15" i="5"/>
  <c r="K15" i="5"/>
  <c r="J15" i="5"/>
  <c r="Q14" i="5"/>
  <c r="P68" i="3" s="1"/>
  <c r="K14" i="5"/>
  <c r="J14" i="5"/>
  <c r="K11" i="5"/>
  <c r="J11" i="5"/>
  <c r="K10" i="5"/>
  <c r="J10" i="5"/>
  <c r="O9" i="5"/>
  <c r="T6" i="5"/>
  <c r="S60" i="3" s="1"/>
  <c r="S6" i="5"/>
  <c r="R60" i="3" s="1"/>
  <c r="R6" i="5"/>
  <c r="Q6" i="5"/>
  <c r="P60" i="3" s="1"/>
  <c r="P6" i="5"/>
  <c r="O60" i="3" s="1"/>
  <c r="O6" i="5"/>
  <c r="T5" i="5"/>
  <c r="S5" i="5"/>
  <c r="R5" i="5"/>
  <c r="Q5" i="5"/>
  <c r="P59" i="3" s="1"/>
  <c r="P5" i="5"/>
  <c r="O59" i="3" s="1"/>
  <c r="O5" i="5"/>
  <c r="N59" i="3" s="1"/>
  <c r="I216" i="4"/>
  <c r="Y7" i="4" s="1"/>
  <c r="AD61" i="3" s="1"/>
  <c r="H216" i="4"/>
  <c r="G216" i="4"/>
  <c r="W7" i="4" s="1"/>
  <c r="AB61" i="3" s="1"/>
  <c r="F216" i="4"/>
  <c r="V7" i="4" s="1"/>
  <c r="AA61" i="3" s="1"/>
  <c r="D216" i="4"/>
  <c r="C216" i="4"/>
  <c r="P215" i="4"/>
  <c r="O215" i="4"/>
  <c r="P214" i="4"/>
  <c r="O214" i="4"/>
  <c r="P213" i="4"/>
  <c r="O213" i="4"/>
  <c r="P212" i="4"/>
  <c r="O212" i="4"/>
  <c r="P211" i="4"/>
  <c r="O211" i="4"/>
  <c r="P210" i="4"/>
  <c r="O210" i="4"/>
  <c r="P209" i="4"/>
  <c r="O209" i="4"/>
  <c r="P208" i="4"/>
  <c r="O208" i="4"/>
  <c r="P207" i="4"/>
  <c r="O207" i="4"/>
  <c r="P206" i="4"/>
  <c r="O206" i="4"/>
  <c r="P205" i="4"/>
  <c r="O205" i="4"/>
  <c r="P204" i="4"/>
  <c r="O204" i="4"/>
  <c r="P203" i="4"/>
  <c r="O203" i="4"/>
  <c r="P202" i="4"/>
  <c r="O202" i="4"/>
  <c r="P201" i="4"/>
  <c r="O201" i="4"/>
  <c r="P200" i="4"/>
  <c r="O200" i="4"/>
  <c r="P199" i="4"/>
  <c r="O199" i="4"/>
  <c r="P198" i="4"/>
  <c r="O198" i="4"/>
  <c r="P197" i="4"/>
  <c r="O197" i="4"/>
  <c r="P196" i="4"/>
  <c r="O196" i="4"/>
  <c r="P195" i="4"/>
  <c r="O195" i="4"/>
  <c r="P194" i="4"/>
  <c r="O194" i="4"/>
  <c r="P193" i="4"/>
  <c r="O193" i="4"/>
  <c r="P191" i="4"/>
  <c r="O191" i="4"/>
  <c r="P190" i="4"/>
  <c r="O190" i="4"/>
  <c r="P189" i="4"/>
  <c r="O189" i="4"/>
  <c r="P188" i="4"/>
  <c r="O188" i="4"/>
  <c r="P187" i="4"/>
  <c r="O187" i="4"/>
  <c r="I185" i="4"/>
  <c r="Y8" i="4" s="1"/>
  <c r="AD62" i="3" s="1"/>
  <c r="H185" i="4"/>
  <c r="G185" i="4"/>
  <c r="W8" i="4" s="1"/>
  <c r="AB62" i="3" s="1"/>
  <c r="F185" i="4"/>
  <c r="V8" i="4" s="1"/>
  <c r="AA62" i="3" s="1"/>
  <c r="D185" i="4"/>
  <c r="C185" i="4"/>
  <c r="T8" i="4" s="1"/>
  <c r="Y62" i="3" s="1"/>
  <c r="P184" i="4"/>
  <c r="O184" i="4"/>
  <c r="P183" i="4"/>
  <c r="O183" i="4"/>
  <c r="P182" i="4"/>
  <c r="O182" i="4"/>
  <c r="P181" i="4"/>
  <c r="O181" i="4"/>
  <c r="P180" i="4"/>
  <c r="O180" i="4"/>
  <c r="P179" i="4"/>
  <c r="O179" i="4"/>
  <c r="P178" i="4"/>
  <c r="O178" i="4"/>
  <c r="P177" i="4"/>
  <c r="O177" i="4"/>
  <c r="P176" i="4"/>
  <c r="O176" i="4"/>
  <c r="P175" i="4"/>
  <c r="O175" i="4"/>
  <c r="P174" i="4"/>
  <c r="O174" i="4"/>
  <c r="P173" i="4"/>
  <c r="O173" i="4"/>
  <c r="P172" i="4"/>
  <c r="O172" i="4"/>
  <c r="K169" i="4"/>
  <c r="K217" i="4" s="1"/>
  <c r="I169" i="4"/>
  <c r="Y9" i="4" s="1"/>
  <c r="AD63" i="3" s="1"/>
  <c r="H169" i="4"/>
  <c r="G169" i="4"/>
  <c r="W9" i="4" s="1"/>
  <c r="AB63" i="3" s="1"/>
  <c r="P168" i="4"/>
  <c r="O168" i="4"/>
  <c r="P167" i="4"/>
  <c r="O167" i="4"/>
  <c r="P166" i="4"/>
  <c r="O166" i="4"/>
  <c r="P165" i="4"/>
  <c r="O165" i="4"/>
  <c r="P164" i="4"/>
  <c r="O164" i="4"/>
  <c r="P163" i="4"/>
  <c r="O163" i="4"/>
  <c r="P162" i="4"/>
  <c r="O162" i="4"/>
  <c r="P161" i="4"/>
  <c r="O161" i="4"/>
  <c r="P160" i="4"/>
  <c r="O160" i="4"/>
  <c r="P159" i="4"/>
  <c r="O159" i="4"/>
  <c r="P158" i="4"/>
  <c r="O158" i="4"/>
  <c r="P157" i="4"/>
  <c r="O157" i="4"/>
  <c r="P156" i="4"/>
  <c r="O156" i="4"/>
  <c r="P155" i="4"/>
  <c r="O155" i="4"/>
  <c r="P154" i="4"/>
  <c r="O154" i="4"/>
  <c r="P153" i="4"/>
  <c r="O153" i="4"/>
  <c r="P152" i="4"/>
  <c r="O152" i="4"/>
  <c r="P151" i="4"/>
  <c r="O151" i="4"/>
  <c r="P150" i="4"/>
  <c r="O150" i="4"/>
  <c r="P149" i="4"/>
  <c r="O149" i="4"/>
  <c r="P148" i="4"/>
  <c r="O148" i="4"/>
  <c r="P147" i="4"/>
  <c r="O147" i="4"/>
  <c r="P146" i="4"/>
  <c r="O146" i="4"/>
  <c r="P145" i="4"/>
  <c r="O145" i="4"/>
  <c r="P144" i="4"/>
  <c r="O144" i="4"/>
  <c r="P143" i="4"/>
  <c r="O143" i="4"/>
  <c r="P142" i="4"/>
  <c r="O142" i="4"/>
  <c r="P141" i="4"/>
  <c r="O141" i="4"/>
  <c r="P140" i="4"/>
  <c r="O140" i="4"/>
  <c r="P139" i="4"/>
  <c r="O139" i="4"/>
  <c r="P138" i="4"/>
  <c r="O138" i="4"/>
  <c r="P137" i="4"/>
  <c r="O137" i="4"/>
  <c r="P136" i="4"/>
  <c r="O136" i="4"/>
  <c r="P135" i="4"/>
  <c r="O135" i="4"/>
  <c r="P134" i="4"/>
  <c r="O134" i="4"/>
  <c r="P133" i="4"/>
  <c r="O133" i="4"/>
  <c r="P132" i="4"/>
  <c r="O132" i="4"/>
  <c r="I129" i="4"/>
  <c r="H129" i="4"/>
  <c r="G129" i="4"/>
  <c r="F129" i="4"/>
  <c r="D129" i="4"/>
  <c r="C129" i="4"/>
  <c r="P128" i="4"/>
  <c r="O128" i="4"/>
  <c r="P127" i="4"/>
  <c r="O127" i="4"/>
  <c r="L123" i="4"/>
  <c r="L124" i="4" s="1"/>
  <c r="L225" i="4" s="1"/>
  <c r="K123" i="4"/>
  <c r="K124" i="4" s="1"/>
  <c r="J123" i="4"/>
  <c r="J124" i="4" s="1"/>
  <c r="J225" i="4" s="1"/>
  <c r="I123" i="4"/>
  <c r="Y13" i="4" s="1"/>
  <c r="AD67" i="3" s="1"/>
  <c r="H123" i="4"/>
  <c r="G123" i="4"/>
  <c r="F123" i="4"/>
  <c r="V13" i="4" s="1"/>
  <c r="AA67" i="3" s="1"/>
  <c r="E123" i="4"/>
  <c r="D123" i="4"/>
  <c r="C123" i="4"/>
  <c r="P122" i="4"/>
  <c r="O122" i="4"/>
  <c r="P121" i="4"/>
  <c r="O121" i="4"/>
  <c r="P120" i="4"/>
  <c r="O120" i="4"/>
  <c r="P119" i="4"/>
  <c r="O119" i="4"/>
  <c r="P118" i="4"/>
  <c r="O118" i="4"/>
  <c r="P117" i="4"/>
  <c r="O117" i="4"/>
  <c r="P116" i="4"/>
  <c r="O116" i="4"/>
  <c r="P115" i="4"/>
  <c r="O115" i="4"/>
  <c r="P114" i="4"/>
  <c r="O114" i="4"/>
  <c r="P113" i="4"/>
  <c r="O113" i="4"/>
  <c r="P112" i="4"/>
  <c r="O112" i="4"/>
  <c r="I109" i="4"/>
  <c r="H109" i="4"/>
  <c r="X11" i="4" s="1"/>
  <c r="G109" i="4"/>
  <c r="W11" i="4" s="1"/>
  <c r="AB65" i="3" s="1"/>
  <c r="F109" i="4"/>
  <c r="V11" i="4" s="1"/>
  <c r="AA65" i="3" s="1"/>
  <c r="E109" i="4"/>
  <c r="D109" i="4"/>
  <c r="C109" i="4"/>
  <c r="T11" i="4" s="1"/>
  <c r="Y65" i="3" s="1"/>
  <c r="P108" i="4"/>
  <c r="O108" i="4"/>
  <c r="P107" i="4"/>
  <c r="O107" i="4"/>
  <c r="P106" i="4"/>
  <c r="O106" i="4"/>
  <c r="P105" i="4"/>
  <c r="O105" i="4"/>
  <c r="P104" i="4"/>
  <c r="O104" i="4"/>
  <c r="P103" i="4"/>
  <c r="O103" i="4"/>
  <c r="P102" i="4"/>
  <c r="O102" i="4"/>
  <c r="P101" i="4"/>
  <c r="O101" i="4"/>
  <c r="P100" i="4"/>
  <c r="O100" i="4"/>
  <c r="P99" i="4"/>
  <c r="O99" i="4"/>
  <c r="P98" i="4"/>
  <c r="O98" i="4"/>
  <c r="P97" i="4"/>
  <c r="O97" i="4"/>
  <c r="P96" i="4"/>
  <c r="O96" i="4"/>
  <c r="P95" i="4"/>
  <c r="O95" i="4"/>
  <c r="P94" i="4"/>
  <c r="O94" i="4"/>
  <c r="P93" i="4"/>
  <c r="O93" i="4"/>
  <c r="P92" i="4"/>
  <c r="O92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P84" i="4"/>
  <c r="O84" i="4"/>
  <c r="P83" i="4"/>
  <c r="O83" i="4"/>
  <c r="P82" i="4"/>
  <c r="O82" i="4"/>
  <c r="P81" i="4"/>
  <c r="O81" i="4"/>
  <c r="P80" i="4"/>
  <c r="O80" i="4"/>
  <c r="P79" i="4"/>
  <c r="O79" i="4"/>
  <c r="P78" i="4"/>
  <c r="O78" i="4"/>
  <c r="P77" i="4"/>
  <c r="O77" i="4"/>
  <c r="P76" i="4"/>
  <c r="O76" i="4"/>
  <c r="I72" i="4"/>
  <c r="Y35" i="4" s="1"/>
  <c r="H72" i="4"/>
  <c r="X35" i="4" s="1"/>
  <c r="AC89" i="3" s="1"/>
  <c r="G72" i="4"/>
  <c r="W35" i="4" s="1"/>
  <c r="F72" i="4"/>
  <c r="V35" i="4" s="1"/>
  <c r="AA89" i="3" s="1"/>
  <c r="D72" i="4"/>
  <c r="U35" i="4" s="1"/>
  <c r="Z89" i="3" s="1"/>
  <c r="C72" i="4"/>
  <c r="T35" i="4" s="1"/>
  <c r="Y89" i="3" s="1"/>
  <c r="P71" i="4"/>
  <c r="O71" i="4"/>
  <c r="P70" i="4"/>
  <c r="O70" i="4"/>
  <c r="P69" i="4"/>
  <c r="O69" i="4"/>
  <c r="P68" i="4"/>
  <c r="O68" i="4"/>
  <c r="P67" i="4"/>
  <c r="O67" i="4"/>
  <c r="P66" i="4"/>
  <c r="O66" i="4"/>
  <c r="I63" i="4"/>
  <c r="H63" i="4"/>
  <c r="G63" i="4"/>
  <c r="F63" i="4"/>
  <c r="D63" i="4"/>
  <c r="C63" i="4"/>
  <c r="P62" i="4"/>
  <c r="O62" i="4"/>
  <c r="P61" i="4"/>
  <c r="O61" i="4"/>
  <c r="P60" i="4"/>
  <c r="O60" i="4"/>
  <c r="I57" i="4"/>
  <c r="Y36" i="4" s="1"/>
  <c r="AD90" i="3" s="1"/>
  <c r="H57" i="4"/>
  <c r="X36" i="4" s="1"/>
  <c r="AC90" i="3" s="1"/>
  <c r="G57" i="4"/>
  <c r="W36" i="4" s="1"/>
  <c r="AB90" i="3" s="1"/>
  <c r="F57" i="4"/>
  <c r="V36" i="4" s="1"/>
  <c r="D57" i="4"/>
  <c r="U36" i="4" s="1"/>
  <c r="Z90" i="3" s="1"/>
  <c r="C57" i="4"/>
  <c r="T36" i="4" s="1"/>
  <c r="Y90" i="3" s="1"/>
  <c r="P56" i="4"/>
  <c r="O56" i="4"/>
  <c r="P55" i="4"/>
  <c r="O55" i="4"/>
  <c r="P54" i="4"/>
  <c r="O54" i="4"/>
  <c r="P53" i="4"/>
  <c r="O53" i="4"/>
  <c r="P52" i="4"/>
  <c r="O52" i="4"/>
  <c r="P51" i="4"/>
  <c r="O51" i="4"/>
  <c r="P50" i="4"/>
  <c r="O50" i="4"/>
  <c r="P49" i="4"/>
  <c r="O49" i="4"/>
  <c r="P48" i="4"/>
  <c r="O48" i="4"/>
  <c r="P47" i="4"/>
  <c r="O47" i="4"/>
  <c r="Y44" i="4"/>
  <c r="AD98" i="3" s="1"/>
  <c r="X44" i="4"/>
  <c r="AC98" i="3" s="1"/>
  <c r="W44" i="4"/>
  <c r="AB98" i="3" s="1"/>
  <c r="V44" i="4"/>
  <c r="AA98" i="3" s="1"/>
  <c r="T44" i="4"/>
  <c r="Y98" i="3" s="1"/>
  <c r="I44" i="4"/>
  <c r="H44" i="4"/>
  <c r="G44" i="4"/>
  <c r="F44" i="4"/>
  <c r="D44" i="4"/>
  <c r="C44" i="4"/>
  <c r="X43" i="4"/>
  <c r="AC97" i="3" s="1"/>
  <c r="W43" i="4"/>
  <c r="AB97" i="3" s="1"/>
  <c r="V43" i="4"/>
  <c r="AA97" i="3" s="1"/>
  <c r="U43" i="4"/>
  <c r="Z97" i="3" s="1"/>
  <c r="T43" i="4"/>
  <c r="Y97" i="3" s="1"/>
  <c r="P43" i="4"/>
  <c r="O43" i="4"/>
  <c r="U42" i="4"/>
  <c r="T42" i="4"/>
  <c r="Y96" i="3" s="1"/>
  <c r="P42" i="4"/>
  <c r="O42" i="4"/>
  <c r="U41" i="4"/>
  <c r="Z95" i="3" s="1"/>
  <c r="T41" i="4"/>
  <c r="Y95" i="3" s="1"/>
  <c r="P41" i="4"/>
  <c r="O41" i="4"/>
  <c r="P40" i="4"/>
  <c r="O40" i="4"/>
  <c r="U39" i="4"/>
  <c r="P39" i="4"/>
  <c r="O39" i="4"/>
  <c r="X38" i="4"/>
  <c r="X40" i="4" s="1"/>
  <c r="W38" i="4"/>
  <c r="V38" i="4"/>
  <c r="U38" i="4"/>
  <c r="T38" i="4"/>
  <c r="T40" i="4" s="1"/>
  <c r="P38" i="4"/>
  <c r="O38" i="4"/>
  <c r="P37" i="4"/>
  <c r="O37" i="4"/>
  <c r="P36" i="4"/>
  <c r="O36" i="4"/>
  <c r="P35" i="4"/>
  <c r="O35" i="4"/>
  <c r="Y34" i="4"/>
  <c r="X34" i="4"/>
  <c r="W34" i="4"/>
  <c r="V34" i="4"/>
  <c r="U34" i="4"/>
  <c r="T34" i="4"/>
  <c r="Y88" i="3" s="1"/>
  <c r="Y33" i="4"/>
  <c r="AD87" i="3" s="1"/>
  <c r="X33" i="4"/>
  <c r="AC87" i="3" s="1"/>
  <c r="W33" i="4"/>
  <c r="V33" i="4"/>
  <c r="AA87" i="3" s="1"/>
  <c r="U33" i="4"/>
  <c r="Z87" i="3" s="1"/>
  <c r="T33" i="4"/>
  <c r="Y87" i="3" s="1"/>
  <c r="Y32" i="4"/>
  <c r="X32" i="4"/>
  <c r="AC86" i="3" s="1"/>
  <c r="W32" i="4"/>
  <c r="AB86" i="3" s="1"/>
  <c r="V32" i="4"/>
  <c r="AA86" i="3" s="1"/>
  <c r="U32" i="4"/>
  <c r="T32" i="4"/>
  <c r="Y86" i="3" s="1"/>
  <c r="I32" i="4"/>
  <c r="H32" i="4"/>
  <c r="G32" i="4"/>
  <c r="F32" i="4"/>
  <c r="D32" i="4"/>
  <c r="C32" i="4"/>
  <c r="Y31" i="4"/>
  <c r="AD85" i="3" s="1"/>
  <c r="X31" i="4"/>
  <c r="AC85" i="3" s="1"/>
  <c r="W31" i="4"/>
  <c r="AB85" i="3" s="1"/>
  <c r="V31" i="4"/>
  <c r="AA85" i="3" s="1"/>
  <c r="U31" i="4"/>
  <c r="T31" i="4"/>
  <c r="Y85" i="3" s="1"/>
  <c r="Y30" i="4"/>
  <c r="AD84" i="3" s="1"/>
  <c r="X30" i="4"/>
  <c r="AC84" i="3" s="1"/>
  <c r="W30" i="4"/>
  <c r="AB84" i="3" s="1"/>
  <c r="V30" i="4"/>
  <c r="AA84" i="3" s="1"/>
  <c r="U30" i="4"/>
  <c r="Z84" i="3" s="1"/>
  <c r="T30" i="4"/>
  <c r="Y84" i="3" s="1"/>
  <c r="P30" i="4"/>
  <c r="O30" i="4"/>
  <c r="Y29" i="4"/>
  <c r="AD83" i="3" s="1"/>
  <c r="X29" i="4"/>
  <c r="AC83" i="3" s="1"/>
  <c r="W29" i="4"/>
  <c r="AB83" i="3" s="1"/>
  <c r="V29" i="4"/>
  <c r="AA83" i="3" s="1"/>
  <c r="U29" i="4"/>
  <c r="Z83" i="3" s="1"/>
  <c r="T29" i="4"/>
  <c r="Y83" i="3" s="1"/>
  <c r="P29" i="4"/>
  <c r="O29" i="4"/>
  <c r="Y28" i="4"/>
  <c r="AD82" i="3" s="1"/>
  <c r="X28" i="4"/>
  <c r="AC82" i="3" s="1"/>
  <c r="W28" i="4"/>
  <c r="AB82" i="3" s="1"/>
  <c r="V28" i="4"/>
  <c r="AA82" i="3" s="1"/>
  <c r="U28" i="4"/>
  <c r="Z82" i="3" s="1"/>
  <c r="T28" i="4"/>
  <c r="P28" i="4"/>
  <c r="O28" i="4"/>
  <c r="Y27" i="4"/>
  <c r="AD81" i="3" s="1"/>
  <c r="X27" i="4"/>
  <c r="AC81" i="3" s="1"/>
  <c r="W27" i="4"/>
  <c r="AB81" i="3" s="1"/>
  <c r="V27" i="4"/>
  <c r="AA81" i="3" s="1"/>
  <c r="U27" i="4"/>
  <c r="Z81" i="3" s="1"/>
  <c r="T27" i="4"/>
  <c r="Y81" i="3" s="1"/>
  <c r="P27" i="4"/>
  <c r="O27" i="4"/>
  <c r="Y26" i="4"/>
  <c r="AD80" i="3" s="1"/>
  <c r="X26" i="4"/>
  <c r="AC80" i="3" s="1"/>
  <c r="W26" i="4"/>
  <c r="AB80" i="3" s="1"/>
  <c r="V26" i="4"/>
  <c r="AA80" i="3" s="1"/>
  <c r="U26" i="4"/>
  <c r="Z80" i="3" s="1"/>
  <c r="T26" i="4"/>
  <c r="Y80" i="3" s="1"/>
  <c r="P26" i="4"/>
  <c r="O26" i="4"/>
  <c r="Y25" i="4"/>
  <c r="AD79" i="3" s="1"/>
  <c r="X25" i="4"/>
  <c r="AC79" i="3" s="1"/>
  <c r="W25" i="4"/>
  <c r="AB79" i="3" s="1"/>
  <c r="V25" i="4"/>
  <c r="AA79" i="3" s="1"/>
  <c r="U25" i="4"/>
  <c r="Z79" i="3" s="1"/>
  <c r="T25" i="4"/>
  <c r="Y79" i="3" s="1"/>
  <c r="P25" i="4"/>
  <c r="O25" i="4"/>
  <c r="Y24" i="4"/>
  <c r="AD78" i="3" s="1"/>
  <c r="X24" i="4"/>
  <c r="AC78" i="3" s="1"/>
  <c r="W24" i="4"/>
  <c r="AB78" i="3" s="1"/>
  <c r="V24" i="4"/>
  <c r="U24" i="4"/>
  <c r="Z78" i="3" s="1"/>
  <c r="T24" i="4"/>
  <c r="Y78" i="3" s="1"/>
  <c r="P24" i="4"/>
  <c r="O24" i="4"/>
  <c r="Y23" i="4"/>
  <c r="AD76" i="3" s="1"/>
  <c r="X23" i="4"/>
  <c r="AC77" i="3" s="1"/>
  <c r="W23" i="4"/>
  <c r="V23" i="4"/>
  <c r="AA77" i="3" s="1"/>
  <c r="U23" i="4"/>
  <c r="Z77" i="3" s="1"/>
  <c r="T23" i="4"/>
  <c r="Y77" i="3" s="1"/>
  <c r="P23" i="4"/>
  <c r="O23" i="4"/>
  <c r="Y22" i="4"/>
  <c r="AD75" i="3" s="1"/>
  <c r="X22" i="4"/>
  <c r="AC76" i="3" s="1"/>
  <c r="W22" i="4"/>
  <c r="AB76" i="3" s="1"/>
  <c r="V22" i="4"/>
  <c r="AA76" i="3" s="1"/>
  <c r="U22" i="4"/>
  <c r="Z76" i="3" s="1"/>
  <c r="T22" i="4"/>
  <c r="P22" i="4"/>
  <c r="O22" i="4"/>
  <c r="Y21" i="4"/>
  <c r="X21" i="4"/>
  <c r="W21" i="4"/>
  <c r="AB75" i="3" s="1"/>
  <c r="V21" i="4"/>
  <c r="AA75" i="3" s="1"/>
  <c r="U21" i="4"/>
  <c r="Z75" i="3" s="1"/>
  <c r="T21" i="4"/>
  <c r="Y75" i="3" s="1"/>
  <c r="P21" i="4"/>
  <c r="O21" i="4"/>
  <c r="Y20" i="4"/>
  <c r="AD74" i="3" s="1"/>
  <c r="X20" i="4"/>
  <c r="AC74" i="3" s="1"/>
  <c r="W20" i="4"/>
  <c r="AB74" i="3" s="1"/>
  <c r="V20" i="4"/>
  <c r="AA74" i="3" s="1"/>
  <c r="U20" i="4"/>
  <c r="Z74" i="3" s="1"/>
  <c r="T20" i="4"/>
  <c r="P20" i="4"/>
  <c r="O20" i="4"/>
  <c r="Y19" i="4"/>
  <c r="AD73" i="3" s="1"/>
  <c r="X19" i="4"/>
  <c r="AC73" i="3" s="1"/>
  <c r="W19" i="4"/>
  <c r="AB73" i="3" s="1"/>
  <c r="V19" i="4"/>
  <c r="AA73" i="3" s="1"/>
  <c r="U19" i="4"/>
  <c r="Z73" i="3" s="1"/>
  <c r="T19" i="4"/>
  <c r="P19" i="4"/>
  <c r="O19" i="4"/>
  <c r="Y18" i="4"/>
  <c r="AD72" i="3" s="1"/>
  <c r="X18" i="4"/>
  <c r="AC72" i="3" s="1"/>
  <c r="W18" i="4"/>
  <c r="AB72" i="3" s="1"/>
  <c r="V18" i="4"/>
  <c r="AA72" i="3" s="1"/>
  <c r="U18" i="4"/>
  <c r="Z72" i="3" s="1"/>
  <c r="T18" i="4"/>
  <c r="Y72" i="3" s="1"/>
  <c r="P18" i="4"/>
  <c r="O18" i="4"/>
  <c r="Y17" i="4"/>
  <c r="AD71" i="3" s="1"/>
  <c r="X17" i="4"/>
  <c r="AC71" i="3" s="1"/>
  <c r="W17" i="4"/>
  <c r="AB71" i="3" s="1"/>
  <c r="V17" i="4"/>
  <c r="AA71" i="3" s="1"/>
  <c r="U17" i="4"/>
  <c r="Z71" i="3" s="1"/>
  <c r="T17" i="4"/>
  <c r="Y71" i="3" s="1"/>
  <c r="P17" i="4"/>
  <c r="O17" i="4"/>
  <c r="Y16" i="4"/>
  <c r="AD70" i="3" s="1"/>
  <c r="X16" i="4"/>
  <c r="AC70" i="3" s="1"/>
  <c r="W16" i="4"/>
  <c r="AB70" i="3" s="1"/>
  <c r="V16" i="4"/>
  <c r="AA70" i="3" s="1"/>
  <c r="U16" i="4"/>
  <c r="Z70" i="3" s="1"/>
  <c r="T16" i="4"/>
  <c r="Y15" i="4"/>
  <c r="X15" i="4"/>
  <c r="AC69" i="3" s="1"/>
  <c r="W15" i="4"/>
  <c r="AB69" i="3" s="1"/>
  <c r="V15" i="4"/>
  <c r="AA69" i="3" s="1"/>
  <c r="U15" i="4"/>
  <c r="Z69" i="3" s="1"/>
  <c r="T15" i="4"/>
  <c r="Y69" i="3" s="1"/>
  <c r="Y14" i="4"/>
  <c r="AD68" i="3" s="1"/>
  <c r="X14" i="4"/>
  <c r="W14" i="4"/>
  <c r="V14" i="4"/>
  <c r="AA68" i="3" s="1"/>
  <c r="U14" i="4"/>
  <c r="Z68" i="3" s="1"/>
  <c r="T14" i="4"/>
  <c r="Y68" i="3" s="1"/>
  <c r="P14" i="4"/>
  <c r="O14" i="4"/>
  <c r="W13" i="4"/>
  <c r="AB67" i="3" s="1"/>
  <c r="P13" i="4"/>
  <c r="O13" i="4"/>
  <c r="P12" i="4"/>
  <c r="O12" i="4"/>
  <c r="U11" i="4"/>
  <c r="Z65" i="3" s="1"/>
  <c r="P11" i="4"/>
  <c r="O11" i="4"/>
  <c r="P10" i="4"/>
  <c r="O10" i="4"/>
  <c r="U7" i="4"/>
  <c r="Z61" i="3" s="1"/>
  <c r="Y6" i="4"/>
  <c r="AD60" i="3" s="1"/>
  <c r="X6" i="4"/>
  <c r="W6" i="4"/>
  <c r="AB60" i="3" s="1"/>
  <c r="V6" i="4"/>
  <c r="AA60" i="3" s="1"/>
  <c r="U6" i="4"/>
  <c r="T6" i="4"/>
  <c r="Y5" i="4"/>
  <c r="X5" i="4"/>
  <c r="AC59" i="3" s="1"/>
  <c r="W5" i="4"/>
  <c r="V5" i="4"/>
  <c r="U5" i="4"/>
  <c r="T5" i="4"/>
  <c r="Y59" i="3" s="1"/>
  <c r="P5" i="4"/>
  <c r="O5" i="4"/>
  <c r="Q101" i="3"/>
  <c r="G101" i="3"/>
  <c r="D101" i="3"/>
  <c r="C100" i="3"/>
  <c r="N99" i="3"/>
  <c r="D99" i="3"/>
  <c r="Z98" i="3"/>
  <c r="N98" i="3"/>
  <c r="AD97" i="3"/>
  <c r="AD96" i="3"/>
  <c r="AC96" i="3"/>
  <c r="AB96" i="3"/>
  <c r="AA96" i="3"/>
  <c r="Z96" i="3"/>
  <c r="G96" i="3"/>
  <c r="G98" i="3" s="1"/>
  <c r="D96" i="3"/>
  <c r="AD95" i="3"/>
  <c r="AC95" i="3"/>
  <c r="AB95" i="3"/>
  <c r="AA95" i="3"/>
  <c r="F94" i="3"/>
  <c r="Z93" i="3"/>
  <c r="F93" i="3"/>
  <c r="E93" i="3"/>
  <c r="AD92" i="3"/>
  <c r="F92" i="3"/>
  <c r="E92" i="3"/>
  <c r="R91" i="3"/>
  <c r="G91" i="3"/>
  <c r="F91" i="3"/>
  <c r="E91" i="3"/>
  <c r="AA90" i="3"/>
  <c r="P90" i="3"/>
  <c r="O90" i="3"/>
  <c r="F90" i="3"/>
  <c r="AD89" i="3"/>
  <c r="AB89" i="3"/>
  <c r="AD88" i="3"/>
  <c r="G88" i="3"/>
  <c r="E88" i="3"/>
  <c r="AB87" i="3"/>
  <c r="G87" i="3"/>
  <c r="C87" i="3"/>
  <c r="AD86" i="3"/>
  <c r="Z86" i="3"/>
  <c r="N86" i="3"/>
  <c r="H86" i="3"/>
  <c r="D86" i="3"/>
  <c r="Z85" i="3"/>
  <c r="H85" i="3"/>
  <c r="C85" i="3"/>
  <c r="D84" i="3"/>
  <c r="O83" i="3"/>
  <c r="G83" i="3"/>
  <c r="Y82" i="3"/>
  <c r="H82" i="3"/>
  <c r="E82" i="3"/>
  <c r="D82" i="3"/>
  <c r="H81" i="3"/>
  <c r="G81" i="3"/>
  <c r="O80" i="3"/>
  <c r="G80" i="3"/>
  <c r="D80" i="3"/>
  <c r="C80" i="3"/>
  <c r="O79" i="3"/>
  <c r="AA78" i="3"/>
  <c r="E78" i="3"/>
  <c r="AB77" i="3"/>
  <c r="O77" i="3"/>
  <c r="E77" i="3"/>
  <c r="Y76" i="3"/>
  <c r="F76" i="3"/>
  <c r="AC75" i="3"/>
  <c r="S75" i="3"/>
  <c r="N75" i="3"/>
  <c r="H75" i="3"/>
  <c r="Y74" i="3"/>
  <c r="F74" i="3"/>
  <c r="E74" i="3"/>
  <c r="Y73" i="3"/>
  <c r="E73" i="3"/>
  <c r="P72" i="3"/>
  <c r="H72" i="3"/>
  <c r="E72" i="3"/>
  <c r="N71" i="3"/>
  <c r="G71" i="3"/>
  <c r="C71" i="3"/>
  <c r="Y70" i="3"/>
  <c r="G70" i="3"/>
  <c r="E70" i="3"/>
  <c r="AD69" i="3"/>
  <c r="N69" i="3"/>
  <c r="H69" i="3"/>
  <c r="D69" i="3"/>
  <c r="AC68" i="3"/>
  <c r="AB68" i="3"/>
  <c r="R67" i="3"/>
  <c r="Q67" i="3"/>
  <c r="P67" i="3"/>
  <c r="N67" i="3"/>
  <c r="H67" i="3"/>
  <c r="G67" i="3"/>
  <c r="F67" i="3"/>
  <c r="E67" i="3"/>
  <c r="D67" i="3"/>
  <c r="C67" i="3"/>
  <c r="AC66" i="3"/>
  <c r="AB66" i="3"/>
  <c r="AA66" i="3"/>
  <c r="Y66" i="3"/>
  <c r="N66" i="3"/>
  <c r="H66" i="3"/>
  <c r="E66" i="3"/>
  <c r="AC65" i="3"/>
  <c r="Q64" i="3"/>
  <c r="F64" i="3"/>
  <c r="AC63" i="3"/>
  <c r="H63" i="3"/>
  <c r="G63" i="3"/>
  <c r="C63" i="3"/>
  <c r="AC62" i="3"/>
  <c r="S62" i="3"/>
  <c r="G62" i="3"/>
  <c r="E62" i="3"/>
  <c r="R61" i="3"/>
  <c r="AC60" i="3"/>
  <c r="Z60" i="3"/>
  <c r="Y60" i="3"/>
  <c r="Q60" i="3"/>
  <c r="N60" i="3"/>
  <c r="H60" i="3"/>
  <c r="D60" i="3"/>
  <c r="AD59" i="3"/>
  <c r="AB59" i="3"/>
  <c r="AA59" i="3"/>
  <c r="Z59" i="3"/>
  <c r="S59" i="3"/>
  <c r="R59" i="3"/>
  <c r="H59" i="3"/>
  <c r="F59" i="3"/>
  <c r="R47" i="3"/>
  <c r="Q47" i="3"/>
  <c r="Z46" i="3"/>
  <c r="Z45" i="3"/>
  <c r="R44" i="3"/>
  <c r="P44" i="3"/>
  <c r="G44" i="3"/>
  <c r="F44" i="3"/>
  <c r="E44" i="3"/>
  <c r="D44" i="3"/>
  <c r="C44" i="3"/>
  <c r="O43" i="3"/>
  <c r="Z42" i="3"/>
  <c r="Y42" i="3"/>
  <c r="Y44" i="3" s="1"/>
  <c r="Q42" i="3"/>
  <c r="Q44" i="3" s="1"/>
  <c r="O42" i="3"/>
  <c r="N42" i="3"/>
  <c r="N44" i="3" s="1"/>
  <c r="G41" i="3"/>
  <c r="F41" i="3"/>
  <c r="E41" i="3"/>
  <c r="D41" i="3"/>
  <c r="C41" i="3"/>
  <c r="Z40" i="3"/>
  <c r="R40" i="3"/>
  <c r="Q40" i="3"/>
  <c r="P40" i="3"/>
  <c r="O40" i="3"/>
  <c r="N40" i="3"/>
  <c r="AC39" i="3"/>
  <c r="AA39" i="3"/>
  <c r="R39" i="3"/>
  <c r="Q39" i="3"/>
  <c r="P39" i="3"/>
  <c r="O39" i="3"/>
  <c r="N39" i="3"/>
  <c r="Z38" i="3"/>
  <c r="R38" i="3"/>
  <c r="Q38" i="3"/>
  <c r="P38" i="3"/>
  <c r="O38" i="3"/>
  <c r="N38" i="3"/>
  <c r="R37" i="3"/>
  <c r="Q37" i="3"/>
  <c r="P37" i="3"/>
  <c r="O37" i="3"/>
  <c r="N37" i="3"/>
  <c r="AC36" i="3"/>
  <c r="R36" i="3"/>
  <c r="Q36" i="3"/>
  <c r="P36" i="3"/>
  <c r="O36" i="3"/>
  <c r="N36" i="3"/>
  <c r="G35" i="3"/>
  <c r="F35" i="3"/>
  <c r="E35" i="3"/>
  <c r="D35" i="3"/>
  <c r="C35" i="3"/>
  <c r="AA34" i="3"/>
  <c r="Z34" i="3"/>
  <c r="N34" i="3"/>
  <c r="AC33" i="3"/>
  <c r="AB33" i="3"/>
  <c r="S33" i="3"/>
  <c r="R33" i="3"/>
  <c r="Q33" i="3"/>
  <c r="P33" i="3"/>
  <c r="O33" i="3"/>
  <c r="N33" i="3"/>
  <c r="AD32" i="3"/>
  <c r="AB32" i="3"/>
  <c r="Z32" i="3"/>
  <c r="Y32" i="3"/>
  <c r="S32" i="3"/>
  <c r="R32" i="3"/>
  <c r="Q32" i="3"/>
  <c r="P32" i="3"/>
  <c r="O32" i="3"/>
  <c r="N32" i="3"/>
  <c r="AD31" i="3"/>
  <c r="AC31" i="3"/>
  <c r="AB31" i="3"/>
  <c r="Y31" i="3"/>
  <c r="S31" i="3"/>
  <c r="R31" i="3"/>
  <c r="Q31" i="3"/>
  <c r="P31" i="3"/>
  <c r="O31" i="3"/>
  <c r="N31" i="3"/>
  <c r="AC30" i="3"/>
  <c r="AB30" i="3"/>
  <c r="S30" i="3"/>
  <c r="R30" i="3"/>
  <c r="Q30" i="3"/>
  <c r="P30" i="3"/>
  <c r="O30" i="3"/>
  <c r="N30" i="3"/>
  <c r="AB29" i="3"/>
  <c r="Z29" i="3"/>
  <c r="S29" i="3"/>
  <c r="R29" i="3"/>
  <c r="Q29" i="3"/>
  <c r="P29" i="3"/>
  <c r="O29" i="3"/>
  <c r="N29" i="3"/>
  <c r="AD28" i="3"/>
  <c r="AB28" i="3"/>
  <c r="Z28" i="3"/>
  <c r="Y28" i="3"/>
  <c r="S28" i="3"/>
  <c r="R28" i="3"/>
  <c r="Q28" i="3"/>
  <c r="P28" i="3"/>
  <c r="O28" i="3"/>
  <c r="N28" i="3"/>
  <c r="AD27" i="3"/>
  <c r="AC27" i="3"/>
  <c r="AB27" i="3"/>
  <c r="Y27" i="3"/>
  <c r="S27" i="3"/>
  <c r="R27" i="3"/>
  <c r="Q27" i="3"/>
  <c r="P27" i="3"/>
  <c r="O27" i="3"/>
  <c r="N27" i="3"/>
  <c r="AC26" i="3"/>
  <c r="AB26" i="3"/>
  <c r="AB35" i="3" s="1"/>
  <c r="S26" i="3"/>
  <c r="R26" i="3"/>
  <c r="R35" i="3" s="1"/>
  <c r="Q26" i="3"/>
  <c r="P26" i="3"/>
  <c r="O26" i="3"/>
  <c r="N26" i="3"/>
  <c r="N35" i="3" s="1"/>
  <c r="H25" i="3"/>
  <c r="G25" i="3"/>
  <c r="F25" i="3"/>
  <c r="E25" i="3"/>
  <c r="D25" i="3"/>
  <c r="C25" i="3"/>
  <c r="AD24" i="3"/>
  <c r="AB24" i="3"/>
  <c r="Z24" i="3"/>
  <c r="S24" i="3"/>
  <c r="R24" i="3"/>
  <c r="Q24" i="3"/>
  <c r="P24" i="3"/>
  <c r="O24" i="3"/>
  <c r="N24" i="3"/>
  <c r="AD23" i="3"/>
  <c r="AA23" i="3"/>
  <c r="Z23" i="3"/>
  <c r="S23" i="3"/>
  <c r="R23" i="3"/>
  <c r="Q23" i="3"/>
  <c r="P23" i="3"/>
  <c r="O23" i="3"/>
  <c r="N23" i="3"/>
  <c r="AD22" i="3"/>
  <c r="AB22" i="3"/>
  <c r="Z22" i="3"/>
  <c r="S22" i="3"/>
  <c r="R22" i="3"/>
  <c r="Q22" i="3"/>
  <c r="P22" i="3"/>
  <c r="O22" i="3"/>
  <c r="N22" i="3"/>
  <c r="AD21" i="3"/>
  <c r="AA21" i="3"/>
  <c r="Z21" i="3"/>
  <c r="S21" i="3"/>
  <c r="R21" i="3"/>
  <c r="Q21" i="3"/>
  <c r="P21" i="3"/>
  <c r="O21" i="3"/>
  <c r="N21" i="3"/>
  <c r="AD20" i="3"/>
  <c r="AB20" i="3"/>
  <c r="Z20" i="3"/>
  <c r="S20" i="3"/>
  <c r="R20" i="3"/>
  <c r="Q20" i="3"/>
  <c r="P20" i="3"/>
  <c r="O20" i="3"/>
  <c r="N20" i="3"/>
  <c r="AD19" i="3"/>
  <c r="AA19" i="3"/>
  <c r="Z19" i="3"/>
  <c r="S19" i="3"/>
  <c r="R19" i="3"/>
  <c r="Q19" i="3"/>
  <c r="P19" i="3"/>
  <c r="O19" i="3"/>
  <c r="N19" i="3"/>
  <c r="AD18" i="3"/>
  <c r="AB18" i="3"/>
  <c r="Z18" i="3"/>
  <c r="S18" i="3"/>
  <c r="R18" i="3"/>
  <c r="Q18" i="3"/>
  <c r="P18" i="3"/>
  <c r="O18" i="3"/>
  <c r="N18" i="3"/>
  <c r="AD17" i="3"/>
  <c r="AB17" i="3"/>
  <c r="AA17" i="3"/>
  <c r="Z17" i="3"/>
  <c r="S17" i="3"/>
  <c r="R17" i="3"/>
  <c r="Q17" i="3"/>
  <c r="P17" i="3"/>
  <c r="O17" i="3"/>
  <c r="N17" i="3"/>
  <c r="AD16" i="3"/>
  <c r="AC16" i="3"/>
  <c r="Z16" i="3"/>
  <c r="Y16" i="3"/>
  <c r="S16" i="3"/>
  <c r="R16" i="3"/>
  <c r="Q16" i="3"/>
  <c r="P16" i="3"/>
  <c r="O16" i="3"/>
  <c r="N16" i="3"/>
  <c r="AD15" i="3"/>
  <c r="AC15" i="3"/>
  <c r="Z15" i="3"/>
  <c r="Y15" i="3"/>
  <c r="S15" i="3"/>
  <c r="S25" i="3" s="1"/>
  <c r="R15" i="3"/>
  <c r="Q15" i="3"/>
  <c r="P15" i="3"/>
  <c r="O15" i="3"/>
  <c r="O25" i="3" s="1"/>
  <c r="N15" i="3"/>
  <c r="P14" i="3"/>
  <c r="O14" i="3"/>
  <c r="O13" i="3"/>
  <c r="AD12" i="3"/>
  <c r="AB12" i="3"/>
  <c r="Q12" i="3"/>
  <c r="O12" i="3"/>
  <c r="N12" i="3"/>
  <c r="H11" i="3"/>
  <c r="G11" i="3"/>
  <c r="F11" i="3"/>
  <c r="E11" i="3"/>
  <c r="D11" i="3"/>
  <c r="C11" i="3"/>
  <c r="S10" i="3"/>
  <c r="R10" i="3"/>
  <c r="P10" i="3"/>
  <c r="O10" i="3"/>
  <c r="N10" i="3"/>
  <c r="Z9" i="3"/>
  <c r="S9" i="3"/>
  <c r="Q9" i="3"/>
  <c r="P9" i="3"/>
  <c r="O9" i="3"/>
  <c r="AD8" i="3"/>
  <c r="AA8" i="3"/>
  <c r="S8" i="3"/>
  <c r="Q8" i="3"/>
  <c r="O8" i="3"/>
  <c r="N8" i="3"/>
  <c r="S7" i="3"/>
  <c r="AD6" i="3"/>
  <c r="AC6" i="3"/>
  <c r="AA6" i="3"/>
  <c r="Z6" i="3"/>
  <c r="Y6" i="3"/>
  <c r="S6" i="3"/>
  <c r="R6" i="3"/>
  <c r="Q6" i="3"/>
  <c r="P6" i="3"/>
  <c r="O6" i="3"/>
  <c r="N6" i="3"/>
  <c r="AC5" i="3"/>
  <c r="AB5" i="3"/>
  <c r="Y5" i="3"/>
  <c r="S5" i="3"/>
  <c r="R5" i="3"/>
  <c r="Q5" i="3"/>
  <c r="P5" i="3"/>
  <c r="O5" i="3"/>
  <c r="N5" i="3"/>
  <c r="I217" i="2"/>
  <c r="H217" i="2"/>
  <c r="G217" i="2"/>
  <c r="W7" i="2" s="1"/>
  <c r="F217" i="2"/>
  <c r="V7" i="2" s="1"/>
  <c r="D217" i="2"/>
  <c r="U7" i="2" s="1"/>
  <c r="C217" i="2"/>
  <c r="T7" i="2" s="1"/>
  <c r="P215" i="2"/>
  <c r="O215" i="2"/>
  <c r="P214" i="2"/>
  <c r="O214" i="2"/>
  <c r="P213" i="2"/>
  <c r="O213" i="2"/>
  <c r="P212" i="2"/>
  <c r="O212" i="2"/>
  <c r="P211" i="2"/>
  <c r="O211" i="2"/>
  <c r="P210" i="2"/>
  <c r="O210" i="2"/>
  <c r="P209" i="2"/>
  <c r="O209" i="2"/>
  <c r="P208" i="2"/>
  <c r="O208" i="2"/>
  <c r="P207" i="2"/>
  <c r="O207" i="2"/>
  <c r="P206" i="2"/>
  <c r="O206" i="2"/>
  <c r="P205" i="2"/>
  <c r="O205" i="2"/>
  <c r="P204" i="2"/>
  <c r="O204" i="2"/>
  <c r="P203" i="2"/>
  <c r="O203" i="2"/>
  <c r="P202" i="2"/>
  <c r="O202" i="2"/>
  <c r="P201" i="2"/>
  <c r="O201" i="2"/>
  <c r="P200" i="2"/>
  <c r="O200" i="2"/>
  <c r="P199" i="2"/>
  <c r="O199" i="2"/>
  <c r="P198" i="2"/>
  <c r="O198" i="2"/>
  <c r="P197" i="2"/>
  <c r="O197" i="2"/>
  <c r="P196" i="2"/>
  <c r="O196" i="2"/>
  <c r="P195" i="2"/>
  <c r="O195" i="2"/>
  <c r="P194" i="2"/>
  <c r="O194" i="2"/>
  <c r="P193" i="2"/>
  <c r="O193" i="2"/>
  <c r="P191" i="2"/>
  <c r="O191" i="2"/>
  <c r="P190" i="2"/>
  <c r="O190" i="2"/>
  <c r="P189" i="2"/>
  <c r="O189" i="2"/>
  <c r="P188" i="2"/>
  <c r="O188" i="2"/>
  <c r="P187" i="2"/>
  <c r="O187" i="2"/>
  <c r="I185" i="2"/>
  <c r="Y8" i="2" s="1"/>
  <c r="H185" i="2"/>
  <c r="G185" i="2"/>
  <c r="W8" i="2" s="1"/>
  <c r="F185" i="2"/>
  <c r="V8" i="2" s="1"/>
  <c r="D185" i="2"/>
  <c r="U8" i="2" s="1"/>
  <c r="C185" i="2"/>
  <c r="T8" i="2" s="1"/>
  <c r="P184" i="2"/>
  <c r="O184" i="2"/>
  <c r="P183" i="2"/>
  <c r="O183" i="2"/>
  <c r="P182" i="2"/>
  <c r="O182" i="2"/>
  <c r="P181" i="2"/>
  <c r="O181" i="2"/>
  <c r="P180" i="2"/>
  <c r="O180" i="2"/>
  <c r="P179" i="2"/>
  <c r="O179" i="2"/>
  <c r="P178" i="2"/>
  <c r="O178" i="2"/>
  <c r="P177" i="2"/>
  <c r="O177" i="2"/>
  <c r="P176" i="2"/>
  <c r="O176" i="2"/>
  <c r="P175" i="2"/>
  <c r="O175" i="2"/>
  <c r="P174" i="2"/>
  <c r="O174" i="2"/>
  <c r="P173" i="2"/>
  <c r="O173" i="2"/>
  <c r="P172" i="2"/>
  <c r="O172" i="2"/>
  <c r="K169" i="2"/>
  <c r="K218" i="2" s="1"/>
  <c r="I169" i="2"/>
  <c r="Y9" i="2" s="1"/>
  <c r="H169" i="2"/>
  <c r="G169" i="2"/>
  <c r="W9" i="2" s="1"/>
  <c r="P168" i="2"/>
  <c r="O168" i="2"/>
  <c r="P167" i="2"/>
  <c r="O167" i="2"/>
  <c r="P166" i="2"/>
  <c r="O166" i="2"/>
  <c r="P165" i="2"/>
  <c r="O165" i="2"/>
  <c r="P164" i="2"/>
  <c r="O164" i="2"/>
  <c r="P163" i="2"/>
  <c r="O163" i="2"/>
  <c r="P162" i="2"/>
  <c r="O162" i="2"/>
  <c r="P161" i="2"/>
  <c r="O161" i="2"/>
  <c r="P160" i="2"/>
  <c r="O160" i="2"/>
  <c r="P159" i="2"/>
  <c r="O159" i="2"/>
  <c r="P158" i="2"/>
  <c r="O158" i="2"/>
  <c r="P157" i="2"/>
  <c r="O157" i="2"/>
  <c r="P156" i="2"/>
  <c r="O156" i="2"/>
  <c r="P155" i="2"/>
  <c r="O155" i="2"/>
  <c r="P154" i="2"/>
  <c r="O154" i="2"/>
  <c r="P153" i="2"/>
  <c r="O153" i="2"/>
  <c r="P152" i="2"/>
  <c r="O152" i="2"/>
  <c r="P151" i="2"/>
  <c r="O151" i="2"/>
  <c r="P150" i="2"/>
  <c r="O150" i="2"/>
  <c r="P149" i="2"/>
  <c r="O149" i="2"/>
  <c r="P148" i="2"/>
  <c r="O148" i="2"/>
  <c r="P147" i="2"/>
  <c r="O147" i="2"/>
  <c r="P146" i="2"/>
  <c r="O146" i="2"/>
  <c r="P145" i="2"/>
  <c r="O145" i="2"/>
  <c r="P144" i="2"/>
  <c r="O144" i="2"/>
  <c r="P143" i="2"/>
  <c r="O143" i="2"/>
  <c r="P142" i="2"/>
  <c r="O142" i="2"/>
  <c r="P141" i="2"/>
  <c r="O141" i="2"/>
  <c r="P140" i="2"/>
  <c r="O140" i="2"/>
  <c r="P139" i="2"/>
  <c r="O139" i="2"/>
  <c r="P138" i="2"/>
  <c r="O138" i="2"/>
  <c r="P137" i="2"/>
  <c r="O137" i="2"/>
  <c r="P136" i="2"/>
  <c r="O136" i="2"/>
  <c r="P135" i="2"/>
  <c r="O135" i="2"/>
  <c r="P134" i="2"/>
  <c r="O134" i="2"/>
  <c r="P133" i="2"/>
  <c r="O133" i="2"/>
  <c r="P132" i="2"/>
  <c r="O132" i="2"/>
  <c r="I129" i="2"/>
  <c r="H129" i="2"/>
  <c r="G129" i="2"/>
  <c r="F129" i="2"/>
  <c r="D129" i="2"/>
  <c r="C129" i="2"/>
  <c r="P128" i="2"/>
  <c r="O128" i="2"/>
  <c r="P127" i="2"/>
  <c r="O127" i="2"/>
  <c r="L123" i="2"/>
  <c r="L124" i="2" s="1"/>
  <c r="L226" i="2" s="1"/>
  <c r="K123" i="2"/>
  <c r="K124" i="2" s="1"/>
  <c r="J123" i="2"/>
  <c r="J124" i="2" s="1"/>
  <c r="J226" i="2" s="1"/>
  <c r="I123" i="2"/>
  <c r="Y13" i="2" s="1"/>
  <c r="H123" i="2"/>
  <c r="G123" i="2"/>
  <c r="W13" i="2" s="1"/>
  <c r="F123" i="2"/>
  <c r="V13" i="2" s="1"/>
  <c r="E123" i="2"/>
  <c r="D123" i="2"/>
  <c r="C123" i="2"/>
  <c r="P122" i="2"/>
  <c r="O122" i="2"/>
  <c r="P121" i="2"/>
  <c r="O121" i="2"/>
  <c r="P120" i="2"/>
  <c r="O120" i="2"/>
  <c r="P119" i="2"/>
  <c r="O119" i="2"/>
  <c r="P118" i="2"/>
  <c r="O118" i="2"/>
  <c r="P117" i="2"/>
  <c r="O117" i="2"/>
  <c r="P116" i="2"/>
  <c r="O116" i="2"/>
  <c r="P115" i="2"/>
  <c r="O115" i="2"/>
  <c r="P114" i="2"/>
  <c r="O114" i="2"/>
  <c r="P113" i="2"/>
  <c r="O113" i="2"/>
  <c r="P112" i="2"/>
  <c r="O112" i="2"/>
  <c r="I109" i="2"/>
  <c r="H109" i="2"/>
  <c r="G109" i="2"/>
  <c r="W11" i="2" s="1"/>
  <c r="F109" i="2"/>
  <c r="V11" i="2" s="1"/>
  <c r="E109" i="2"/>
  <c r="D109" i="2"/>
  <c r="C109" i="2"/>
  <c r="T11" i="2" s="1"/>
  <c r="P108" i="2"/>
  <c r="O108" i="2"/>
  <c r="P107" i="2"/>
  <c r="O107" i="2"/>
  <c r="P106" i="2"/>
  <c r="O106" i="2"/>
  <c r="P105" i="2"/>
  <c r="O105" i="2"/>
  <c r="P104" i="2"/>
  <c r="O104" i="2"/>
  <c r="P103" i="2"/>
  <c r="O103" i="2"/>
  <c r="P102" i="2"/>
  <c r="O102" i="2"/>
  <c r="P101" i="2"/>
  <c r="O101" i="2"/>
  <c r="P100" i="2"/>
  <c r="O100" i="2"/>
  <c r="P99" i="2"/>
  <c r="O99" i="2"/>
  <c r="P98" i="2"/>
  <c r="O98" i="2"/>
  <c r="P97" i="2"/>
  <c r="O97" i="2"/>
  <c r="P96" i="2"/>
  <c r="O96" i="2"/>
  <c r="P95" i="2"/>
  <c r="O95" i="2"/>
  <c r="P94" i="2"/>
  <c r="O94" i="2"/>
  <c r="P93" i="2"/>
  <c r="O93" i="2"/>
  <c r="P92" i="2"/>
  <c r="O92" i="2"/>
  <c r="P91" i="2"/>
  <c r="O91" i="2"/>
  <c r="P90" i="2"/>
  <c r="O90" i="2"/>
  <c r="P89" i="2"/>
  <c r="O89" i="2"/>
  <c r="P88" i="2"/>
  <c r="O88" i="2"/>
  <c r="P87" i="2"/>
  <c r="O87" i="2"/>
  <c r="P86" i="2"/>
  <c r="O86" i="2"/>
  <c r="P85" i="2"/>
  <c r="O85" i="2"/>
  <c r="P84" i="2"/>
  <c r="O84" i="2"/>
  <c r="P83" i="2"/>
  <c r="O83" i="2"/>
  <c r="P82" i="2"/>
  <c r="O82" i="2"/>
  <c r="P81" i="2"/>
  <c r="O81" i="2"/>
  <c r="P80" i="2"/>
  <c r="O80" i="2"/>
  <c r="P79" i="2"/>
  <c r="O79" i="2"/>
  <c r="P78" i="2"/>
  <c r="O78" i="2"/>
  <c r="P77" i="2"/>
  <c r="O77" i="2"/>
  <c r="P76" i="2"/>
  <c r="O76" i="2"/>
  <c r="I72" i="2"/>
  <c r="Y35" i="2" s="1"/>
  <c r="H72" i="2"/>
  <c r="X35" i="2" s="1"/>
  <c r="G72" i="2"/>
  <c r="W35" i="2" s="1"/>
  <c r="F72" i="2"/>
  <c r="D72" i="2"/>
  <c r="U35" i="2" s="1"/>
  <c r="C72" i="2"/>
  <c r="T35" i="2" s="1"/>
  <c r="P71" i="2"/>
  <c r="O71" i="2"/>
  <c r="P70" i="2"/>
  <c r="O70" i="2"/>
  <c r="P69" i="2"/>
  <c r="O69" i="2"/>
  <c r="P68" i="2"/>
  <c r="O68" i="2"/>
  <c r="P67" i="2"/>
  <c r="O67" i="2"/>
  <c r="P66" i="2"/>
  <c r="O66" i="2"/>
  <c r="I63" i="2"/>
  <c r="H63" i="2"/>
  <c r="G63" i="2"/>
  <c r="F63" i="2"/>
  <c r="D63" i="2"/>
  <c r="C63" i="2"/>
  <c r="P62" i="2"/>
  <c r="O62" i="2"/>
  <c r="P61" i="2"/>
  <c r="O61" i="2"/>
  <c r="P60" i="2"/>
  <c r="O60" i="2"/>
  <c r="I57" i="2"/>
  <c r="Y36" i="2" s="1"/>
  <c r="H57" i="2"/>
  <c r="X36" i="2" s="1"/>
  <c r="G57" i="2"/>
  <c r="W36" i="2" s="1"/>
  <c r="F57" i="2"/>
  <c r="V36" i="2" s="1"/>
  <c r="D57" i="2"/>
  <c r="U36" i="2" s="1"/>
  <c r="C57" i="2"/>
  <c r="T36" i="2" s="1"/>
  <c r="P56" i="2"/>
  <c r="O56" i="2"/>
  <c r="P55" i="2"/>
  <c r="O55" i="2"/>
  <c r="P54" i="2"/>
  <c r="O54" i="2"/>
  <c r="P53" i="2"/>
  <c r="O53" i="2"/>
  <c r="P52" i="2"/>
  <c r="O52" i="2"/>
  <c r="P51" i="2"/>
  <c r="O51" i="2"/>
  <c r="P50" i="2"/>
  <c r="O50" i="2"/>
  <c r="P49" i="2"/>
  <c r="O49" i="2"/>
  <c r="P48" i="2"/>
  <c r="O48" i="2"/>
  <c r="P47" i="2"/>
  <c r="O47" i="2"/>
  <c r="Z44" i="2"/>
  <c r="Y44" i="2"/>
  <c r="X44" i="2"/>
  <c r="W44" i="2"/>
  <c r="V44" i="2"/>
  <c r="T44" i="2"/>
  <c r="I44" i="2"/>
  <c r="H44" i="2"/>
  <c r="G44" i="2"/>
  <c r="F44" i="2"/>
  <c r="F73" i="2" s="1"/>
  <c r="V37" i="2" s="1"/>
  <c r="D44" i="2"/>
  <c r="C44" i="2"/>
  <c r="X43" i="2"/>
  <c r="W43" i="2"/>
  <c r="V43" i="2"/>
  <c r="U43" i="2"/>
  <c r="T43" i="2"/>
  <c r="P43" i="2"/>
  <c r="O43" i="2"/>
  <c r="U42" i="2"/>
  <c r="T42" i="2"/>
  <c r="P42" i="2"/>
  <c r="O42" i="2"/>
  <c r="V41" i="2"/>
  <c r="U41" i="2"/>
  <c r="T41" i="2"/>
  <c r="P41" i="2"/>
  <c r="O41" i="2"/>
  <c r="P40" i="2"/>
  <c r="O40" i="2"/>
  <c r="U39" i="2"/>
  <c r="P39" i="2"/>
  <c r="O39" i="2"/>
  <c r="X38" i="2"/>
  <c r="X40" i="2" s="1"/>
  <c r="W38" i="2"/>
  <c r="W40" i="2" s="1"/>
  <c r="V38" i="2"/>
  <c r="V40" i="2" s="1"/>
  <c r="U38" i="2"/>
  <c r="U40" i="2" s="1"/>
  <c r="T38" i="2"/>
  <c r="T40" i="2" s="1"/>
  <c r="P38" i="2"/>
  <c r="O38" i="2"/>
  <c r="P37" i="2"/>
  <c r="O37" i="2"/>
  <c r="P36" i="2"/>
  <c r="O36" i="2"/>
  <c r="V35" i="2"/>
  <c r="P35" i="2"/>
  <c r="O35" i="2"/>
  <c r="Y34" i="2"/>
  <c r="X34" i="2"/>
  <c r="W34" i="2"/>
  <c r="V34" i="2"/>
  <c r="U34" i="2"/>
  <c r="T34" i="2"/>
  <c r="Y33" i="2"/>
  <c r="X33" i="2"/>
  <c r="W33" i="2"/>
  <c r="V33" i="2"/>
  <c r="U33" i="2"/>
  <c r="T33" i="2"/>
  <c r="Y32" i="2"/>
  <c r="X32" i="2"/>
  <c r="W32" i="2"/>
  <c r="V32" i="2"/>
  <c r="U32" i="2"/>
  <c r="T32" i="2"/>
  <c r="I32" i="2"/>
  <c r="H32" i="2"/>
  <c r="G32" i="2"/>
  <c r="F32" i="2"/>
  <c r="D32" i="2"/>
  <c r="C32" i="2"/>
  <c r="Y31" i="2"/>
  <c r="X31" i="2"/>
  <c r="W31" i="2"/>
  <c r="V31" i="2"/>
  <c r="U31" i="2"/>
  <c r="T31" i="2"/>
  <c r="Y30" i="2"/>
  <c r="X30" i="2"/>
  <c r="W30" i="2"/>
  <c r="V30" i="2"/>
  <c r="U30" i="2"/>
  <c r="T30" i="2"/>
  <c r="P30" i="2"/>
  <c r="O30" i="2"/>
  <c r="Y29" i="2"/>
  <c r="X29" i="2"/>
  <c r="W29" i="2"/>
  <c r="V29" i="2"/>
  <c r="U29" i="2"/>
  <c r="T29" i="2"/>
  <c r="P29" i="2"/>
  <c r="O29" i="2"/>
  <c r="Y28" i="2"/>
  <c r="X28" i="2"/>
  <c r="W28" i="2"/>
  <c r="V28" i="2"/>
  <c r="U28" i="2"/>
  <c r="T28" i="2"/>
  <c r="P28" i="2"/>
  <c r="O28" i="2"/>
  <c r="Y27" i="2"/>
  <c r="X27" i="2"/>
  <c r="W27" i="2"/>
  <c r="V27" i="2"/>
  <c r="U27" i="2"/>
  <c r="T27" i="2"/>
  <c r="P27" i="2"/>
  <c r="O27" i="2"/>
  <c r="Y26" i="2"/>
  <c r="X26" i="2"/>
  <c r="W26" i="2"/>
  <c r="V26" i="2"/>
  <c r="U26" i="2"/>
  <c r="T26" i="2"/>
  <c r="P26" i="2"/>
  <c r="O26" i="2"/>
  <c r="Y25" i="2"/>
  <c r="X25" i="2"/>
  <c r="W25" i="2"/>
  <c r="V25" i="2"/>
  <c r="U25" i="2"/>
  <c r="T25" i="2"/>
  <c r="P25" i="2"/>
  <c r="O25" i="2"/>
  <c r="Y24" i="2"/>
  <c r="X24" i="2"/>
  <c r="W24" i="2"/>
  <c r="V24" i="2"/>
  <c r="U24" i="2"/>
  <c r="T24" i="2"/>
  <c r="P24" i="2"/>
  <c r="O24" i="2"/>
  <c r="Y23" i="2"/>
  <c r="X23" i="2"/>
  <c r="W23" i="2"/>
  <c r="V23" i="2"/>
  <c r="U23" i="2"/>
  <c r="T23" i="2"/>
  <c r="P23" i="2"/>
  <c r="O23" i="2"/>
  <c r="Y22" i="2"/>
  <c r="X22" i="2"/>
  <c r="W22" i="2"/>
  <c r="V22" i="2"/>
  <c r="U22" i="2"/>
  <c r="T22" i="2"/>
  <c r="P22" i="2"/>
  <c r="O22" i="2"/>
  <c r="Y21" i="2"/>
  <c r="X21" i="2"/>
  <c r="W21" i="2"/>
  <c r="V21" i="2"/>
  <c r="U21" i="2"/>
  <c r="T21" i="2"/>
  <c r="P21" i="2"/>
  <c r="O21" i="2"/>
  <c r="Y20" i="2"/>
  <c r="X20" i="2"/>
  <c r="W20" i="2"/>
  <c r="V20" i="2"/>
  <c r="U20" i="2"/>
  <c r="T20" i="2"/>
  <c r="P20" i="2"/>
  <c r="O20" i="2"/>
  <c r="Y19" i="2"/>
  <c r="X19" i="2"/>
  <c r="W19" i="2"/>
  <c r="V19" i="2"/>
  <c r="U19" i="2"/>
  <c r="T19" i="2"/>
  <c r="P19" i="2"/>
  <c r="O19" i="2"/>
  <c r="Y18" i="2"/>
  <c r="X18" i="2"/>
  <c r="W18" i="2"/>
  <c r="V18" i="2"/>
  <c r="U18" i="2"/>
  <c r="T18" i="2"/>
  <c r="P18" i="2"/>
  <c r="O18" i="2"/>
  <c r="Y17" i="2"/>
  <c r="X17" i="2"/>
  <c r="W17" i="2"/>
  <c r="V17" i="2"/>
  <c r="U17" i="2"/>
  <c r="T17" i="2"/>
  <c r="P17" i="2"/>
  <c r="O17" i="2"/>
  <c r="Y16" i="2"/>
  <c r="X16" i="2"/>
  <c r="W16" i="2"/>
  <c r="V16" i="2"/>
  <c r="U16" i="2"/>
  <c r="T16" i="2"/>
  <c r="Y15" i="2"/>
  <c r="X15" i="2"/>
  <c r="W15" i="2"/>
  <c r="V15" i="2"/>
  <c r="U15" i="2"/>
  <c r="T15" i="2"/>
  <c r="Y14" i="2"/>
  <c r="X14" i="2"/>
  <c r="W14" i="2"/>
  <c r="V14" i="2"/>
  <c r="U14" i="2"/>
  <c r="T14" i="2"/>
  <c r="P14" i="2"/>
  <c r="O14" i="2"/>
  <c r="P13" i="2"/>
  <c r="O13" i="2"/>
  <c r="U12" i="2"/>
  <c r="P12" i="2"/>
  <c r="O12" i="2"/>
  <c r="Y11" i="2"/>
  <c r="P11" i="2"/>
  <c r="O11" i="2"/>
  <c r="P10" i="2"/>
  <c r="O10" i="2"/>
  <c r="Y6" i="2"/>
  <c r="X6" i="2"/>
  <c r="W6" i="2"/>
  <c r="V6" i="2"/>
  <c r="U6" i="2"/>
  <c r="T6" i="2"/>
  <c r="Y5" i="2"/>
  <c r="X5" i="2"/>
  <c r="W5" i="2"/>
  <c r="V5" i="2"/>
  <c r="U5" i="2"/>
  <c r="T5" i="2"/>
  <c r="P5" i="2"/>
  <c r="O5" i="2"/>
  <c r="T3" i="2"/>
  <c r="O35" i="3" l="1"/>
  <c r="N25" i="3"/>
  <c r="R25" i="3"/>
  <c r="P35" i="3"/>
  <c r="AA36" i="3"/>
  <c r="AC42" i="3"/>
  <c r="AC44" i="3" s="1"/>
  <c r="AA25" i="3"/>
  <c r="AA35" i="3"/>
  <c r="Q7" i="7"/>
  <c r="AA7" i="3" s="1"/>
  <c r="Q35" i="3"/>
  <c r="AB36" i="3"/>
  <c r="P89" i="3"/>
  <c r="G90" i="3"/>
  <c r="P14" i="6"/>
  <c r="D68" i="3" s="1"/>
  <c r="Y25" i="3"/>
  <c r="AD25" i="3"/>
  <c r="AC35" i="3"/>
  <c r="Y36" i="3"/>
  <c r="Y41" i="3" s="1"/>
  <c r="G79" i="3"/>
  <c r="E96" i="3"/>
  <c r="E98" i="3" s="1"/>
  <c r="R7" i="6"/>
  <c r="F61" i="3" s="1"/>
  <c r="AB25" i="3"/>
  <c r="N7" i="3"/>
  <c r="P7" i="3"/>
  <c r="P216" i="11"/>
  <c r="X7" i="11" s="1"/>
  <c r="Q25" i="3"/>
  <c r="Z25" i="3"/>
  <c r="C90" i="3"/>
  <c r="D217" i="4"/>
  <c r="E124" i="10"/>
  <c r="AC25" i="3"/>
  <c r="Y35" i="3"/>
  <c r="Z36" i="3"/>
  <c r="AD36" i="3"/>
  <c r="AD41" i="3" s="1"/>
  <c r="Z44" i="3"/>
  <c r="N89" i="3"/>
  <c r="T9" i="4"/>
  <c r="Y63" i="3" s="1"/>
  <c r="R35" i="5"/>
  <c r="Q88" i="3" s="1"/>
  <c r="O35" i="6"/>
  <c r="S35" i="6"/>
  <c r="O35" i="7"/>
  <c r="S35" i="7"/>
  <c r="E122" i="8"/>
  <c r="I122" i="8"/>
  <c r="M122" i="8"/>
  <c r="Z35" i="3"/>
  <c r="AD35" i="3"/>
  <c r="AB42" i="3"/>
  <c r="AB44" i="3" s="1"/>
  <c r="Y92" i="3"/>
  <c r="Y94" i="3" s="1"/>
  <c r="U8" i="4"/>
  <c r="Z62" i="3" s="1"/>
  <c r="Z64" i="3" s="1"/>
  <c r="T25" i="7"/>
  <c r="E122" i="7"/>
  <c r="I122" i="7"/>
  <c r="T14" i="7" s="1"/>
  <c r="AD14" i="3" s="1"/>
  <c r="U40" i="10"/>
  <c r="P216" i="10"/>
  <c r="X7" i="10" s="1"/>
  <c r="R89" i="3"/>
  <c r="AC92" i="3"/>
  <c r="AC94" i="3" s="1"/>
  <c r="F73" i="4"/>
  <c r="V37" i="4" s="1"/>
  <c r="AA91" i="3" s="1"/>
  <c r="G124" i="4"/>
  <c r="I124" i="2"/>
  <c r="P41" i="5"/>
  <c r="O94" i="3" s="1"/>
  <c r="O89" i="3"/>
  <c r="R44" i="5"/>
  <c r="Q97" i="3" s="1"/>
  <c r="Q95" i="3"/>
  <c r="D122" i="7"/>
  <c r="P12" i="7"/>
  <c r="Z12" i="3" s="1"/>
  <c r="H65" i="3"/>
  <c r="T9" i="2"/>
  <c r="G73" i="2"/>
  <c r="W37" i="2" s="1"/>
  <c r="D124" i="2"/>
  <c r="C124" i="2"/>
  <c r="N41" i="3"/>
  <c r="AA42" i="3"/>
  <c r="AA44" i="3" s="1"/>
  <c r="V40" i="4"/>
  <c r="AA92" i="3"/>
  <c r="AA94" i="3" s="1"/>
  <c r="D73" i="4"/>
  <c r="U37" i="4" s="1"/>
  <c r="Z91" i="3" s="1"/>
  <c r="P35" i="5"/>
  <c r="O88" i="3" s="1"/>
  <c r="P41" i="6"/>
  <c r="D90" i="3"/>
  <c r="D95" i="3" s="1"/>
  <c r="T41" i="6"/>
  <c r="H90" i="3"/>
  <c r="C124" i="6"/>
  <c r="Q79" i="3"/>
  <c r="O217" i="2"/>
  <c r="X13" i="2" s="1"/>
  <c r="R41" i="3"/>
  <c r="W40" i="4"/>
  <c r="AB92" i="3"/>
  <c r="AB94" i="3" s="1"/>
  <c r="Q44" i="5"/>
  <c r="P97" i="3" s="1"/>
  <c r="P95" i="3"/>
  <c r="P44" i="5"/>
  <c r="O97" i="3" s="1"/>
  <c r="C89" i="3"/>
  <c r="O44" i="6"/>
  <c r="C96" i="3"/>
  <c r="C98" i="3" s="1"/>
  <c r="P7" i="7"/>
  <c r="Z7" i="3" s="1"/>
  <c r="Z11" i="3" s="1"/>
  <c r="Y10" i="10"/>
  <c r="P216" i="4"/>
  <c r="X7" i="4" s="1"/>
  <c r="AC61" i="3" s="1"/>
  <c r="AC64" i="3" s="1"/>
  <c r="T35" i="5"/>
  <c r="S88" i="3" s="1"/>
  <c r="R7" i="5"/>
  <c r="Q61" i="3" s="1"/>
  <c r="I127" i="5"/>
  <c r="T14" i="5" s="1"/>
  <c r="S68" i="3" s="1"/>
  <c r="P25" i="6"/>
  <c r="T25" i="6"/>
  <c r="D124" i="6"/>
  <c r="Q25" i="7"/>
  <c r="O25" i="7"/>
  <c r="S25" i="7"/>
  <c r="P35" i="7"/>
  <c r="T35" i="7"/>
  <c r="K214" i="7"/>
  <c r="L218" i="7" s="1"/>
  <c r="O7" i="3"/>
  <c r="D122" i="8"/>
  <c r="H122" i="8"/>
  <c r="L122" i="8"/>
  <c r="Q7" i="3"/>
  <c r="Q11" i="3" s="1"/>
  <c r="Q212" i="8"/>
  <c r="R7" i="3" s="1"/>
  <c r="R11" i="3" s="1"/>
  <c r="D73" i="10"/>
  <c r="U37" i="10" s="1"/>
  <c r="C95" i="3"/>
  <c r="G95" i="3"/>
  <c r="C73" i="4"/>
  <c r="T37" i="4" s="1"/>
  <c r="Y91" i="3" s="1"/>
  <c r="H73" i="4"/>
  <c r="X37" i="4" s="1"/>
  <c r="AC91" i="3" s="1"/>
  <c r="I73" i="4"/>
  <c r="Y37" i="4" s="1"/>
  <c r="AD91" i="3" s="1"/>
  <c r="O7" i="5"/>
  <c r="N61" i="3" s="1"/>
  <c r="Q25" i="6"/>
  <c r="Q35" i="6"/>
  <c r="I124" i="6"/>
  <c r="T14" i="6" s="1"/>
  <c r="H68" i="3" s="1"/>
  <c r="H216" i="6"/>
  <c r="R25" i="7"/>
  <c r="Q35" i="7"/>
  <c r="P44" i="7"/>
  <c r="J214" i="7"/>
  <c r="G214" i="7"/>
  <c r="H212" i="8"/>
  <c r="F73" i="10"/>
  <c r="V37" i="10" s="1"/>
  <c r="F124" i="10"/>
  <c r="D218" i="2"/>
  <c r="R44" i="6"/>
  <c r="F96" i="3"/>
  <c r="F98" i="3" s="1"/>
  <c r="E216" i="6"/>
  <c r="C214" i="7"/>
  <c r="O7" i="7"/>
  <c r="Y7" i="3" s="1"/>
  <c r="Y11" i="3" s="1"/>
  <c r="U10" i="2"/>
  <c r="K226" i="2"/>
  <c r="AD11" i="3"/>
  <c r="AB41" i="3"/>
  <c r="O44" i="3"/>
  <c r="F48" i="3"/>
  <c r="F124" i="4"/>
  <c r="E127" i="5"/>
  <c r="P14" i="5"/>
  <c r="O68" i="3" s="1"/>
  <c r="D219" i="5"/>
  <c r="H220" i="5"/>
  <c r="E90" i="3"/>
  <c r="E95" i="3" s="1"/>
  <c r="Q41" i="6"/>
  <c r="D212" i="8"/>
  <c r="L212" i="8"/>
  <c r="C212" i="8"/>
  <c r="G212" i="8"/>
  <c r="K212" i="8"/>
  <c r="K222" i="8" s="1"/>
  <c r="I124" i="10"/>
  <c r="I218" i="2"/>
  <c r="V10" i="2"/>
  <c r="V45" i="2" s="1"/>
  <c r="C73" i="2"/>
  <c r="T37" i="2" s="1"/>
  <c r="H73" i="2"/>
  <c r="X37" i="2" s="1"/>
  <c r="P217" i="2"/>
  <c r="X7" i="2" s="1"/>
  <c r="X10" i="2" s="1"/>
  <c r="G218" i="2"/>
  <c r="O41" i="3"/>
  <c r="AC41" i="3"/>
  <c r="P41" i="3"/>
  <c r="Q59" i="3"/>
  <c r="AD64" i="3"/>
  <c r="N95" i="3"/>
  <c r="R95" i="3"/>
  <c r="R41" i="5"/>
  <c r="Q94" i="3" s="1"/>
  <c r="Q89" i="3"/>
  <c r="C79" i="3"/>
  <c r="P11" i="3"/>
  <c r="P25" i="3"/>
  <c r="P44" i="6"/>
  <c r="D97" i="3"/>
  <c r="D98" i="3" s="1"/>
  <c r="U13" i="10"/>
  <c r="D124" i="10"/>
  <c r="Y25" i="11"/>
  <c r="Y7" i="2"/>
  <c r="Y10" i="2" s="1"/>
  <c r="W10" i="2"/>
  <c r="W45" i="2" s="1"/>
  <c r="U11" i="2"/>
  <c r="T13" i="2"/>
  <c r="I73" i="2"/>
  <c r="Y37" i="2" s="1"/>
  <c r="U13" i="2"/>
  <c r="O11" i="3"/>
  <c r="H48" i="3"/>
  <c r="D48" i="3"/>
  <c r="D65" i="3"/>
  <c r="G122" i="7"/>
  <c r="R14" i="7"/>
  <c r="AB14" i="3" s="1"/>
  <c r="K127" i="7"/>
  <c r="D79" i="3"/>
  <c r="E89" i="3"/>
  <c r="G89" i="3"/>
  <c r="U10" i="4"/>
  <c r="Y10" i="4"/>
  <c r="G73" i="4"/>
  <c r="W37" i="4" s="1"/>
  <c r="AB91" i="3" s="1"/>
  <c r="K225" i="4"/>
  <c r="F127" i="5"/>
  <c r="J219" i="5"/>
  <c r="S14" i="5" s="1"/>
  <c r="R68" i="3" s="1"/>
  <c r="G220" i="5"/>
  <c r="F124" i="6"/>
  <c r="K215" i="6"/>
  <c r="O11" i="7"/>
  <c r="Q11" i="7"/>
  <c r="K70" i="7"/>
  <c r="P25" i="7"/>
  <c r="P14" i="7"/>
  <c r="Z14" i="3" s="1"/>
  <c r="H122" i="7"/>
  <c r="J127" i="7"/>
  <c r="P62" i="8"/>
  <c r="V10" i="10"/>
  <c r="V45" i="10" s="1"/>
  <c r="O35" i="5"/>
  <c r="N88" i="3" s="1"/>
  <c r="S35" i="5"/>
  <c r="R88" i="3" s="1"/>
  <c r="Q35" i="5"/>
  <c r="P88" i="3" s="1"/>
  <c r="P7" i="5"/>
  <c r="O61" i="3" s="1"/>
  <c r="K219" i="5"/>
  <c r="R11" i="6"/>
  <c r="P11" i="6"/>
  <c r="O25" i="6"/>
  <c r="S25" i="6"/>
  <c r="J215" i="6"/>
  <c r="S14" i="6" s="1"/>
  <c r="G68" i="3" s="1"/>
  <c r="E214" i="7"/>
  <c r="P212" i="8"/>
  <c r="H95" i="3"/>
  <c r="I217" i="4"/>
  <c r="C219" i="5"/>
  <c r="C220" i="5"/>
  <c r="Q7" i="6"/>
  <c r="E61" i="3" s="1"/>
  <c r="E124" i="6"/>
  <c r="H124" i="6"/>
  <c r="D215" i="6"/>
  <c r="F122" i="7"/>
  <c r="F122" i="8"/>
  <c r="J122" i="8"/>
  <c r="N122" i="8"/>
  <c r="L222" i="8" s="1"/>
  <c r="F212" i="8"/>
  <c r="J212" i="8"/>
  <c r="C73" i="10"/>
  <c r="T37" i="10" s="1"/>
  <c r="H73" i="10"/>
  <c r="X37" i="10" s="1"/>
  <c r="O216" i="10"/>
  <c r="X13" i="10" s="1"/>
  <c r="F217" i="10"/>
  <c r="F225" i="10" s="1"/>
  <c r="X13" i="11"/>
  <c r="U13" i="11"/>
  <c r="G71" i="11"/>
  <c r="W37" i="11" s="1"/>
  <c r="K225" i="11"/>
  <c r="E124" i="11"/>
  <c r="I124" i="11"/>
  <c r="V10" i="11"/>
  <c r="U40" i="11"/>
  <c r="F124" i="11"/>
  <c r="I71" i="11"/>
  <c r="Y37" i="11" s="1"/>
  <c r="C124" i="11"/>
  <c r="G124" i="11"/>
  <c r="T10" i="11"/>
  <c r="W13" i="11"/>
  <c r="Y36" i="11"/>
  <c r="F217" i="11"/>
  <c r="H124" i="11"/>
  <c r="H217" i="11" s="1"/>
  <c r="U10" i="11"/>
  <c r="D124" i="11"/>
  <c r="X10" i="11"/>
  <c r="D217" i="11"/>
  <c r="F71" i="11"/>
  <c r="V37" i="11" s="1"/>
  <c r="D71" i="11"/>
  <c r="U37" i="11" s="1"/>
  <c r="C71" i="11"/>
  <c r="T37" i="11" s="1"/>
  <c r="P217" i="11"/>
  <c r="O217" i="11"/>
  <c r="U25" i="11"/>
  <c r="H71" i="11"/>
  <c r="X37" i="11" s="1"/>
  <c r="V13" i="11"/>
  <c r="T36" i="11"/>
  <c r="C217" i="11"/>
  <c r="G48" i="3"/>
  <c r="T7" i="4"/>
  <c r="Y61" i="3" s="1"/>
  <c r="Y64" i="3" s="1"/>
  <c r="C217" i="4"/>
  <c r="D73" i="2"/>
  <c r="U37" i="2" s="1"/>
  <c r="Z41" i="3"/>
  <c r="I124" i="4"/>
  <c r="Y11" i="4"/>
  <c r="AD65" i="3" s="1"/>
  <c r="D124" i="4"/>
  <c r="U13" i="4"/>
  <c r="Z67" i="3" s="1"/>
  <c r="H124" i="4"/>
  <c r="E220" i="5"/>
  <c r="E219" i="5"/>
  <c r="Q7" i="5"/>
  <c r="P61" i="3" s="1"/>
  <c r="F124" i="2"/>
  <c r="E124" i="2"/>
  <c r="T10" i="2"/>
  <c r="X11" i="2"/>
  <c r="H124" i="2"/>
  <c r="G124" i="2"/>
  <c r="G226" i="2" s="1"/>
  <c r="H218" i="2"/>
  <c r="S11" i="3"/>
  <c r="AB64" i="3"/>
  <c r="H79" i="3"/>
  <c r="C48" i="3"/>
  <c r="H217" i="4"/>
  <c r="O218" i="2"/>
  <c r="U12" i="4"/>
  <c r="Z66" i="3" s="1"/>
  <c r="E124" i="4"/>
  <c r="P218" i="2"/>
  <c r="F218" i="2"/>
  <c r="N11" i="3"/>
  <c r="AA11" i="3"/>
  <c r="Q41" i="3"/>
  <c r="AA41" i="3"/>
  <c r="U40" i="4"/>
  <c r="Z92" i="3"/>
  <c r="Z94" i="3" s="1"/>
  <c r="T10" i="5"/>
  <c r="S64" i="3" s="1"/>
  <c r="T7" i="5"/>
  <c r="S61" i="3" s="1"/>
  <c r="P12" i="5"/>
  <c r="O66" i="3" s="1"/>
  <c r="D127" i="5"/>
  <c r="H127" i="5"/>
  <c r="G230" i="5" s="1"/>
  <c r="S12" i="5"/>
  <c r="R66" i="3" s="1"/>
  <c r="O14" i="5"/>
  <c r="N68" i="3" s="1"/>
  <c r="C127" i="5"/>
  <c r="G127" i="5"/>
  <c r="R14" i="5"/>
  <c r="Q68" i="3" s="1"/>
  <c r="E48" i="3"/>
  <c r="AA64" i="3"/>
  <c r="V10" i="4"/>
  <c r="P217" i="4"/>
  <c r="I73" i="10"/>
  <c r="Y37" i="10" s="1"/>
  <c r="Y45" i="10" s="1"/>
  <c r="Y36" i="10"/>
  <c r="T9" i="10"/>
  <c r="K217" i="10"/>
  <c r="K225" i="10" s="1"/>
  <c r="G217" i="10"/>
  <c r="O11" i="5"/>
  <c r="N65" i="3" s="1"/>
  <c r="N63" i="3"/>
  <c r="S11" i="5"/>
  <c r="R65" i="3" s="1"/>
  <c r="R35" i="6"/>
  <c r="F80" i="3"/>
  <c r="F89" i="3" s="1"/>
  <c r="U10" i="10"/>
  <c r="C218" i="2"/>
  <c r="E79" i="3"/>
  <c r="H89" i="3"/>
  <c r="F95" i="3"/>
  <c r="F65" i="3"/>
  <c r="D89" i="3"/>
  <c r="O217" i="4"/>
  <c r="G217" i="4"/>
  <c r="O11" i="6"/>
  <c r="C59" i="3"/>
  <c r="C65" i="3" s="1"/>
  <c r="S11" i="6"/>
  <c r="G59" i="3"/>
  <c r="G65" i="3" s="1"/>
  <c r="E60" i="3"/>
  <c r="R25" i="6"/>
  <c r="F72" i="3"/>
  <c r="F79" i="3" s="1"/>
  <c r="S7" i="7"/>
  <c r="AC7" i="3" s="1"/>
  <c r="AC11" i="3" s="1"/>
  <c r="R7" i="7"/>
  <c r="AB7" i="3" s="1"/>
  <c r="AB11" i="3" s="1"/>
  <c r="F214" i="7"/>
  <c r="F224" i="7" s="1"/>
  <c r="W10" i="4"/>
  <c r="P25" i="5"/>
  <c r="O78" i="3" s="1"/>
  <c r="J70" i="7"/>
  <c r="O14" i="7"/>
  <c r="Y14" i="3" s="1"/>
  <c r="C122" i="7"/>
  <c r="Q62" i="8"/>
  <c r="T36" i="10"/>
  <c r="G73" i="10"/>
  <c r="W37" i="10" s="1"/>
  <c r="C124" i="4"/>
  <c r="T13" i="4"/>
  <c r="Y67" i="3" s="1"/>
  <c r="O216" i="4"/>
  <c r="X13" i="4" s="1"/>
  <c r="AC67" i="3" s="1"/>
  <c r="F217" i="4"/>
  <c r="Q25" i="5"/>
  <c r="P78" i="3" s="1"/>
  <c r="C216" i="6"/>
  <c r="G216" i="6"/>
  <c r="G226" i="6" s="1"/>
  <c r="C215" i="6"/>
  <c r="F220" i="5"/>
  <c r="T11" i="6"/>
  <c r="P35" i="6"/>
  <c r="T35" i="6"/>
  <c r="G124" i="6"/>
  <c r="R14" i="6"/>
  <c r="F68" i="3" s="1"/>
  <c r="E215" i="6"/>
  <c r="P11" i="7"/>
  <c r="T11" i="7"/>
  <c r="T48" i="7" s="1"/>
  <c r="R35" i="7"/>
  <c r="S14" i="7"/>
  <c r="AC14" i="3" s="1"/>
  <c r="C122" i="8"/>
  <c r="G122" i="8"/>
  <c r="K122" i="8"/>
  <c r="O122" i="8"/>
  <c r="S14" i="3" s="1"/>
  <c r="P217" i="10"/>
  <c r="W10" i="10"/>
  <c r="C217" i="10"/>
  <c r="H217" i="10"/>
  <c r="C226" i="6"/>
  <c r="F216" i="6"/>
  <c r="D216" i="6"/>
  <c r="D214" i="7"/>
  <c r="D224" i="7" s="1"/>
  <c r="H214" i="7"/>
  <c r="H224" i="7" s="1"/>
  <c r="E212" i="8"/>
  <c r="I212" i="8"/>
  <c r="M212" i="8"/>
  <c r="T10" i="10"/>
  <c r="X10" i="10"/>
  <c r="T13" i="10"/>
  <c r="C124" i="10"/>
  <c r="C225" i="10" s="1"/>
  <c r="G124" i="10"/>
  <c r="H124" i="10"/>
  <c r="D217" i="10"/>
  <c r="I217" i="10"/>
  <c r="E224" i="7" l="1"/>
  <c r="E230" i="5"/>
  <c r="Y45" i="2"/>
  <c r="H226" i="6"/>
  <c r="N48" i="3"/>
  <c r="H215" i="6"/>
  <c r="G224" i="7"/>
  <c r="Z48" i="3"/>
  <c r="AD48" i="3"/>
  <c r="C222" i="8"/>
  <c r="X10" i="4"/>
  <c r="I225" i="4"/>
  <c r="G222" i="8"/>
  <c r="Y48" i="3"/>
  <c r="W45" i="4"/>
  <c r="Q48" i="3"/>
  <c r="Z99" i="3"/>
  <c r="D225" i="10"/>
  <c r="F230" i="5"/>
  <c r="C103" i="3"/>
  <c r="AB99" i="3"/>
  <c r="O217" i="10"/>
  <c r="Q11" i="6"/>
  <c r="H219" i="5"/>
  <c r="P49" i="6"/>
  <c r="F225" i="4"/>
  <c r="G103" i="3"/>
  <c r="G225" i="4"/>
  <c r="U45" i="10"/>
  <c r="V45" i="4"/>
  <c r="Q48" i="7"/>
  <c r="X45" i="2"/>
  <c r="C225" i="4"/>
  <c r="F226" i="2"/>
  <c r="Q49" i="6"/>
  <c r="E226" i="6"/>
  <c r="H225" i="10"/>
  <c r="AC99" i="3"/>
  <c r="C224" i="7"/>
  <c r="AB48" i="3"/>
  <c r="H103" i="3"/>
  <c r="H230" i="5"/>
  <c r="AA48" i="3"/>
  <c r="D226" i="2"/>
  <c r="O49" i="6"/>
  <c r="P48" i="3"/>
  <c r="R14" i="3"/>
  <c r="R48" i="3" s="1"/>
  <c r="P48" i="7"/>
  <c r="S48" i="3"/>
  <c r="X45" i="10"/>
  <c r="P11" i="5"/>
  <c r="O65" i="3" s="1"/>
  <c r="C226" i="2"/>
  <c r="R102" i="3"/>
  <c r="D226" i="6"/>
  <c r="AC48" i="3"/>
  <c r="N102" i="3"/>
  <c r="G225" i="10"/>
  <c r="I225" i="10"/>
  <c r="E65" i="3"/>
  <c r="R11" i="5"/>
  <c r="E103" i="3"/>
  <c r="X45" i="4"/>
  <c r="F226" i="6"/>
  <c r="S49" i="6"/>
  <c r="R11" i="7"/>
  <c r="R48" i="7" s="1"/>
  <c r="D225" i="4"/>
  <c r="H226" i="2"/>
  <c r="AD99" i="3"/>
  <c r="E222" i="8"/>
  <c r="T45" i="10"/>
  <c r="T49" i="6"/>
  <c r="T11" i="5"/>
  <c r="S65" i="3" s="1"/>
  <c r="S102" i="3" s="1"/>
  <c r="D103" i="3"/>
  <c r="S49" i="5"/>
  <c r="C230" i="5"/>
  <c r="D230" i="5"/>
  <c r="T45" i="2"/>
  <c r="I226" i="2"/>
  <c r="I222" i="8"/>
  <c r="F103" i="3"/>
  <c r="O102" i="3"/>
  <c r="Y99" i="3"/>
  <c r="O48" i="3"/>
  <c r="H225" i="11"/>
  <c r="T9" i="11"/>
  <c r="Y9" i="11"/>
  <c r="Y10" i="11" s="1"/>
  <c r="I217" i="11"/>
  <c r="I225" i="11" s="1"/>
  <c r="W9" i="11"/>
  <c r="W10" i="11" s="1"/>
  <c r="W45" i="11" s="1"/>
  <c r="G217" i="11"/>
  <c r="G225" i="11" s="1"/>
  <c r="Y45" i="11"/>
  <c r="D225" i="11"/>
  <c r="X45" i="11"/>
  <c r="T45" i="11"/>
  <c r="V45" i="11"/>
  <c r="F225" i="11"/>
  <c r="U45" i="11"/>
  <c r="C225" i="11"/>
  <c r="U45" i="2"/>
  <c r="Q11" i="5"/>
  <c r="P65" i="3" s="1"/>
  <c r="P102" i="3" s="1"/>
  <c r="H225" i="4"/>
  <c r="O49" i="5"/>
  <c r="W45" i="10"/>
  <c r="O48" i="7"/>
  <c r="S11" i="7"/>
  <c r="S48" i="7" s="1"/>
  <c r="R49" i="6"/>
  <c r="T10" i="4"/>
  <c r="T45" i="4" s="1"/>
  <c r="P49" i="5"/>
  <c r="M222" i="8"/>
  <c r="U45" i="4"/>
  <c r="AA99" i="3"/>
  <c r="Y45" i="4"/>
  <c r="T49" i="5" l="1"/>
  <c r="Q65" i="3"/>
  <c r="Q102" i="3" s="1"/>
  <c r="R49" i="5"/>
  <c r="Q49" i="5"/>
  <c r="Z4" i="16"/>
  <c r="Z49" i="16"/>
  <c r="Z5" i="16"/>
  <c r="Z8" i="16"/>
  <c r="Z24" i="16"/>
  <c r="Z41" i="16"/>
  <c r="Z38" i="16"/>
  <c r="Z14" i="16"/>
  <c r="Z10" i="16"/>
  <c r="Z29" i="16"/>
  <c r="Z26" i="16"/>
  <c r="Z23" i="16"/>
  <c r="Z40" i="16"/>
  <c r="Z13" i="16"/>
  <c r="Z47" i="16"/>
  <c r="Z44" i="16"/>
  <c r="Z25" i="16"/>
  <c r="Z11" i="16"/>
  <c r="Z12" i="16"/>
  <c r="Z37" i="16"/>
  <c r="Z22" i="16"/>
  <c r="Z16" i="16"/>
  <c r="Z33" i="16"/>
  <c r="Z35" i="16"/>
  <c r="Z36" i="16"/>
  <c r="Z46" i="16"/>
  <c r="Z31" i="16"/>
  <c r="Z48" i="16"/>
  <c r="Z9" i="16"/>
  <c r="Z43" i="16"/>
  <c r="Z28" i="16"/>
  <c r="Z21" i="16"/>
  <c r="Z7" i="16"/>
  <c r="Z34" i="16"/>
  <c r="Z18" i="16"/>
  <c r="Z45" i="16"/>
  <c r="Z30" i="16"/>
  <c r="Z15" i="16"/>
  <c r="Z20" i="16"/>
  <c r="Z42" i="16"/>
  <c r="Z27" i="16"/>
  <c r="Z32" i="16"/>
  <c r="Z6" i="16"/>
  <c r="Z39" i="16"/>
  <c r="Z19" i="16"/>
  <c r="Z17" i="16"/>
  <c r="AC31" i="16"/>
  <c r="AC23" i="16"/>
  <c r="AC45" i="16"/>
  <c r="AC22" i="16"/>
  <c r="AC16" i="16"/>
  <c r="AC26" i="16"/>
  <c r="AC39" i="16"/>
  <c r="AC41" i="16"/>
  <c r="AC46" i="16"/>
  <c r="AC15" i="16"/>
  <c r="AC18" i="16"/>
  <c r="AC47" i="16"/>
  <c r="AC49" i="16"/>
  <c r="AC30" i="16"/>
  <c r="AC44" i="16"/>
  <c r="AC29" i="16"/>
  <c r="AC7" i="16"/>
  <c r="AC40" i="16"/>
  <c r="AC25" i="16"/>
  <c r="AC36" i="16"/>
  <c r="AC20" i="16"/>
  <c r="AC27" i="16"/>
  <c r="AC48" i="16"/>
  <c r="AC33" i="16"/>
  <c r="AC14" i="16"/>
  <c r="AC28" i="16"/>
  <c r="AC13" i="16"/>
  <c r="AC19" i="16"/>
  <c r="AC24" i="16"/>
  <c r="AC9" i="16"/>
  <c r="AC21" i="16"/>
  <c r="AC6" i="16"/>
  <c r="AC5" i="16"/>
  <c r="AC32" i="16"/>
  <c r="AC17" i="16"/>
  <c r="AC35" i="16"/>
  <c r="AC12" i="16"/>
  <c r="AC42" i="16"/>
  <c r="AC43" i="16"/>
  <c r="AC8" i="16"/>
  <c r="AC38" i="16"/>
  <c r="AC37" i="16"/>
  <c r="AC4" i="16"/>
  <c r="AC34" i="16"/>
  <c r="Y18" i="16"/>
  <c r="Y32" i="16"/>
  <c r="Y13" i="16"/>
  <c r="Y27" i="16"/>
  <c r="Y4" i="16"/>
  <c r="Y17" i="16"/>
  <c r="Y35" i="16"/>
  <c r="Y28" i="16"/>
  <c r="Y37" i="16"/>
  <c r="Y15" i="16"/>
  <c r="Y10" i="16"/>
  <c r="Y36" i="16"/>
  <c r="Y21" i="16"/>
  <c r="Y47" i="16"/>
  <c r="Y16" i="16"/>
  <c r="Y46" i="16"/>
  <c r="Y31" i="16"/>
  <c r="Y12" i="16"/>
  <c r="Y42" i="16"/>
  <c r="Y24" i="16"/>
  <c r="Y8" i="16"/>
  <c r="Y41" i="16"/>
  <c r="Y19" i="16"/>
  <c r="Y20" i="16"/>
  <c r="Y6" i="16"/>
  <c r="Y23" i="16"/>
  <c r="Y49" i="16"/>
  <c r="Y30" i="16"/>
  <c r="Y43" i="16"/>
  <c r="Y45" i="16"/>
  <c r="Y26" i="16"/>
  <c r="Y9" i="16"/>
  <c r="Y38" i="16"/>
  <c r="Y22" i="16"/>
  <c r="Y39" i="16"/>
  <c r="Y5" i="16"/>
  <c r="Y34" i="16"/>
  <c r="Y48" i="16"/>
  <c r="Y33" i="16"/>
  <c r="Y14" i="16"/>
  <c r="Y44" i="16"/>
  <c r="Y29" i="16"/>
  <c r="Y11" i="16"/>
  <c r="Y25" i="16"/>
  <c r="Y7" i="16"/>
  <c r="Y40" i="16"/>
  <c r="AB12" i="16"/>
  <c r="AB25" i="16"/>
  <c r="AB22" i="16"/>
  <c r="AB7" i="16"/>
  <c r="AB40" i="16"/>
  <c r="AB38" i="16"/>
  <c r="AB32" i="16"/>
  <c r="AB21" i="16"/>
  <c r="AB4" i="16"/>
  <c r="AB36" i="16"/>
  <c r="AB17" i="16"/>
  <c r="AB47" i="16"/>
  <c r="AB24" i="16"/>
  <c r="AB9" i="16"/>
  <c r="AB43" i="16"/>
  <c r="AB20" i="16"/>
  <c r="AB6" i="16"/>
  <c r="AB39" i="16"/>
  <c r="AB16" i="16"/>
  <c r="AB14" i="16"/>
  <c r="AB11" i="16"/>
  <c r="AB28" i="16"/>
  <c r="AB42" i="16"/>
  <c r="AB31" i="16"/>
  <c r="AB8" i="16"/>
  <c r="AB46" i="16"/>
  <c r="AB27" i="16"/>
  <c r="AB5" i="16"/>
  <c r="AB30" i="16"/>
  <c r="AB23" i="16"/>
  <c r="AB49" i="16"/>
  <c r="AB19" i="16"/>
  <c r="AB44" i="16"/>
  <c r="AB13" i="16"/>
  <c r="AB26" i="16"/>
  <c r="AB15" i="16"/>
  <c r="AB41" i="16"/>
  <c r="AB34" i="16"/>
  <c r="AB10" i="16"/>
  <c r="AB37" i="16"/>
  <c r="AB18" i="16"/>
  <c r="AB48" i="16"/>
  <c r="AB33" i="16"/>
  <c r="AB45" i="16"/>
  <c r="AB29" i="16"/>
  <c r="AB35" i="16"/>
  <c r="X29" i="16"/>
  <c r="X49" i="16"/>
  <c r="X34" i="16"/>
  <c r="X42" i="16"/>
  <c r="X14" i="16"/>
  <c r="X36" i="16"/>
  <c r="X6" i="16"/>
  <c r="X19" i="16"/>
  <c r="X37" i="16"/>
  <c r="X26" i="16"/>
  <c r="X40" i="16"/>
  <c r="X25" i="16"/>
  <c r="X30" i="16"/>
  <c r="X44" i="16"/>
  <c r="X33" i="16"/>
  <c r="X47" i="16"/>
  <c r="X24" i="16"/>
  <c r="X13" i="16"/>
  <c r="X43" i="16"/>
  <c r="X20" i="16"/>
  <c r="X9" i="16"/>
  <c r="X18" i="16"/>
  <c r="X7" i="16"/>
  <c r="X23" i="16"/>
  <c r="X11" i="16"/>
  <c r="X28" i="16"/>
  <c r="X17" i="16"/>
  <c r="X31" i="16"/>
  <c r="X8" i="16"/>
  <c r="X38" i="16"/>
  <c r="X27" i="16"/>
  <c r="X5" i="16"/>
  <c r="X46" i="16"/>
  <c r="X32" i="16"/>
  <c r="X39" i="16"/>
  <c r="X35" i="16"/>
  <c r="X12" i="16"/>
  <c r="X22" i="16"/>
  <c r="X15" i="16"/>
  <c r="X45" i="16"/>
  <c r="X4" i="16"/>
  <c r="X10" i="16"/>
  <c r="X41" i="16"/>
  <c r="X48" i="16"/>
  <c r="X21" i="16"/>
  <c r="X16" i="16"/>
  <c r="AA16" i="16"/>
  <c r="AA43" i="16"/>
  <c r="AA21" i="16"/>
  <c r="AA39" i="16"/>
  <c r="AA20" i="16"/>
  <c r="AA24" i="16"/>
  <c r="AA13" i="16"/>
  <c r="AA15" i="16"/>
  <c r="AA45" i="16"/>
  <c r="AA29" i="16"/>
  <c r="AA35" i="16"/>
  <c r="AA46" i="16"/>
  <c r="AA27" i="16"/>
  <c r="AA8" i="16"/>
  <c r="AA42" i="16"/>
  <c r="AA23" i="16"/>
  <c r="AA5" i="16"/>
  <c r="AA38" i="16"/>
  <c r="AA19" i="16"/>
  <c r="AA25" i="16"/>
  <c r="AA6" i="16"/>
  <c r="AA44" i="16"/>
  <c r="AA49" i="16"/>
  <c r="AA10" i="16"/>
  <c r="AA4" i="16"/>
  <c r="AA37" i="16"/>
  <c r="AA22" i="16"/>
  <c r="AA48" i="16"/>
  <c r="AA47" i="16"/>
  <c r="AA31" i="16"/>
  <c r="AA34" i="16"/>
  <c r="AA30" i="16"/>
  <c r="AA33" i="16"/>
  <c r="AA26" i="16"/>
  <c r="AA9" i="16"/>
  <c r="AA14" i="16"/>
  <c r="AA40" i="16"/>
  <c r="AA17" i="16"/>
  <c r="AA11" i="16"/>
  <c r="AA36" i="16"/>
  <c r="AA41" i="16"/>
  <c r="AA7" i="16"/>
  <c r="AA32" i="16"/>
  <c r="AA28" i="16"/>
  <c r="AA12" i="16"/>
  <c r="AA18" i="16"/>
  <c r="W6" i="16"/>
  <c r="W35" i="16"/>
  <c r="W24" i="16"/>
  <c r="W29" i="16"/>
  <c r="W36" i="16"/>
  <c r="W21" i="16"/>
  <c r="W46" i="16"/>
  <c r="W31" i="16"/>
  <c r="W34" i="16"/>
  <c r="W17" i="16"/>
  <c r="W14" i="16"/>
  <c r="W7" i="16"/>
  <c r="W38" i="16"/>
  <c r="W33" i="16"/>
  <c r="W43" i="16"/>
  <c r="W19" i="16"/>
  <c r="W23" i="16"/>
  <c r="W16" i="16"/>
  <c r="W44" i="16"/>
  <c r="W25" i="16"/>
  <c r="W27" i="16"/>
  <c r="W5" i="16"/>
  <c r="W32" i="16"/>
  <c r="W30" i="16"/>
  <c r="W4" i="16"/>
  <c r="W42" i="16"/>
  <c r="W45" i="16"/>
  <c r="W12" i="16"/>
  <c r="W15" i="16"/>
  <c r="W28" i="16"/>
  <c r="W22" i="16"/>
  <c r="W13" i="16"/>
  <c r="W49" i="16"/>
  <c r="W18" i="16"/>
  <c r="W40" i="16"/>
  <c r="W26" i="16"/>
  <c r="W9" i="16"/>
  <c r="W39" i="16"/>
  <c r="W20" i="16"/>
  <c r="W48" i="16"/>
  <c r="W41" i="16"/>
  <c r="W37" i="16"/>
  <c r="W47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tc={EBA3AF95-0B0D-464C-8198-CB4206EE8698}</author>
  </authors>
  <commentList>
    <comment ref="C68" authorId="0" shapeId="0" xr:uid="{EBA3AF95-0B0D-464C-8198-CB4206EE8698}">
      <text>
        <r>
          <rPr>
            <sz val="10"/>
            <color rgb="FF000000"/>
            <rFont val="Arial"/>
            <family val="2"/>
          </rPr>
  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Mis dans IMT Lille Douai</t>
        </r>
      </text>
    </comment>
  </commentList>
</comments>
</file>

<file path=xl/sharedStrings.xml><?xml version="1.0" encoding="utf-8"?>
<sst xmlns="http://schemas.openxmlformats.org/spreadsheetml/2006/main" count="9324" uniqueCount="947">
  <si>
    <t>Nombre de places en MP, PC, PSI, PT,TSI et ATS</t>
  </si>
  <si>
    <t>Année</t>
  </si>
  <si>
    <t>D'après les brochures d'inscription</t>
  </si>
  <si>
    <t>GROUPE</t>
  </si>
  <si>
    <t>Ecoles</t>
  </si>
  <si>
    <t>MP</t>
  </si>
  <si>
    <t>PC</t>
  </si>
  <si>
    <t>PSI</t>
  </si>
  <si>
    <t>PT</t>
  </si>
  <si>
    <t>TSI</t>
  </si>
  <si>
    <t>ATS***</t>
  </si>
  <si>
    <t>C.C.I.N.P</t>
  </si>
  <si>
    <t>Physique</t>
  </si>
  <si>
    <t>Chimie</t>
  </si>
  <si>
    <t>Autres*</t>
  </si>
  <si>
    <t>Total</t>
  </si>
  <si>
    <t>Banque e3a</t>
  </si>
  <si>
    <t>Polytech</t>
  </si>
  <si>
    <t>Avenir Prépas</t>
  </si>
  <si>
    <t>FESIC</t>
  </si>
  <si>
    <t>Puissance Alpha</t>
  </si>
  <si>
    <t>Autres</t>
  </si>
  <si>
    <t>Centrale</t>
  </si>
  <si>
    <t>E.C.P.</t>
  </si>
  <si>
    <t>ENSAM</t>
  </si>
  <si>
    <t>ESTP</t>
  </si>
  <si>
    <t>E.C.Lyon</t>
  </si>
  <si>
    <t>E.S.O.</t>
  </si>
  <si>
    <t>E.C.Lille</t>
  </si>
  <si>
    <t>E.C.Nant</t>
  </si>
  <si>
    <t>E.C. Mars</t>
  </si>
  <si>
    <t>E.C Casa</t>
  </si>
  <si>
    <t>E.N.S.E.A.</t>
  </si>
  <si>
    <t>Ecole Navale</t>
  </si>
  <si>
    <t>U.T.T</t>
  </si>
  <si>
    <t>International</t>
  </si>
  <si>
    <t xml:space="preserve">EPF </t>
  </si>
  <si>
    <t>Mines</t>
  </si>
  <si>
    <t>Ponts</t>
  </si>
  <si>
    <t>Sup Aéro</t>
  </si>
  <si>
    <t>E.N.S.T.A.</t>
  </si>
  <si>
    <t>Téléco.Pa</t>
  </si>
  <si>
    <t>Mines Pa</t>
  </si>
  <si>
    <t>Mines S-E</t>
  </si>
  <si>
    <t>Mines Nan</t>
  </si>
  <si>
    <t>IMT Atlantique</t>
  </si>
  <si>
    <t xml:space="preserve">ENSAE </t>
  </si>
  <si>
    <t>Chimie P.</t>
  </si>
  <si>
    <t xml:space="preserve">Mines Telecom </t>
  </si>
  <si>
    <t>TPE</t>
  </si>
  <si>
    <t>Polytechnique</t>
  </si>
  <si>
    <t>Polytechni</t>
  </si>
  <si>
    <t>E.S.P.C.I.</t>
  </si>
  <si>
    <t>E.N.S.</t>
  </si>
  <si>
    <t>Ulm</t>
  </si>
  <si>
    <t>Lyon</t>
  </si>
  <si>
    <t>Cachan</t>
  </si>
  <si>
    <t>Rennes</t>
  </si>
  <si>
    <t xml:space="preserve">               PROJET DE RECRUTEMENT DES GRANDES ECOLES pour</t>
  </si>
  <si>
    <t xml:space="preserve">Nombre de places en MP, PC, PSI, PT, TSI et ATS </t>
  </si>
  <si>
    <t>Nombres d'intégrations en 2009 (en bleu)</t>
  </si>
  <si>
    <t>CONCOURS TSI</t>
  </si>
  <si>
    <t>X - ESPCI</t>
  </si>
  <si>
    <t>ATS</t>
  </si>
  <si>
    <t>CCP TSI (*)</t>
  </si>
  <si>
    <t>Centrale TSI (**)</t>
  </si>
  <si>
    <t>X option SII</t>
  </si>
  <si>
    <t>Ecole polytechnique</t>
  </si>
  <si>
    <t>50 places étrangers (avec MINI 20 en MP et 7 dans les autres filières)</t>
  </si>
  <si>
    <t>**</t>
  </si>
  <si>
    <t>X option info ou PC</t>
  </si>
  <si>
    <t>ESPCI Paris</t>
  </si>
  <si>
    <t>Ecole Sup. de Physique et de Chimie Industrielles</t>
  </si>
  <si>
    <t>Total   X</t>
  </si>
  <si>
    <t>ENS</t>
  </si>
  <si>
    <t>ENS Ulm</t>
  </si>
  <si>
    <t>Ecole Normale supérieure d'Ulm</t>
  </si>
  <si>
    <t>ENS Lyon</t>
  </si>
  <si>
    <t>Ecole Normale supérieure de Lyon</t>
  </si>
  <si>
    <t>ENS Cachan</t>
  </si>
  <si>
    <t>Ecole Normale supérieure de Cachan</t>
  </si>
  <si>
    <t>*</t>
  </si>
  <si>
    <t>706 de commun MP PSI PC</t>
  </si>
  <si>
    <t>ENS Rennes</t>
  </si>
  <si>
    <t>Ecole Normale supérieure de Rennes</t>
  </si>
  <si>
    <t>Total   ENS</t>
  </si>
  <si>
    <t>Concours Centrale-Supélec</t>
  </si>
  <si>
    <t>CentraleSupélec</t>
  </si>
  <si>
    <t>CentraleSupélec etr</t>
  </si>
  <si>
    <t>CentraleSupélec étranger</t>
  </si>
  <si>
    <t xml:space="preserve">ENSAM </t>
  </si>
  <si>
    <t>Ecole Nat. Sup. d'Arts et Métiers</t>
  </si>
  <si>
    <t>ENSAM - Voie militaire</t>
  </si>
  <si>
    <t>ENSAM - Ingénieur militaire d'infrastructure</t>
  </si>
  <si>
    <t>Ecole Spéciale des Travaux Publics, du Bâtiment et de l'Industrie</t>
  </si>
  <si>
    <t>ECL Lyon</t>
  </si>
  <si>
    <t>Ecole Centrale de Lyon</t>
  </si>
  <si>
    <t>SupOptique (ESO)</t>
  </si>
  <si>
    <t>Ecole Supérieure d'Optique</t>
  </si>
  <si>
    <t>SupOptique (ESO) etr</t>
  </si>
  <si>
    <t>Ecole Supérieure d'Optique étranger</t>
  </si>
  <si>
    <t>EC Lille</t>
  </si>
  <si>
    <t>Ecole Centrale de Lille</t>
  </si>
  <si>
    <t>ECN Nantes</t>
  </si>
  <si>
    <t>Ecole Centrale de Nantes</t>
  </si>
  <si>
    <t>ECM</t>
  </si>
  <si>
    <t>Ecole Centrale de Marseille</t>
  </si>
  <si>
    <t>EC Casablanca</t>
  </si>
  <si>
    <t>Ecole Centrale Casablanca</t>
  </si>
  <si>
    <t>ENSEA Cergy-Pontoise</t>
  </si>
  <si>
    <t>Ecole nat. sup. de l'électronique et de ses applications</t>
  </si>
  <si>
    <t>EN</t>
  </si>
  <si>
    <t>UTT</t>
  </si>
  <si>
    <t>Université de Technologie de Troyes</t>
  </si>
  <si>
    <t>Cycle international</t>
  </si>
  <si>
    <t>EPF sceaux Troyes Monpellier</t>
  </si>
  <si>
    <t>Ecole d'Ingénieurs généralistes</t>
  </si>
  <si>
    <t>Total  Centrale</t>
  </si>
  <si>
    <t>Concours Mines-Ponts</t>
  </si>
  <si>
    <t>PONTS Paris Tech</t>
  </si>
  <si>
    <t>Ecole Nat. des Ponts et Chaussées de Paris</t>
  </si>
  <si>
    <t>ISAE SUPAERO</t>
  </si>
  <si>
    <t>Ecole Nat. Sup. de l'Aéronatique et Espace de Toulouse</t>
  </si>
  <si>
    <t>ENSTA Paris Tech</t>
  </si>
  <si>
    <t xml:space="preserve"> Ecole Nat. Sup. de Techniques Avancées</t>
  </si>
  <si>
    <t>TELECOM Paris Tech</t>
  </si>
  <si>
    <t>Ecole Nat. Sup. des Télécommunications de Paris+Sophia</t>
  </si>
  <si>
    <t>MINES Paris Tech</t>
  </si>
  <si>
    <t>Ecole Nat. Sup. des Mines de Paris</t>
  </si>
  <si>
    <t>MINES de Saint-Etienne</t>
  </si>
  <si>
    <t>Ecole Nat. Sup. des Mines de Saint-Etienne</t>
  </si>
  <si>
    <t>MINES de Nancy</t>
  </si>
  <si>
    <t>Ecole Nat. Sup. des Mines de Nancy</t>
  </si>
  <si>
    <t>IMT Atlantique + sophia</t>
  </si>
  <si>
    <t>Ecole Nat. Sup. des Télécommunications de Bretagne</t>
  </si>
  <si>
    <t>ENSAE Paris Tech</t>
  </si>
  <si>
    <t>ENSAE Paris tech</t>
  </si>
  <si>
    <t>Chimie Paris Tech</t>
  </si>
  <si>
    <t>Ecole Nat. Sup. de Chimie de Paris</t>
  </si>
  <si>
    <t>Total  Mines-Ponts</t>
  </si>
  <si>
    <t>Mines-Télécom   (écrit Mines-Ponts)</t>
  </si>
  <si>
    <t>TELECOM SudParis</t>
  </si>
  <si>
    <t>Paris + Sophia Antipolis</t>
  </si>
  <si>
    <t>ENSSAT Lannion</t>
  </si>
  <si>
    <t>Ecole Nationale Sup. des Sciences Appliquées et de Technologie</t>
  </si>
  <si>
    <t>Mines St Etienne - ISMIN</t>
  </si>
  <si>
    <t>Institut Supérieur de Microéléctronique Appliquée</t>
  </si>
  <si>
    <t>*  + xxxx places en MP, PC et PSI ; + xxxx places en MP, PC, PSI et TSI ; + xxxx places en PC et PSI</t>
  </si>
  <si>
    <t>Telecom Nancy (ESIAL)</t>
  </si>
  <si>
    <t>Ecole Supérieure d'Informatique et Applicatins de Lorraine</t>
  </si>
  <si>
    <t>***+ des places disponibles sur dossier, entretien dans d'autres écoles</t>
  </si>
  <si>
    <t>ENSG (géologie+Géomatique)</t>
  </si>
  <si>
    <t>Ecole nationale des Sciences Géographiques</t>
  </si>
  <si>
    <t>- chiffres non trouvés cette année donc chiffres de l'année dernière</t>
  </si>
  <si>
    <t xml:space="preserve">Télécom Physique Strasbourg </t>
  </si>
  <si>
    <t>TELECOM St Etienne</t>
  </si>
  <si>
    <t>IMT Lillle Douai</t>
  </si>
  <si>
    <t>École nationale supérieure Mines-Télécom Lille-Douai</t>
  </si>
  <si>
    <t xml:space="preserve">ENSIIE </t>
  </si>
  <si>
    <t>Ecole Nationale Supérieure d'Informatique pour l'Industrie et l'Entreprise</t>
  </si>
  <si>
    <t>ENSTA bretagne</t>
  </si>
  <si>
    <t>ENSTA Bretagne (ex ENSIETA) filière civile</t>
  </si>
  <si>
    <t>ENSTA Bretagne (ex ENSIETA) filière militaire</t>
  </si>
  <si>
    <t>IMT Mines Albi</t>
  </si>
  <si>
    <t>Ecole des Mines d'Albi</t>
  </si>
  <si>
    <t>IMT Mines Alès</t>
  </si>
  <si>
    <t>Ecole des Mines d'Alès</t>
  </si>
  <si>
    <t>Total  Telecom INT</t>
  </si>
  <si>
    <t>TPE   (écrit Mines-Ponts)</t>
  </si>
  <si>
    <t>ENTPE</t>
  </si>
  <si>
    <t>Ecole Nat. des Travaux Publics de l'Etat</t>
  </si>
  <si>
    <t>ENSTIM Douai</t>
  </si>
  <si>
    <t>Ecole des Mines de Douai - Fonctionnaire</t>
  </si>
  <si>
    <t>EIVP</t>
  </si>
  <si>
    <t>Ecole des Ingénieurs de la Ville de Paris</t>
  </si>
  <si>
    <t>Total TPE</t>
  </si>
  <si>
    <t>Total Mines et associées</t>
  </si>
  <si>
    <t>CCINP</t>
  </si>
  <si>
    <t>PC Ph</t>
  </si>
  <si>
    <t>PC Ch</t>
  </si>
  <si>
    <r>
      <rPr>
        <sz val="10"/>
        <color rgb="FF4C4D4F"/>
        <rFont val="Arial"/>
        <family val="2"/>
      </rPr>
      <t>Bordeaux INP - ENSC Cognitique</t>
    </r>
  </si>
  <si>
    <t>École Nationale Supérieure de Cognitique</t>
  </si>
  <si>
    <r>
      <rPr>
        <sz val="10"/>
        <color rgb="FF4C4D4F"/>
        <rFont val="Arial"/>
        <family val="2"/>
      </rPr>
      <t>Bordeaux INP - ENSCBP</t>
    </r>
  </si>
  <si>
    <t>Ecole Nat. Sup. de Chimie et de Physique de Bordeaux</t>
  </si>
  <si>
    <r>
      <rPr>
        <sz val="10"/>
        <color rgb="FF4C4D4F"/>
        <rFont val="Arial"/>
        <family val="2"/>
      </rPr>
      <t>Bordeaux INP - ENSEIRB - MATMECA</t>
    </r>
  </si>
  <si>
    <t>Ecole Nat. Sup. d'Electron. ,d'Info et Radioéléctr. de Bordeaux</t>
  </si>
  <si>
    <r>
      <rPr>
        <sz val="10"/>
        <color rgb="FF4C4D4F"/>
        <rFont val="Arial"/>
        <family val="2"/>
      </rPr>
      <t>Bordeaux INP - ENSPIMA</t>
    </r>
  </si>
  <si>
    <t>Ecole Nationale Supérieure pour la Performance Industrielle et la Maintenance Aéronautique</t>
  </si>
  <si>
    <r>
      <rPr>
        <sz val="10"/>
        <color rgb="FF4C4D4F"/>
        <rFont val="Arial"/>
        <family val="2"/>
      </rPr>
      <t>Chimie ParisTech</t>
    </r>
  </si>
  <si>
    <r>
      <rPr>
        <sz val="10"/>
        <color rgb="FF4C4D4F"/>
        <rFont val="Arial"/>
        <family val="2"/>
      </rPr>
      <t>CPE Lyon (1)</t>
    </r>
  </si>
  <si>
    <t>Ecole Sup. de Chimie, Physique, Electronique de Lyon</t>
  </si>
  <si>
    <r>
      <rPr>
        <sz val="10"/>
        <color rgb="FF4C4D4F"/>
        <rFont val="Arial"/>
        <family val="2"/>
      </rPr>
      <t>ECPM Strasbourg</t>
    </r>
  </si>
  <si>
    <t>Ecole Europ. de Chimie, Polymères, Matér. de Strasbourg</t>
  </si>
  <si>
    <r>
      <rPr>
        <sz val="10"/>
        <color rgb="FF4C4D4F"/>
        <rFont val="Arial"/>
        <family val="2"/>
      </rPr>
      <t>EISTI Cergy - Pau</t>
    </r>
  </si>
  <si>
    <t>Ecole Internationale des Sciences du Traitement de l'Information</t>
  </si>
  <si>
    <r>
      <rPr>
        <sz val="10"/>
        <color rgb="FF4C4D4F"/>
        <rFont val="Arial"/>
        <family val="2"/>
      </rPr>
      <t>ENAC Toulouse - Ingénieurs</t>
    </r>
  </si>
  <si>
    <t>Ecole Nationale de l'Aviation Civile</t>
  </si>
  <si>
    <r>
      <rPr>
        <sz val="10"/>
        <color rgb="FF4C4D4F"/>
        <rFont val="Arial"/>
        <family val="2"/>
      </rPr>
      <t>ENGEES Strasbourg</t>
    </r>
  </si>
  <si>
    <t>Ecole Nationale du Génie de l'Eau et de l'Environnement de Strasbourg</t>
  </si>
  <si>
    <r>
      <rPr>
        <sz val="10"/>
        <color rgb="FF4C4D4F"/>
        <rFont val="Arial"/>
        <family val="2"/>
      </rPr>
      <t>ENSCL Lille</t>
    </r>
  </si>
  <si>
    <t>Ecole Nat. Sup. de Chimie de Lille</t>
  </si>
  <si>
    <r>
      <rPr>
        <sz val="10"/>
        <color rgb="FF4C4D4F"/>
        <rFont val="Arial"/>
        <family val="2"/>
      </rPr>
      <t>ENSCM Montpellier</t>
    </r>
  </si>
  <si>
    <t>Ecole Nat. Sup. de Chimie de Montpellier</t>
  </si>
  <si>
    <r>
      <rPr>
        <sz val="10"/>
        <color rgb="FF4C4D4F"/>
        <rFont val="Arial"/>
        <family val="2"/>
      </rPr>
      <t>ENSCMu Mulhouse</t>
    </r>
  </si>
  <si>
    <t>Ecole Nat. Sup. de Chimie de Mulhouse</t>
  </si>
  <si>
    <r>
      <rPr>
        <sz val="10"/>
        <color rgb="FF4C4D4F"/>
        <rFont val="Arial"/>
        <family val="2"/>
      </rPr>
      <t>ENSCR Rennes</t>
    </r>
  </si>
  <si>
    <t>Ecole Nat. Sup. de Chimie de Rennes</t>
  </si>
  <si>
    <r>
      <rPr>
        <sz val="10"/>
        <color rgb="FF4C4D4F"/>
        <rFont val="Arial"/>
        <family val="2"/>
      </rPr>
      <t>ENSGTI Pau</t>
    </r>
  </si>
  <si>
    <t>Ecole Nat. Sup. en Génie des Technologies Industrielles</t>
  </si>
  <si>
    <r>
      <rPr>
        <sz val="10"/>
        <color rgb="FF4C4D4F"/>
        <rFont val="Arial"/>
        <family val="2"/>
      </rPr>
      <t>ENSI Poitiers</t>
    </r>
  </si>
  <si>
    <t>Ecole Supérieure d'Ingénieurs de Poitiers</t>
  </si>
  <si>
    <r>
      <rPr>
        <sz val="10"/>
        <color rgb="FF4C4D4F"/>
        <rFont val="Arial"/>
        <family val="2"/>
      </rPr>
      <t>ENSICAEN</t>
    </r>
  </si>
  <si>
    <t>Ecole Nat. Sup. d'Ing.de Caen</t>
  </si>
  <si>
    <r>
      <rPr>
        <sz val="10"/>
        <color rgb="FF4C4D4F"/>
        <rFont val="Arial"/>
        <family val="2"/>
      </rPr>
      <t>ENSMM Besançon</t>
    </r>
  </si>
  <si>
    <t>Ecole Nat. Sup. de Méca. et des Microtech. de Besançon</t>
  </si>
  <si>
    <r>
      <rPr>
        <sz val="10"/>
        <color rgb="FF4C4D4F"/>
        <rFont val="Arial"/>
        <family val="2"/>
      </rPr>
      <t>Grenoble INP - Ense3</t>
    </r>
  </si>
  <si>
    <t>Ecole Nat. Sup. de l'Energie, l'Eau et l'Environnement</t>
  </si>
  <si>
    <r>
      <rPr>
        <sz val="10"/>
        <color rgb="FF4C4D4F"/>
        <rFont val="Arial"/>
        <family val="2"/>
      </rPr>
      <t>Grenoble INP - Ensimag</t>
    </r>
  </si>
  <si>
    <t>Ecole Nat. Sup. d'Inform. et de Mathématiques Appliquées</t>
  </si>
  <si>
    <r>
      <rPr>
        <sz val="10"/>
        <color rgb="FF4C4D4F"/>
        <rFont val="Arial"/>
        <family val="2"/>
      </rPr>
      <t>Grenoble INP - Esisar</t>
    </r>
  </si>
  <si>
    <t>Ecole Nat. Sup. des Systèmes avancés et Réseaux</t>
  </si>
  <si>
    <r>
      <rPr>
        <sz val="10"/>
        <color rgb="FF4C4D4F"/>
        <rFont val="Arial"/>
        <family val="2"/>
      </rPr>
      <t>Grenoble INP - Pagora</t>
    </r>
  </si>
  <si>
    <t>Ecole Internationale du Papier, de la Comm. Imprimée, des Biomatériaux</t>
  </si>
  <si>
    <r>
      <rPr>
        <sz val="10"/>
        <color rgb="FF4C4D4F"/>
        <rFont val="Arial"/>
        <family val="2"/>
      </rPr>
      <t>Grenoble INP - Phelma</t>
    </r>
  </si>
  <si>
    <t>Ecole Nat. Sup. de Physique,Electronique et Matériaux</t>
  </si>
  <si>
    <r>
      <rPr>
        <sz val="10"/>
        <color rgb="FF4C4D4F"/>
        <rFont val="Arial"/>
        <family val="2"/>
      </rPr>
      <t>ISAE-ENSMA Poitiers</t>
    </r>
  </si>
  <si>
    <t>Ecole Nat. Sup. de Mécanique et d'Aéronautique</t>
  </si>
  <si>
    <r>
      <rPr>
        <sz val="10"/>
        <color rgb="FF4C4D4F"/>
        <rFont val="Arial"/>
        <family val="2"/>
      </rPr>
      <t>ISIMA Clermont-Ferrand</t>
    </r>
  </si>
  <si>
    <t>Institut Supérieur d'Info., de Modélisation et applications</t>
  </si>
  <si>
    <r>
      <rPr>
        <sz val="10"/>
        <color rgb="FF4C4D4F"/>
        <rFont val="Arial"/>
        <family val="2"/>
      </rPr>
      <t>Lorraine INP - ENSEM</t>
    </r>
  </si>
  <si>
    <t>Ecole Nat. Sup. d'Electricité et de Mécanique</t>
  </si>
  <si>
    <r>
      <rPr>
        <sz val="10"/>
        <color rgb="FF4C4D4F"/>
        <rFont val="Arial"/>
        <family val="2"/>
      </rPr>
      <t>Lorraine INP - ENSIC</t>
    </r>
  </si>
  <si>
    <t>Ecole Nat. Sup. des Industries Chimiques de Nancy</t>
  </si>
  <si>
    <r>
      <rPr>
        <sz val="10"/>
        <color rgb="FF4C4D4F"/>
        <rFont val="Arial"/>
        <family val="2"/>
      </rPr>
      <t>SeaTech Toulon</t>
    </r>
  </si>
  <si>
    <t>SeaTech</t>
  </si>
  <si>
    <r>
      <rPr>
        <sz val="10"/>
        <color rgb="FF4C4D4F"/>
        <rFont val="Arial"/>
        <family val="2"/>
      </rPr>
      <t>SIGMA Clermont-Ferrand</t>
    </r>
  </si>
  <si>
    <t>Sigma</t>
  </si>
  <si>
    <r>
      <rPr>
        <sz val="10"/>
        <color rgb="FF4C4D4F"/>
        <rFont val="Arial"/>
        <family val="2"/>
      </rPr>
      <t>Supméca Paris</t>
    </r>
  </si>
  <si>
    <t>SupMéca</t>
  </si>
  <si>
    <r>
      <rPr>
        <sz val="10"/>
        <color rgb="FF4C4D4F"/>
        <rFont val="Arial"/>
        <family val="2"/>
      </rPr>
      <t>TELECOM PHYSIQUE Strasbourg</t>
    </r>
  </si>
  <si>
    <t>TELECOM PHYSIQUE Strasbourg</t>
  </si>
  <si>
    <t>Ec. Nat. Sup. d'Electrotechn., Electronique, Info et Hydraulique</t>
  </si>
  <si>
    <r>
      <rPr>
        <sz val="10"/>
        <color rgb="FF4C4D4F"/>
        <rFont val="Arial"/>
        <family val="2"/>
      </rPr>
      <t>Toulouse INP - ENSIACET</t>
    </r>
  </si>
  <si>
    <t>Ecole Nat. Sup. des Ingénieurs en Arts Chimiques et Technologiques de Toulouse</t>
  </si>
  <si>
    <t>ENSIAME Valenciennes</t>
  </si>
  <si>
    <t xml:space="preserve">Total  CCP </t>
  </si>
  <si>
    <t>Places non réparties</t>
  </si>
  <si>
    <t>Autres écoles (concours CCINP)</t>
  </si>
  <si>
    <t>PC-PSI</t>
  </si>
  <si>
    <t>PC-PSI-MP</t>
  </si>
  <si>
    <t>PC-PSI-MP-TSI</t>
  </si>
  <si>
    <t>3iL Ingénieurs</t>
  </si>
  <si>
    <t>ECAM Rennes</t>
  </si>
  <si>
    <t>EIL Côte d’Opale</t>
  </si>
  <si>
    <t>EIVP Paris</t>
  </si>
  <si>
    <t>ENAC Toulouse – Contrôleur Aérien</t>
  </si>
  <si>
    <t>ENS Paris-Saclay</t>
  </si>
  <si>
    <t>ENSAI Rennes :</t>
  </si>
  <si>
    <t>- Civil</t>
  </si>
  <si>
    <t>- Fonctionnaire</t>
  </si>
  <si>
    <t>ENSAIT  Roubaix  :</t>
  </si>
  <si>
    <t>- Formation initiale</t>
  </si>
  <si>
    <t>- Formation apprentissage</t>
  </si>
  <si>
    <t>ENSIL - ENSCI Limoges</t>
  </si>
  <si>
    <t>ENSISA Mulhouse</t>
  </si>
  <si>
    <t>ENTPE Lyon</t>
  </si>
  <si>
    <t>EOST Strasbourg</t>
  </si>
  <si>
    <t>ESB Nantes</t>
  </si>
  <si>
    <t>ESCOM Chimie Compiègne (1)</t>
  </si>
  <si>
    <t>ESIGELEC Rouen</t>
  </si>
  <si>
    <t>ESIPE Créteil (future EPISEN)</t>
  </si>
  <si>
    <t>ESIREM Dijon</t>
  </si>
  <si>
    <t>ESTIA Bidart</t>
  </si>
  <si>
    <t>Grenoble INP - Génie Industriel</t>
  </si>
  <si>
    <t>ISAT Nevers</t>
  </si>
  <si>
    <t>ISEP Paris</t>
  </si>
  <si>
    <t>ITECH Lyon (2)</t>
  </si>
  <si>
    <t>Lorraine INP - EEIGM</t>
  </si>
  <si>
    <t>Lorraine INP - ENSGSI</t>
  </si>
  <si>
    <t>Lorraine INP - ENSTIB</t>
  </si>
  <si>
    <t>Toulouse INP - ENIT</t>
  </si>
  <si>
    <t>École de l’air - Salon (3)</t>
  </si>
  <si>
    <t>ESM Saint-Cyr (3)</t>
  </si>
  <si>
    <t>Total  écoles affiliées aux concours CCP (environ)</t>
  </si>
  <si>
    <t>Total  CCP et affiliées  (environ)</t>
  </si>
  <si>
    <t>Banque e3a-Polytech : Concours POLYTECH</t>
  </si>
  <si>
    <t>ENSIBS – Lorient</t>
  </si>
  <si>
    <r>
      <t>ENSIM – Le Mans (</t>
    </r>
    <r>
      <rPr>
        <i/>
        <sz val="10"/>
        <color rgb="FF000000"/>
        <rFont val="Arial"/>
        <family val="2"/>
      </rPr>
      <t>école associée Polytech)</t>
    </r>
  </si>
  <si>
    <t>ENSTBB - Bordeaux</t>
  </si>
  <si>
    <t>ESBS – Strasbourg</t>
  </si>
  <si>
    <r>
      <t>ESGT – Le Mans (</t>
    </r>
    <r>
      <rPr>
        <i/>
        <sz val="10"/>
        <color rgb="FF000000"/>
        <rFont val="Arial"/>
        <family val="2"/>
      </rPr>
      <t>école associée Polytech)</t>
    </r>
  </si>
  <si>
    <t>ESIPE – Créteil</t>
  </si>
  <si>
    <t>ESIR – Rennes</t>
  </si>
  <si>
    <t>ESIReims – Reims</t>
  </si>
  <si>
    <t>ESIREM – Dijon</t>
  </si>
  <si>
    <t>ESIAB – Brest</t>
  </si>
  <si>
    <t>ESIROI – Saint Denis de la Réunion</t>
  </si>
  <si>
    <t>ESIX – Normandie – Caen / Cherbourg</t>
  </si>
  <si>
    <t>ISAT – Nevers</t>
  </si>
  <si>
    <t>ISIFC – Besançon</t>
  </si>
  <si>
    <t>ISTY – Vélizy</t>
  </si>
  <si>
    <t>SUP GALILEE Villetaneuse</t>
  </si>
  <si>
    <t>Polytech Annecy-Chambéry</t>
  </si>
  <si>
    <t>Polytech Clermont-Ferrand</t>
  </si>
  <si>
    <t>Polytech Lille</t>
  </si>
  <si>
    <t>Polytech Lyon</t>
  </si>
  <si>
    <t>Polytech Marseille</t>
  </si>
  <si>
    <t>Polytech Montpellier</t>
  </si>
  <si>
    <t>Polytech Nancy</t>
  </si>
  <si>
    <t>Polytech Nantes</t>
  </si>
  <si>
    <t>Polytech Nice</t>
  </si>
  <si>
    <t>Polytech Orléans</t>
  </si>
  <si>
    <t>Polytech Paris Saclay</t>
  </si>
  <si>
    <t>Polytech Tours</t>
  </si>
  <si>
    <t>Total POLYTECH</t>
  </si>
  <si>
    <t>Banque e3a-Polytech : Concours AVENIR PRÉPAS</t>
  </si>
  <si>
    <t>ECE</t>
  </si>
  <si>
    <t>ECE Paris</t>
  </si>
  <si>
    <t>ECE Paris apprentissage</t>
  </si>
  <si>
    <t>ECE Lyon</t>
  </si>
  <si>
    <t>EIGSI</t>
  </si>
  <si>
    <t xml:space="preserve">EIGSI La Rochelle 
</t>
  </si>
  <si>
    <t>EIGSI Casablanca</t>
  </si>
  <si>
    <t>ESIGELEC</t>
  </si>
  <si>
    <t>École Supérieure d’Ingénieurs en Génie Électrique</t>
  </si>
  <si>
    <t>ESILV - Paris La Défense</t>
  </si>
  <si>
    <t>École Supérieure d’Ingénieurs Léonard de Vinci</t>
  </si>
  <si>
    <t>ESITC Caen</t>
  </si>
  <si>
    <t>École d’Ingénieurs BTP Génie Civil</t>
  </si>
  <si>
    <t>ESTACA Paris-Saclay Laval</t>
  </si>
  <si>
    <r>
      <t xml:space="preserve">ESTACA Laval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 xml:space="preserve">Filière Aéronautique et Spatial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 xml:space="preserve">Filière Automobile ESTACA Paris-Saclay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 xml:space="preserve">Filière Aéronautique et Spatial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>Filière Automobile ou Transports Guidés</t>
    </r>
  </si>
  <si>
    <t>Total AVENIR Prepas</t>
  </si>
  <si>
    <t>Banque e3a-Polytech : Concours FESIC Prépa</t>
  </si>
  <si>
    <t>ECAM Lyon</t>
  </si>
  <si>
    <t>ECAM Strasbourg-Europe</t>
  </si>
  <si>
    <t>ECAM Strasbourg – Europe</t>
  </si>
  <si>
    <t>ECAM-EPMI Cergy-Pontoise</t>
  </si>
  <si>
    <t>UniLaSalle Beauvais</t>
  </si>
  <si>
    <t>UniLaSalle – Rennes EME</t>
  </si>
  <si>
    <t>UniLaSalle – Rennes EM</t>
  </si>
  <si>
    <t>Total Concours FESIC prépa</t>
  </si>
  <si>
    <t>Banque e3a-Polytech : Concours PUISSANCE ALPHA-CPGE</t>
  </si>
  <si>
    <t>École d’Ingénieurs Informatique de Limoges</t>
  </si>
  <si>
    <t>EFREI Paris</t>
  </si>
  <si>
    <t>École d’Ingénieur du Numérique</t>
  </si>
  <si>
    <t>ELISA Aerospace</t>
  </si>
  <si>
    <t>École d’Ingénieurs des Sciences Aérospatiales</t>
  </si>
  <si>
    <t>ESAIP Angers – Aix-en-Provence</t>
  </si>
  <si>
    <t>ESAIP Angers-Aix-en-Provence</t>
  </si>
  <si>
    <t>ESEO Angers – Paris Vélizy</t>
  </si>
  <si>
    <t>ESIEA – Paris / Laval</t>
  </si>
  <si>
    <t>École d’Ingénieurs en Sciences et Technologies du Numérique</t>
  </si>
  <si>
    <t>ESIEE Amiens</t>
  </si>
  <si>
    <t>École d’Ingénieurs</t>
  </si>
  <si>
    <t>ESIEE Paris</t>
  </si>
  <si>
    <t>HEI Lille</t>
  </si>
  <si>
    <t>ISEN Lille</t>
  </si>
  <si>
    <t>ISEN -Yncréa Méditerranée – Toulon</t>
  </si>
  <si>
    <t>ISEN Méditerranée Toulon</t>
  </si>
  <si>
    <t>ISEN-Yncréa Méditerranée - Nîmes</t>
  </si>
  <si>
    <t>ISEN Méditerranée Nîmes</t>
  </si>
  <si>
    <t>ISEN-Yncréa Ouest – Brest</t>
  </si>
  <si>
    <t>ISEN Yncréa Ouest Brest</t>
  </si>
  <si>
    <t>ISEN-Yncréa Ouest – Nantes</t>
  </si>
  <si>
    <t>ISEN Yncréa Nantes</t>
  </si>
  <si>
    <t>Total concours Puissance</t>
  </si>
  <si>
    <t>Banque e3a-Polytech : écoles indépendantes</t>
  </si>
  <si>
    <t>EIDD Paris</t>
  </si>
  <si>
    <t>École d’Ingénieur Denis Diderot</t>
  </si>
  <si>
    <t>EIL Côte d'Opale</t>
  </si>
  <si>
    <r>
      <t xml:space="preserve">École d’Ingénieurs du Littoral Côte d'Opale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 xml:space="preserve">Cycle ingénieur spécialité Informatique (Calais)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 xml:space="preserve">Cycle ingénieur spécialité Génie Industriel (Longuenesse -Saint-Omer)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>Cycle Ingénieur Génie Energétique et Environnement (Dunkerque)</t>
    </r>
  </si>
  <si>
    <t>ENSAIT</t>
  </si>
  <si>
    <r>
      <t xml:space="preserve">École Nationale Supérieure des Arts et Industries Textiles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 xml:space="preserve">Formation initiale
</t>
    </r>
    <r>
      <rPr>
        <sz val="10"/>
        <color indexed="8"/>
        <rFont val="Times New Roman"/>
        <family val="1"/>
        <charset val="204"/>
      </rPr>
      <t xml:space="preserve">-     </t>
    </r>
    <r>
      <rPr>
        <sz val="10"/>
        <color indexed="8"/>
        <rFont val="Tahoma"/>
        <family val="1"/>
        <charset val="204"/>
      </rPr>
      <t>Formation apprentissage</t>
    </r>
  </si>
  <si>
    <t>ESB</t>
  </si>
  <si>
    <t>École Supérieure du Bois, Sciences et technologies des matériaux biosourcés</t>
  </si>
  <si>
    <t>ESTIA</t>
  </si>
  <si>
    <t>École Supérieure des Technologies Industrielles Avancées</t>
  </si>
  <si>
    <t>INP-ENI Tarbes</t>
  </si>
  <si>
    <t>Ecole Nationale d’Ingénieurs de Tarbes</t>
  </si>
  <si>
    <t>ISMANS CESI</t>
  </si>
  <si>
    <t>Institut Supérieur des Matériaux et Mécaniques Avancés</t>
  </si>
  <si>
    <t>IMT Lille - Douai en Partenariat avec ISPA</t>
  </si>
  <si>
    <t>Institut Mines Télécom Lille - Douai en Partenariat avec ISPA</t>
  </si>
  <si>
    <t>ENSM - Nantes</t>
  </si>
  <si>
    <t>ESFF</t>
  </si>
  <si>
    <t>Ecole supérieure de forge et fonderie</t>
  </si>
  <si>
    <t>Paoli Tech</t>
  </si>
  <si>
    <t>Ecole d’ingénieurs Paoli Tech de l’Université de Corse, spécialité Energétique</t>
  </si>
  <si>
    <t>Total école indépendnates</t>
  </si>
  <si>
    <t>Total e3a</t>
  </si>
  <si>
    <t>Ecoles recrutant sur le concours CCP TSI</t>
  </si>
  <si>
    <t>Ecoles recrutant sur le concours Centrale TSI</t>
  </si>
  <si>
    <t>En rouge les données de l'année 2019</t>
  </si>
  <si>
    <t>TOTAL</t>
  </si>
  <si>
    <t>"+205 places à répartir sur les filières MP-PC-PSI"</t>
  </si>
  <si>
    <t>"+35 places à répartir sur les filières MP-PC-PSI-TSI"</t>
  </si>
  <si>
    <r>
      <rPr>
        <sz val="9"/>
        <color rgb="FF4C4D4F"/>
        <rFont val="Arial"/>
        <family val="2"/>
      </rPr>
      <t>Bordeaux INP - ENSC Cognitique</t>
    </r>
  </si>
  <si>
    <r>
      <rPr>
        <sz val="9"/>
        <color rgb="FF4C4D4F"/>
        <rFont val="Arial"/>
        <family val="2"/>
      </rPr>
      <t>Bordeaux INP - ENSCBP</t>
    </r>
  </si>
  <si>
    <r>
      <rPr>
        <sz val="9"/>
        <color rgb="FF4C4D4F"/>
        <rFont val="Arial"/>
        <family val="2"/>
      </rPr>
      <t>Bordeaux INP - ENSEIRB - MATMECA</t>
    </r>
  </si>
  <si>
    <r>
      <rPr>
        <sz val="9"/>
        <color rgb="FF4C4D4F"/>
        <rFont val="Arial"/>
        <family val="2"/>
      </rPr>
      <t>Bordeaux INP - ENSPIMA</t>
    </r>
  </si>
  <si>
    <r>
      <rPr>
        <sz val="9"/>
        <color rgb="FF4C4D4F"/>
        <rFont val="Arial"/>
        <family val="2"/>
      </rPr>
      <t>Chimie ParisTech</t>
    </r>
  </si>
  <si>
    <r>
      <rPr>
        <sz val="9"/>
        <color rgb="FF4C4D4F"/>
        <rFont val="Arial"/>
        <family val="2"/>
      </rPr>
      <t xml:space="preserve">CPE Lyon </t>
    </r>
    <r>
      <rPr>
        <sz val="5"/>
        <color rgb="FF4C4D4F"/>
        <rFont val="Arial"/>
        <family val="2"/>
      </rPr>
      <t>(1)</t>
    </r>
  </si>
  <si>
    <r>
      <rPr>
        <sz val="9"/>
        <color rgb="FF4C4D4F"/>
        <rFont val="Arial"/>
        <family val="2"/>
      </rPr>
      <t>ECPM Strasbourg</t>
    </r>
  </si>
  <si>
    <r>
      <rPr>
        <sz val="9"/>
        <color rgb="FF4C4D4F"/>
        <rFont val="Arial"/>
        <family val="2"/>
      </rPr>
      <t>EISTI Cergy - Pau</t>
    </r>
  </si>
  <si>
    <r>
      <rPr>
        <sz val="9"/>
        <color rgb="FF4C4D4F"/>
        <rFont val="Arial"/>
        <family val="2"/>
      </rPr>
      <t>ENAC Toulouse - Ingénieurs</t>
    </r>
  </si>
  <si>
    <r>
      <rPr>
        <sz val="9"/>
        <color rgb="FF4C4D4F"/>
        <rFont val="Arial"/>
        <family val="2"/>
      </rPr>
      <t>ENGEES Strasbourg</t>
    </r>
  </si>
  <si>
    <r>
      <rPr>
        <sz val="9"/>
        <color rgb="FF4C4D4F"/>
        <rFont val="Arial"/>
        <family val="2"/>
      </rPr>
      <t>ENSCL Lille</t>
    </r>
  </si>
  <si>
    <r>
      <rPr>
        <sz val="9"/>
        <color rgb="FF4C4D4F"/>
        <rFont val="Arial"/>
        <family val="2"/>
      </rPr>
      <t>ENSCM Montpellier</t>
    </r>
  </si>
  <si>
    <r>
      <rPr>
        <sz val="9"/>
        <color rgb="FF4C4D4F"/>
        <rFont val="Arial"/>
        <family val="2"/>
      </rPr>
      <t>ENSCMu Mulhouse</t>
    </r>
  </si>
  <si>
    <r>
      <rPr>
        <sz val="9"/>
        <color rgb="FF4C4D4F"/>
        <rFont val="Arial"/>
        <family val="2"/>
      </rPr>
      <t>ENSCR Rennes</t>
    </r>
  </si>
  <si>
    <r>
      <rPr>
        <sz val="9"/>
        <color rgb="FF4C4D4F"/>
        <rFont val="Arial"/>
        <family val="2"/>
      </rPr>
      <t>ENSGTI Pau</t>
    </r>
  </si>
  <si>
    <r>
      <rPr>
        <sz val="9"/>
        <color rgb="FF4C4D4F"/>
        <rFont val="Arial"/>
        <family val="2"/>
      </rPr>
      <t>ENSI Poitiers</t>
    </r>
  </si>
  <si>
    <r>
      <rPr>
        <sz val="9"/>
        <color rgb="FF4C4D4F"/>
        <rFont val="Arial"/>
        <family val="2"/>
      </rPr>
      <t>ENSICAEN</t>
    </r>
  </si>
  <si>
    <r>
      <rPr>
        <sz val="9"/>
        <color rgb="FF4C4D4F"/>
        <rFont val="Arial"/>
        <family val="2"/>
      </rPr>
      <t>ENSMM Besançon</t>
    </r>
  </si>
  <si>
    <r>
      <rPr>
        <sz val="9"/>
        <color rgb="FF4C4D4F"/>
        <rFont val="Arial"/>
        <family val="2"/>
      </rPr>
      <t>Grenoble INP - Ense3</t>
    </r>
  </si>
  <si>
    <r>
      <rPr>
        <sz val="9"/>
        <color rgb="FF4C4D4F"/>
        <rFont val="Arial"/>
        <family val="2"/>
      </rPr>
      <t>Grenoble INP - Ensimag</t>
    </r>
  </si>
  <si>
    <r>
      <rPr>
        <sz val="9"/>
        <color rgb="FF4C4D4F"/>
        <rFont val="Arial"/>
        <family val="2"/>
      </rPr>
      <t>Grenoble INP - Esisar</t>
    </r>
  </si>
  <si>
    <r>
      <rPr>
        <sz val="9"/>
        <color rgb="FF4C4D4F"/>
        <rFont val="Arial"/>
        <family val="2"/>
      </rPr>
      <t>Grenoble INP - Pagora</t>
    </r>
  </si>
  <si>
    <r>
      <rPr>
        <sz val="9"/>
        <color rgb="FF4C4D4F"/>
        <rFont val="Arial"/>
        <family val="2"/>
      </rPr>
      <t>Grenoble INP - Phelma</t>
    </r>
  </si>
  <si>
    <r>
      <rPr>
        <sz val="9"/>
        <color rgb="FF4C4D4F"/>
        <rFont val="Arial"/>
        <family val="2"/>
      </rPr>
      <t>ISAE-ENSMA Poitiers</t>
    </r>
  </si>
  <si>
    <r>
      <rPr>
        <sz val="9"/>
        <color rgb="FF4C4D4F"/>
        <rFont val="Arial"/>
        <family val="2"/>
      </rPr>
      <t>ISIMA Clermont-Ferrand</t>
    </r>
  </si>
  <si>
    <r>
      <rPr>
        <sz val="9"/>
        <color rgb="FF4C4D4F"/>
        <rFont val="Arial"/>
        <family val="2"/>
      </rPr>
      <t>Lorraine INP - ENSEM</t>
    </r>
  </si>
  <si>
    <r>
      <rPr>
        <sz val="9"/>
        <color rgb="FF4C4D4F"/>
        <rFont val="Arial"/>
        <family val="2"/>
      </rPr>
      <t>Lorraine INP - ENSIC</t>
    </r>
  </si>
  <si>
    <r>
      <rPr>
        <sz val="9"/>
        <color rgb="FF4C4D4F"/>
        <rFont val="Arial"/>
        <family val="2"/>
      </rPr>
      <t>SeaTech Toulon</t>
    </r>
  </si>
  <si>
    <r>
      <rPr>
        <sz val="9"/>
        <color rgb="FF4C4D4F"/>
        <rFont val="Arial"/>
        <family val="2"/>
      </rPr>
      <t>SIGMA Clermont-Ferrand</t>
    </r>
  </si>
  <si>
    <r>
      <rPr>
        <sz val="9"/>
        <color rgb="FF4C4D4F"/>
        <rFont val="Arial"/>
        <family val="2"/>
      </rPr>
      <t>Supméca Paris</t>
    </r>
  </si>
  <si>
    <r>
      <rPr>
        <sz val="9"/>
        <color rgb="FF4C4D4F"/>
        <rFont val="Arial"/>
        <family val="2"/>
      </rPr>
      <t>TELECOM PHYSIQUE Strasbourg</t>
    </r>
  </si>
  <si>
    <r>
      <rPr>
        <sz val="9"/>
        <color rgb="FF4C4D4F"/>
        <rFont val="Arial"/>
        <family val="2"/>
      </rPr>
      <t>Toulouse INP - ENSEEIHT</t>
    </r>
  </si>
  <si>
    <r>
      <rPr>
        <sz val="9"/>
        <color rgb="FF4C4D4F"/>
        <rFont val="Arial"/>
        <family val="2"/>
      </rPr>
      <t>Toulouse INP - ENSIACET</t>
    </r>
  </si>
  <si>
    <r>
      <rPr>
        <sz val="9"/>
        <color rgb="FF4C4D4F"/>
        <rFont val="Arial"/>
        <family val="2"/>
      </rPr>
      <t>3iL Ingénieurs</t>
    </r>
  </si>
  <si>
    <r>
      <rPr>
        <sz val="9"/>
        <color rgb="FF4C4D4F"/>
        <rFont val="Arial"/>
        <family val="2"/>
      </rPr>
      <t>ECAM Rennes</t>
    </r>
  </si>
  <si>
    <r>
      <rPr>
        <sz val="9"/>
        <color rgb="FF4C4D4F"/>
        <rFont val="Arial"/>
        <family val="2"/>
      </rPr>
      <t>EIL Côte d’Opale</t>
    </r>
  </si>
  <si>
    <r>
      <rPr>
        <sz val="9"/>
        <color rgb="FF4C4D4F"/>
        <rFont val="Arial"/>
        <family val="2"/>
      </rPr>
      <t>EIVP Paris</t>
    </r>
  </si>
  <si>
    <r>
      <rPr>
        <sz val="9"/>
        <color rgb="FF4C4D4F"/>
        <rFont val="Arial"/>
        <family val="2"/>
      </rPr>
      <t>ENAC Toulouse – Contrôleur Aérien</t>
    </r>
  </si>
  <si>
    <r>
      <rPr>
        <sz val="9"/>
        <color rgb="FF4C4D4F"/>
        <rFont val="Arial"/>
        <family val="2"/>
      </rPr>
      <t>ENS Paris-Saclay</t>
    </r>
  </si>
  <si>
    <r>
      <rPr>
        <sz val="9"/>
        <color rgb="FF4C4D4F"/>
        <rFont val="Arial"/>
        <family val="2"/>
      </rPr>
      <t>ENS Rennes</t>
    </r>
  </si>
  <si>
    <r>
      <rPr>
        <sz val="9"/>
        <color rgb="FF4C4D4F"/>
        <rFont val="Arial"/>
        <family val="2"/>
      </rPr>
      <t>ENSAI Rennes :</t>
    </r>
  </si>
  <si>
    <r>
      <rPr>
        <sz val="9"/>
        <color rgb="FF4C4D4F"/>
        <rFont val="Arial"/>
        <family val="2"/>
      </rPr>
      <t>- Civil</t>
    </r>
  </si>
  <si>
    <r>
      <rPr>
        <sz val="9"/>
        <color rgb="FF4C4D4F"/>
        <rFont val="Arial"/>
        <family val="2"/>
      </rPr>
      <t>- Fonctionnaire</t>
    </r>
  </si>
  <si>
    <r>
      <rPr>
        <sz val="9"/>
        <color rgb="FF4C4D4F"/>
        <rFont val="Arial"/>
        <family val="2"/>
      </rPr>
      <t>ENSAIT  Roubaix  :</t>
    </r>
  </si>
  <si>
    <r>
      <rPr>
        <sz val="9"/>
        <color rgb="FF4C4D4F"/>
        <rFont val="Arial"/>
        <family val="2"/>
      </rPr>
      <t>- Formation initiale</t>
    </r>
  </si>
  <si>
    <r>
      <rPr>
        <sz val="9"/>
        <color rgb="FF4C4D4F"/>
        <rFont val="Arial"/>
        <family val="2"/>
      </rPr>
      <t>- Formation apprentissage</t>
    </r>
  </si>
  <si>
    <r>
      <rPr>
        <sz val="9"/>
        <color rgb="FF4C4D4F"/>
        <rFont val="Arial"/>
        <family val="2"/>
      </rPr>
      <t>ENSIL - ENSCI Limoges</t>
    </r>
  </si>
  <si>
    <r>
      <rPr>
        <sz val="9"/>
        <color rgb="FF4C4D4F"/>
        <rFont val="Arial"/>
        <family val="2"/>
      </rPr>
      <t>ENSISA Mulhouse</t>
    </r>
  </si>
  <si>
    <r>
      <rPr>
        <sz val="9"/>
        <color rgb="FF4C4D4F"/>
        <rFont val="Arial"/>
        <family val="2"/>
      </rPr>
      <t>ENTPE Lyon</t>
    </r>
  </si>
  <si>
    <r>
      <rPr>
        <sz val="9"/>
        <color rgb="FF4C4D4F"/>
        <rFont val="Arial"/>
        <family val="2"/>
      </rPr>
      <t>EOST Strasbourg</t>
    </r>
  </si>
  <si>
    <r>
      <rPr>
        <sz val="9"/>
        <color rgb="FF4C4D4F"/>
        <rFont val="Arial"/>
        <family val="2"/>
      </rPr>
      <t>ESB Nantes</t>
    </r>
  </si>
  <si>
    <r>
      <rPr>
        <sz val="9"/>
        <color rgb="FF4C4D4F"/>
        <rFont val="Arial"/>
        <family val="2"/>
      </rPr>
      <t>ESCOM Chimie Compiègne (1)</t>
    </r>
  </si>
  <si>
    <r>
      <rPr>
        <sz val="9"/>
        <color rgb="FF4C4D4F"/>
        <rFont val="Arial"/>
        <family val="2"/>
      </rPr>
      <t>ESIGELEC Rouen</t>
    </r>
  </si>
  <si>
    <r>
      <rPr>
        <sz val="9"/>
        <color rgb="FF4C4D4F"/>
        <rFont val="Arial"/>
        <family val="2"/>
      </rPr>
      <t>ESIPE Créteil (future EPISEN)</t>
    </r>
  </si>
  <si>
    <r>
      <rPr>
        <sz val="9"/>
        <color rgb="FF4C4D4F"/>
        <rFont val="Arial"/>
        <family val="2"/>
      </rPr>
      <t>ESIREM Dijon</t>
    </r>
  </si>
  <si>
    <r>
      <rPr>
        <sz val="9"/>
        <color rgb="FF4C4D4F"/>
        <rFont val="Arial"/>
        <family val="2"/>
      </rPr>
      <t>ESTIA Bidart</t>
    </r>
  </si>
  <si>
    <r>
      <rPr>
        <sz val="9"/>
        <color rgb="FF4C4D4F"/>
        <rFont val="Arial"/>
        <family val="2"/>
      </rPr>
      <t>Grenoble INP - Génie Industriel</t>
    </r>
  </si>
  <si>
    <r>
      <rPr>
        <sz val="9"/>
        <color rgb="FF4C4D4F"/>
        <rFont val="Arial"/>
        <family val="2"/>
      </rPr>
      <t>ISAT Nevers</t>
    </r>
  </si>
  <si>
    <r>
      <rPr>
        <sz val="9"/>
        <color rgb="FF4C4D4F"/>
        <rFont val="Arial"/>
        <family val="2"/>
      </rPr>
      <t>ISEP Paris</t>
    </r>
  </si>
  <si>
    <r>
      <rPr>
        <sz val="9"/>
        <color rgb="FF4C4D4F"/>
        <rFont val="Arial"/>
        <family val="2"/>
      </rPr>
      <t>ITECH Lyon (2)</t>
    </r>
  </si>
  <si>
    <r>
      <rPr>
        <sz val="9"/>
        <color rgb="FF4C4D4F"/>
        <rFont val="Arial"/>
        <family val="2"/>
      </rPr>
      <t>Lorraine INP - EEIGM</t>
    </r>
  </si>
  <si>
    <r>
      <rPr>
        <sz val="9"/>
        <color rgb="FF4C4D4F"/>
        <rFont val="Arial"/>
        <family val="2"/>
      </rPr>
      <t>Lorraine INP - ENSGSI</t>
    </r>
  </si>
  <si>
    <r>
      <rPr>
        <sz val="9"/>
        <color rgb="FF4C4D4F"/>
        <rFont val="Arial"/>
        <family val="2"/>
      </rPr>
      <t>Lorraine INP - ENSTIB</t>
    </r>
  </si>
  <si>
    <r>
      <rPr>
        <sz val="9"/>
        <color rgb="FF4C4D4F"/>
        <rFont val="Arial"/>
        <family val="2"/>
      </rPr>
      <t>Toulouse INP - ENIT</t>
    </r>
  </si>
  <si>
    <r>
      <rPr>
        <sz val="9"/>
        <color rgb="FF4C4D4F"/>
        <rFont val="Arial"/>
        <family val="2"/>
      </rPr>
      <t>École de l’air - Salon (3)</t>
    </r>
  </si>
  <si>
    <r>
      <rPr>
        <sz val="9"/>
        <color rgb="FF4C4D4F"/>
        <rFont val="Arial"/>
        <family val="2"/>
      </rPr>
      <t>ESM Saint-Cyr (3)</t>
    </r>
  </si>
  <si>
    <r>
      <t>ENSIM – Le Mans (</t>
    </r>
    <r>
      <rPr>
        <i/>
        <sz val="9"/>
        <color indexed="8"/>
        <rFont val="Arial"/>
        <family val="2"/>
      </rPr>
      <t>école associée Polytech)</t>
    </r>
  </si>
  <si>
    <r>
      <t>ESGT – Le Mans (</t>
    </r>
    <r>
      <rPr>
        <i/>
        <sz val="9"/>
        <color indexed="8"/>
        <rFont val="Arial"/>
        <family val="2"/>
      </rPr>
      <t>école associée Polytech)</t>
    </r>
  </si>
  <si>
    <r>
      <rPr>
        <sz val="9"/>
        <color rgb="FF4C4D4F"/>
        <rFont val="Arial"/>
        <family val="2"/>
      </rPr>
      <t>Polytech Annecy-Chambéry</t>
    </r>
  </si>
  <si>
    <r>
      <rPr>
        <sz val="9"/>
        <color rgb="FF4C4D4F"/>
        <rFont val="Arial"/>
        <family val="2"/>
      </rPr>
      <t>Polytech Clermont-Ferrand</t>
    </r>
  </si>
  <si>
    <r>
      <rPr>
        <sz val="9"/>
        <color rgb="FF4C4D4F"/>
        <rFont val="Arial"/>
        <family val="2"/>
      </rPr>
      <t>Polytech Lille</t>
    </r>
  </si>
  <si>
    <r>
      <rPr>
        <sz val="9"/>
        <color rgb="FF4C4D4F"/>
        <rFont val="Arial"/>
        <family val="2"/>
      </rPr>
      <t>Polytech Lyon</t>
    </r>
  </si>
  <si>
    <r>
      <rPr>
        <sz val="9"/>
        <color rgb="FF4C4D4F"/>
        <rFont val="Arial"/>
        <family val="2"/>
      </rPr>
      <t>Polytech Marseille</t>
    </r>
  </si>
  <si>
    <r>
      <rPr>
        <sz val="9"/>
        <color rgb="FF4C4D4F"/>
        <rFont val="Arial"/>
        <family val="2"/>
      </rPr>
      <t>Polytech Montpellier</t>
    </r>
  </si>
  <si>
    <r>
      <rPr>
        <sz val="9"/>
        <color rgb="FF4C4D4F"/>
        <rFont val="Arial"/>
        <family val="2"/>
      </rPr>
      <t>Polytech Nancy</t>
    </r>
  </si>
  <si>
    <r>
      <rPr>
        <sz val="9"/>
        <color rgb="FF4C4D4F"/>
        <rFont val="Arial"/>
        <family val="2"/>
      </rPr>
      <t>Polytech Nantes</t>
    </r>
  </si>
  <si>
    <r>
      <rPr>
        <sz val="9"/>
        <color rgb="FF4C4D4F"/>
        <rFont val="Arial"/>
        <family val="2"/>
      </rPr>
      <t>Polytech Nice</t>
    </r>
  </si>
  <si>
    <r>
      <rPr>
        <sz val="9"/>
        <color rgb="FF4C4D4F"/>
        <rFont val="Arial"/>
        <family val="2"/>
      </rPr>
      <t>Polytech Orléans</t>
    </r>
  </si>
  <si>
    <r>
      <rPr>
        <sz val="9"/>
        <color rgb="FF4C4D4F"/>
        <rFont val="Arial"/>
        <family val="2"/>
      </rPr>
      <t>Polytech Tours</t>
    </r>
  </si>
  <si>
    <t>¨PSI</t>
  </si>
  <si>
    <t>E3A</t>
  </si>
  <si>
    <t>Fesic</t>
  </si>
  <si>
    <t>Archimè</t>
  </si>
  <si>
    <t>C.C.P.</t>
  </si>
  <si>
    <t>Téléco.Br</t>
  </si>
  <si>
    <t>Mines AADN</t>
  </si>
  <si>
    <t>Telecom INT</t>
  </si>
  <si>
    <t>* + xxxx places en MP, PC et PSI ; + xxxx places en MP, PC, PSI et TSI ; + xxxx places en PC et PSI</t>
  </si>
  <si>
    <t xml:space="preserve"> TELECOM INT   (écrit Mines-Ponts)</t>
  </si>
  <si>
    <t>ISMIN St Etienne</t>
  </si>
  <si>
    <t xml:space="preserve">ENSG </t>
  </si>
  <si>
    <t>ENSIIE Evry &amp; Starsbourg</t>
  </si>
  <si>
    <t>Ecoles des Mines   (écrit Mines-Ponts)</t>
  </si>
  <si>
    <t>Total Ecoles des Mines</t>
  </si>
  <si>
    <t>Total concours Mines et affiliés</t>
  </si>
  <si>
    <t xml:space="preserve">Concours Communs Polytechniques </t>
  </si>
  <si>
    <t>ENSMM Besançon</t>
  </si>
  <si>
    <t>ENSC Bordeaux</t>
  </si>
  <si>
    <t>ENSCPB Bordeaux</t>
  </si>
  <si>
    <t>ENSEIRB Bordeaux</t>
  </si>
  <si>
    <t>ENSICaen</t>
  </si>
  <si>
    <t>EISTI Cergy+Pau</t>
  </si>
  <si>
    <t>SIGMA Clermont-Ferrand</t>
  </si>
  <si>
    <t>Ecole Nat. Sup. de Chimie de Clermont-Ferrand</t>
  </si>
  <si>
    <t>ISIMA Clermont-Ferrand</t>
  </si>
  <si>
    <t>ENSE3 Grenoble</t>
  </si>
  <si>
    <t>ENSIMAG Grenoble</t>
  </si>
  <si>
    <t>ESISAR Grenoble</t>
  </si>
  <si>
    <t>PAGORA Grenoble</t>
  </si>
  <si>
    <t>PHELMA Grenoble</t>
  </si>
  <si>
    <t>ENSCL Lille</t>
  </si>
  <si>
    <t>CPE Lyon</t>
  </si>
  <si>
    <t>ENSCM Montpellier</t>
  </si>
  <si>
    <t>ENSCMu Mulhouse</t>
  </si>
  <si>
    <t>ENSEM Nancy</t>
  </si>
  <si>
    <t>ENSG Nancy</t>
  </si>
  <si>
    <t>Ecole Nat. Sup. de Géologie de Nancy</t>
  </si>
  <si>
    <t>ENSIC Nancy</t>
  </si>
  <si>
    <t>SUPMECA Paris</t>
  </si>
  <si>
    <t>Centre d'Etudes Sup. des Techniques Industrielles(CESTI)</t>
  </si>
  <si>
    <t>SEATECH Toulon (supmeca)</t>
  </si>
  <si>
    <t>ENSGTI Pau</t>
  </si>
  <si>
    <t>ENSMA Poitiers</t>
  </si>
  <si>
    <t>ENSI Poitiers</t>
  </si>
  <si>
    <t>ENSCR Rennes</t>
  </si>
  <si>
    <t>ECPM Strasbourg</t>
  </si>
  <si>
    <t>ENGEES Strasbourg</t>
  </si>
  <si>
    <t>ENSPS Strasbourg</t>
  </si>
  <si>
    <t>ENAC Toulouse</t>
  </si>
  <si>
    <t>ENSEEIHT Toulouse</t>
  </si>
  <si>
    <t>ENSIACET Toulouse</t>
  </si>
  <si>
    <t>Ecole Nat Sup d'Ingé en Info, Autom, Méca, Energ, Electronique</t>
  </si>
  <si>
    <t>Autres écoles (concours CCP)</t>
  </si>
  <si>
    <t>EEIGM Nancy</t>
  </si>
  <si>
    <t>Ecole Européenne d'Ingénieurs en Génie des Matériaux</t>
  </si>
  <si>
    <t>EIL Côte d'opale</t>
  </si>
  <si>
    <t>Ecole EIL site Calais Longuenesse</t>
  </si>
  <si>
    <t>INP Toulouse ENIT</t>
  </si>
  <si>
    <t>Ecole national d'ingénieur de Tarbes</t>
  </si>
  <si>
    <t>ENSAI Rennes</t>
  </si>
  <si>
    <t>Ecole Nationale de la Statistique et de l'Analyse de l'Info</t>
  </si>
  <si>
    <t>ENSCI Limoges</t>
  </si>
  <si>
    <t>Ecole Nat. Sup. de Céramique Industrielle</t>
  </si>
  <si>
    <t>Ecole Nat. Sup. d'Ingé Sud Alsace</t>
  </si>
  <si>
    <t>Ecole et Observatoire de la Terre</t>
  </si>
  <si>
    <t>INP Grenoble</t>
  </si>
  <si>
    <t>Ecole Nat. Sup. de Génie Industriel</t>
  </si>
  <si>
    <t>ENSGSI Nancy</t>
  </si>
  <si>
    <t>Ecole Nat. Sup. en Génie des Systèmes Industriels</t>
  </si>
  <si>
    <t>Ecole de l'Air</t>
  </si>
  <si>
    <t>Ecole de l'Air de Salon de Provence</t>
  </si>
  <si>
    <t>ESM Saint-Cyr</t>
  </si>
  <si>
    <t>Ecole Spéciale Militaire de Saint-Cyr-Coëtquidan</t>
  </si>
  <si>
    <t>ENSTIB Epinal</t>
  </si>
  <si>
    <t>Ecole Nationale Supérieure des Technologies et Industries du Bois</t>
  </si>
  <si>
    <t>ARCHIMEDE (Concours e3a)</t>
  </si>
  <si>
    <t>ENSIBS Lorient</t>
  </si>
  <si>
    <t>Ecole Nationale Supérieure d'Ingénieurs Bretagne Sud</t>
  </si>
  <si>
    <t>ENSIM Le Mans</t>
  </si>
  <si>
    <t>Ecole Nationale Supérieure d'Ingénieurs du Mans</t>
  </si>
  <si>
    <t>ESBS Strasbourg</t>
  </si>
  <si>
    <t>Ecole Supérieure de Biotechnologie</t>
  </si>
  <si>
    <t>ESGT</t>
  </si>
  <si>
    <t>Ecole supérieure de géométres et topographes</t>
  </si>
  <si>
    <t>ESFF Sèvres</t>
  </si>
  <si>
    <t>Ecole Supérieure de Fonderie et Forge</t>
  </si>
  <si>
    <t>ESI Reims</t>
  </si>
  <si>
    <t>Ecole Supérieure d'Ingénieurs en Emballage et Conditionnement</t>
  </si>
  <si>
    <t>ESIL Marseille</t>
  </si>
  <si>
    <t>Ecole supérieure d'Ingénieurs de Luminy</t>
  </si>
  <si>
    <t>Ecole Supérieure d'Ingénieurs de Recherche en Matériaux</t>
  </si>
  <si>
    <t xml:space="preserve">ESIROI </t>
  </si>
  <si>
    <t>Ecole Supérieure d'Ingénieurs Réunion - Océan Indien</t>
  </si>
  <si>
    <t>ESIX Normandie</t>
  </si>
  <si>
    <t>Ecole d'Ingénieurs de Normandie (Caen - Cherbourg)</t>
  </si>
  <si>
    <t>ESIAB Brest</t>
  </si>
  <si>
    <t>ESIR Rennes</t>
  </si>
  <si>
    <t>Institut de Formation Supérieure en Informatique et Communication</t>
  </si>
  <si>
    <t>Institut Supérieur de l'Automobile et des Transports</t>
  </si>
  <si>
    <t>ESIPE Créteil</t>
  </si>
  <si>
    <t>Institut Supérieur des Biosciences de Paris Créteil</t>
  </si>
  <si>
    <t>ISEL Le Havre</t>
  </si>
  <si>
    <t>Institut Supérieur d'Etudes Logistiques</t>
  </si>
  <si>
    <t>ISIFC Besançon</t>
  </si>
  <si>
    <t>Institut Supérieur d'Ingénieurs de Franche-Comté</t>
  </si>
  <si>
    <t>ISITV Toulon</t>
  </si>
  <si>
    <t>Institut des Sciences de l'Ingénieur de Toulon et du Var</t>
  </si>
  <si>
    <t>ISTIA Angers</t>
  </si>
  <si>
    <t>Institut des Sciences et Techniques  de l'Ingénieur d'Angers</t>
  </si>
  <si>
    <t>ISTIL Lyon</t>
  </si>
  <si>
    <t>Institut des Sciences et Techniques de l'Ingénieur de Lyon</t>
  </si>
  <si>
    <t>ISTY Versailles</t>
  </si>
  <si>
    <t>Institut Supérieur et technique des Yvelines</t>
  </si>
  <si>
    <t>SuP Galilée Paris 13</t>
  </si>
  <si>
    <t>Institut Scientifique et Polytechnique dit "Institut Galilée"</t>
  </si>
  <si>
    <t>ISIS Castres</t>
  </si>
  <si>
    <t>Informatique et Systèmes d'Information pour la santé (Castres)</t>
  </si>
  <si>
    <t>UPEC Crétreil</t>
  </si>
  <si>
    <t>POLYTECH' Nancy (ex ESSTIN)</t>
  </si>
  <si>
    <t>Ecole Supérieure des Sciences et Technologies de Nancy</t>
  </si>
  <si>
    <t>POLYTECH' Clermont-Ferrand</t>
  </si>
  <si>
    <t>Institut des Sciences de l'Ing. de Clermont-Ferrand</t>
  </si>
  <si>
    <t xml:space="preserve">POLYTECH' Grenoble </t>
  </si>
  <si>
    <t>Ecole Polytechnique de l'Université de Grenoble</t>
  </si>
  <si>
    <t>POLYTECH' Lille</t>
  </si>
  <si>
    <t>Ecole Polytechnique Universitaire de Lille</t>
  </si>
  <si>
    <t>POLYTECH' Marseille</t>
  </si>
  <si>
    <t>Ecole Polytechnique Universitaire de Marseille</t>
  </si>
  <si>
    <t>POLYTECH' Montpellier</t>
  </si>
  <si>
    <t>Ecole Polytechnique Universitaire de Montpellier</t>
  </si>
  <si>
    <t>POLYTECH' Nantes</t>
  </si>
  <si>
    <t>Ecole Polytechnique Universitaire de Nantes</t>
  </si>
  <si>
    <t>POLYTECH' Nice Sophia</t>
  </si>
  <si>
    <t>Ecole Polytechnique Universitaire de Nice Sophia</t>
  </si>
  <si>
    <t>POLYTECH' Orléans</t>
  </si>
  <si>
    <t>Ecole Polytechnique Universitaire d'Orléans</t>
  </si>
  <si>
    <t>POLYTECH' Paris Sud</t>
  </si>
  <si>
    <t>POLYTECH' Paris UPMC</t>
  </si>
  <si>
    <t>Ecole Polytechnique Universitaire de Paris</t>
  </si>
  <si>
    <t>POLYTECH' Savoie</t>
  </si>
  <si>
    <t>Ecole Polytechnique Universitaire de Savoie</t>
  </si>
  <si>
    <t>POLYTECH' Tours</t>
  </si>
  <si>
    <t>Ecole Polytechnique de l'Université de Tours</t>
  </si>
  <si>
    <t>POLYTECH' Lyon</t>
  </si>
  <si>
    <t>Ecole Polytechnique de l'Université de Lyon</t>
  </si>
  <si>
    <t>Total  ARCHIMEDE</t>
  </si>
  <si>
    <t>FESIC (concours e3a)</t>
  </si>
  <si>
    <t>Ecole Catholique d'Arts et Métiers - Lyon</t>
  </si>
  <si>
    <t>ECAM Rennes Louis de Broglie</t>
  </si>
  <si>
    <t>ECAM Strasbourg</t>
  </si>
  <si>
    <t>EPMI Cegy-Pontoise</t>
  </si>
  <si>
    <t>Ecole d'Electricité, de Production et des Méthodes Industrielles</t>
  </si>
  <si>
    <t>ESAIP Angers</t>
  </si>
  <si>
    <t>Ecole Supérieure Angevine d'Informatique et de Productique</t>
  </si>
  <si>
    <t>ESCOM Compiègne</t>
  </si>
  <si>
    <t>Ecole Supérieure de Chimie Organique et Minérale</t>
  </si>
  <si>
    <t>ESEO Angers</t>
  </si>
  <si>
    <t>Ecole Supérieure d'Electronique de l'Ouest</t>
  </si>
  <si>
    <t>Hautes Etudes d'Ingénieur</t>
  </si>
  <si>
    <t>ISEN Brest</t>
  </si>
  <si>
    <t>Institut Supérieur de l'Electronique et du Numérique-Brest</t>
  </si>
  <si>
    <t>Institut Supérieur de l'Electronique et du Numérique-Lille</t>
  </si>
  <si>
    <t>ISEN Toulon</t>
  </si>
  <si>
    <t>Institut Supérieur de l'Electronique et du Numérique-Toulon</t>
  </si>
  <si>
    <t>Institut Supérieur d'Electronique de Paris</t>
  </si>
  <si>
    <t>LaSalle Beauvais + EME</t>
  </si>
  <si>
    <t>Institut Polytechnique LaSalle Beauvais (Géologie-Environnement)</t>
  </si>
  <si>
    <t>Total  FESIC</t>
  </si>
  <si>
    <t>Autres écoles (concours e3a)</t>
  </si>
  <si>
    <t>Ecole Centrale d'Electronique</t>
  </si>
  <si>
    <t>EFREI</t>
  </si>
  <si>
    <t>Ecole d'Ing. Des Technologies de l'Information et du Management</t>
  </si>
  <si>
    <t>Ecole d'ingénieurs Denis Diderot</t>
  </si>
  <si>
    <t>EIGSI La Rochelle + Casablanca</t>
  </si>
  <si>
    <t>Ecole d'Ingénieurs en Génie des Systèmes Industriels</t>
  </si>
  <si>
    <t>Eil Côte d'opale</t>
  </si>
  <si>
    <t>Ecole d'Ingénieurs du Pas de Calais</t>
  </si>
  <si>
    <t>ELISA AEROSPACE St Quentin</t>
  </si>
  <si>
    <t>Ecole d'Ingénieurs des Sciences Aérospatiales</t>
  </si>
  <si>
    <t>INSA Val de Loire</t>
  </si>
  <si>
    <t>Institut National des Sciences Appliquées du centre Val de Loire</t>
  </si>
  <si>
    <t>ENSAIT Roubaix</t>
  </si>
  <si>
    <t>Ecole Nationale Supérieure des Arts et Industries Textiles</t>
  </si>
  <si>
    <t>ENSIL Limoges</t>
  </si>
  <si>
    <t>Ecole Nationale Supérieure d'Ingénieurs de Limoges</t>
  </si>
  <si>
    <t>Ecole Supérieure du Bois de Nantes</t>
  </si>
  <si>
    <t>ESIEA  Paris - Laval</t>
  </si>
  <si>
    <t>Ecole Supérieure d'Informatique Electronique Automatique</t>
  </si>
  <si>
    <t>Ecole Supérieure d'Ingénieurs en Electronique et Electrotechnique</t>
  </si>
  <si>
    <t>Ecole Supérieure d'Ingénieurs en Génie Electrique</t>
  </si>
  <si>
    <t>ESIGETEL Villejuif</t>
  </si>
  <si>
    <t>Ecole Supérieure d'Ingénieurs en Info et Génie des Télécom</t>
  </si>
  <si>
    <t>ESILV Paris La défense</t>
  </si>
  <si>
    <t>Ecole Supérieure d'Ingénieurs Léonard de Vinci</t>
  </si>
  <si>
    <t>Ecole Supérieure d'Ingénieurs des Travaux de la Construction de Caen</t>
  </si>
  <si>
    <t>Ecole Supérieure des Technologies Industrielles Avancées</t>
  </si>
  <si>
    <t>Institut Français de Mécanique Appliquée (ex IFMA)</t>
  </si>
  <si>
    <t>ISMANS Le Mans</t>
  </si>
  <si>
    <t>Institut Supérieur des Matériaux du Mans</t>
  </si>
  <si>
    <t>IMT Lille-ISPA</t>
  </si>
  <si>
    <t>Ecole d'Ingénieurs en Plasturgie Industrielle d'Alençon</t>
  </si>
  <si>
    <t>ITECH Lyon</t>
  </si>
  <si>
    <t>Institut Textile et Chimique de Lyon</t>
  </si>
  <si>
    <t>3IL Limoges</t>
  </si>
  <si>
    <t>Institut d'Ingénierie Informatique de Limoges</t>
  </si>
  <si>
    <t>Ecole d'ingénieurs Paoli Tech de l'Université de Corse, spécialité énergétique</t>
  </si>
  <si>
    <t>ESTACA</t>
  </si>
  <si>
    <t>Ecole supérieure des techniques aéronautiques et de construction automobile</t>
  </si>
  <si>
    <t>Ecole Nationale d'Ingénieurs de Tarbes</t>
  </si>
  <si>
    <t xml:space="preserve">Total E3A autres  </t>
  </si>
  <si>
    <t>Total E3A</t>
  </si>
  <si>
    <t>TOTAL e3a et affiliés</t>
  </si>
  <si>
    <t>Total TSI</t>
  </si>
  <si>
    <t>En rouge les données de l'année 2018</t>
  </si>
  <si>
    <t>E.N.S.A.M.</t>
  </si>
  <si>
    <t>E.S.T.P.</t>
  </si>
  <si>
    <t>ENSIIE Evry</t>
  </si>
  <si>
    <t>ENSIIE strasbourg</t>
  </si>
  <si>
    <t>Concours E3A ENSAM-ESTP</t>
  </si>
  <si>
    <t xml:space="preserve">Total ENSAM ESTP  </t>
  </si>
  <si>
    <t>LaSalle Beauvais</t>
  </si>
  <si>
    <t>EME</t>
  </si>
  <si>
    <t>Ecole des Métiers de l'Environnement</t>
  </si>
  <si>
    <t>ESME Sudria</t>
  </si>
  <si>
    <t>Ecole d'Ingénieurs Généralistes</t>
  </si>
  <si>
    <t>En rouge les données de l'année 2017</t>
  </si>
  <si>
    <t>E.S.E.</t>
  </si>
  <si>
    <t>ECP Paris</t>
  </si>
  <si>
    <t>Ecole Centrale de Paris</t>
  </si>
  <si>
    <t>ECP Paris etr</t>
  </si>
  <si>
    <t>Ecole Centrale de Paris étranger</t>
  </si>
  <si>
    <t>SUPELEC (ESE)</t>
  </si>
  <si>
    <t>Ecole Supérieure d'Electricité (Gif + Metz + Rennes)</t>
  </si>
  <si>
    <t>SUPELEC (ESE) etr</t>
  </si>
  <si>
    <t>Ecole Supérieure d'Electricité (Gif + Metz + Rennes) étranger</t>
  </si>
  <si>
    <t>TELECOM Bretagne</t>
  </si>
  <si>
    <t>TELECOM Lille</t>
  </si>
  <si>
    <t>INSTIMAC</t>
  </si>
  <si>
    <t>Ecole des Mines d'Albi-Carmaux</t>
  </si>
  <si>
    <t>EMA</t>
  </si>
  <si>
    <t>EMD</t>
  </si>
  <si>
    <t>Ecole des Mines de Douai</t>
  </si>
  <si>
    <t>EMN</t>
  </si>
  <si>
    <t>Ecoles des Mines de Nantes</t>
  </si>
  <si>
    <t xml:space="preserve">Ecole Nationale Supérieure de Physique </t>
  </si>
  <si>
    <t>ENSC (ex IdC) Bordeaux</t>
  </si>
  <si>
    <t>Institut de Cognitique</t>
  </si>
  <si>
    <t>ESSTIN Nancy</t>
  </si>
  <si>
    <t>EIGSI La Rochelle</t>
  </si>
  <si>
    <t>EI-ISPA</t>
  </si>
  <si>
    <t>En rouge les données de l'année 2016</t>
  </si>
  <si>
    <t xml:space="preserve">Nombre de places en MP, PC, PSI, PT et TSI </t>
  </si>
  <si>
    <t>Année 2011. D'après les brochures d'inscription</t>
  </si>
  <si>
    <t>Année 2012. D'après les brochures d'inscription</t>
  </si>
  <si>
    <t>Année 2013. D'après les brochures d'inscription</t>
  </si>
  <si>
    <t xml:space="preserve">E.N.S.I.I.E. </t>
  </si>
  <si>
    <t>ENSAE</t>
  </si>
  <si>
    <t>Petites Mines</t>
  </si>
  <si>
    <t>Albi</t>
  </si>
  <si>
    <t>Alès</t>
  </si>
  <si>
    <t>Douai</t>
  </si>
  <si>
    <t>Nantes</t>
  </si>
  <si>
    <t>* + 268 places en MP, PC et PSI ; + 35 places en MP, PC, PSI et TSI ; + 10 places en PC et PSI</t>
  </si>
  <si>
    <t>* + 265 places en MP, PC et PSI ; + 35 places en MP, PC, PSI et TSI ; + 10 places en PC et PSI</t>
  </si>
  <si>
    <t>* + 257 places en MP, PC et PSI ; + 35 places en MP, PC, PSI et TSI ; + 10 places en PC et PSI</t>
  </si>
  <si>
    <t>***+ 28 places en ATS à l'ESIEE, telecom Sud Paris, telecom Saint Etienne 
+ des places disponibles sur dossier, entretien dans d'autres écoles</t>
  </si>
  <si>
    <t>Année 2014. D'après les brochures d'inscription</t>
  </si>
  <si>
    <t>Année 2015. D'après les brochures d'inscription</t>
  </si>
  <si>
    <t>Année 2016. D'après les brochures d'inscription</t>
  </si>
  <si>
    <t>* + 1035 places en MP, PC et PSI ; + 38 places en MP, PC, PSI et TSI ; + 10 places en PC et PSI</t>
  </si>
  <si>
    <t>Places en baisse</t>
  </si>
  <si>
    <t>* + 205 places en MP, PC et PSI ; + 35 places en MP, PC, PSI et TSI ; + 10 places en PC et PSI</t>
  </si>
  <si>
    <t>Places en hausse</t>
  </si>
  <si>
    <t xml:space="preserve">               PROJET DE RECRUTEMENT DES GRANDES ECOLES pour 2016</t>
  </si>
  <si>
    <t>mis à jour le 07/12/2015</t>
  </si>
  <si>
    <t>35 places étrangers (20 mini MP, 7 mini PC,PSI,PT)</t>
  </si>
  <si>
    <t>TELECOM Lille 1</t>
  </si>
  <si>
    <t>-</t>
  </si>
  <si>
    <t>ENSCCF Clermont-Ferrand</t>
  </si>
  <si>
    <t>ISBS Créteil</t>
  </si>
  <si>
    <t>Ecole Supérieure de fonderie et de forge</t>
  </si>
  <si>
    <t>En rouge les données de l'année 2015</t>
  </si>
  <si>
    <t xml:space="preserve">               PROJET DE RECRUTEMENT DES GRANDES ECOLES pour 2015</t>
  </si>
  <si>
    <t>mis à jour le 05/12/2014</t>
  </si>
  <si>
    <t>Concours X - ESPCI</t>
  </si>
  <si>
    <t>45 places étrangers (20 mini MP, 7 mini PC,PSI,PT)</t>
  </si>
  <si>
    <t>concours TSI</t>
  </si>
  <si>
    <t>Concours X - Cachan PSI</t>
  </si>
  <si>
    <t>CCP TSI</t>
  </si>
  <si>
    <t>Centrale TSI</t>
  </si>
  <si>
    <t>X</t>
  </si>
  <si>
    <t>Concours ENS</t>
  </si>
  <si>
    <t>ECC</t>
  </si>
  <si>
    <t>SUPAERO (ISAE)</t>
  </si>
  <si>
    <t>Concours TELECOM INT   (écrit Mines-Ponts)</t>
  </si>
  <si>
    <t>Concours TPE   (écrit Mines-Ponts)</t>
  </si>
  <si>
    <t>Total  tpe</t>
  </si>
  <si>
    <t>Concours Ecoles des Mines   (écrit Mines-Ponts)</t>
  </si>
  <si>
    <t>Total Petites mines</t>
  </si>
  <si>
    <t>ENSI Bourges</t>
  </si>
  <si>
    <t>Ecole Nat. Sup. d'Ing.de Bourges</t>
  </si>
  <si>
    <t>ENSICA Toulouse</t>
  </si>
  <si>
    <t>Ec. Nat. Sup. d'Ing. de Constr. Aéronautiques de Toulouse</t>
  </si>
  <si>
    <t>ENSAM-ESTP (Concours e3a)</t>
  </si>
  <si>
    <t xml:space="preserve">Total  </t>
  </si>
  <si>
    <t>ESIROI St Denis de la Réunion</t>
  </si>
  <si>
    <t>Institut Supérieur des Biosciences de Paris</t>
  </si>
  <si>
    <t>Ecole Supérieure du Bois</t>
  </si>
  <si>
    <t>IFMA Clermont-Ferrand</t>
  </si>
  <si>
    <t>Institut Français de Mécanique Appliquée</t>
  </si>
  <si>
    <t>TOTAL e3a</t>
  </si>
  <si>
    <t>860 places MP PC PSI</t>
  </si>
  <si>
    <t>En rouge les données de l'année 2014</t>
  </si>
  <si>
    <t>Taux de remplissage</t>
  </si>
  <si>
    <t xml:space="preserve">
notice</t>
  </si>
  <si>
    <t>"+10 places à répartir sur les filières PC-PSI"</t>
  </si>
  <si>
    <t xml:space="preserve">               PROJET DE RECRUTEMENT DES GRANDES ECOLES pour 2014</t>
  </si>
  <si>
    <t>mis à jour le 21/11/2012</t>
  </si>
  <si>
    <t>ESMISAB Brest</t>
  </si>
  <si>
    <t>IFSIC Rennes</t>
  </si>
  <si>
    <t>INSA Val de Loire Blois</t>
  </si>
  <si>
    <t>En rouge les données de l'année 2013</t>
  </si>
  <si>
    <t xml:space="preserve">               PROJET DE RECRUTEMENT DES GRANDES ECOLES pour 2013</t>
  </si>
  <si>
    <t>mis à jour le 06/11/2012</t>
  </si>
  <si>
    <t>SUPMECA Toulon</t>
  </si>
  <si>
    <t>ESIEC Reims</t>
  </si>
  <si>
    <t>ENI Val de Loire</t>
  </si>
  <si>
    <t>Ecole Nationale d'ingénieurs du Val de Loire</t>
  </si>
  <si>
    <t>ESIGETEL</t>
  </si>
  <si>
    <t>ESILV Paris La défence</t>
  </si>
  <si>
    <t>En rouge les données de l'année 2011</t>
  </si>
  <si>
    <t>"+268 places à répartir sur les filières MP-PC-PSI"</t>
  </si>
  <si>
    <t xml:space="preserve">               PROJET DE RECRUTEMENT DES GRANDES ECOLES pour 2012</t>
  </si>
  <si>
    <t>mis à jour le 11/11/2011</t>
  </si>
  <si>
    <t xml:space="preserve"> En rouge : places proposées en 2011</t>
  </si>
  <si>
    <t>o</t>
  </si>
  <si>
    <t>Institut d'Informatique d'Entreprise</t>
  </si>
  <si>
    <t>ESIAL Nancy</t>
  </si>
  <si>
    <t>total</t>
  </si>
  <si>
    <t>x</t>
  </si>
  <si>
    <t>Ecoles E3A</t>
  </si>
  <si>
    <t>Année 1999. D'après les brochures d'inscription</t>
  </si>
  <si>
    <t>Année 2000. D'après les brochures d'inscription</t>
  </si>
  <si>
    <t>Année 2001. D'après les brochures d'inscription</t>
  </si>
  <si>
    <t>E3A &amp; Banque PT</t>
  </si>
  <si>
    <t xml:space="preserve"> </t>
  </si>
  <si>
    <t>09 à 12</t>
  </si>
  <si>
    <t>30-36</t>
  </si>
  <si>
    <t>54-57</t>
  </si>
  <si>
    <t>Ecrin</t>
  </si>
  <si>
    <t>44-47</t>
  </si>
  <si>
    <t>73-79</t>
  </si>
  <si>
    <t>97-100</t>
  </si>
  <si>
    <t>C.C.P.            Places en 98</t>
  </si>
  <si>
    <t>E.N.S.I. Ph</t>
  </si>
  <si>
    <t>C.C.P.       Places en 99</t>
  </si>
  <si>
    <t>C.C.P.     Places en 00</t>
  </si>
  <si>
    <t>27 écoles</t>
  </si>
  <si>
    <t>104 places à répartir entre MP, PC et PSI</t>
  </si>
  <si>
    <t>E.N.S.I. Ch</t>
  </si>
  <si>
    <t>?</t>
  </si>
  <si>
    <t>13 écoles</t>
  </si>
  <si>
    <t>autres</t>
  </si>
  <si>
    <t>0-4</t>
  </si>
  <si>
    <t xml:space="preserve">I.I.E. </t>
  </si>
  <si>
    <t>31 - 35</t>
  </si>
  <si>
    <t>Min</t>
  </si>
  <si>
    <t>Max</t>
  </si>
  <si>
    <t>0-2</t>
  </si>
  <si>
    <t xml:space="preserve">E.N.S. </t>
  </si>
  <si>
    <t>Ulm, Lyon,</t>
  </si>
  <si>
    <t>Année 2002. D'après les brochures d'inscription</t>
  </si>
  <si>
    <t>Année 2003. D'après les brochures d'inscription</t>
  </si>
  <si>
    <t>Année 2004. D'après les brochures d'inscription</t>
  </si>
  <si>
    <t>C.C.P.     Places en 01</t>
  </si>
  <si>
    <t>C.C.P.     Places en 02</t>
  </si>
  <si>
    <t>C.C.P.       Places en 03</t>
  </si>
  <si>
    <t>40 places entre MP, PC,  PSI et TSI</t>
  </si>
  <si>
    <t>40 places entre MP, PC, PSI et TSI</t>
  </si>
  <si>
    <t>70 places entre MP, PC, PSI et TSI</t>
  </si>
  <si>
    <t>187 places entre MP, PC et PSI</t>
  </si>
  <si>
    <t>191 places entre MP, PC et PSI</t>
  </si>
  <si>
    <t>190 places entre MP, PC et PSI</t>
  </si>
  <si>
    <t>E.G.I.M.</t>
  </si>
  <si>
    <t>E.N.S.         (en 2002)</t>
  </si>
  <si>
    <t>E.N.S.         (en 2003)</t>
  </si>
  <si>
    <t>Année 2005. D'après les brochures d'inscription</t>
  </si>
  <si>
    <t>Année 2006. D'après les brochures d'inscription</t>
  </si>
  <si>
    <t>Année 2007. D'après les brochures d'inscription</t>
  </si>
  <si>
    <t>E3A &amp; Banque PT &amp; Autres</t>
  </si>
  <si>
    <t>Fesic+Autres</t>
  </si>
  <si>
    <t>Euclide</t>
  </si>
  <si>
    <t>Archimède</t>
  </si>
  <si>
    <t>C.C.P.*    Places en 04</t>
  </si>
  <si>
    <t>C.C.P.    Places en 05</t>
  </si>
  <si>
    <t>C.C.P. &amp; Autres</t>
  </si>
  <si>
    <t>≈ 60</t>
  </si>
  <si>
    <t xml:space="preserve">* : C.C.P. (ENSI+Navale+St Cyr+ENAC) </t>
  </si>
  <si>
    <t>38**</t>
  </si>
  <si>
    <t>21**</t>
  </si>
  <si>
    <t>* : + 210 places MP, PC et PSI, 10 places PC et PSI, et 35 places en MP, PC, PSI et TSI</t>
  </si>
  <si>
    <t>** : places en 2006</t>
  </si>
  <si>
    <t>Année 2008. D'après les brochures d'inscription</t>
  </si>
  <si>
    <t>Année 2009. D'après les brochures d'inscription</t>
  </si>
  <si>
    <t>Année 2010. D'après les brochures d'inscription</t>
  </si>
  <si>
    <t>* : + 213 places MP, PC et PSI, 10 places PC et PSI, et 40 places en MP, PC, PSI et TSI</t>
  </si>
  <si>
    <t>* : + places en MP, PC, PSI, PT et TSI</t>
  </si>
  <si>
    <t>* + 258 places en MP, PC et PSI ; + 35 places en MP, PC, PSI et TSI ; + 10 places en PC et PSI</t>
  </si>
  <si>
    <t>XXXX</t>
  </si>
  <si>
    <t>xx places étrangers ()</t>
  </si>
  <si>
    <t>chimie ParisTech</t>
  </si>
  <si>
    <t>Nb de candidats</t>
  </si>
  <si>
    <t>En rouge les données de l'année 2020</t>
  </si>
  <si>
    <t>IMT Nord Europe</t>
  </si>
  <si>
    <t>IMT Nord Europe en Partenariat avec ISPA</t>
  </si>
  <si>
    <t>Icam site de Grand Paris Sud</t>
  </si>
  <si>
    <t>Icam site de Lille</t>
  </si>
  <si>
    <t>Icam site de Nantes</t>
  </si>
  <si>
    <t>Icam site de Toulouse</t>
  </si>
  <si>
    <t>ENM</t>
  </si>
  <si>
    <t>Ecole National de la Météorologie</t>
  </si>
  <si>
    <t>EUROCOM</t>
  </si>
  <si>
    <t>IMT business School</t>
  </si>
  <si>
    <t>CY Tech Cergy-Pau</t>
  </si>
  <si>
    <t>ISAE Supméca Paris</t>
  </si>
  <si>
    <t>Toulouse INP - ENSEEIHT</t>
  </si>
  <si>
    <t>JUNIA HEI Lille</t>
  </si>
  <si>
    <t>JUNIA ISEN Lille</t>
  </si>
  <si>
    <t>ISEN-Yncréa Ouest – Caen</t>
  </si>
  <si>
    <t>ISEN Yncréa Ouest Caen</t>
  </si>
  <si>
    <t xml:space="preserve">UniLaSalle Beauvais  </t>
  </si>
  <si>
    <t>UniLaSalle RENNES</t>
  </si>
  <si>
    <t>UniLaSalle Rennes</t>
  </si>
  <si>
    <t>ECAM LaSalle</t>
  </si>
  <si>
    <t>UniLaSalle Rouen</t>
  </si>
  <si>
    <t>1590 de commun MP PSI PC</t>
  </si>
  <si>
    <t>Total CCINP</t>
  </si>
  <si>
    <t>Bilan final</t>
  </si>
  <si>
    <t>MPI</t>
  </si>
  <si>
    <t xml:space="preserve">Nombre de places en MP, PC, PSI, PT, TSI, ATS et MPI </t>
  </si>
  <si>
    <t>Ecole Centrale Méditerranée</t>
  </si>
  <si>
    <t>EPF</t>
  </si>
  <si>
    <t>Icam Strasbourg-Europe</t>
  </si>
  <si>
    <t>ESTACA Paris-Saclay Laval Bordeaux</t>
  </si>
  <si>
    <t>ESFF - Sèvres</t>
  </si>
  <si>
    <t>ENI Brest</t>
  </si>
  <si>
    <t>Ecole Nationale d’Ingénieurs de Brest</t>
  </si>
  <si>
    <t>Bordeaux INP - ENSMAC</t>
  </si>
  <si>
    <t>Bordeaux Sciences Agro</t>
  </si>
  <si>
    <t>Nombre de places aux concours 2023 (d'après les brochures d'inscription)</t>
  </si>
  <si>
    <t>Nombre de places aux courcours 2022 (d'après les brochures d'inscription)</t>
  </si>
  <si>
    <t>(en 2022)</t>
  </si>
  <si>
    <t>Polytech Angers</t>
  </si>
  <si>
    <t>Polytech Grenoble</t>
  </si>
  <si>
    <t>Polytech Sorbonne</t>
  </si>
  <si>
    <t>ESIR - Rennes</t>
  </si>
  <si>
    <t>ISTY- Vélizy</t>
  </si>
  <si>
    <t>MP-PC-PSI-MPI</t>
  </si>
  <si>
    <t>BUILDERS Caen</t>
  </si>
  <si>
    <t>En rouge les données de l'année 2022</t>
  </si>
  <si>
    <t>PC-PSI-MP-MPI</t>
  </si>
  <si>
    <t>imt Nord Europe (étudiants + fonctionnaires)</t>
  </si>
  <si>
    <t>Ecole Nat. des Travaux Publics de l'Etat (étudiants + fonctionnaires)</t>
  </si>
  <si>
    <t>Ecole des Ingénieurs de la Ville de Paris (étudiants+ fonctionnaires)</t>
  </si>
  <si>
    <t>(commun)</t>
  </si>
  <si>
    <t>??</t>
  </si>
  <si>
    <t>% par rapport aux places disponibles dans chaque filière (d'après les brochures d'inscription)</t>
  </si>
  <si>
    <t>% par rapport au nb de candidats dans chaque filière (d'après les brochures d'inscription)</t>
  </si>
  <si>
    <t>ENS Paris Saclay</t>
  </si>
  <si>
    <t>en 2021</t>
  </si>
  <si>
    <t>Paris Saclay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</si>
</sst>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0;###0"/>
    <numFmt numFmtId="165" formatCode="0.0%"/>
  </numFmts>
  <fonts count="103" x14ac:knownFonts="1">
    <font>
      <sz val="10"/>
      <color rgb="FF000000"/>
      <name val="Arial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DD0806"/>
      <name val="Times New Roman"/>
      <family val="1"/>
    </font>
    <font>
      <sz val="9"/>
      <name val="Arial"/>
      <family val="2"/>
    </font>
    <font>
      <b/>
      <sz val="8"/>
      <name val="Arial"/>
      <family val="2"/>
    </font>
    <font>
      <sz val="10"/>
      <color rgb="FFDD0806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b/>
      <sz val="12"/>
      <name val="Times New Roman"/>
      <family val="1"/>
    </font>
    <font>
      <sz val="8"/>
      <color rgb="FF000000"/>
      <name val="Arial"/>
      <family val="2"/>
    </font>
    <font>
      <i/>
      <sz val="8"/>
      <name val="Times New Roman"/>
      <family val="1"/>
    </font>
    <font>
      <sz val="8"/>
      <color rgb="FFDD0806"/>
      <name val="Arial"/>
      <family val="2"/>
    </font>
    <font>
      <b/>
      <i/>
      <sz val="8"/>
      <name val="Arial"/>
      <family val="2"/>
    </font>
    <font>
      <b/>
      <i/>
      <sz val="8"/>
      <color rgb="FF000000"/>
      <name val="Arial"/>
      <family val="2"/>
    </font>
    <font>
      <i/>
      <sz val="10"/>
      <name val="Arial"/>
      <family val="2"/>
    </font>
    <font>
      <b/>
      <i/>
      <sz val="12"/>
      <color rgb="FF548DD4"/>
      <name val="Arial"/>
      <family val="2"/>
    </font>
    <font>
      <i/>
      <sz val="8"/>
      <name val="Arial"/>
      <family val="2"/>
    </font>
    <font>
      <sz val="9"/>
      <name val="Times New Roman"/>
      <family val="1"/>
    </font>
    <font>
      <i/>
      <sz val="8"/>
      <color rgb="FFDD0806"/>
      <name val="Arial"/>
      <family val="2"/>
    </font>
    <font>
      <b/>
      <sz val="10"/>
      <color rgb="FF000000"/>
      <name val="Arial"/>
      <family val="2"/>
    </font>
    <font>
      <b/>
      <sz val="8"/>
      <color rgb="FFDD0806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b/>
      <i/>
      <sz val="8"/>
      <color rgb="FFDD0806"/>
      <name val="Arial"/>
      <family val="2"/>
    </font>
    <font>
      <i/>
      <sz val="10"/>
      <color rgb="FFDD0806"/>
      <name val="Arial"/>
      <family val="2"/>
    </font>
    <font>
      <b/>
      <sz val="9"/>
      <name val="Times New Roman"/>
      <family val="1"/>
    </font>
    <font>
      <sz val="8"/>
      <color rgb="FFDD0806"/>
      <name val="Times New Roman"/>
      <family val="1"/>
    </font>
    <font>
      <b/>
      <sz val="10"/>
      <color rgb="FFDD0806"/>
      <name val="Arial"/>
      <family val="2"/>
    </font>
    <font>
      <sz val="10"/>
      <color rgb="FF000000"/>
      <name val="Times New Roman"/>
      <family val="1"/>
    </font>
    <font>
      <sz val="11"/>
      <color rgb="FFDD0806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9"/>
      <name val="Arial"/>
      <family val="2"/>
    </font>
    <font>
      <b/>
      <sz val="9"/>
      <color rgb="FFDD0806"/>
      <name val="Arial"/>
      <family val="2"/>
    </font>
    <font>
      <i/>
      <sz val="8"/>
      <color rgb="FFDD0806"/>
      <name val="Times New Roman"/>
      <family val="1"/>
    </font>
    <font>
      <b/>
      <sz val="10"/>
      <color rgb="FFDD0806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sz val="8"/>
      <color rgb="FF000000"/>
      <name val="Times New Roman"/>
      <family val="1"/>
    </font>
    <font>
      <b/>
      <sz val="11"/>
      <name val="Arial"/>
      <family val="2"/>
    </font>
    <font>
      <b/>
      <sz val="10"/>
      <color rgb="FF000000"/>
      <name val="Times New Roman"/>
      <family val="1"/>
    </font>
    <font>
      <sz val="16"/>
      <name val="Arial"/>
      <family val="2"/>
    </font>
    <font>
      <b/>
      <sz val="16"/>
      <color rgb="FFDD0806"/>
      <name val="Arial"/>
      <family val="2"/>
    </font>
    <font>
      <sz val="11"/>
      <name val="Arial"/>
      <family val="2"/>
    </font>
    <font>
      <sz val="10"/>
      <color rgb="FF0066CC"/>
      <name val="Arial"/>
      <family val="2"/>
    </font>
    <font>
      <b/>
      <sz val="8"/>
      <color rgb="FF000000"/>
      <name val="Arial"/>
      <family val="2"/>
    </font>
    <font>
      <sz val="11"/>
      <color rgb="FF0066CC"/>
      <name val="Calibri"/>
      <family val="2"/>
    </font>
    <font>
      <sz val="10"/>
      <color rgb="FF76923C"/>
      <name val="Arial"/>
      <family val="2"/>
    </font>
    <font>
      <sz val="9"/>
      <color rgb="FF76923C"/>
      <name val="Times New Roman"/>
      <family val="1"/>
    </font>
    <font>
      <sz val="11"/>
      <color rgb="FF76923C"/>
      <name val="Calibri"/>
      <family val="2"/>
    </font>
    <font>
      <i/>
      <sz val="8"/>
      <color rgb="FF76923C"/>
      <name val="Times New Roman"/>
      <family val="1"/>
    </font>
    <font>
      <sz val="12"/>
      <color rgb="FFDD0806"/>
      <name val="Arial"/>
      <family val="2"/>
    </font>
    <font>
      <b/>
      <sz val="11"/>
      <color rgb="FFDD0806"/>
      <name val="Arial"/>
      <family val="2"/>
    </font>
    <font>
      <b/>
      <sz val="11"/>
      <color rgb="FFDD0806"/>
      <name val="Times New Roman"/>
      <family val="1"/>
    </font>
    <font>
      <b/>
      <sz val="11"/>
      <name val="Times New Roman"/>
      <family val="1"/>
    </font>
    <font>
      <i/>
      <sz val="10"/>
      <color rgb="FFDD0806"/>
      <name val="Times New Roman"/>
      <family val="1"/>
    </font>
    <font>
      <i/>
      <sz val="10"/>
      <color rgb="FF938953"/>
      <name val="Times New Roman"/>
      <family val="1"/>
    </font>
    <font>
      <i/>
      <sz val="10"/>
      <color rgb="FF938953"/>
      <name val="Arial"/>
      <family val="2"/>
    </font>
    <font>
      <b/>
      <sz val="10"/>
      <color rgb="FF006411"/>
      <name val="Arial"/>
      <family val="2"/>
    </font>
    <font>
      <b/>
      <sz val="9"/>
      <color rgb="FF000000"/>
      <name val="Arial"/>
      <family val="2"/>
    </font>
    <font>
      <b/>
      <i/>
      <sz val="8"/>
      <color rgb="FF0000D4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</font>
    <font>
      <sz val="9"/>
      <color indexed="8"/>
      <name val="Arial"/>
      <family val="2"/>
    </font>
    <font>
      <sz val="10"/>
      <name val="Times New Roman"/>
      <family val="1"/>
      <charset val="204"/>
    </font>
    <font>
      <sz val="8"/>
      <color rgb="FF4C4D4F"/>
      <name val="Tahoma"/>
      <family val="2"/>
    </font>
    <font>
      <sz val="10"/>
      <color indexed="8"/>
      <name val="Arial"/>
      <family val="2"/>
    </font>
    <font>
      <b/>
      <sz val="10"/>
      <color indexed="8"/>
      <name val="Tahoma"/>
      <family val="1"/>
      <charset val="204"/>
    </font>
    <font>
      <sz val="10"/>
      <color indexed="8"/>
      <name val="Tahoma"/>
      <family val="1"/>
      <charset val="204"/>
    </font>
    <font>
      <b/>
      <sz val="11"/>
      <color theme="1"/>
      <name val="Calibri"/>
      <family val="2"/>
      <scheme val="minor"/>
    </font>
    <font>
      <sz val="9"/>
      <color rgb="FF4C4D4F"/>
      <name val="Arial"/>
      <family val="2"/>
    </font>
    <font>
      <sz val="5"/>
      <color rgb="FF4C4D4F"/>
      <name val="Arial"/>
      <family val="2"/>
    </font>
    <font>
      <sz val="9"/>
      <color rgb="FF000000"/>
      <name val="Arial"/>
      <family val="2"/>
    </font>
    <font>
      <i/>
      <sz val="9"/>
      <color indexed="8"/>
      <name val="Arial"/>
      <family val="2"/>
    </font>
    <font>
      <sz val="10"/>
      <color indexed="8"/>
      <name val="Times New Roman"/>
      <family val="1"/>
      <charset val="204"/>
    </font>
    <font>
      <b/>
      <sz val="10"/>
      <color indexed="8"/>
      <name val="Tahoma"/>
      <family val="2"/>
    </font>
    <font>
      <b/>
      <sz val="10"/>
      <color indexed="8"/>
      <name val="Arial"/>
      <family val="2"/>
    </font>
    <font>
      <b/>
      <sz val="11"/>
      <color indexed="8"/>
      <name val="Tahoma"/>
      <family val="1"/>
      <charset val="204"/>
    </font>
    <font>
      <sz val="11"/>
      <color indexed="8"/>
      <name val="Arial"/>
      <family val="2"/>
    </font>
    <font>
      <sz val="11"/>
      <color indexed="8"/>
      <name val="Tahoma"/>
      <family val="1"/>
      <charset val="204"/>
    </font>
    <font>
      <sz val="10"/>
      <color indexed="8"/>
      <name val="Tahoma"/>
      <family val="2"/>
    </font>
    <font>
      <i/>
      <sz val="10"/>
      <color rgb="FFFF0000"/>
      <name val="Arial"/>
      <family val="2"/>
    </font>
    <font>
      <sz val="10"/>
      <color rgb="FFFF0000"/>
      <name val="Times New Roman"/>
      <family val="1"/>
    </font>
    <font>
      <sz val="9"/>
      <color rgb="FFFF0000"/>
      <name val="Arial"/>
      <family val="2"/>
    </font>
    <font>
      <i/>
      <sz val="10"/>
      <color rgb="FF000000"/>
      <name val="Arial"/>
      <family val="2"/>
    </font>
    <font>
      <sz val="8"/>
      <color rgb="FF000000"/>
      <name val="Tahoma"/>
      <family val="2"/>
    </font>
    <font>
      <sz val="10"/>
      <color rgb="FF4C4D4F"/>
      <name val="Arial"/>
      <family val="2"/>
    </font>
    <font>
      <sz val="10"/>
      <color rgb="FF000000"/>
      <name val="Tahoma"/>
      <family val="1"/>
      <charset val="204"/>
    </font>
    <font>
      <sz val="11"/>
      <color rgb="FF000000"/>
      <name val="Arial"/>
      <family val="2"/>
    </font>
    <font>
      <sz val="11"/>
      <color rgb="FF000000"/>
      <name val="Tahoma"/>
      <family val="1"/>
      <charset val="204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Tahoma"/>
      <family val="1"/>
      <charset val="204"/>
    </font>
    <font>
      <sz val="10"/>
      <color rgb="FFFF0000"/>
      <name val="Tahoma"/>
      <family val="2"/>
    </font>
    <font>
      <b/>
      <sz val="10"/>
      <color rgb="FFFF0000"/>
      <name val="Arial"/>
      <family val="2"/>
    </font>
    <font>
      <sz val="10"/>
      <name val="Tahoma"/>
      <family val="2"/>
    </font>
    <font>
      <sz val="9"/>
      <name val="Tahoma"/>
      <family val="1"/>
      <charset val="204"/>
    </font>
    <font>
      <sz val="11"/>
      <name val="Tahoma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8080"/>
        <bgColor rgb="FFFF8080"/>
      </patternFill>
    </fill>
    <fill>
      <patternFill patternType="solid">
        <fgColor rgb="FF008080"/>
        <bgColor rgb="FF008080"/>
      </patternFill>
    </fill>
    <fill>
      <patternFill patternType="solid">
        <fgColor rgb="FFC0C0C0"/>
        <bgColor rgb="FFC0C0C0"/>
      </patternFill>
    </fill>
    <fill>
      <patternFill patternType="solid">
        <fgColor rgb="FF548DD4"/>
        <bgColor rgb="FF548DD4"/>
      </patternFill>
    </fill>
    <fill>
      <patternFill patternType="solid">
        <fgColor rgb="FF969696"/>
        <bgColor rgb="FF969696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CEDFA"/>
      </patternFill>
    </fill>
    <fill>
      <patternFill patternType="solid">
        <fgColor rgb="FFE6F5FD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20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/>
      <top/>
      <bottom/>
      <diagonal/>
    </border>
    <border>
      <left style="thin">
        <color indexed="64"/>
      </left>
      <right style="thin">
        <color rgb="FF4C4D4F"/>
      </right>
      <top style="thin">
        <color rgb="FF000000"/>
      </top>
      <bottom/>
      <diagonal/>
    </border>
    <border>
      <left style="thin">
        <color rgb="FF4C4D4F"/>
      </left>
      <right style="thin">
        <color rgb="FF4C4D4F"/>
      </right>
      <top style="thin">
        <color rgb="FF000000"/>
      </top>
      <bottom/>
      <diagonal/>
    </border>
    <border>
      <left style="thin">
        <color rgb="FF4C4D4F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4C4D4F"/>
      </right>
      <top/>
      <bottom style="thin">
        <color rgb="FF000000"/>
      </bottom>
      <diagonal/>
    </border>
    <border>
      <left/>
      <right style="thin">
        <color rgb="FF4C4D4F"/>
      </right>
      <top/>
      <bottom style="thin">
        <color rgb="FF000000"/>
      </bottom>
      <diagonal/>
    </border>
    <border>
      <left style="thin">
        <color rgb="FF4C4D4F"/>
      </left>
      <right style="thin">
        <color rgb="FF4C4D4F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4C4D4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4C4D4F"/>
      </right>
      <top/>
      <bottom/>
      <diagonal/>
    </border>
    <border>
      <left style="thin">
        <color rgb="FF000000"/>
      </left>
      <right style="thin">
        <color rgb="FF4C4D4F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rgb="FF4C4D4F"/>
      </left>
      <right/>
      <top style="thin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96" fillId="0" borderId="0" applyFont="0" applyFill="0" applyBorder="0" applyAlignment="0" applyProtection="0"/>
  </cellStyleXfs>
  <cellXfs count="1773">
    <xf numFmtId="0" fontId="0" fillId="0" borderId="0" xfId="0"/>
    <xf numFmtId="0" fontId="5" fillId="0" borderId="0" xfId="0" applyFont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0" xfId="0" applyFont="1"/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8" fillId="0" borderId="0" xfId="0" applyFont="1"/>
    <xf numFmtId="0" fontId="7" fillId="0" borderId="12" xfId="0" applyFont="1" applyBorder="1" applyAlignment="1">
      <alignment horizontal="center" vertical="center"/>
    </xf>
    <xf numFmtId="0" fontId="9" fillId="0" borderId="0" xfId="0" applyFont="1"/>
    <xf numFmtId="0" fontId="6" fillId="0" borderId="0" xfId="0" applyFont="1"/>
    <xf numFmtId="0" fontId="7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3" fillId="0" borderId="21" xfId="0" applyFont="1" applyBorder="1" applyAlignment="1">
      <alignment horizontal="center"/>
    </xf>
    <xf numFmtId="0" fontId="14" fillId="0" borderId="0" xfId="0" applyFont="1"/>
    <xf numFmtId="0" fontId="7" fillId="0" borderId="23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/>
    </xf>
    <xf numFmtId="0" fontId="7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7" fillId="0" borderId="22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13" fillId="0" borderId="21" xfId="0" applyFont="1" applyBorder="1" applyAlignment="1">
      <alignment horizontal="left"/>
    </xf>
    <xf numFmtId="0" fontId="11" fillId="2" borderId="21" xfId="0" applyFont="1" applyFill="1" applyBorder="1" applyAlignment="1">
      <alignment horizontal="center"/>
    </xf>
    <xf numFmtId="0" fontId="10" fillId="0" borderId="21" xfId="0" applyFont="1" applyBorder="1"/>
    <xf numFmtId="0" fontId="11" fillId="3" borderId="21" xfId="0" applyFont="1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1" fillId="0" borderId="21" xfId="0" applyFont="1" applyBorder="1" applyAlignment="1">
      <alignment horizontal="left"/>
    </xf>
    <xf numFmtId="0" fontId="8" fillId="0" borderId="21" xfId="0" applyFont="1" applyBorder="1"/>
    <xf numFmtId="0" fontId="19" fillId="0" borderId="2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5" fillId="0" borderId="21" xfId="0" applyFont="1" applyBorder="1"/>
    <xf numFmtId="0" fontId="11" fillId="0" borderId="21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7" fillId="0" borderId="26" xfId="0" applyFont="1" applyBorder="1" applyAlignment="1">
      <alignment horizontal="center" vertical="center" wrapText="1"/>
    </xf>
    <xf numFmtId="0" fontId="21" fillId="0" borderId="0" xfId="0" applyFont="1"/>
    <xf numFmtId="0" fontId="7" fillId="0" borderId="34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21" fillId="0" borderId="33" xfId="0" applyFont="1" applyBorder="1"/>
    <xf numFmtId="0" fontId="0" fillId="0" borderId="16" xfId="0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8" fillId="0" borderId="35" xfId="0" applyFont="1" applyBorder="1"/>
    <xf numFmtId="0" fontId="11" fillId="0" borderId="36" xfId="0" applyFont="1" applyBorder="1"/>
    <xf numFmtId="0" fontId="15" fillId="0" borderId="24" xfId="0" applyFont="1" applyBorder="1" applyAlignment="1">
      <alignment horizontal="center"/>
    </xf>
    <xf numFmtId="0" fontId="11" fillId="0" borderId="38" xfId="0" applyFont="1" applyBorder="1"/>
    <xf numFmtId="0" fontId="15" fillId="0" borderId="21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1" fillId="0" borderId="33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21" xfId="0" applyFont="1" applyBorder="1"/>
    <xf numFmtId="0" fontId="16" fillId="0" borderId="30" xfId="0" applyFont="1" applyBorder="1"/>
    <xf numFmtId="0" fontId="16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1" fillId="0" borderId="43" xfId="0" applyFont="1" applyBorder="1"/>
    <xf numFmtId="0" fontId="11" fillId="0" borderId="0" xfId="0" applyFont="1" applyAlignment="1">
      <alignment horizontal="left" vertical="center"/>
    </xf>
    <xf numFmtId="0" fontId="16" fillId="0" borderId="44" xfId="0" applyFont="1" applyBorder="1"/>
    <xf numFmtId="0" fontId="11" fillId="0" borderId="17" xfId="0" applyFont="1" applyBorder="1"/>
    <xf numFmtId="0" fontId="13" fillId="0" borderId="21" xfId="0" applyFont="1" applyBorder="1" applyAlignment="1">
      <alignment horizontal="center" vertical="center"/>
    </xf>
    <xf numFmtId="0" fontId="16" fillId="2" borderId="17" xfId="0" applyFont="1" applyFill="1" applyBorder="1" applyAlignment="1">
      <alignment horizontal="center"/>
    </xf>
    <xf numFmtId="0" fontId="7" fillId="0" borderId="26" xfId="0" applyFont="1" applyBorder="1" applyAlignment="1">
      <alignment horizontal="center" vertical="center"/>
    </xf>
    <xf numFmtId="0" fontId="16" fillId="3" borderId="17" xfId="0" applyFont="1" applyFill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11" fillId="0" borderId="45" xfId="0" applyFont="1" applyBorder="1"/>
    <xf numFmtId="0" fontId="20" fillId="0" borderId="19" xfId="0" applyFont="1" applyBorder="1" applyAlignment="1">
      <alignment horizontal="center"/>
    </xf>
    <xf numFmtId="0" fontId="11" fillId="0" borderId="21" xfId="0" applyFont="1" applyBorder="1"/>
    <xf numFmtId="0" fontId="16" fillId="0" borderId="21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1" fillId="0" borderId="46" xfId="0" applyFont="1" applyBorder="1"/>
    <xf numFmtId="0" fontId="20" fillId="0" borderId="21" xfId="0" applyFont="1" applyBorder="1" applyAlignment="1">
      <alignment horizontal="center"/>
    </xf>
    <xf numFmtId="0" fontId="11" fillId="0" borderId="30" xfId="0" applyFont="1" applyBorder="1"/>
    <xf numFmtId="0" fontId="7" fillId="0" borderId="34" xfId="0" applyFont="1" applyBorder="1" applyAlignment="1">
      <alignment horizontal="center" vertical="center"/>
    </xf>
    <xf numFmtId="0" fontId="8" fillId="0" borderId="30" xfId="0" applyFont="1" applyBorder="1"/>
    <xf numFmtId="0" fontId="16" fillId="0" borderId="15" xfId="0" applyFont="1" applyBorder="1"/>
    <xf numFmtId="0" fontId="16" fillId="3" borderId="31" xfId="0" applyFont="1" applyFill="1" applyBorder="1" applyAlignment="1">
      <alignment horizontal="center"/>
    </xf>
    <xf numFmtId="0" fontId="17" fillId="0" borderId="21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/>
    </xf>
    <xf numFmtId="0" fontId="27" fillId="0" borderId="31" xfId="0" applyFont="1" applyBorder="1" applyAlignment="1">
      <alignment horizontal="center"/>
    </xf>
    <xf numFmtId="0" fontId="11" fillId="0" borderId="41" xfId="0" applyFont="1" applyBorder="1"/>
    <xf numFmtId="0" fontId="3" fillId="0" borderId="0" xfId="0" applyFont="1" applyAlignment="1">
      <alignment horizontal="center" vertical="center" wrapText="1"/>
    </xf>
    <xf numFmtId="0" fontId="28" fillId="0" borderId="21" xfId="0" applyFont="1" applyBorder="1" applyAlignment="1">
      <alignment horizontal="center"/>
    </xf>
    <xf numFmtId="0" fontId="11" fillId="0" borderId="47" xfId="0" applyFont="1" applyBorder="1"/>
    <xf numFmtId="0" fontId="3" fillId="0" borderId="0" xfId="0" applyFont="1" applyAlignment="1">
      <alignment vertical="center"/>
    </xf>
    <xf numFmtId="0" fontId="22" fillId="0" borderId="0" xfId="0" applyFont="1" applyAlignment="1">
      <alignment horizontal="center"/>
    </xf>
    <xf numFmtId="0" fontId="11" fillId="0" borderId="0" xfId="0" applyFont="1"/>
    <xf numFmtId="0" fontId="11" fillId="0" borderId="35" xfId="0" applyFont="1" applyBorder="1"/>
    <xf numFmtId="0" fontId="11" fillId="0" borderId="48" xfId="0" applyFont="1" applyBorder="1"/>
    <xf numFmtId="0" fontId="29" fillId="0" borderId="0" xfId="0" applyFont="1" applyAlignment="1">
      <alignment horizontal="right"/>
    </xf>
    <xf numFmtId="0" fontId="31" fillId="0" borderId="0" xfId="0" applyFont="1" applyAlignment="1">
      <alignment horizontal="center"/>
    </xf>
    <xf numFmtId="0" fontId="3" fillId="0" borderId="4" xfId="0" applyFont="1" applyBorder="1"/>
    <xf numFmtId="0" fontId="11" fillId="0" borderId="5" xfId="0" applyFont="1" applyBorder="1"/>
    <xf numFmtId="0" fontId="22" fillId="4" borderId="21" xfId="0" applyFont="1" applyFill="1" applyBorder="1" applyAlignment="1">
      <alignment horizont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11" fillId="0" borderId="49" xfId="0" applyFont="1" applyBorder="1"/>
    <xf numFmtId="0" fontId="17" fillId="0" borderId="3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7" fillId="0" borderId="0" xfId="0" applyFont="1"/>
    <xf numFmtId="0" fontId="27" fillId="0" borderId="21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0" fillId="0" borderId="0" xfId="0" applyFont="1"/>
    <xf numFmtId="0" fontId="16" fillId="0" borderId="41" xfId="0" applyFont="1" applyBorder="1"/>
    <xf numFmtId="0" fontId="30" fillId="0" borderId="0" xfId="0" applyFont="1"/>
    <xf numFmtId="0" fontId="32" fillId="0" borderId="0" xfId="0" applyFont="1"/>
    <xf numFmtId="0" fontId="33" fillId="0" borderId="21" xfId="0" applyFont="1" applyBorder="1"/>
    <xf numFmtId="0" fontId="15" fillId="0" borderId="17" xfId="0" applyFon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21" fillId="0" borderId="15" xfId="0" applyFont="1" applyBorder="1"/>
    <xf numFmtId="0" fontId="13" fillId="0" borderId="17" xfId="0" applyFont="1" applyBorder="1" applyAlignment="1">
      <alignment horizontal="center"/>
    </xf>
    <xf numFmtId="0" fontId="8" fillId="4" borderId="21" xfId="0" applyFont="1" applyFill="1" applyBorder="1"/>
    <xf numFmtId="0" fontId="8" fillId="4" borderId="24" xfId="0" applyFont="1" applyFill="1" applyBorder="1"/>
    <xf numFmtId="0" fontId="36" fillId="0" borderId="21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24" xfId="0" applyFont="1" applyBorder="1"/>
    <xf numFmtId="0" fontId="23" fillId="0" borderId="0" xfId="0" applyFont="1" applyAlignment="1">
      <alignment horizontal="center"/>
    </xf>
    <xf numFmtId="0" fontId="29" fillId="0" borderId="16" xfId="0" applyFont="1" applyBorder="1" applyAlignment="1">
      <alignment horizontal="right"/>
    </xf>
    <xf numFmtId="0" fontId="37" fillId="0" borderId="21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24" fillId="0" borderId="17" xfId="0" applyFont="1" applyBorder="1" applyAlignment="1">
      <alignment horizontal="center"/>
    </xf>
    <xf numFmtId="0" fontId="8" fillId="4" borderId="17" xfId="0" applyFont="1" applyFill="1" applyBorder="1"/>
    <xf numFmtId="0" fontId="8" fillId="4" borderId="19" xfId="0" applyFont="1" applyFill="1" applyBorder="1"/>
    <xf numFmtId="0" fontId="8" fillId="0" borderId="17" xfId="0" applyFont="1" applyBorder="1"/>
    <xf numFmtId="0" fontId="35" fillId="0" borderId="21" xfId="0" applyFont="1" applyBorder="1" applyAlignment="1">
      <alignment horizontal="center"/>
    </xf>
    <xf numFmtId="0" fontId="8" fillId="0" borderId="19" xfId="0" applyFont="1" applyBorder="1"/>
    <xf numFmtId="0" fontId="24" fillId="0" borderId="3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21" fillId="0" borderId="21" xfId="0" applyFont="1" applyBorder="1" applyAlignment="1">
      <alignment vertical="center"/>
    </xf>
    <xf numFmtId="0" fontId="2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33" fillId="0" borderId="35" xfId="0" applyFont="1" applyBorder="1" applyAlignment="1">
      <alignment vertical="center"/>
    </xf>
    <xf numFmtId="0" fontId="15" fillId="0" borderId="0" xfId="0" applyFont="1"/>
    <xf numFmtId="0" fontId="19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7" fillId="0" borderId="50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31" fillId="0" borderId="0" xfId="0" applyFont="1" applyAlignment="1">
      <alignment horizontal="right"/>
    </xf>
    <xf numFmtId="0" fontId="8" fillId="0" borderId="27" xfId="0" applyFont="1" applyBorder="1" applyAlignment="1">
      <alignment horizontal="center"/>
    </xf>
    <xf numFmtId="0" fontId="8" fillId="0" borderId="21" xfId="0" applyFont="1" applyBorder="1" applyAlignment="1">
      <alignment vertical="center"/>
    </xf>
    <xf numFmtId="0" fontId="0" fillId="0" borderId="21" xfId="0" applyBorder="1" applyAlignment="1">
      <alignment horizontal="center" vertical="center"/>
    </xf>
    <xf numFmtId="0" fontId="11" fillId="5" borderId="21" xfId="0" applyFont="1" applyFill="1" applyBorder="1" applyAlignment="1">
      <alignment horizontal="center"/>
    </xf>
    <xf numFmtId="0" fontId="15" fillId="0" borderId="51" xfId="0" applyFont="1" applyBorder="1" applyAlignment="1">
      <alignment horizontal="center"/>
    </xf>
    <xf numFmtId="0" fontId="8" fillId="0" borderId="21" xfId="0" applyFont="1" applyBorder="1" applyAlignment="1">
      <alignment horizontal="center" vertical="center"/>
    </xf>
    <xf numFmtId="0" fontId="0" fillId="0" borderId="21" xfId="0" applyBorder="1"/>
    <xf numFmtId="0" fontId="11" fillId="0" borderId="51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6" fillId="0" borderId="7" xfId="0" applyFont="1" applyBorder="1"/>
    <xf numFmtId="0" fontId="11" fillId="0" borderId="52" xfId="0" applyFont="1" applyBorder="1"/>
    <xf numFmtId="0" fontId="11" fillId="0" borderId="23" xfId="0" applyFont="1" applyBorder="1" applyAlignment="1">
      <alignment horizontal="center"/>
    </xf>
    <xf numFmtId="0" fontId="3" fillId="0" borderId="15" xfId="0" applyFont="1" applyBorder="1"/>
    <xf numFmtId="0" fontId="3" fillId="0" borderId="27" xfId="0" applyFont="1" applyBorder="1"/>
    <xf numFmtId="0" fontId="24" fillId="0" borderId="0" xfId="0" applyFont="1"/>
    <xf numFmtId="0" fontId="11" fillId="0" borderId="31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11" fillId="0" borderId="44" xfId="0" applyFont="1" applyBorder="1"/>
    <xf numFmtId="0" fontId="11" fillId="0" borderId="19" xfId="0" applyFont="1" applyBorder="1" applyAlignment="1">
      <alignment horizontal="center" vertical="center"/>
    </xf>
    <xf numFmtId="0" fontId="11" fillId="0" borderId="22" xfId="0" applyFont="1" applyBorder="1"/>
    <xf numFmtId="0" fontId="30" fillId="0" borderId="0" xfId="0" applyFont="1" applyAlignment="1">
      <alignment horizontal="center"/>
    </xf>
    <xf numFmtId="0" fontId="8" fillId="0" borderId="33" xfId="0" applyFont="1" applyBorder="1" applyAlignment="1">
      <alignment vertical="center"/>
    </xf>
    <xf numFmtId="0" fontId="21" fillId="0" borderId="21" xfId="0" applyFont="1" applyBorder="1"/>
    <xf numFmtId="0" fontId="33" fillId="0" borderId="33" xfId="0" applyFont="1" applyBorder="1" applyAlignment="1">
      <alignment vertical="center"/>
    </xf>
    <xf numFmtId="0" fontId="34" fillId="0" borderId="33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/>
    <xf numFmtId="0" fontId="31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5" fillId="0" borderId="0" xfId="0" applyFont="1"/>
    <xf numFmtId="0" fontId="43" fillId="0" borderId="21" xfId="0" applyFont="1" applyBorder="1" applyAlignment="1">
      <alignment horizontal="center"/>
    </xf>
    <xf numFmtId="1" fontId="43" fillId="0" borderId="21" xfId="0" applyNumberFormat="1" applyFont="1" applyBorder="1" applyAlignment="1">
      <alignment horizontal="center"/>
    </xf>
    <xf numFmtId="0" fontId="7" fillId="0" borderId="18" xfId="0" applyFont="1" applyBorder="1" applyAlignment="1">
      <alignment vertical="center"/>
    </xf>
    <xf numFmtId="0" fontId="44" fillId="0" borderId="21" xfId="0" applyFont="1" applyBorder="1" applyAlignment="1">
      <alignment horizontal="center" vertical="center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7" fillId="0" borderId="26" xfId="0" applyFont="1" applyBorder="1" applyAlignment="1">
      <alignment vertical="center"/>
    </xf>
    <xf numFmtId="0" fontId="7" fillId="0" borderId="4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5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11" fillId="0" borderId="34" xfId="0" applyFont="1" applyBorder="1" applyAlignment="1">
      <alignment horizontal="center"/>
    </xf>
    <xf numFmtId="0" fontId="11" fillId="0" borderId="2" xfId="0" applyFont="1" applyBorder="1"/>
    <xf numFmtId="0" fontId="0" fillId="0" borderId="32" xfId="0" applyBorder="1"/>
    <xf numFmtId="0" fontId="17" fillId="0" borderId="10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11" fillId="0" borderId="23" xfId="0" applyFont="1" applyBorder="1"/>
    <xf numFmtId="0" fontId="8" fillId="0" borderId="33" xfId="0" applyFont="1" applyBorder="1"/>
    <xf numFmtId="0" fontId="11" fillId="0" borderId="51" xfId="0" applyFont="1" applyBorder="1"/>
    <xf numFmtId="0" fontId="3" fillId="0" borderId="10" xfId="0" applyFont="1" applyBorder="1" applyAlignment="1">
      <alignment horizontal="center"/>
    </xf>
    <xf numFmtId="0" fontId="11" fillId="0" borderId="11" xfId="0" applyFont="1" applyBorder="1"/>
    <xf numFmtId="0" fontId="16" fillId="0" borderId="24" xfId="0" applyFont="1" applyBorder="1" applyAlignment="1">
      <alignment horizontal="center"/>
    </xf>
    <xf numFmtId="0" fontId="11" fillId="0" borderId="54" xfId="0" applyFont="1" applyBorder="1"/>
    <xf numFmtId="0" fontId="45" fillId="0" borderId="0" xfId="0" applyFont="1" applyAlignment="1">
      <alignment horizontal="left" vertical="center" shrinkToFit="1"/>
    </xf>
    <xf numFmtId="0" fontId="46" fillId="0" borderId="0" xfId="0" applyFont="1"/>
    <xf numFmtId="0" fontId="47" fillId="0" borderId="0" xfId="0" applyFont="1" applyAlignment="1">
      <alignment horizontal="left" vertical="center" shrinkToFit="1"/>
    </xf>
    <xf numFmtId="0" fontId="46" fillId="0" borderId="0" xfId="0" applyFont="1" applyAlignment="1">
      <alignment horizontal="left"/>
    </xf>
    <xf numFmtId="0" fontId="19" fillId="0" borderId="21" xfId="0" applyFont="1" applyBorder="1" applyAlignment="1">
      <alignment horizontal="left"/>
    </xf>
    <xf numFmtId="0" fontId="8" fillId="0" borderId="27" xfId="0" applyFont="1" applyBorder="1"/>
    <xf numFmtId="0" fontId="8" fillId="0" borderId="43" xfId="0" applyFont="1" applyBorder="1"/>
    <xf numFmtId="0" fontId="7" fillId="0" borderId="21" xfId="0" applyFont="1" applyBorder="1" applyAlignment="1">
      <alignment horizontal="center" vertical="center"/>
    </xf>
    <xf numFmtId="0" fontId="48" fillId="0" borderId="21" xfId="0" applyFont="1" applyBorder="1" applyAlignment="1">
      <alignment horizontal="center"/>
    </xf>
    <xf numFmtId="0" fontId="7" fillId="0" borderId="15" xfId="0" applyFont="1" applyBorder="1"/>
    <xf numFmtId="0" fontId="49" fillId="0" borderId="21" xfId="0" applyFont="1" applyBorder="1" applyAlignment="1">
      <alignment horizontal="center" vertical="center"/>
    </xf>
    <xf numFmtId="0" fontId="29" fillId="0" borderId="21" xfId="0" applyFont="1" applyBorder="1" applyAlignment="1">
      <alignment horizontal="right"/>
    </xf>
    <xf numFmtId="0" fontId="3" fillId="0" borderId="21" xfId="0" applyFont="1" applyBorder="1"/>
    <xf numFmtId="0" fontId="20" fillId="0" borderId="0" xfId="0" applyFont="1" applyAlignment="1">
      <alignment horizontal="center"/>
    </xf>
    <xf numFmtId="0" fontId="50" fillId="0" borderId="21" xfId="0" applyFont="1" applyBorder="1" applyAlignment="1">
      <alignment horizontal="center"/>
    </xf>
    <xf numFmtId="0" fontId="35" fillId="0" borderId="21" xfId="0" applyFont="1" applyBorder="1"/>
    <xf numFmtId="0" fontId="51" fillId="0" borderId="21" xfId="0" applyFont="1" applyBorder="1"/>
    <xf numFmtId="0" fontId="52" fillId="0" borderId="21" xfId="0" applyFont="1" applyBorder="1"/>
    <xf numFmtId="0" fontId="53" fillId="0" borderId="35" xfId="0" applyFont="1" applyBorder="1" applyAlignment="1">
      <alignment vertical="center"/>
    </xf>
    <xf numFmtId="0" fontId="54" fillId="0" borderId="0" xfId="0" applyFont="1" applyAlignment="1">
      <alignment horizontal="center"/>
    </xf>
    <xf numFmtId="0" fontId="31" fillId="0" borderId="21" xfId="0" applyFont="1" applyBorder="1" applyAlignment="1">
      <alignment horizontal="center"/>
    </xf>
    <xf numFmtId="0" fontId="8" fillId="0" borderId="35" xfId="0" applyFont="1" applyBorder="1" applyAlignment="1">
      <alignment vertical="center"/>
    </xf>
    <xf numFmtId="0" fontId="48" fillId="0" borderId="35" xfId="0" applyFont="1" applyBorder="1" applyAlignment="1">
      <alignment horizontal="center" vertical="center"/>
    </xf>
    <xf numFmtId="0" fontId="29" fillId="0" borderId="33" xfId="0" applyFont="1" applyBorder="1" applyAlignment="1">
      <alignment horizontal="right"/>
    </xf>
    <xf numFmtId="0" fontId="51" fillId="0" borderId="21" xfId="0" applyFont="1" applyBorder="1" applyAlignment="1">
      <alignment horizontal="center"/>
    </xf>
    <xf numFmtId="0" fontId="8" fillId="0" borderId="35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/>
    </xf>
    <xf numFmtId="0" fontId="48" fillId="0" borderId="33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/>
    <xf numFmtId="0" fontId="55" fillId="0" borderId="0" xfId="0" applyFont="1" applyAlignment="1">
      <alignment horizontal="left"/>
    </xf>
    <xf numFmtId="0" fontId="55" fillId="0" borderId="0" xfId="0" applyFont="1"/>
    <xf numFmtId="1" fontId="56" fillId="0" borderId="21" xfId="0" applyNumberFormat="1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3" fillId="0" borderId="0" xfId="0" applyFont="1" applyAlignment="1">
      <alignment horizontal="right"/>
    </xf>
    <xf numFmtId="9" fontId="57" fillId="0" borderId="15" xfId="0" applyNumberFormat="1" applyFont="1" applyBorder="1" applyAlignment="1">
      <alignment horizontal="center"/>
    </xf>
    <xf numFmtId="9" fontId="56" fillId="0" borderId="15" xfId="0" applyNumberFormat="1" applyFont="1" applyBorder="1" applyAlignment="1">
      <alignment horizontal="center"/>
    </xf>
    <xf numFmtId="0" fontId="35" fillId="0" borderId="35" xfId="0" applyFont="1" applyBorder="1" applyAlignment="1">
      <alignment vertical="center"/>
    </xf>
    <xf numFmtId="0" fontId="18" fillId="0" borderId="0" xfId="0" applyFont="1"/>
    <xf numFmtId="0" fontId="3" fillId="0" borderId="0" xfId="0" applyFont="1" applyAlignment="1">
      <alignment horizontal="left"/>
    </xf>
    <xf numFmtId="0" fontId="9" fillId="0" borderId="0" xfId="0" applyFont="1" applyAlignment="1">
      <alignment wrapText="1"/>
    </xf>
    <xf numFmtId="1" fontId="9" fillId="0" borderId="0" xfId="0" applyNumberFormat="1" applyFont="1"/>
    <xf numFmtId="0" fontId="0" fillId="0" borderId="2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27" xfId="0" applyBorder="1"/>
    <xf numFmtId="0" fontId="0" fillId="0" borderId="16" xfId="0" applyBorder="1"/>
    <xf numFmtId="0" fontId="23" fillId="0" borderId="21" xfId="0" applyFont="1" applyBorder="1"/>
    <xf numFmtId="0" fontId="0" fillId="0" borderId="43" xfId="0" applyBorder="1"/>
    <xf numFmtId="0" fontId="36" fillId="0" borderId="0" xfId="0" applyFont="1"/>
    <xf numFmtId="0" fontId="60" fillId="0" borderId="0" xfId="0" applyFont="1"/>
    <xf numFmtId="0" fontId="28" fillId="0" borderId="15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23" fillId="0" borderId="0" xfId="0" applyFont="1"/>
    <xf numFmtId="0" fontId="31" fillId="0" borderId="16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62" fillId="0" borderId="0" xfId="0" applyFont="1" applyAlignment="1">
      <alignment horizontal="right"/>
    </xf>
    <xf numFmtId="9" fontId="3" fillId="0" borderId="21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31" fillId="0" borderId="0" xfId="0" applyFont="1"/>
    <xf numFmtId="0" fontId="7" fillId="0" borderId="51" xfId="0" applyFont="1" applyBorder="1"/>
    <xf numFmtId="0" fontId="7" fillId="0" borderId="21" xfId="0" applyFont="1" applyBorder="1"/>
    <xf numFmtId="0" fontId="31" fillId="0" borderId="15" xfId="0" applyFont="1" applyBorder="1" applyAlignment="1">
      <alignment horizontal="center"/>
    </xf>
    <xf numFmtId="0" fontId="16" fillId="0" borderId="21" xfId="0" applyFont="1" applyBorder="1"/>
    <xf numFmtId="0" fontId="16" fillId="0" borderId="0" xfId="0" applyFont="1" applyAlignment="1">
      <alignment horizontal="center"/>
    </xf>
    <xf numFmtId="0" fontId="11" fillId="0" borderId="59" xfId="0" applyFont="1" applyBorder="1"/>
    <xf numFmtId="0" fontId="16" fillId="0" borderId="33" xfId="0" applyFont="1" applyBorder="1"/>
    <xf numFmtId="0" fontId="16" fillId="4" borderId="60" xfId="0" applyFont="1" applyFill="1" applyBorder="1"/>
    <xf numFmtId="0" fontId="11" fillId="0" borderId="35" xfId="0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11" fillId="0" borderId="49" xfId="0" applyFont="1" applyBorder="1" applyAlignment="1">
      <alignment horizontal="center"/>
    </xf>
    <xf numFmtId="0" fontId="11" fillId="0" borderId="61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11" fillId="0" borderId="35" xfId="0" applyFont="1" applyBorder="1" applyAlignment="1">
      <alignment horizontal="left"/>
    </xf>
    <xf numFmtId="0" fontId="11" fillId="0" borderId="49" xfId="0" applyFont="1" applyBorder="1" applyAlignment="1">
      <alignment horizontal="left"/>
    </xf>
    <xf numFmtId="0" fontId="11" fillId="0" borderId="33" xfId="0" applyFont="1" applyBorder="1"/>
    <xf numFmtId="0" fontId="11" fillId="0" borderId="39" xfId="0" applyFont="1" applyBorder="1"/>
    <xf numFmtId="0" fontId="15" fillId="0" borderId="49" xfId="0" applyFont="1" applyBorder="1"/>
    <xf numFmtId="0" fontId="8" fillId="0" borderId="49" xfId="0" applyFont="1" applyBorder="1"/>
    <xf numFmtId="0" fontId="15" fillId="0" borderId="49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37" xfId="0" applyFont="1" applyBorder="1"/>
    <xf numFmtId="0" fontId="11" fillId="0" borderId="70" xfId="0" applyFont="1" applyBorder="1"/>
    <xf numFmtId="0" fontId="11" fillId="0" borderId="73" xfId="0" applyFont="1" applyBorder="1"/>
    <xf numFmtId="0" fontId="15" fillId="6" borderId="81" xfId="0" applyFont="1" applyFill="1" applyBorder="1"/>
    <xf numFmtId="0" fontId="15" fillId="6" borderId="81" xfId="0" applyFont="1" applyFill="1" applyBorder="1" applyAlignment="1">
      <alignment horizontal="center"/>
    </xf>
    <xf numFmtId="0" fontId="11" fillId="6" borderId="81" xfId="0" applyFont="1" applyFill="1" applyBorder="1" applyAlignment="1">
      <alignment horizontal="center"/>
    </xf>
    <xf numFmtId="0" fontId="11" fillId="6" borderId="82" xfId="0" applyFont="1" applyFill="1" applyBorder="1" applyAlignment="1">
      <alignment horizontal="center"/>
    </xf>
    <xf numFmtId="0" fontId="8" fillId="4" borderId="83" xfId="0" applyFont="1" applyFill="1" applyBorder="1"/>
    <xf numFmtId="0" fontId="8" fillId="4" borderId="84" xfId="0" applyFont="1" applyFill="1" applyBorder="1"/>
    <xf numFmtId="0" fontId="8" fillId="4" borderId="85" xfId="0" applyFont="1" applyFill="1" applyBorder="1"/>
    <xf numFmtId="0" fontId="8" fillId="4" borderId="81" xfId="0" applyFont="1" applyFill="1" applyBorder="1"/>
    <xf numFmtId="0" fontId="8" fillId="4" borderId="82" xfId="0" applyFont="1" applyFill="1" applyBorder="1"/>
    <xf numFmtId="0" fontId="2" fillId="0" borderId="21" xfId="0" applyFont="1" applyBorder="1"/>
    <xf numFmtId="0" fontId="2" fillId="0" borderId="21" xfId="0" applyFont="1" applyBorder="1" applyAlignment="1">
      <alignment horizontal="center"/>
    </xf>
    <xf numFmtId="0" fontId="66" fillId="0" borderId="21" xfId="0" applyFont="1" applyBorder="1"/>
    <xf numFmtId="0" fontId="33" fillId="0" borderId="60" xfId="0" applyFont="1" applyBorder="1"/>
    <xf numFmtId="0" fontId="33" fillId="0" borderId="33" xfId="0" applyFont="1" applyBorder="1"/>
    <xf numFmtId="0" fontId="8" fillId="0" borderId="86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/>
    </xf>
    <xf numFmtId="0" fontId="8" fillId="0" borderId="86" xfId="0" applyFont="1" applyBorder="1" applyAlignment="1">
      <alignment vertical="center"/>
    </xf>
    <xf numFmtId="0" fontId="67" fillId="0" borderId="33" xfId="0" applyFont="1" applyBorder="1" applyAlignment="1">
      <alignment horizontal="center" vertical="center"/>
    </xf>
    <xf numFmtId="0" fontId="11" fillId="0" borderId="81" xfId="0" applyFont="1" applyBorder="1"/>
    <xf numFmtId="0" fontId="18" fillId="0" borderId="21" xfId="0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68" fillId="0" borderId="21" xfId="0" applyNumberFormat="1" applyFont="1" applyBorder="1" applyAlignment="1">
      <alignment horizontal="center" vertical="top" wrapText="1"/>
    </xf>
    <xf numFmtId="0" fontId="69" fillId="0" borderId="21" xfId="0" applyFont="1" applyBorder="1" applyAlignment="1">
      <alignment horizontal="left" vertical="top" wrapText="1"/>
    </xf>
    <xf numFmtId="164" fontId="68" fillId="0" borderId="21" xfId="0" applyNumberFormat="1" applyFont="1" applyBorder="1" applyAlignment="1">
      <alignment horizontal="left" vertical="top" wrapText="1"/>
    </xf>
    <xf numFmtId="0" fontId="65" fillId="0" borderId="0" xfId="0" applyFont="1"/>
    <xf numFmtId="164" fontId="68" fillId="0" borderId="21" xfId="0" applyNumberFormat="1" applyFont="1" applyBorder="1" applyAlignment="1">
      <alignment horizontal="center" vertical="center" wrapText="1"/>
    </xf>
    <xf numFmtId="164" fontId="68" fillId="0" borderId="35" xfId="0" applyNumberFormat="1" applyFont="1" applyBorder="1" applyAlignment="1">
      <alignment horizontal="center" vertical="top" wrapText="1"/>
    </xf>
    <xf numFmtId="164" fontId="68" fillId="0" borderId="81" xfId="0" applyNumberFormat="1" applyFont="1" applyBorder="1" applyAlignment="1">
      <alignment horizontal="center" vertical="top" wrapText="1"/>
    </xf>
    <xf numFmtId="0" fontId="13" fillId="0" borderId="16" xfId="0" applyFont="1" applyBorder="1" applyAlignment="1">
      <alignment horizontal="center" vertical="center"/>
    </xf>
    <xf numFmtId="0" fontId="16" fillId="0" borderId="79" xfId="0" applyFont="1" applyBorder="1"/>
    <xf numFmtId="0" fontId="11" fillId="0" borderId="87" xfId="0" applyFont="1" applyBorder="1"/>
    <xf numFmtId="0" fontId="11" fillId="0" borderId="88" xfId="0" applyFont="1" applyBorder="1"/>
    <xf numFmtId="0" fontId="13" fillId="0" borderId="84" xfId="0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7" fillId="0" borderId="90" xfId="0" applyFont="1" applyBorder="1" applyAlignment="1">
      <alignment horizontal="center" vertical="center" wrapText="1"/>
    </xf>
    <xf numFmtId="0" fontId="11" fillId="0" borderId="91" xfId="0" applyFont="1" applyBorder="1" applyAlignment="1">
      <alignment horizontal="left"/>
    </xf>
    <xf numFmtId="0" fontId="11" fillId="0" borderId="92" xfId="0" applyFont="1" applyBorder="1" applyAlignment="1">
      <alignment horizontal="center" vertical="center"/>
    </xf>
    <xf numFmtId="0" fontId="11" fillId="0" borderId="93" xfId="0" applyFont="1" applyBorder="1" applyAlignment="1">
      <alignment horizontal="center" vertical="center"/>
    </xf>
    <xf numFmtId="0" fontId="7" fillId="0" borderId="94" xfId="0" applyFont="1" applyBorder="1" applyAlignment="1">
      <alignment horizontal="center" vertical="center" wrapText="1"/>
    </xf>
    <xf numFmtId="0" fontId="11" fillId="0" borderId="81" xfId="0" applyFont="1" applyBorder="1" applyAlignment="1">
      <alignment horizontal="left"/>
    </xf>
    <xf numFmtId="0" fontId="11" fillId="0" borderId="95" xfId="0" applyFont="1" applyBorder="1" applyAlignment="1">
      <alignment horizontal="center" vertical="center"/>
    </xf>
    <xf numFmtId="0" fontId="13" fillId="0" borderId="68" xfId="0" applyFont="1" applyBorder="1" applyAlignment="1">
      <alignment horizontal="left"/>
    </xf>
    <xf numFmtId="0" fontId="7" fillId="0" borderId="96" xfId="0" applyFont="1" applyBorder="1" applyAlignment="1">
      <alignment horizontal="center" vertical="center" wrapText="1"/>
    </xf>
    <xf numFmtId="0" fontId="16" fillId="0" borderId="95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/>
    </xf>
    <xf numFmtId="0" fontId="7" fillId="0" borderId="99" xfId="0" applyFont="1" applyBorder="1" applyAlignment="1">
      <alignment horizontal="center" vertical="center"/>
    </xf>
    <xf numFmtId="0" fontId="11" fillId="0" borderId="100" xfId="0" applyFont="1" applyBorder="1" applyAlignment="1">
      <alignment horizontal="center" vertical="center"/>
    </xf>
    <xf numFmtId="0" fontId="0" fillId="0" borderId="99" xfId="0" applyBorder="1"/>
    <xf numFmtId="0" fontId="7" fillId="0" borderId="96" xfId="0" applyFont="1" applyBorder="1" applyAlignment="1">
      <alignment horizontal="center" vertical="center"/>
    </xf>
    <xf numFmtId="0" fontId="16" fillId="0" borderId="101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center"/>
    </xf>
    <xf numFmtId="0" fontId="7" fillId="0" borderId="94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top"/>
    </xf>
    <xf numFmtId="0" fontId="2" fillId="0" borderId="94" xfId="0" applyFont="1" applyBorder="1"/>
    <xf numFmtId="0" fontId="2" fillId="0" borderId="96" xfId="0" applyFont="1" applyBorder="1"/>
    <xf numFmtId="0" fontId="3" fillId="0" borderId="102" xfId="0" applyFont="1" applyBorder="1"/>
    <xf numFmtId="0" fontId="11" fillId="0" borderId="103" xfId="0" applyFont="1" applyBorder="1"/>
    <xf numFmtId="0" fontId="7" fillId="0" borderId="104" xfId="0" applyFont="1" applyBorder="1" applyAlignment="1">
      <alignment horizontal="center" vertical="center"/>
    </xf>
    <xf numFmtId="0" fontId="7" fillId="0" borderId="105" xfId="0" applyFont="1" applyBorder="1" applyAlignment="1">
      <alignment horizontal="center" vertical="center"/>
    </xf>
    <xf numFmtId="0" fontId="67" fillId="0" borderId="21" xfId="0" applyFont="1" applyBorder="1" applyAlignment="1">
      <alignment horizontal="center"/>
    </xf>
    <xf numFmtId="0" fontId="67" fillId="0" borderId="21" xfId="0" applyFont="1" applyBorder="1"/>
    <xf numFmtId="0" fontId="14" fillId="0" borderId="0" xfId="0" applyFont="1" applyAlignment="1">
      <alignment horizontal="center"/>
    </xf>
    <xf numFmtId="164" fontId="11" fillId="0" borderId="21" xfId="0" applyNumberFormat="1" applyFont="1" applyBorder="1" applyAlignment="1">
      <alignment horizontal="center" vertical="center"/>
    </xf>
    <xf numFmtId="164" fontId="70" fillId="13" borderId="112" xfId="0" applyNumberFormat="1" applyFont="1" applyFill="1" applyBorder="1" applyAlignment="1">
      <alignment horizontal="center" vertical="center" wrapText="1"/>
    </xf>
    <xf numFmtId="0" fontId="2" fillId="18" borderId="21" xfId="0" applyFont="1" applyFill="1" applyBorder="1"/>
    <xf numFmtId="0" fontId="21" fillId="18" borderId="21" xfId="0" applyFont="1" applyFill="1" applyBorder="1"/>
    <xf numFmtId="0" fontId="2" fillId="18" borderId="21" xfId="0" applyFont="1" applyFill="1" applyBorder="1" applyAlignment="1">
      <alignment horizontal="center" vertical="center"/>
    </xf>
    <xf numFmtId="0" fontId="2" fillId="18" borderId="21" xfId="0" applyFont="1" applyFill="1" applyBorder="1" applyAlignment="1">
      <alignment horizontal="center"/>
    </xf>
    <xf numFmtId="0" fontId="2" fillId="18" borderId="0" xfId="0" applyFont="1" applyFill="1" applyAlignment="1">
      <alignment horizontal="center" vertical="center"/>
    </xf>
    <xf numFmtId="0" fontId="18" fillId="18" borderId="21" xfId="0" applyFont="1" applyFill="1" applyBorder="1" applyAlignment="1">
      <alignment horizontal="center"/>
    </xf>
    <xf numFmtId="0" fontId="6" fillId="12" borderId="110" xfId="0" applyFont="1" applyFill="1" applyBorder="1" applyAlignment="1">
      <alignment horizontal="left" vertical="top" wrapText="1"/>
    </xf>
    <xf numFmtId="164" fontId="75" fillId="12" borderId="111" xfId="0" applyNumberFormat="1" applyFont="1" applyFill="1" applyBorder="1" applyAlignment="1">
      <alignment horizontal="center" vertical="top" wrapText="1"/>
    </xf>
    <xf numFmtId="0" fontId="66" fillId="12" borderId="111" xfId="0" applyFont="1" applyFill="1" applyBorder="1" applyAlignment="1">
      <alignment horizontal="center" vertical="top" wrapText="1"/>
    </xf>
    <xf numFmtId="0" fontId="6" fillId="12" borderId="110" xfId="0" applyFont="1" applyFill="1" applyBorder="1" applyAlignment="1">
      <alignment horizontal="center" vertical="top" wrapText="1"/>
    </xf>
    <xf numFmtId="0" fontId="6" fillId="0" borderId="110" xfId="0" applyFont="1" applyBorder="1" applyAlignment="1">
      <alignment horizontal="left" vertical="top" wrapText="1"/>
    </xf>
    <xf numFmtId="0" fontId="66" fillId="0" borderId="111" xfId="0" applyFont="1" applyBorder="1" applyAlignment="1">
      <alignment horizontal="center" vertical="top" wrapText="1"/>
    </xf>
    <xf numFmtId="164" fontId="75" fillId="0" borderId="111" xfId="0" applyNumberFormat="1" applyFont="1" applyBorder="1" applyAlignment="1">
      <alignment horizontal="center" vertical="top" wrapText="1"/>
    </xf>
    <xf numFmtId="0" fontId="6" fillId="0" borderId="110" xfId="0" applyFont="1" applyBorder="1" applyAlignment="1">
      <alignment horizontal="center" vertical="top" wrapText="1"/>
    </xf>
    <xf numFmtId="0" fontId="66" fillId="0" borderId="110" xfId="0" applyFont="1" applyBorder="1" applyAlignment="1">
      <alignment horizontal="left" vertical="top" wrapText="1"/>
    </xf>
    <xf numFmtId="0" fontId="66" fillId="0" borderId="110" xfId="0" applyFont="1" applyBorder="1" applyAlignment="1">
      <alignment horizontal="center" vertical="top" wrapText="1"/>
    </xf>
    <xf numFmtId="164" fontId="75" fillId="12" borderId="121" xfId="0" applyNumberFormat="1" applyFont="1" applyFill="1" applyBorder="1" applyAlignment="1">
      <alignment horizontal="center" vertical="top" wrapText="1"/>
    </xf>
    <xf numFmtId="0" fontId="6" fillId="0" borderId="21" xfId="0" applyFont="1" applyBorder="1" applyAlignment="1">
      <alignment vertical="center"/>
    </xf>
    <xf numFmtId="0" fontId="6" fillId="12" borderId="0" xfId="0" applyFont="1" applyFill="1" applyAlignment="1">
      <alignment horizontal="left" vertical="top" wrapText="1"/>
    </xf>
    <xf numFmtId="0" fontId="77" fillId="12" borderId="113" xfId="0" applyFont="1" applyFill="1" applyBorder="1" applyAlignment="1">
      <alignment horizontal="center" vertical="top" wrapText="1"/>
    </xf>
    <xf numFmtId="0" fontId="77" fillId="12" borderId="114" xfId="0" applyFont="1" applyFill="1" applyBorder="1" applyAlignment="1">
      <alignment horizontal="center" vertical="top" wrapText="1"/>
    </xf>
    <xf numFmtId="164" fontId="75" fillId="12" borderId="115" xfId="0" applyNumberFormat="1" applyFont="1" applyFill="1" applyBorder="1" applyAlignment="1">
      <alignment horizontal="center" vertical="top" wrapText="1"/>
    </xf>
    <xf numFmtId="0" fontId="6" fillId="0" borderId="21" xfId="0" applyFont="1" applyBorder="1"/>
    <xf numFmtId="0" fontId="6" fillId="0" borderId="0" xfId="0" applyFont="1" applyAlignment="1">
      <alignment horizontal="left" vertical="top" wrapText="1"/>
    </xf>
    <xf numFmtId="0" fontId="77" fillId="0" borderId="116" xfId="0" applyFont="1" applyBorder="1" applyAlignment="1">
      <alignment horizontal="center" vertical="top" wrapText="1"/>
    </xf>
    <xf numFmtId="164" fontId="75" fillId="0" borderId="117" xfId="0" applyNumberFormat="1" applyFont="1" applyBorder="1" applyAlignment="1">
      <alignment horizontal="center" vertical="top" wrapText="1"/>
    </xf>
    <xf numFmtId="0" fontId="6" fillId="0" borderId="21" xfId="0" applyFont="1" applyBorder="1" applyAlignment="1">
      <alignment horizontal="center"/>
    </xf>
    <xf numFmtId="164" fontId="75" fillId="12" borderId="117" xfId="0" applyNumberFormat="1" applyFont="1" applyFill="1" applyBorder="1" applyAlignment="1">
      <alignment horizontal="center" vertical="top" wrapText="1"/>
    </xf>
    <xf numFmtId="164" fontId="75" fillId="12" borderId="116" xfId="0" applyNumberFormat="1" applyFont="1" applyFill="1" applyBorder="1" applyAlignment="1">
      <alignment horizontal="center" vertical="top" wrapText="1"/>
    </xf>
    <xf numFmtId="0" fontId="77" fillId="12" borderId="117" xfId="0" applyFont="1" applyFill="1" applyBorder="1" applyAlignment="1">
      <alignment horizontal="center" vertical="top" wrapText="1"/>
    </xf>
    <xf numFmtId="164" fontId="75" fillId="0" borderId="116" xfId="0" applyNumberFormat="1" applyFont="1" applyBorder="1" applyAlignment="1">
      <alignment horizontal="center" vertical="top" wrapText="1"/>
    </xf>
    <xf numFmtId="0" fontId="77" fillId="12" borderId="110" xfId="0" applyFont="1" applyFill="1" applyBorder="1" applyAlignment="1">
      <alignment horizontal="left" vertical="top" wrapText="1"/>
    </xf>
    <xf numFmtId="0" fontId="77" fillId="12" borderId="0" xfId="0" applyFont="1" applyFill="1" applyAlignment="1">
      <alignment horizontal="left" vertical="top" wrapText="1"/>
    </xf>
    <xf numFmtId="0" fontId="6" fillId="13" borderId="110" xfId="0" applyFont="1" applyFill="1" applyBorder="1" applyAlignment="1">
      <alignment horizontal="left" vertical="top" wrapText="1"/>
    </xf>
    <xf numFmtId="0" fontId="6" fillId="13" borderId="0" xfId="0" applyFont="1" applyFill="1" applyAlignment="1">
      <alignment horizontal="left" vertical="top" wrapText="1"/>
    </xf>
    <xf numFmtId="0" fontId="77" fillId="13" borderId="116" xfId="0" applyFont="1" applyFill="1" applyBorder="1" applyAlignment="1">
      <alignment horizontal="center" vertical="top" wrapText="1"/>
    </xf>
    <xf numFmtId="164" fontId="75" fillId="13" borderId="111" xfId="0" applyNumberFormat="1" applyFont="1" applyFill="1" applyBorder="1" applyAlignment="1">
      <alignment horizontal="center" vertical="top" wrapText="1"/>
    </xf>
    <xf numFmtId="0" fontId="77" fillId="13" borderId="111" xfId="0" applyFont="1" applyFill="1" applyBorder="1" applyAlignment="1">
      <alignment horizontal="center" vertical="top" wrapText="1"/>
    </xf>
    <xf numFmtId="0" fontId="77" fillId="13" borderId="117" xfId="0" applyFont="1" applyFill="1" applyBorder="1" applyAlignment="1">
      <alignment horizontal="center" vertical="top" wrapText="1"/>
    </xf>
    <xf numFmtId="164" fontId="75" fillId="13" borderId="77" xfId="0" applyNumberFormat="1" applyFont="1" applyFill="1" applyBorder="1" applyAlignment="1">
      <alignment vertical="top" wrapText="1"/>
    </xf>
    <xf numFmtId="0" fontId="6" fillId="13" borderId="116" xfId="0" applyFont="1" applyFill="1" applyBorder="1" applyAlignment="1">
      <alignment horizontal="center" vertical="top" wrapText="1"/>
    </xf>
    <xf numFmtId="0" fontId="6" fillId="13" borderId="110" xfId="0" applyFont="1" applyFill="1" applyBorder="1" applyAlignment="1">
      <alignment horizontal="center" vertical="top" wrapText="1"/>
    </xf>
    <xf numFmtId="0" fontId="6" fillId="13" borderId="77" xfId="0" applyFont="1" applyFill="1" applyBorder="1" applyAlignment="1">
      <alignment horizontal="center" vertical="top" wrapText="1"/>
    </xf>
    <xf numFmtId="0" fontId="6" fillId="13" borderId="119" xfId="0" applyFont="1" applyFill="1" applyBorder="1" applyAlignment="1">
      <alignment horizontal="center" vertical="top" wrapText="1"/>
    </xf>
    <xf numFmtId="0" fontId="6" fillId="13" borderId="120" xfId="0" applyFont="1" applyFill="1" applyBorder="1" applyAlignment="1">
      <alignment horizontal="center" vertical="top" wrapText="1"/>
    </xf>
    <xf numFmtId="0" fontId="6" fillId="13" borderId="80" xfId="0" applyFont="1" applyFill="1" applyBorder="1" applyAlignment="1">
      <alignment horizontal="center" vertical="top" wrapText="1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33" xfId="0" applyFont="1" applyBorder="1" applyAlignment="1">
      <alignment horizontal="center" vertical="center"/>
    </xf>
    <xf numFmtId="0" fontId="75" fillId="12" borderId="110" xfId="0" applyFont="1" applyFill="1" applyBorder="1" applyAlignment="1">
      <alignment horizontal="left" vertical="top" wrapText="1"/>
    </xf>
    <xf numFmtId="0" fontId="72" fillId="0" borderId="15" xfId="0" applyFont="1" applyBorder="1" applyAlignment="1">
      <alignment horizontal="left" vertical="center" wrapText="1"/>
    </xf>
    <xf numFmtId="0" fontId="73" fillId="0" borderId="27" xfId="0" applyFont="1" applyBorder="1" applyAlignment="1">
      <alignment horizontal="left" vertical="top" wrapText="1"/>
    </xf>
    <xf numFmtId="0" fontId="73" fillId="0" borderId="27" xfId="0" applyFont="1" applyBorder="1" applyAlignment="1">
      <alignment horizontal="center" vertical="top" wrapText="1"/>
    </xf>
    <xf numFmtId="0" fontId="73" fillId="0" borderId="16" xfId="0" applyFont="1" applyBorder="1" applyAlignment="1">
      <alignment horizontal="center" vertical="top" wrapText="1"/>
    </xf>
    <xf numFmtId="164" fontId="71" fillId="21" borderId="21" xfId="0" applyNumberFormat="1" applyFont="1" applyFill="1" applyBorder="1" applyAlignment="1">
      <alignment horizontal="center" vertical="top" wrapText="1"/>
    </xf>
    <xf numFmtId="0" fontId="72" fillId="0" borderId="83" xfId="0" applyFont="1" applyBorder="1" applyAlignment="1">
      <alignment horizontal="left" vertical="top" wrapText="1"/>
    </xf>
    <xf numFmtId="0" fontId="73" fillId="0" borderId="48" xfId="0" applyFont="1" applyBorder="1" applyAlignment="1">
      <alignment horizontal="left" vertical="top" wrapText="1"/>
    </xf>
    <xf numFmtId="164" fontId="71" fillId="0" borderId="48" xfId="0" applyNumberFormat="1" applyFont="1" applyBorder="1" applyAlignment="1">
      <alignment horizontal="center" vertical="top" wrapText="1"/>
    </xf>
    <xf numFmtId="164" fontId="71" fillId="0" borderId="84" xfId="0" applyNumberFormat="1" applyFont="1" applyBorder="1" applyAlignment="1">
      <alignment horizontal="center" vertical="top" wrapText="1"/>
    </xf>
    <xf numFmtId="164" fontId="71" fillId="22" borderId="21" xfId="0" applyNumberFormat="1" applyFont="1" applyFill="1" applyBorder="1" applyAlignment="1">
      <alignment horizontal="center" vertical="top" wrapText="1"/>
    </xf>
    <xf numFmtId="164" fontId="71" fillId="22" borderId="21" xfId="0" applyNumberFormat="1" applyFont="1" applyFill="1" applyBorder="1" applyAlignment="1">
      <alignment horizontal="center" vertical="center" wrapText="1"/>
    </xf>
    <xf numFmtId="0" fontId="72" fillId="0" borderId="15" xfId="0" applyFont="1" applyBorder="1" applyAlignment="1">
      <alignment horizontal="left" vertical="top" wrapText="1"/>
    </xf>
    <xf numFmtId="164" fontId="71" fillId="0" borderId="27" xfId="0" applyNumberFormat="1" applyFont="1" applyBorder="1" applyAlignment="1">
      <alignment horizontal="center" vertical="top" wrapText="1"/>
    </xf>
    <xf numFmtId="164" fontId="71" fillId="0" borderId="16" xfId="0" applyNumberFormat="1" applyFont="1" applyBorder="1" applyAlignment="1">
      <alignment horizontal="center" vertical="top" wrapText="1"/>
    </xf>
    <xf numFmtId="0" fontId="73" fillId="23" borderId="21" xfId="0" applyFont="1" applyFill="1" applyBorder="1" applyAlignment="1">
      <alignment horizontal="left" vertical="top" wrapText="1"/>
    </xf>
    <xf numFmtId="164" fontId="83" fillId="23" borderId="21" xfId="0" applyNumberFormat="1" applyFont="1" applyFill="1" applyBorder="1" applyAlignment="1">
      <alignment horizontal="center" vertical="top" wrapText="1"/>
    </xf>
    <xf numFmtId="0" fontId="84" fillId="23" borderId="21" xfId="0" applyFont="1" applyFill="1" applyBorder="1" applyAlignment="1">
      <alignment horizontal="center" vertical="center" wrapText="1"/>
    </xf>
    <xf numFmtId="0" fontId="73" fillId="23" borderId="60" xfId="0" applyFont="1" applyFill="1" applyBorder="1" applyAlignment="1">
      <alignment horizontal="left" vertical="top" wrapText="1"/>
    </xf>
    <xf numFmtId="164" fontId="83" fillId="23" borderId="60" xfId="0" applyNumberFormat="1" applyFont="1" applyFill="1" applyBorder="1" applyAlignment="1">
      <alignment horizontal="center" vertical="top" wrapText="1"/>
    </xf>
    <xf numFmtId="0" fontId="0" fillId="20" borderId="0" xfId="0" applyFill="1"/>
    <xf numFmtId="164" fontId="71" fillId="20" borderId="21" xfId="0" applyNumberFormat="1" applyFont="1" applyFill="1" applyBorder="1" applyAlignment="1">
      <alignment horizontal="center" vertical="top" wrapText="1"/>
    </xf>
    <xf numFmtId="0" fontId="73" fillId="17" borderId="60" xfId="0" applyFont="1" applyFill="1" applyBorder="1" applyAlignment="1">
      <alignment horizontal="left" vertical="top" wrapText="1"/>
    </xf>
    <xf numFmtId="0" fontId="73" fillId="17" borderId="35" xfId="0" applyFont="1" applyFill="1" applyBorder="1" applyAlignment="1">
      <alignment horizontal="left" vertical="top" wrapText="1"/>
    </xf>
    <xf numFmtId="0" fontId="73" fillId="17" borderId="33" xfId="0" applyFont="1" applyFill="1" applyBorder="1" applyAlignment="1">
      <alignment horizontal="left" vertical="top" wrapText="1"/>
    </xf>
    <xf numFmtId="0" fontId="73" fillId="17" borderId="21" xfId="0" applyFont="1" applyFill="1" applyBorder="1" applyAlignment="1">
      <alignment horizontal="left" vertical="top" wrapText="1"/>
    </xf>
    <xf numFmtId="0" fontId="0" fillId="21" borderId="0" xfId="0" applyFill="1"/>
    <xf numFmtId="0" fontId="0" fillId="24" borderId="0" xfId="0" applyFill="1"/>
    <xf numFmtId="164" fontId="71" fillId="24" borderId="21" xfId="0" applyNumberFormat="1" applyFont="1" applyFill="1" applyBorder="1" applyAlignment="1">
      <alignment horizontal="center" vertical="top" wrapText="1"/>
    </xf>
    <xf numFmtId="164" fontId="71" fillId="24" borderId="21" xfId="0" applyNumberFormat="1" applyFont="1" applyFill="1" applyBorder="1" applyAlignment="1">
      <alignment horizontal="center" vertical="center" wrapText="1"/>
    </xf>
    <xf numFmtId="0" fontId="0" fillId="23" borderId="0" xfId="0" applyFill="1"/>
    <xf numFmtId="164" fontId="80" fillId="0" borderId="27" xfId="0" applyNumberFormat="1" applyFont="1" applyBorder="1" applyAlignment="1">
      <alignment horizontal="center" vertical="top" wrapText="1"/>
    </xf>
    <xf numFmtId="0" fontId="80" fillId="0" borderId="27" xfId="0" applyFont="1" applyBorder="1" applyAlignment="1">
      <alignment horizontal="right" vertical="top" wrapText="1"/>
    </xf>
    <xf numFmtId="164" fontId="81" fillId="0" borderId="48" xfId="0" applyNumberFormat="1" applyFont="1" applyBorder="1" applyAlignment="1">
      <alignment horizontal="center" vertical="top" wrapText="1"/>
    </xf>
    <xf numFmtId="0" fontId="80" fillId="0" borderId="48" xfId="0" applyFont="1" applyBorder="1" applyAlignment="1">
      <alignment horizontal="right" vertical="top" wrapText="1"/>
    </xf>
    <xf numFmtId="0" fontId="72" fillId="0" borderId="15" xfId="0" applyFont="1" applyBorder="1" applyAlignment="1">
      <alignment vertical="top" wrapText="1"/>
    </xf>
    <xf numFmtId="0" fontId="72" fillId="0" borderId="27" xfId="0" applyFont="1" applyBorder="1" applyAlignment="1">
      <alignment vertical="top" wrapText="1"/>
    </xf>
    <xf numFmtId="0" fontId="72" fillId="0" borderId="21" xfId="0" applyFont="1" applyBorder="1" applyAlignment="1">
      <alignment horizontal="center" vertical="top" wrapText="1"/>
    </xf>
    <xf numFmtId="0" fontId="73" fillId="25" borderId="21" xfId="0" applyFont="1" applyFill="1" applyBorder="1" applyAlignment="1">
      <alignment horizontal="left" vertical="top" wrapText="1"/>
    </xf>
    <xf numFmtId="0" fontId="82" fillId="0" borderId="15" xfId="0" applyFont="1" applyBorder="1" applyAlignment="1">
      <alignment vertical="top" wrapText="1"/>
    </xf>
    <xf numFmtId="0" fontId="82" fillId="0" borderId="27" xfId="0" applyFont="1" applyBorder="1" applyAlignment="1">
      <alignment vertical="top" wrapText="1"/>
    </xf>
    <xf numFmtId="0" fontId="82" fillId="0" borderId="21" xfId="0" applyFont="1" applyBorder="1" applyAlignment="1">
      <alignment horizontal="center" vertical="top" wrapText="1"/>
    </xf>
    <xf numFmtId="164" fontId="81" fillId="0" borderId="27" xfId="0" applyNumberFormat="1" applyFont="1" applyBorder="1" applyAlignment="1">
      <alignment horizontal="center" vertical="top" wrapText="1"/>
    </xf>
    <xf numFmtId="0" fontId="0" fillId="0" borderId="86" xfId="0" applyBorder="1"/>
    <xf numFmtId="0" fontId="23" fillId="0" borderId="86" xfId="0" applyFont="1" applyBorder="1" applyAlignment="1">
      <alignment horizontal="right"/>
    </xf>
    <xf numFmtId="164" fontId="74" fillId="0" borderId="86" xfId="0" applyNumberFormat="1" applyFont="1" applyBorder="1" applyAlignment="1">
      <alignment horizontal="center"/>
    </xf>
    <xf numFmtId="0" fontId="73" fillId="17" borderId="60" xfId="0" applyFont="1" applyFill="1" applyBorder="1" applyAlignment="1">
      <alignment horizontal="left" wrapText="1"/>
    </xf>
    <xf numFmtId="0" fontId="73" fillId="17" borderId="35" xfId="0" applyFont="1" applyFill="1" applyBorder="1" applyAlignment="1">
      <alignment horizontal="left" wrapText="1"/>
    </xf>
    <xf numFmtId="0" fontId="73" fillId="25" borderId="21" xfId="0" applyFont="1" applyFill="1" applyBorder="1" applyAlignment="1">
      <alignment horizontal="left" vertical="center" wrapText="1"/>
    </xf>
    <xf numFmtId="0" fontId="85" fillId="21" borderId="21" xfId="0" applyFont="1" applyFill="1" applyBorder="1" applyAlignment="1">
      <alignment horizontal="left" vertical="top" wrapText="1"/>
    </xf>
    <xf numFmtId="0" fontId="85" fillId="24" borderId="21" xfId="0" applyFont="1" applyFill="1" applyBorder="1" applyAlignment="1">
      <alignment horizontal="left" vertical="top" wrapText="1"/>
    </xf>
    <xf numFmtId="0" fontId="85" fillId="24" borderId="21" xfId="0" applyFont="1" applyFill="1" applyBorder="1" applyAlignment="1">
      <alignment horizontal="left" vertical="center" wrapText="1"/>
    </xf>
    <xf numFmtId="0" fontId="85" fillId="20" borderId="21" xfId="0" applyFont="1" applyFill="1" applyBorder="1" applyAlignment="1">
      <alignment horizontal="left" vertical="top" wrapText="1"/>
    </xf>
    <xf numFmtId="0" fontId="84" fillId="23" borderId="21" xfId="0" applyFont="1" applyFill="1" applyBorder="1" applyAlignment="1">
      <alignment horizontal="left" vertical="top" wrapText="1"/>
    </xf>
    <xf numFmtId="0" fontId="84" fillId="23" borderId="21" xfId="0" applyFont="1" applyFill="1" applyBorder="1" applyAlignment="1">
      <alignment horizontal="left" vertical="center" wrapText="1"/>
    </xf>
    <xf numFmtId="0" fontId="84" fillId="23" borderId="60" xfId="0" applyFont="1" applyFill="1" applyBorder="1" applyAlignment="1">
      <alignment horizontal="left" vertical="top" wrapText="1"/>
    </xf>
    <xf numFmtId="0" fontId="0" fillId="25" borderId="0" xfId="0" applyFill="1" applyAlignment="1">
      <alignment horizontal="center" vertical="center"/>
    </xf>
    <xf numFmtId="0" fontId="77" fillId="25" borderId="0" xfId="0" applyFont="1" applyFill="1" applyAlignment="1">
      <alignment horizontal="center" vertical="center" wrapText="1"/>
    </xf>
    <xf numFmtId="0" fontId="0" fillId="17" borderId="0" xfId="0" applyFill="1" applyAlignment="1">
      <alignment horizontal="center" vertical="center"/>
    </xf>
    <xf numFmtId="164" fontId="71" fillId="17" borderId="60" xfId="0" applyNumberFormat="1" applyFont="1" applyFill="1" applyBorder="1" applyAlignment="1">
      <alignment horizontal="center" vertical="center" wrapText="1"/>
    </xf>
    <xf numFmtId="164" fontId="71" fillId="17" borderId="35" xfId="0" applyNumberFormat="1" applyFont="1" applyFill="1" applyBorder="1" applyAlignment="1">
      <alignment horizontal="center" vertical="center" wrapText="1"/>
    </xf>
    <xf numFmtId="164" fontId="71" fillId="17" borderId="33" xfId="0" applyNumberFormat="1" applyFont="1" applyFill="1" applyBorder="1" applyAlignment="1">
      <alignment horizontal="center" vertical="center" wrapText="1"/>
    </xf>
    <xf numFmtId="0" fontId="73" fillId="25" borderId="21" xfId="0" applyFont="1" applyFill="1" applyBorder="1" applyAlignment="1">
      <alignment horizontal="center" vertical="center" wrapText="1"/>
    </xf>
    <xf numFmtId="164" fontId="71" fillId="17" borderId="21" xfId="0" applyNumberFormat="1" applyFont="1" applyFill="1" applyBorder="1" applyAlignment="1">
      <alignment horizontal="center" vertical="center" wrapText="1"/>
    </xf>
    <xf numFmtId="164" fontId="71" fillId="25" borderId="21" xfId="0" applyNumberFormat="1" applyFont="1" applyFill="1" applyBorder="1" applyAlignment="1">
      <alignment horizontal="center" vertical="center" wrapText="1"/>
    </xf>
    <xf numFmtId="0" fontId="73" fillId="25" borderId="16" xfId="0" applyFont="1" applyFill="1" applyBorder="1" applyAlignment="1">
      <alignment horizontal="center" vertical="center" wrapText="1"/>
    </xf>
    <xf numFmtId="0" fontId="73" fillId="25" borderId="122" xfId="0" applyFont="1" applyFill="1" applyBorder="1" applyAlignment="1">
      <alignment horizontal="left" vertical="top" wrapText="1"/>
    </xf>
    <xf numFmtId="0" fontId="73" fillId="25" borderId="123" xfId="0" applyFont="1" applyFill="1" applyBorder="1" applyAlignment="1">
      <alignment horizontal="left" vertical="top" wrapText="1"/>
    </xf>
    <xf numFmtId="0" fontId="73" fillId="25" borderId="124" xfId="0" applyFont="1" applyFill="1" applyBorder="1" applyAlignment="1">
      <alignment horizontal="left" vertical="top" wrapText="1"/>
    </xf>
    <xf numFmtId="0" fontId="73" fillId="25" borderId="125" xfId="0" applyFont="1" applyFill="1" applyBorder="1" applyAlignment="1">
      <alignment horizontal="left" vertical="top" wrapText="1"/>
    </xf>
    <xf numFmtId="0" fontId="66" fillId="20" borderId="0" xfId="0" quotePrefix="1" applyFont="1" applyFill="1"/>
    <xf numFmtId="164" fontId="83" fillId="23" borderId="21" xfId="0" applyNumberFormat="1" applyFont="1" applyFill="1" applyBorder="1" applyAlignment="1">
      <alignment horizontal="center" vertical="center" wrapText="1"/>
    </xf>
    <xf numFmtId="164" fontId="83" fillId="23" borderId="60" xfId="0" applyNumberFormat="1" applyFont="1" applyFill="1" applyBorder="1" applyAlignment="1">
      <alignment horizontal="center" vertical="center" wrapText="1"/>
    </xf>
    <xf numFmtId="0" fontId="0" fillId="23" borderId="0" xfId="0" applyFill="1" applyAlignment="1">
      <alignment horizontal="center" vertical="center"/>
    </xf>
    <xf numFmtId="0" fontId="73" fillId="25" borderId="60" xfId="0" applyFont="1" applyFill="1" applyBorder="1" applyAlignment="1">
      <alignment horizontal="center" vertical="center" wrapText="1"/>
    </xf>
    <xf numFmtId="164" fontId="71" fillId="25" borderId="33" xfId="0" applyNumberFormat="1" applyFont="1" applyFill="1" applyBorder="1" applyAlignment="1">
      <alignment horizontal="center" vertical="center" wrapText="1"/>
    </xf>
    <xf numFmtId="164" fontId="71" fillId="17" borderId="86" xfId="0" applyNumberFormat="1" applyFont="1" applyFill="1" applyBorder="1" applyAlignment="1">
      <alignment horizontal="center" vertical="center" wrapText="1"/>
    </xf>
    <xf numFmtId="0" fontId="2" fillId="17" borderId="0" xfId="0" applyFont="1" applyFill="1" applyAlignment="1">
      <alignment horizontal="center"/>
    </xf>
    <xf numFmtId="0" fontId="18" fillId="17" borderId="0" xfId="0" applyFont="1" applyFill="1" applyAlignment="1">
      <alignment horizontal="center"/>
    </xf>
    <xf numFmtId="0" fontId="2" fillId="17" borderId="0" xfId="0" applyFont="1" applyFill="1" applyAlignment="1">
      <alignment horizontal="center" vertical="center"/>
    </xf>
    <xf numFmtId="0" fontId="85" fillId="22" borderId="21" xfId="0" applyFont="1" applyFill="1" applyBorder="1" applyAlignment="1">
      <alignment horizontal="left" vertical="top" wrapText="1"/>
    </xf>
    <xf numFmtId="0" fontId="0" fillId="22" borderId="0" xfId="0" applyFill="1"/>
    <xf numFmtId="0" fontId="84" fillId="19" borderId="21" xfId="0" applyFont="1" applyFill="1" applyBorder="1" applyAlignment="1">
      <alignment horizontal="left" vertical="center" wrapText="1"/>
    </xf>
    <xf numFmtId="0" fontId="73" fillId="19" borderId="21" xfId="0" applyFont="1" applyFill="1" applyBorder="1" applyAlignment="1">
      <alignment horizontal="left" vertical="top" wrapText="1"/>
    </xf>
    <xf numFmtId="0" fontId="84" fillId="19" borderId="21" xfId="0" applyFont="1" applyFill="1" applyBorder="1" applyAlignment="1">
      <alignment horizontal="center" vertical="top" wrapText="1"/>
    </xf>
    <xf numFmtId="0" fontId="0" fillId="19" borderId="0" xfId="0" applyFill="1"/>
    <xf numFmtId="0" fontId="84" fillId="19" borderId="21" xfId="0" applyFont="1" applyFill="1" applyBorder="1" applyAlignment="1">
      <alignment horizontal="center" vertical="center" wrapText="1"/>
    </xf>
    <xf numFmtId="0" fontId="0" fillId="19" borderId="0" xfId="0" applyFill="1" applyAlignment="1">
      <alignment horizontal="center" vertical="center"/>
    </xf>
    <xf numFmtId="0" fontId="84" fillId="19" borderId="21" xfId="0" applyFont="1" applyFill="1" applyBorder="1" applyAlignment="1">
      <alignment horizontal="left" vertical="top" wrapText="1"/>
    </xf>
    <xf numFmtId="164" fontId="83" fillId="19" borderId="21" xfId="0" applyNumberFormat="1" applyFont="1" applyFill="1" applyBorder="1" applyAlignment="1">
      <alignment horizontal="center" vertical="top" wrapText="1"/>
    </xf>
    <xf numFmtId="164" fontId="83" fillId="19" borderId="21" xfId="0" applyNumberFormat="1" applyFont="1" applyFill="1" applyBorder="1" applyAlignment="1">
      <alignment horizontal="center" vertical="center" wrapText="1"/>
    </xf>
    <xf numFmtId="0" fontId="2" fillId="7" borderId="21" xfId="0" applyFont="1" applyFill="1" applyBorder="1"/>
    <xf numFmtId="0" fontId="2" fillId="0" borderId="88" xfId="0" applyFont="1" applyBorder="1"/>
    <xf numFmtId="0" fontId="3" fillId="0" borderId="0" xfId="0" applyFont="1" applyAlignment="1">
      <alignment horizontal="center" vertical="center"/>
    </xf>
    <xf numFmtId="0" fontId="3" fillId="0" borderId="106" xfId="0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1" fillId="0" borderId="136" xfId="0" applyFont="1" applyBorder="1" applyAlignment="1">
      <alignment horizontal="center" vertical="center"/>
    </xf>
    <xf numFmtId="164" fontId="11" fillId="0" borderId="86" xfId="0" applyNumberFormat="1" applyFont="1" applyBorder="1" applyAlignment="1">
      <alignment horizontal="center" vertical="center"/>
    </xf>
    <xf numFmtId="0" fontId="11" fillId="0" borderId="86" xfId="0" applyFont="1" applyBorder="1" applyAlignment="1">
      <alignment horizontal="center" vertical="center"/>
    </xf>
    <xf numFmtId="0" fontId="11" fillId="0" borderId="130" xfId="0" applyFont="1" applyBorder="1" applyAlignment="1">
      <alignment horizontal="center" vertical="center"/>
    </xf>
    <xf numFmtId="0" fontId="16" fillId="0" borderId="138" xfId="0" applyFont="1" applyBorder="1" applyAlignment="1">
      <alignment horizontal="center" vertical="center"/>
    </xf>
    <xf numFmtId="0" fontId="16" fillId="0" borderId="139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11" fillId="0" borderId="141" xfId="0" applyFont="1" applyBorder="1" applyAlignment="1">
      <alignment horizontal="center" vertical="center"/>
    </xf>
    <xf numFmtId="164" fontId="16" fillId="0" borderId="138" xfId="0" applyNumberFormat="1" applyFont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/>
    </xf>
    <xf numFmtId="0" fontId="11" fillId="0" borderId="88" xfId="0" applyFont="1" applyBorder="1" applyAlignment="1">
      <alignment horizontal="left"/>
    </xf>
    <xf numFmtId="0" fontId="7" fillId="0" borderId="106" xfId="0" applyFont="1" applyBorder="1" applyAlignment="1">
      <alignment horizontal="center" vertical="center"/>
    </xf>
    <xf numFmtId="0" fontId="11" fillId="0" borderId="148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66" fillId="0" borderId="0" xfId="0" applyFont="1"/>
    <xf numFmtId="0" fontId="25" fillId="11" borderId="21" xfId="0" applyFont="1" applyFill="1" applyBorder="1" applyAlignment="1">
      <alignment horizontal="center"/>
    </xf>
    <xf numFmtId="0" fontId="86" fillId="11" borderId="21" xfId="0" applyFont="1" applyFill="1" applyBorder="1" applyAlignment="1">
      <alignment horizontal="center"/>
    </xf>
    <xf numFmtId="0" fontId="25" fillId="11" borderId="35" xfId="0" applyFont="1" applyFill="1" applyBorder="1"/>
    <xf numFmtId="0" fontId="25" fillId="17" borderId="21" xfId="0" applyFont="1" applyFill="1" applyBorder="1" applyAlignment="1">
      <alignment horizontal="center" vertical="center"/>
    </xf>
    <xf numFmtId="0" fontId="25" fillId="9" borderId="21" xfId="0" applyFont="1" applyFill="1" applyBorder="1" applyAlignment="1">
      <alignment horizontal="center"/>
    </xf>
    <xf numFmtId="0" fontId="25" fillId="18" borderId="21" xfId="0" applyFont="1" applyFill="1" applyBorder="1" applyAlignment="1">
      <alignment horizontal="center" vertical="center"/>
    </xf>
    <xf numFmtId="0" fontId="25" fillId="18" borderId="21" xfId="0" applyFont="1" applyFill="1" applyBorder="1" applyAlignment="1">
      <alignment horizontal="center"/>
    </xf>
    <xf numFmtId="0" fontId="25" fillId="9" borderId="21" xfId="0" applyFont="1" applyFill="1" applyBorder="1" applyAlignment="1">
      <alignment horizontal="center" vertical="center"/>
    </xf>
    <xf numFmtId="0" fontId="25" fillId="9" borderId="0" xfId="0" applyFont="1" applyFill="1" applyAlignment="1">
      <alignment horizontal="center" vertical="center"/>
    </xf>
    <xf numFmtId="0" fontId="25" fillId="14" borderId="21" xfId="0" applyFont="1" applyFill="1" applyBorder="1"/>
    <xf numFmtId="0" fontId="25" fillId="15" borderId="21" xfId="0" quotePrefix="1" applyFont="1" applyFill="1" applyBorder="1" applyAlignment="1">
      <alignment horizontal="center"/>
    </xf>
    <xf numFmtId="0" fontId="25" fillId="15" borderId="21" xfId="0" applyFont="1" applyFill="1" applyBorder="1" applyAlignment="1">
      <alignment horizontal="center"/>
    </xf>
    <xf numFmtId="0" fontId="25" fillId="15" borderId="21" xfId="0" applyFont="1" applyFill="1" applyBorder="1"/>
    <xf numFmtId="164" fontId="88" fillId="12" borderId="111" xfId="0" applyNumberFormat="1" applyFont="1" applyFill="1" applyBorder="1" applyAlignment="1">
      <alignment horizontal="center" vertical="top" wrapText="1"/>
    </xf>
    <xf numFmtId="0" fontId="25" fillId="12" borderId="111" xfId="0" applyFont="1" applyFill="1" applyBorder="1" applyAlignment="1">
      <alignment horizontal="center" vertical="top" wrapText="1"/>
    </xf>
    <xf numFmtId="0" fontId="88" fillId="12" borderId="110" xfId="0" applyFont="1" applyFill="1" applyBorder="1" applyAlignment="1">
      <alignment horizontal="center" vertical="top" wrapText="1"/>
    </xf>
    <xf numFmtId="0" fontId="25" fillId="0" borderId="111" xfId="0" applyFont="1" applyBorder="1" applyAlignment="1">
      <alignment horizontal="center" vertical="top" wrapText="1"/>
    </xf>
    <xf numFmtId="164" fontId="88" fillId="0" borderId="111" xfId="0" applyNumberFormat="1" applyFont="1" applyBorder="1" applyAlignment="1">
      <alignment horizontal="center" vertical="top" wrapText="1"/>
    </xf>
    <xf numFmtId="0" fontId="88" fillId="0" borderId="110" xfId="0" applyFont="1" applyBorder="1" applyAlignment="1">
      <alignment horizontal="center" vertical="top" wrapText="1"/>
    </xf>
    <xf numFmtId="0" fontId="25" fillId="0" borderId="110" xfId="0" applyFont="1" applyBorder="1" applyAlignment="1">
      <alignment horizontal="center" vertical="top" wrapText="1"/>
    </xf>
    <xf numFmtId="0" fontId="88" fillId="12" borderId="113" xfId="0" applyFont="1" applyFill="1" applyBorder="1" applyAlignment="1">
      <alignment horizontal="center" vertical="top" wrapText="1"/>
    </xf>
    <xf numFmtId="0" fontId="88" fillId="12" borderId="114" xfId="0" applyFont="1" applyFill="1" applyBorder="1" applyAlignment="1">
      <alignment horizontal="center" vertical="top" wrapText="1"/>
    </xf>
    <xf numFmtId="0" fontId="88" fillId="0" borderId="21" xfId="0" applyFont="1" applyBorder="1"/>
    <xf numFmtId="0" fontId="88" fillId="0" borderId="116" xfId="0" applyFont="1" applyBorder="1" applyAlignment="1">
      <alignment horizontal="center" vertical="top" wrapText="1"/>
    </xf>
    <xf numFmtId="0" fontId="88" fillId="0" borderId="21" xfId="0" applyFont="1" applyBorder="1" applyAlignment="1">
      <alignment horizontal="center"/>
    </xf>
    <xf numFmtId="0" fontId="88" fillId="12" borderId="117" xfId="0" applyFont="1" applyFill="1" applyBorder="1" applyAlignment="1">
      <alignment horizontal="center" vertical="top" wrapText="1"/>
    </xf>
    <xf numFmtId="0" fontId="88" fillId="13" borderId="116" xfId="0" applyFont="1" applyFill="1" applyBorder="1" applyAlignment="1">
      <alignment horizontal="center" vertical="top" wrapText="1"/>
    </xf>
    <xf numFmtId="164" fontId="88" fillId="13" borderId="111" xfId="0" applyNumberFormat="1" applyFont="1" applyFill="1" applyBorder="1" applyAlignment="1">
      <alignment horizontal="center" vertical="top" wrapText="1"/>
    </xf>
    <xf numFmtId="0" fontId="88" fillId="13" borderId="111" xfId="0" applyFont="1" applyFill="1" applyBorder="1" applyAlignment="1">
      <alignment horizontal="center" vertical="top" wrapText="1"/>
    </xf>
    <xf numFmtId="0" fontId="88" fillId="13" borderId="117" xfId="0" applyFont="1" applyFill="1" applyBorder="1" applyAlignment="1">
      <alignment horizontal="center" vertical="top" wrapText="1"/>
    </xf>
    <xf numFmtId="164" fontId="88" fillId="13" borderId="77" xfId="0" applyNumberFormat="1" applyFont="1" applyFill="1" applyBorder="1" applyAlignment="1">
      <alignment vertical="top" wrapText="1"/>
    </xf>
    <xf numFmtId="0" fontId="88" fillId="13" borderId="110" xfId="0" applyFont="1" applyFill="1" applyBorder="1" applyAlignment="1">
      <alignment horizontal="center" vertical="top" wrapText="1"/>
    </xf>
    <xf numFmtId="0" fontId="88" fillId="13" borderId="77" xfId="0" applyFont="1" applyFill="1" applyBorder="1" applyAlignment="1">
      <alignment horizontal="center" vertical="top" wrapText="1"/>
    </xf>
    <xf numFmtId="0" fontId="88" fillId="13" borderId="120" xfId="0" applyFont="1" applyFill="1" applyBorder="1" applyAlignment="1">
      <alignment horizontal="center" vertical="top" wrapText="1"/>
    </xf>
    <xf numFmtId="164" fontId="88" fillId="12" borderId="121" xfId="0" applyNumberFormat="1" applyFont="1" applyFill="1" applyBorder="1" applyAlignment="1">
      <alignment horizontal="center" vertical="top" wrapText="1"/>
    </xf>
    <xf numFmtId="0" fontId="88" fillId="13" borderId="80" xfId="0" applyFont="1" applyFill="1" applyBorder="1" applyAlignment="1">
      <alignment horizontal="center" vertical="top" wrapText="1"/>
    </xf>
    <xf numFmtId="0" fontId="88" fillId="0" borderId="21" xfId="0" applyFont="1" applyBorder="1" applyAlignment="1">
      <alignment vertical="center"/>
    </xf>
    <xf numFmtId="0" fontId="88" fillId="0" borderId="21" xfId="0" applyFont="1" applyBorder="1" applyAlignment="1">
      <alignment horizontal="center" vertical="center"/>
    </xf>
    <xf numFmtId="0" fontId="25" fillId="17" borderId="0" xfId="0" applyFont="1" applyFill="1" applyAlignment="1">
      <alignment horizontal="center" vertical="center"/>
    </xf>
    <xf numFmtId="0" fontId="25" fillId="25" borderId="0" xfId="0" applyFont="1" applyFill="1" applyAlignment="1">
      <alignment horizontal="center" vertical="center"/>
    </xf>
    <xf numFmtId="0" fontId="86" fillId="17" borderId="0" xfId="0" applyFont="1" applyFill="1" applyAlignment="1">
      <alignment horizontal="center"/>
    </xf>
    <xf numFmtId="0" fontId="25" fillId="21" borderId="0" xfId="0" applyFont="1" applyFill="1"/>
    <xf numFmtId="0" fontId="25" fillId="24" borderId="0" xfId="0" applyFont="1" applyFill="1"/>
    <xf numFmtId="0" fontId="25" fillId="20" borderId="0" xfId="0" applyFont="1" applyFill="1"/>
    <xf numFmtId="0" fontId="25" fillId="22" borderId="0" xfId="0" applyFont="1" applyFill="1"/>
    <xf numFmtId="0" fontId="25" fillId="23" borderId="0" xfId="0" applyFont="1" applyFill="1" applyAlignment="1">
      <alignment horizontal="center" vertical="center"/>
    </xf>
    <xf numFmtId="0" fontId="25" fillId="19" borderId="0" xfId="0" applyFont="1" applyFill="1" applyAlignment="1">
      <alignment horizontal="center" vertical="center"/>
    </xf>
    <xf numFmtId="49" fontId="25" fillId="0" borderId="0" xfId="0" applyNumberFormat="1" applyFont="1"/>
    <xf numFmtId="0" fontId="25" fillId="7" borderId="21" xfId="0" applyFont="1" applyFill="1" applyBorder="1" applyAlignment="1">
      <alignment horizontal="center" vertical="center"/>
    </xf>
    <xf numFmtId="0" fontId="25" fillId="7" borderId="21" xfId="0" applyFont="1" applyFill="1" applyBorder="1" applyAlignment="1">
      <alignment vertical="center"/>
    </xf>
    <xf numFmtId="0" fontId="25" fillId="19" borderId="21" xfId="0" applyFont="1" applyFill="1" applyBorder="1" applyAlignment="1">
      <alignment vertical="center"/>
    </xf>
    <xf numFmtId="0" fontId="66" fillId="9" borderId="21" xfId="0" applyFont="1" applyFill="1" applyBorder="1" applyAlignment="1">
      <alignment horizontal="center"/>
    </xf>
    <xf numFmtId="0" fontId="66" fillId="18" borderId="21" xfId="0" applyFont="1" applyFill="1" applyBorder="1" applyAlignment="1">
      <alignment horizontal="center" vertical="center"/>
    </xf>
    <xf numFmtId="0" fontId="66" fillId="9" borderId="21" xfId="0" applyFont="1" applyFill="1" applyBorder="1" applyAlignment="1">
      <alignment horizontal="center" vertical="center"/>
    </xf>
    <xf numFmtId="0" fontId="66" fillId="18" borderId="0" xfId="0" applyFont="1" applyFill="1" applyAlignment="1">
      <alignment horizontal="center" vertical="center"/>
    </xf>
    <xf numFmtId="0" fontId="66" fillId="18" borderId="21" xfId="0" applyFont="1" applyFill="1" applyBorder="1" applyAlignment="1">
      <alignment horizontal="center"/>
    </xf>
    <xf numFmtId="0" fontId="11" fillId="0" borderId="140" xfId="0" applyFont="1" applyBorder="1"/>
    <xf numFmtId="0" fontId="2" fillId="10" borderId="21" xfId="0" applyFont="1" applyFill="1" applyBorder="1"/>
    <xf numFmtId="0" fontId="10" fillId="10" borderId="21" xfId="0" applyFont="1" applyFill="1" applyBorder="1"/>
    <xf numFmtId="0" fontId="2" fillId="16" borderId="21" xfId="0" applyFont="1" applyFill="1" applyBorder="1"/>
    <xf numFmtId="0" fontId="10" fillId="16" borderId="21" xfId="0" applyFont="1" applyFill="1" applyBorder="1"/>
    <xf numFmtId="0" fontId="2" fillId="0" borderId="99" xfId="0" applyFont="1" applyBorder="1"/>
    <xf numFmtId="0" fontId="16" fillId="0" borderId="81" xfId="0" applyFont="1" applyBorder="1"/>
    <xf numFmtId="0" fontId="2" fillId="0" borderId="0" xfId="0" applyFont="1" applyAlignment="1">
      <alignment horizontal="center"/>
    </xf>
    <xf numFmtId="0" fontId="2" fillId="11" borderId="33" xfId="0" applyFont="1" applyFill="1" applyBorder="1"/>
    <xf numFmtId="0" fontId="21" fillId="11" borderId="33" xfId="0" applyFont="1" applyFill="1" applyBorder="1"/>
    <xf numFmtId="0" fontId="2" fillId="17" borderId="21" xfId="0" applyFont="1" applyFill="1" applyBorder="1"/>
    <xf numFmtId="0" fontId="21" fillId="17" borderId="21" xfId="0" applyFont="1" applyFill="1" applyBorder="1"/>
    <xf numFmtId="0" fontId="2" fillId="11" borderId="21" xfId="0" applyFont="1" applyFill="1" applyBorder="1"/>
    <xf numFmtId="0" fontId="21" fillId="11" borderId="21" xfId="0" applyFont="1" applyFill="1" applyBorder="1"/>
    <xf numFmtId="0" fontId="2" fillId="0" borderId="102" xfId="0" applyFont="1" applyBorder="1"/>
    <xf numFmtId="0" fontId="16" fillId="0" borderId="89" xfId="0" applyFont="1" applyBorder="1"/>
    <xf numFmtId="0" fontId="21" fillId="17" borderId="43" xfId="0" applyFont="1" applyFill="1" applyBorder="1"/>
    <xf numFmtId="0" fontId="2" fillId="9" borderId="21" xfId="0" applyFont="1" applyFill="1" applyBorder="1"/>
    <xf numFmtId="0" fontId="21" fillId="9" borderId="21" xfId="0" applyFont="1" applyFill="1" applyBorder="1"/>
    <xf numFmtId="0" fontId="2" fillId="9" borderId="35" xfId="0" applyFont="1" applyFill="1" applyBorder="1"/>
    <xf numFmtId="0" fontId="16" fillId="0" borderId="88" xfId="0" applyFont="1" applyBorder="1"/>
    <xf numFmtId="0" fontId="16" fillId="0" borderId="87" xfId="0" applyFont="1" applyBorder="1" applyAlignment="1">
      <alignment horizontal="center" vertical="center"/>
    </xf>
    <xf numFmtId="0" fontId="11" fillId="0" borderId="129" xfId="0" applyFont="1" applyBorder="1"/>
    <xf numFmtId="0" fontId="11" fillId="0" borderId="145" xfId="0" applyFont="1" applyBorder="1" applyAlignment="1">
      <alignment horizontal="center" vertical="center"/>
    </xf>
    <xf numFmtId="0" fontId="11" fillId="0" borderId="146" xfId="0" applyFont="1" applyBorder="1" applyAlignment="1">
      <alignment horizontal="center" vertical="center"/>
    </xf>
    <xf numFmtId="0" fontId="11" fillId="0" borderId="147" xfId="0" applyFont="1" applyBorder="1" applyAlignment="1">
      <alignment horizontal="center" vertical="center"/>
    </xf>
    <xf numFmtId="0" fontId="21" fillId="7" borderId="21" xfId="0" applyFont="1" applyFill="1" applyBorder="1"/>
    <xf numFmtId="0" fontId="2" fillId="19" borderId="21" xfId="0" applyFont="1" applyFill="1" applyBorder="1"/>
    <xf numFmtId="0" fontId="21" fillId="19" borderId="21" xfId="0" applyFont="1" applyFill="1" applyBorder="1"/>
    <xf numFmtId="0" fontId="7" fillId="0" borderId="99" xfId="0" applyFont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/>
    </xf>
    <xf numFmtId="0" fontId="7" fillId="0" borderId="102" xfId="0" applyFont="1" applyBorder="1" applyAlignment="1">
      <alignment horizontal="center" vertical="center" wrapText="1"/>
    </xf>
    <xf numFmtId="0" fontId="16" fillId="0" borderId="137" xfId="0" applyFont="1" applyBorder="1"/>
    <xf numFmtId="0" fontId="16" fillId="0" borderId="135" xfId="0" applyFont="1" applyBorder="1" applyAlignment="1">
      <alignment horizontal="center" vertical="center"/>
    </xf>
    <xf numFmtId="0" fontId="16" fillId="0" borderId="133" xfId="0" applyFont="1" applyBorder="1" applyAlignment="1">
      <alignment horizontal="center" vertical="center"/>
    </xf>
    <xf numFmtId="0" fontId="16" fillId="0" borderId="134" xfId="0" applyFont="1" applyBorder="1" applyAlignment="1">
      <alignment horizontal="center" vertical="center"/>
    </xf>
    <xf numFmtId="0" fontId="7" fillId="0" borderId="94" xfId="0" applyFont="1" applyBorder="1" applyAlignment="1">
      <alignment horizontal="center" vertical="top"/>
    </xf>
    <xf numFmtId="0" fontId="11" fillId="0" borderId="33" xfId="0" applyFont="1" applyBorder="1" applyAlignment="1">
      <alignment horizontal="center" vertical="center"/>
    </xf>
    <xf numFmtId="0" fontId="11" fillId="0" borderId="101" xfId="0" applyFont="1" applyBorder="1" applyAlignment="1">
      <alignment horizontal="center" vertical="center"/>
    </xf>
    <xf numFmtId="0" fontId="2" fillId="0" borderId="131" xfId="0" applyFont="1" applyBorder="1"/>
    <xf numFmtId="0" fontId="16" fillId="0" borderId="132" xfId="0" applyFont="1" applyBorder="1"/>
    <xf numFmtId="0" fontId="16" fillId="0" borderId="104" xfId="0" applyFont="1" applyBorder="1" applyAlignment="1">
      <alignment horizontal="center" vertical="center"/>
    </xf>
    <xf numFmtId="0" fontId="16" fillId="0" borderId="105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/>
    </xf>
    <xf numFmtId="164" fontId="7" fillId="0" borderId="104" xfId="0" applyNumberFormat="1" applyFont="1" applyBorder="1" applyAlignment="1">
      <alignment horizontal="center" vertical="center"/>
    </xf>
    <xf numFmtId="0" fontId="2" fillId="8" borderId="21" xfId="0" applyFont="1" applyFill="1" applyBorder="1"/>
    <xf numFmtId="0" fontId="21" fillId="8" borderId="21" xfId="0" applyFont="1" applyFill="1" applyBorder="1"/>
    <xf numFmtId="0" fontId="2" fillId="20" borderId="21" xfId="0" applyFont="1" applyFill="1" applyBorder="1"/>
    <xf numFmtId="0" fontId="21" fillId="20" borderId="21" xfId="0" applyFont="1" applyFill="1" applyBorder="1"/>
    <xf numFmtId="0" fontId="2" fillId="14" borderId="21" xfId="0" applyFont="1" applyFill="1" applyBorder="1"/>
    <xf numFmtId="0" fontId="21" fillId="14" borderId="21" xfId="0" applyFont="1" applyFill="1" applyBorder="1"/>
    <xf numFmtId="0" fontId="2" fillId="15" borderId="21" xfId="0" applyFont="1" applyFill="1" applyBorder="1"/>
    <xf numFmtId="0" fontId="21" fillId="15" borderId="21" xfId="0" applyFont="1" applyFill="1" applyBorder="1"/>
    <xf numFmtId="0" fontId="21" fillId="0" borderId="77" xfId="0" applyFont="1" applyBorder="1"/>
    <xf numFmtId="0" fontId="3" fillId="0" borderId="83" xfId="0" applyFont="1" applyBorder="1" applyAlignment="1">
      <alignment horizontal="center"/>
    </xf>
    <xf numFmtId="164" fontId="6" fillId="0" borderId="21" xfId="0" applyNumberFormat="1" applyFont="1" applyBorder="1" applyAlignment="1">
      <alignment horizontal="center" vertical="top" wrapText="1"/>
    </xf>
    <xf numFmtId="164" fontId="6" fillId="0" borderId="35" xfId="0" applyNumberFormat="1" applyFont="1" applyBorder="1" applyAlignment="1">
      <alignment horizontal="center" vertical="top" wrapText="1"/>
    </xf>
    <xf numFmtId="164" fontId="6" fillId="0" borderId="21" xfId="0" applyNumberFormat="1" applyFont="1" applyBorder="1" applyAlignment="1">
      <alignment horizontal="left" vertical="top" wrapText="1"/>
    </xf>
    <xf numFmtId="0" fontId="2" fillId="0" borderId="15" xfId="0" applyFont="1" applyBorder="1"/>
    <xf numFmtId="0" fontId="2" fillId="0" borderId="0" xfId="0" applyFont="1" applyAlignment="1">
      <alignment vertical="center"/>
    </xf>
    <xf numFmtId="0" fontId="2" fillId="0" borderId="0" xfId="0" applyFont="1"/>
    <xf numFmtId="0" fontId="10" fillId="0" borderId="81" xfId="0" applyFont="1" applyBorder="1"/>
    <xf numFmtId="0" fontId="3" fillId="0" borderId="15" xfId="0" applyFont="1" applyBorder="1" applyAlignment="1">
      <alignment horizontal="center"/>
    </xf>
    <xf numFmtId="0" fontId="2" fillId="0" borderId="0" xfId="0" applyFont="1" applyAlignment="1">
      <alignment horizontal="left"/>
    </xf>
    <xf numFmtId="1" fontId="43" fillId="0" borderId="15" xfId="0" applyNumberFormat="1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2" fillId="10" borderId="21" xfId="0" applyFont="1" applyFill="1" applyBorder="1" applyAlignment="1">
      <alignment horizontal="center"/>
    </xf>
    <xf numFmtId="0" fontId="2" fillId="10" borderId="21" xfId="0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2" fillId="16" borderId="33" xfId="0" applyFont="1" applyFill="1" applyBorder="1" applyAlignment="1">
      <alignment horizontal="center"/>
    </xf>
    <xf numFmtId="0" fontId="2" fillId="16" borderId="0" xfId="0" applyFont="1" applyFill="1"/>
    <xf numFmtId="0" fontId="9" fillId="16" borderId="21" xfId="0" applyFont="1" applyFill="1" applyBorder="1"/>
    <xf numFmtId="0" fontId="2" fillId="10" borderId="33" xfId="0" applyFont="1" applyFill="1" applyBorder="1" applyAlignment="1">
      <alignment horizontal="center"/>
    </xf>
    <xf numFmtId="0" fontId="9" fillId="10" borderId="21" xfId="0" applyFont="1" applyFill="1" applyBorder="1" applyAlignment="1">
      <alignment horizontal="center" vertical="center"/>
    </xf>
    <xf numFmtId="0" fontId="2" fillId="11" borderId="21" xfId="0" applyFont="1" applyFill="1" applyBorder="1" applyAlignment="1">
      <alignment horizontal="center"/>
    </xf>
    <xf numFmtId="0" fontId="2" fillId="11" borderId="16" xfId="0" applyFont="1" applyFill="1" applyBorder="1" applyAlignment="1">
      <alignment horizontal="center"/>
    </xf>
    <xf numFmtId="0" fontId="18" fillId="11" borderId="21" xfId="0" applyFont="1" applyFill="1" applyBorder="1" applyAlignment="1">
      <alignment horizontal="center"/>
    </xf>
    <xf numFmtId="0" fontId="2" fillId="11" borderId="35" xfId="0" applyFont="1" applyFill="1" applyBorder="1"/>
    <xf numFmtId="0" fontId="2" fillId="17" borderId="21" xfId="0" applyFont="1" applyFill="1" applyBorder="1" applyAlignment="1">
      <alignment horizontal="center"/>
    </xf>
    <xf numFmtId="0" fontId="2" fillId="17" borderId="16" xfId="0" applyFont="1" applyFill="1" applyBorder="1" applyAlignment="1">
      <alignment horizontal="center" vertical="center"/>
    </xf>
    <xf numFmtId="0" fontId="2" fillId="17" borderId="21" xfId="0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/>
    </xf>
    <xf numFmtId="0" fontId="2" fillId="9" borderId="21" xfId="0" applyFont="1" applyFill="1" applyBorder="1" applyAlignment="1">
      <alignment horizontal="center" vertical="center"/>
    </xf>
    <xf numFmtId="0" fontId="18" fillId="9" borderId="21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18" fillId="9" borderId="21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19" borderId="21" xfId="0" applyFont="1" applyFill="1" applyBorder="1" applyAlignment="1">
      <alignment horizontal="center"/>
    </xf>
    <xf numFmtId="0" fontId="2" fillId="19" borderId="21" xfId="0" applyFont="1" applyFill="1" applyBorder="1" applyAlignment="1">
      <alignment horizontal="center" vertical="center"/>
    </xf>
    <xf numFmtId="0" fontId="18" fillId="7" borderId="21" xfId="0" applyFont="1" applyFill="1" applyBorder="1" applyAlignment="1">
      <alignment horizontal="center"/>
    </xf>
    <xf numFmtId="0" fontId="18" fillId="19" borderId="21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18" fillId="8" borderId="21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 vertical="center"/>
    </xf>
    <xf numFmtId="0" fontId="2" fillId="20" borderId="16" xfId="0" applyFont="1" applyFill="1" applyBorder="1" applyAlignment="1">
      <alignment horizontal="center"/>
    </xf>
    <xf numFmtId="0" fontId="2" fillId="20" borderId="21" xfId="0" applyFont="1" applyFill="1" applyBorder="1" applyAlignment="1">
      <alignment horizontal="center" vertical="center"/>
    </xf>
    <xf numFmtId="0" fontId="18" fillId="20" borderId="21" xfId="0" applyFont="1" applyFill="1" applyBorder="1" applyAlignment="1">
      <alignment horizontal="center"/>
    </xf>
    <xf numFmtId="0" fontId="2" fillId="8" borderId="16" xfId="0" applyFont="1" applyFill="1" applyBorder="1" applyAlignment="1">
      <alignment horizontal="center"/>
    </xf>
    <xf numFmtId="0" fontId="2" fillId="8" borderId="68" xfId="0" applyFont="1" applyFill="1" applyBorder="1" applyAlignment="1">
      <alignment horizontal="center"/>
    </xf>
    <xf numFmtId="0" fontId="18" fillId="8" borderId="68" xfId="0" applyFont="1" applyFill="1" applyBorder="1" applyAlignment="1">
      <alignment horizontal="center" vertical="center"/>
    </xf>
    <xf numFmtId="0" fontId="2" fillId="14" borderId="21" xfId="0" applyFont="1" applyFill="1" applyBorder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13" fillId="0" borderId="86" xfId="0" applyFont="1" applyBorder="1" applyAlignment="1">
      <alignment horizontal="center"/>
    </xf>
    <xf numFmtId="0" fontId="11" fillId="0" borderId="89" xfId="0" applyFont="1" applyBorder="1"/>
    <xf numFmtId="0" fontId="2" fillId="0" borderId="68" xfId="0" applyFont="1" applyBorder="1" applyAlignment="1">
      <alignment horizontal="center"/>
    </xf>
    <xf numFmtId="0" fontId="18" fillId="0" borderId="68" xfId="0" applyFont="1" applyBorder="1" applyAlignment="1">
      <alignment horizontal="center" vertical="center"/>
    </xf>
    <xf numFmtId="0" fontId="25" fillId="0" borderId="21" xfId="0" quotePrefix="1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" fillId="0" borderId="21" xfId="0" applyFont="1" applyBorder="1" applyAlignment="1">
      <alignment vertical="center"/>
    </xf>
    <xf numFmtId="0" fontId="25" fillId="0" borderId="2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0" fillId="0" borderId="60" xfId="0" applyBorder="1"/>
    <xf numFmtId="0" fontId="0" fillId="0" borderId="83" xfId="0" applyBorder="1"/>
    <xf numFmtId="0" fontId="30" fillId="0" borderId="81" xfId="0" applyFont="1" applyBorder="1"/>
    <xf numFmtId="0" fontId="25" fillId="0" borderId="33" xfId="0" applyFont="1" applyBorder="1" applyAlignment="1">
      <alignment vertical="center"/>
    </xf>
    <xf numFmtId="0" fontId="35" fillId="0" borderId="33" xfId="0" applyFont="1" applyBorder="1" applyAlignment="1">
      <alignment horizontal="center" vertical="center"/>
    </xf>
    <xf numFmtId="0" fontId="11" fillId="0" borderId="83" xfId="0" applyFont="1" applyBorder="1" applyAlignment="1">
      <alignment horizontal="left"/>
    </xf>
    <xf numFmtId="0" fontId="13" fillId="0" borderId="81" xfId="0" applyFont="1" applyBorder="1" applyAlignment="1">
      <alignment horizontal="left"/>
    </xf>
    <xf numFmtId="0" fontId="11" fillId="0" borderId="79" xfId="0" applyFont="1" applyBorder="1"/>
    <xf numFmtId="0" fontId="28" fillId="0" borderId="68" xfId="0" applyFont="1" applyBorder="1" applyAlignment="1">
      <alignment horizontal="center"/>
    </xf>
    <xf numFmtId="0" fontId="21" fillId="0" borderId="60" xfId="0" applyFont="1" applyBorder="1"/>
    <xf numFmtId="0" fontId="28" fillId="0" borderId="81" xfId="0" applyFont="1" applyBorder="1" applyAlignment="1">
      <alignment horizontal="center"/>
    </xf>
    <xf numFmtId="0" fontId="8" fillId="0" borderId="81" xfId="0" applyFont="1" applyBorder="1" applyAlignment="1">
      <alignment horizontal="center"/>
    </xf>
    <xf numFmtId="0" fontId="2" fillId="0" borderId="21" xfId="0" quotePrefix="1" applyFont="1" applyBorder="1" applyAlignment="1">
      <alignment horizontal="center"/>
    </xf>
    <xf numFmtId="0" fontId="2" fillId="0" borderId="86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/>
    </xf>
    <xf numFmtId="0" fontId="2" fillId="0" borderId="83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2" fillId="0" borderId="84" xfId="0" applyFont="1" applyBorder="1" applyAlignment="1">
      <alignment vertical="center"/>
    </xf>
    <xf numFmtId="0" fontId="2" fillId="0" borderId="81" xfId="0" applyFont="1" applyBorder="1" applyAlignment="1">
      <alignment vertical="center"/>
    </xf>
    <xf numFmtId="0" fontId="2" fillId="0" borderId="77" xfId="0" applyFont="1" applyBorder="1" applyAlignment="1">
      <alignment vertical="center"/>
    </xf>
    <xf numFmtId="0" fontId="2" fillId="0" borderId="79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2" fillId="0" borderId="80" xfId="0" applyFont="1" applyBorder="1" applyAlignment="1">
      <alignment vertical="center"/>
    </xf>
    <xf numFmtId="0" fontId="2" fillId="0" borderId="24" xfId="0" applyFont="1" applyBorder="1" applyAlignment="1">
      <alignment horizontal="center"/>
    </xf>
    <xf numFmtId="0" fontId="2" fillId="0" borderId="24" xfId="0" applyFont="1" applyBorder="1"/>
    <xf numFmtId="0" fontId="11" fillId="0" borderId="60" xfId="0" applyFont="1" applyBorder="1" applyAlignment="1">
      <alignment horizontal="center"/>
    </xf>
    <xf numFmtId="0" fontId="11" fillId="3" borderId="77" xfId="0" applyFont="1" applyFill="1" applyBorder="1" applyAlignment="1">
      <alignment horizontal="center"/>
    </xf>
    <xf numFmtId="0" fontId="8" fillId="0" borderId="60" xfId="0" applyFont="1" applyBorder="1"/>
    <xf numFmtId="0" fontId="2" fillId="0" borderId="60" xfId="0" applyFont="1" applyBorder="1"/>
    <xf numFmtId="0" fontId="2" fillId="0" borderId="37" xfId="0" applyFont="1" applyBorder="1"/>
    <xf numFmtId="0" fontId="2" fillId="0" borderId="39" xfId="0" applyFont="1" applyBorder="1"/>
    <xf numFmtId="0" fontId="11" fillId="2" borderId="49" xfId="0" applyFont="1" applyFill="1" applyBorder="1" applyAlignment="1">
      <alignment horizontal="center"/>
    </xf>
    <xf numFmtId="0" fontId="18" fillId="0" borderId="81" xfId="0" applyFont="1" applyBorder="1" applyAlignment="1">
      <alignment horizontal="center"/>
    </xf>
    <xf numFmtId="0" fontId="8" fillId="0" borderId="68" xfId="0" applyFont="1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7" fillId="0" borderId="79" xfId="0" applyFont="1" applyBorder="1"/>
    <xf numFmtId="0" fontId="48" fillId="0" borderId="81" xfId="0" applyFont="1" applyBorder="1" applyAlignment="1">
      <alignment horizontal="center"/>
    </xf>
    <xf numFmtId="0" fontId="8" fillId="0" borderId="79" xfId="0" applyFont="1" applyBorder="1" applyAlignment="1">
      <alignment horizontal="center"/>
    </xf>
    <xf numFmtId="0" fontId="8" fillId="0" borderId="81" xfId="0" applyFont="1" applyBorder="1"/>
    <xf numFmtId="0" fontId="8" fillId="0" borderId="79" xfId="0" applyFont="1" applyBorder="1"/>
    <xf numFmtId="0" fontId="18" fillId="0" borderId="68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8" fillId="0" borderId="60" xfId="0" applyFont="1" applyBorder="1" applyAlignment="1">
      <alignment vertical="center"/>
    </xf>
    <xf numFmtId="0" fontId="33" fillId="0" borderId="60" xfId="0" applyFont="1" applyBorder="1" applyAlignment="1">
      <alignment vertical="center"/>
    </xf>
    <xf numFmtId="0" fontId="3" fillId="0" borderId="60" xfId="0" applyFont="1" applyBorder="1"/>
    <xf numFmtId="0" fontId="2" fillId="0" borderId="35" xfId="0" applyFont="1" applyBorder="1" applyAlignment="1">
      <alignment vertical="center"/>
    </xf>
    <xf numFmtId="0" fontId="0" fillId="0" borderId="80" xfId="0" applyBorder="1"/>
    <xf numFmtId="0" fontId="0" fillId="0" borderId="77" xfId="0" applyBorder="1"/>
    <xf numFmtId="0" fontId="0" fillId="0" borderId="80" xfId="0" applyBorder="1" applyAlignment="1">
      <alignment horizontal="center"/>
    </xf>
    <xf numFmtId="0" fontId="23" fillId="0" borderId="60" xfId="0" applyFont="1" applyBorder="1"/>
    <xf numFmtId="0" fontId="8" fillId="0" borderId="84" xfId="0" applyFont="1" applyBorder="1" applyAlignment="1">
      <alignment horizontal="center"/>
    </xf>
    <xf numFmtId="0" fontId="9" fillId="0" borderId="81" xfId="0" applyFont="1" applyBorder="1"/>
    <xf numFmtId="0" fontId="5" fillId="0" borderId="81" xfId="0" applyFont="1" applyBorder="1"/>
    <xf numFmtId="0" fontId="11" fillId="0" borderId="60" xfId="0" applyFont="1" applyBorder="1"/>
    <xf numFmtId="0" fontId="11" fillId="0" borderId="60" xfId="0" applyFont="1" applyBorder="1" applyAlignment="1">
      <alignment horizontal="left"/>
    </xf>
    <xf numFmtId="0" fontId="2" fillId="0" borderId="61" xfId="0" applyFont="1" applyBorder="1" applyAlignment="1">
      <alignment horizontal="center"/>
    </xf>
    <xf numFmtId="0" fontId="11" fillId="0" borderId="84" xfId="0" applyFont="1" applyBorder="1" applyAlignment="1">
      <alignment horizontal="center"/>
    </xf>
    <xf numFmtId="0" fontId="11" fillId="0" borderId="77" xfId="0" applyFont="1" applyBorder="1" applyAlignment="1">
      <alignment horizontal="center"/>
    </xf>
    <xf numFmtId="0" fontId="15" fillId="6" borderId="77" xfId="0" applyFont="1" applyFill="1" applyBorder="1"/>
    <xf numFmtId="0" fontId="15" fillId="6" borderId="77" xfId="0" applyFont="1" applyFill="1" applyBorder="1" applyAlignment="1">
      <alignment horizontal="center"/>
    </xf>
    <xf numFmtId="0" fontId="2" fillId="4" borderId="83" xfId="0" applyFont="1" applyFill="1" applyBorder="1"/>
    <xf numFmtId="0" fontId="2" fillId="4" borderId="84" xfId="0" applyFont="1" applyFill="1" applyBorder="1"/>
    <xf numFmtId="0" fontId="2" fillId="4" borderId="81" xfId="0" applyFont="1" applyFill="1" applyBorder="1"/>
    <xf numFmtId="0" fontId="2" fillId="4" borderId="77" xfId="0" applyFont="1" applyFill="1" applyBorder="1"/>
    <xf numFmtId="0" fontId="8" fillId="4" borderId="77" xfId="0" applyFont="1" applyFill="1" applyBorder="1"/>
    <xf numFmtId="0" fontId="66" fillId="7" borderId="21" xfId="0" applyFont="1" applyFill="1" applyBorder="1" applyAlignment="1">
      <alignment horizontal="center"/>
    </xf>
    <xf numFmtId="0" fontId="66" fillId="19" borderId="21" xfId="0" applyFont="1" applyFill="1" applyBorder="1" applyAlignment="1">
      <alignment horizontal="center"/>
    </xf>
    <xf numFmtId="0" fontId="89" fillId="7" borderId="21" xfId="0" applyFont="1" applyFill="1" applyBorder="1" applyAlignment="1">
      <alignment horizontal="center"/>
    </xf>
    <xf numFmtId="0" fontId="89" fillId="19" borderId="21" xfId="0" applyFont="1" applyFill="1" applyBorder="1" applyAlignment="1">
      <alignment horizontal="center"/>
    </xf>
    <xf numFmtId="0" fontId="66" fillId="20" borderId="21" xfId="0" applyFont="1" applyFill="1" applyBorder="1" applyAlignment="1">
      <alignment horizontal="center"/>
    </xf>
    <xf numFmtId="0" fontId="66" fillId="8" borderId="21" xfId="0" applyFont="1" applyFill="1" applyBorder="1" applyAlignment="1">
      <alignment horizontal="center"/>
    </xf>
    <xf numFmtId="0" fontId="66" fillId="8" borderId="21" xfId="0" applyFont="1" applyFill="1" applyBorder="1" applyAlignment="1">
      <alignment horizontal="center" vertical="center"/>
    </xf>
    <xf numFmtId="0" fontId="89" fillId="8" borderId="21" xfId="0" applyFont="1" applyFill="1" applyBorder="1" applyAlignment="1">
      <alignment horizontal="center"/>
    </xf>
    <xf numFmtId="0" fontId="66" fillId="20" borderId="16" xfId="0" applyFont="1" applyFill="1" applyBorder="1" applyAlignment="1">
      <alignment horizontal="center"/>
    </xf>
    <xf numFmtId="0" fontId="66" fillId="20" borderId="21" xfId="0" applyFont="1" applyFill="1" applyBorder="1" applyAlignment="1">
      <alignment horizontal="center" vertical="center"/>
    </xf>
    <xf numFmtId="0" fontId="89" fillId="20" borderId="21" xfId="0" applyFont="1" applyFill="1" applyBorder="1" applyAlignment="1">
      <alignment horizontal="center"/>
    </xf>
    <xf numFmtId="0" fontId="66" fillId="8" borderId="16" xfId="0" applyFont="1" applyFill="1" applyBorder="1" applyAlignment="1">
      <alignment horizontal="center"/>
    </xf>
    <xf numFmtId="0" fontId="66" fillId="8" borderId="68" xfId="0" applyFont="1" applyFill="1" applyBorder="1" applyAlignment="1">
      <alignment horizontal="center"/>
    </xf>
    <xf numFmtId="0" fontId="89" fillId="8" borderId="68" xfId="0" applyFont="1" applyFill="1" applyBorder="1" applyAlignment="1">
      <alignment horizontal="center" vertical="center"/>
    </xf>
    <xf numFmtId="0" fontId="66" fillId="14" borderId="21" xfId="0" applyFont="1" applyFill="1" applyBorder="1" applyAlignment="1">
      <alignment horizontal="center"/>
    </xf>
    <xf numFmtId="0" fontId="66" fillId="15" borderId="21" xfId="0" quotePrefix="1" applyFont="1" applyFill="1" applyBorder="1" applyAlignment="1">
      <alignment horizontal="center"/>
    </xf>
    <xf numFmtId="0" fontId="66" fillId="15" borderId="21" xfId="0" applyFont="1" applyFill="1" applyBorder="1" applyAlignment="1">
      <alignment horizontal="center"/>
    </xf>
    <xf numFmtId="164" fontId="77" fillId="0" borderId="111" xfId="0" applyNumberFormat="1" applyFont="1" applyBorder="1" applyAlignment="1">
      <alignment horizontal="center" vertical="top" wrapText="1"/>
    </xf>
    <xf numFmtId="164" fontId="77" fillId="12" borderId="111" xfId="0" applyNumberFormat="1" applyFont="1" applyFill="1" applyBorder="1" applyAlignment="1">
      <alignment horizontal="center" vertical="top" wrapText="1"/>
    </xf>
    <xf numFmtId="164" fontId="77" fillId="0" borderId="117" xfId="0" applyNumberFormat="1" applyFont="1" applyBorder="1" applyAlignment="1">
      <alignment horizontal="center" vertical="top" wrapText="1"/>
    </xf>
    <xf numFmtId="164" fontId="77" fillId="12" borderId="117" xfId="0" applyNumberFormat="1" applyFont="1" applyFill="1" applyBorder="1" applyAlignment="1">
      <alignment horizontal="center" vertical="top" wrapText="1"/>
    </xf>
    <xf numFmtId="164" fontId="77" fillId="12" borderId="115" xfId="0" applyNumberFormat="1" applyFont="1" applyFill="1" applyBorder="1" applyAlignment="1">
      <alignment horizontal="center" vertical="top" wrapText="1"/>
    </xf>
    <xf numFmtId="0" fontId="77" fillId="13" borderId="77" xfId="0" applyFont="1" applyFill="1" applyBorder="1" applyAlignment="1">
      <alignment horizontal="center" vertical="top" wrapText="1"/>
    </xf>
    <xf numFmtId="0" fontId="77" fillId="0" borderId="21" xfId="0" applyFont="1" applyBorder="1" applyAlignment="1">
      <alignment horizontal="center"/>
    </xf>
    <xf numFmtId="0" fontId="87" fillId="0" borderId="0" xfId="0" applyFont="1"/>
    <xf numFmtId="0" fontId="87" fillId="0" borderId="0" xfId="0" applyFont="1" applyAlignment="1">
      <alignment horizontal="center"/>
    </xf>
    <xf numFmtId="0" fontId="25" fillId="0" borderId="0" xfId="0" applyFont="1"/>
    <xf numFmtId="164" fontId="90" fillId="13" borderId="112" xfId="0" applyNumberFormat="1" applyFont="1" applyFill="1" applyBorder="1" applyAlignment="1">
      <alignment horizontal="center" vertical="center" wrapText="1"/>
    </xf>
    <xf numFmtId="0" fontId="77" fillId="13" borderId="110" xfId="0" applyFont="1" applyFill="1" applyBorder="1" applyAlignment="1">
      <alignment horizontal="center" vertical="top" wrapText="1"/>
    </xf>
    <xf numFmtId="0" fontId="77" fillId="13" borderId="120" xfId="0" applyFont="1" applyFill="1" applyBorder="1" applyAlignment="1">
      <alignment horizontal="center" vertical="top" wrapText="1"/>
    </xf>
    <xf numFmtId="164" fontId="77" fillId="13" borderId="111" xfId="0" applyNumberFormat="1" applyFont="1" applyFill="1" applyBorder="1" applyAlignment="1">
      <alignment horizontal="center" vertical="top" wrapText="1"/>
    </xf>
    <xf numFmtId="164" fontId="77" fillId="12" borderId="116" xfId="0" applyNumberFormat="1" applyFont="1" applyFill="1" applyBorder="1" applyAlignment="1">
      <alignment horizontal="center" vertical="top" wrapText="1"/>
    </xf>
    <xf numFmtId="164" fontId="77" fillId="0" borderId="116" xfId="0" applyNumberFormat="1" applyFont="1" applyBorder="1" applyAlignment="1">
      <alignment horizontal="center" vertical="top" wrapText="1"/>
    </xf>
    <xf numFmtId="0" fontId="77" fillId="13" borderId="119" xfId="0" applyFont="1" applyFill="1" applyBorder="1" applyAlignment="1">
      <alignment horizontal="center" vertical="top" wrapText="1"/>
    </xf>
    <xf numFmtId="0" fontId="66" fillId="21" borderId="0" xfId="0" applyFont="1" applyFill="1"/>
    <xf numFmtId="0" fontId="66" fillId="24" borderId="0" xfId="0" applyFont="1" applyFill="1"/>
    <xf numFmtId="0" fontId="2" fillId="0" borderId="110" xfId="0" applyFont="1" applyBorder="1" applyAlignment="1">
      <alignment horizontal="left" vertical="top" wrapText="1"/>
    </xf>
    <xf numFmtId="0" fontId="2" fillId="12" borderId="110" xfId="0" applyFont="1" applyFill="1" applyBorder="1" applyAlignment="1">
      <alignment horizontal="left" vertical="top" wrapText="1"/>
    </xf>
    <xf numFmtId="0" fontId="66" fillId="13" borderId="110" xfId="0" applyFont="1" applyFill="1" applyBorder="1" applyAlignment="1">
      <alignment horizontal="left" vertical="top" wrapText="1"/>
    </xf>
    <xf numFmtId="0" fontId="66" fillId="12" borderId="110" xfId="0" applyFont="1" applyFill="1" applyBorder="1" applyAlignment="1">
      <alignment horizontal="left" vertical="top" wrapText="1"/>
    </xf>
    <xf numFmtId="0" fontId="66" fillId="12" borderId="0" xfId="0" applyFont="1" applyFill="1" applyAlignment="1">
      <alignment horizontal="left" vertical="top" wrapText="1"/>
    </xf>
    <xf numFmtId="0" fontId="66" fillId="0" borderId="0" xfId="0" applyFont="1" applyAlignment="1">
      <alignment horizontal="left" vertical="top" wrapText="1"/>
    </xf>
    <xf numFmtId="0" fontId="66" fillId="13" borderId="0" xfId="0" applyFont="1" applyFill="1" applyAlignment="1">
      <alignment horizontal="left" vertical="top" wrapText="1"/>
    </xf>
    <xf numFmtId="0" fontId="66" fillId="25" borderId="0" xfId="0" applyFont="1" applyFill="1" applyAlignment="1">
      <alignment horizontal="center" vertical="center"/>
    </xf>
    <xf numFmtId="0" fontId="66" fillId="17" borderId="21" xfId="0" applyFont="1" applyFill="1" applyBorder="1" applyAlignment="1">
      <alignment horizontal="center"/>
    </xf>
    <xf numFmtId="0" fontId="66" fillId="19" borderId="21" xfId="0" applyFont="1" applyFill="1" applyBorder="1" applyAlignment="1">
      <alignment horizontal="center" vertical="center"/>
    </xf>
    <xf numFmtId="0" fontId="66" fillId="7" borderId="21" xfId="0" applyFont="1" applyFill="1" applyBorder="1" applyAlignment="1">
      <alignment horizontal="center" vertical="center"/>
    </xf>
    <xf numFmtId="0" fontId="77" fillId="0" borderId="110" xfId="0" applyFont="1" applyBorder="1" applyAlignment="1">
      <alignment horizontal="center" vertical="top" wrapText="1"/>
    </xf>
    <xf numFmtId="0" fontId="77" fillId="12" borderId="110" xfId="0" applyFont="1" applyFill="1" applyBorder="1" applyAlignment="1">
      <alignment horizontal="center" vertical="top" wrapText="1"/>
    </xf>
    <xf numFmtId="0" fontId="77" fillId="0" borderId="21" xfId="0" applyFont="1" applyBorder="1" applyAlignment="1">
      <alignment horizontal="center" vertical="center"/>
    </xf>
    <xf numFmtId="0" fontId="77" fillId="0" borderId="33" xfId="0" applyFont="1" applyBorder="1" applyAlignment="1">
      <alignment horizontal="center" vertical="center"/>
    </xf>
    <xf numFmtId="0" fontId="66" fillId="17" borderId="0" xfId="0" applyFont="1" applyFill="1" applyAlignment="1">
      <alignment horizontal="center" vertical="center"/>
    </xf>
    <xf numFmtId="0" fontId="66" fillId="23" borderId="0" xfId="0" applyFont="1" applyFill="1" applyAlignment="1">
      <alignment horizontal="center" vertical="center"/>
    </xf>
    <xf numFmtId="0" fontId="66" fillId="19" borderId="0" xfId="0" applyFont="1" applyFill="1" applyAlignment="1">
      <alignment horizontal="center" vertical="center"/>
    </xf>
    <xf numFmtId="0" fontId="66" fillId="22" borderId="0" xfId="0" applyFont="1" applyFill="1"/>
    <xf numFmtId="0" fontId="77" fillId="0" borderId="21" xfId="0" applyFont="1" applyBorder="1" applyAlignment="1">
      <alignment vertical="center"/>
    </xf>
    <xf numFmtId="164" fontId="66" fillId="17" borderId="60" xfId="0" applyNumberFormat="1" applyFont="1" applyFill="1" applyBorder="1" applyAlignment="1">
      <alignment horizontal="center" vertical="center" wrapText="1"/>
    </xf>
    <xf numFmtId="164" fontId="66" fillId="17" borderId="35" xfId="0" applyNumberFormat="1" applyFont="1" applyFill="1" applyBorder="1" applyAlignment="1">
      <alignment horizontal="center" vertical="center" wrapText="1"/>
    </xf>
    <xf numFmtId="164" fontId="66" fillId="17" borderId="33" xfId="0" applyNumberFormat="1" applyFont="1" applyFill="1" applyBorder="1" applyAlignment="1">
      <alignment horizontal="center" vertical="center" wrapText="1"/>
    </xf>
    <xf numFmtId="0" fontId="92" fillId="25" borderId="16" xfId="0" applyFont="1" applyFill="1" applyBorder="1" applyAlignment="1">
      <alignment horizontal="center" vertical="center" wrapText="1"/>
    </xf>
    <xf numFmtId="0" fontId="92" fillId="25" borderId="21" xfId="0" applyFont="1" applyFill="1" applyBorder="1" applyAlignment="1">
      <alignment horizontal="center" vertical="center" wrapText="1"/>
    </xf>
    <xf numFmtId="0" fontId="92" fillId="25" borderId="60" xfId="0" applyFont="1" applyFill="1" applyBorder="1" applyAlignment="1">
      <alignment horizontal="center" vertical="center" wrapText="1"/>
    </xf>
    <xf numFmtId="164" fontId="66" fillId="17" borderId="21" xfId="0" applyNumberFormat="1" applyFont="1" applyFill="1" applyBorder="1" applyAlignment="1">
      <alignment horizontal="center" vertical="center" wrapText="1"/>
    </xf>
    <xf numFmtId="164" fontId="66" fillId="17" borderId="86" xfId="0" applyNumberFormat="1" applyFont="1" applyFill="1" applyBorder="1" applyAlignment="1">
      <alignment horizontal="center" vertical="center" wrapText="1"/>
    </xf>
    <xf numFmtId="164" fontId="66" fillId="25" borderId="21" xfId="0" applyNumberFormat="1" applyFont="1" applyFill="1" applyBorder="1" applyAlignment="1">
      <alignment horizontal="center" vertical="center" wrapText="1"/>
    </xf>
    <xf numFmtId="164" fontId="66" fillId="25" borderId="33" xfId="0" applyNumberFormat="1" applyFont="1" applyFill="1" applyBorder="1" applyAlignment="1">
      <alignment horizontal="center" vertical="center" wrapText="1"/>
    </xf>
    <xf numFmtId="164" fontId="66" fillId="21" borderId="21" xfId="0" applyNumberFormat="1" applyFont="1" applyFill="1" applyBorder="1" applyAlignment="1">
      <alignment horizontal="center" vertical="top" wrapText="1"/>
    </xf>
    <xf numFmtId="164" fontId="66" fillId="24" borderId="21" xfId="0" applyNumberFormat="1" applyFont="1" applyFill="1" applyBorder="1" applyAlignment="1">
      <alignment horizontal="center" vertical="top" wrapText="1"/>
    </xf>
    <xf numFmtId="164" fontId="66" fillId="24" borderId="21" xfId="0" applyNumberFormat="1" applyFont="1" applyFill="1" applyBorder="1" applyAlignment="1">
      <alignment horizontal="center" vertical="center" wrapText="1"/>
    </xf>
    <xf numFmtId="164" fontId="66" fillId="20" borderId="21" xfId="0" applyNumberFormat="1" applyFont="1" applyFill="1" applyBorder="1" applyAlignment="1">
      <alignment horizontal="center" vertical="top" wrapText="1"/>
    </xf>
    <xf numFmtId="0" fontId="66" fillId="20" borderId="0" xfId="0" applyFont="1" applyFill="1"/>
    <xf numFmtId="164" fontId="66" fillId="22" borderId="21" xfId="0" applyNumberFormat="1" applyFont="1" applyFill="1" applyBorder="1" applyAlignment="1">
      <alignment horizontal="center" vertical="top" wrapText="1"/>
    </xf>
    <xf numFmtId="164" fontId="66" fillId="22" borderId="21" xfId="0" applyNumberFormat="1" applyFont="1" applyFill="1" applyBorder="1" applyAlignment="1">
      <alignment horizontal="center" vertical="center" wrapText="1"/>
    </xf>
    <xf numFmtId="164" fontId="93" fillId="23" borderId="21" xfId="0" applyNumberFormat="1" applyFont="1" applyFill="1" applyBorder="1" applyAlignment="1">
      <alignment horizontal="center" vertical="top" wrapText="1"/>
    </xf>
    <xf numFmtId="0" fontId="66" fillId="23" borderId="0" xfId="0" applyFont="1" applyFill="1"/>
    <xf numFmtId="164" fontId="93" fillId="23" borderId="21" xfId="0" applyNumberFormat="1" applyFont="1" applyFill="1" applyBorder="1" applyAlignment="1">
      <alignment horizontal="center" vertical="center" wrapText="1"/>
    </xf>
    <xf numFmtId="0" fontId="94" fillId="19" borderId="21" xfId="0" applyFont="1" applyFill="1" applyBorder="1" applyAlignment="1">
      <alignment horizontal="center" vertical="top" wrapText="1"/>
    </xf>
    <xf numFmtId="0" fontId="66" fillId="19" borderId="0" xfId="0" applyFont="1" applyFill="1"/>
    <xf numFmtId="0" fontId="94" fillId="19" borderId="21" xfId="0" applyFont="1" applyFill="1" applyBorder="1" applyAlignment="1">
      <alignment horizontal="center" vertical="center" wrapText="1"/>
    </xf>
    <xf numFmtId="0" fontId="94" fillId="23" borderId="21" xfId="0" applyFont="1" applyFill="1" applyBorder="1" applyAlignment="1">
      <alignment horizontal="center" vertical="center" wrapText="1"/>
    </xf>
    <xf numFmtId="164" fontId="93" fillId="19" borderId="21" xfId="0" applyNumberFormat="1" applyFont="1" applyFill="1" applyBorder="1" applyAlignment="1">
      <alignment horizontal="center" vertical="top" wrapText="1"/>
    </xf>
    <xf numFmtId="164" fontId="93" fillId="19" borderId="21" xfId="0" applyNumberFormat="1" applyFont="1" applyFill="1" applyBorder="1" applyAlignment="1">
      <alignment horizontal="center" vertical="center" wrapText="1"/>
    </xf>
    <xf numFmtId="164" fontId="93" fillId="23" borderId="60" xfId="0" applyNumberFormat="1" applyFont="1" applyFill="1" applyBorder="1" applyAlignment="1">
      <alignment horizontal="center" vertical="top" wrapText="1"/>
    </xf>
    <xf numFmtId="164" fontId="93" fillId="23" borderId="60" xfId="0" applyNumberFormat="1" applyFont="1" applyFill="1" applyBorder="1" applyAlignment="1">
      <alignment horizontal="center" vertical="center" wrapText="1"/>
    </xf>
    <xf numFmtId="0" fontId="66" fillId="11" borderId="21" xfId="0" applyFont="1" applyFill="1" applyBorder="1" applyAlignment="1">
      <alignment horizontal="center"/>
    </xf>
    <xf numFmtId="0" fontId="66" fillId="9" borderId="0" xfId="0" applyFont="1" applyFill="1" applyAlignment="1">
      <alignment horizontal="center" vertical="center"/>
    </xf>
    <xf numFmtId="0" fontId="89" fillId="9" borderId="21" xfId="0" applyFont="1" applyFill="1" applyBorder="1" applyAlignment="1">
      <alignment horizontal="center" vertical="center"/>
    </xf>
    <xf numFmtId="0" fontId="89" fillId="18" borderId="21" xfId="0" applyFont="1" applyFill="1" applyBorder="1" applyAlignment="1">
      <alignment horizontal="center"/>
    </xf>
    <xf numFmtId="0" fontId="89" fillId="9" borderId="21" xfId="0" applyFont="1" applyFill="1" applyBorder="1" applyAlignment="1">
      <alignment horizontal="center"/>
    </xf>
    <xf numFmtId="0" fontId="77" fillId="13" borderId="83" xfId="0" applyFont="1" applyFill="1" applyBorder="1" applyAlignment="1">
      <alignment vertical="center" wrapText="1"/>
    </xf>
    <xf numFmtId="0" fontId="77" fillId="13" borderId="81" xfId="0" applyFont="1" applyFill="1" applyBorder="1" applyAlignment="1">
      <alignment vertical="center" wrapText="1"/>
    </xf>
    <xf numFmtId="0" fontId="66" fillId="17" borderId="0" xfId="0" applyFont="1" applyFill="1" applyAlignment="1">
      <alignment horizontal="center"/>
    </xf>
    <xf numFmtId="0" fontId="25" fillId="9" borderId="15" xfId="0" applyFont="1" applyFill="1" applyBorder="1" applyAlignment="1">
      <alignment horizontal="center" vertical="center"/>
    </xf>
    <xf numFmtId="0" fontId="25" fillId="9" borderId="16" xfId="0" applyFont="1" applyFill="1" applyBorder="1" applyAlignment="1">
      <alignment horizontal="center" vertical="center"/>
    </xf>
    <xf numFmtId="0" fontId="84" fillId="19" borderId="60" xfId="0" applyFont="1" applyFill="1" applyBorder="1" applyAlignment="1">
      <alignment horizontal="left" vertical="top" wrapText="1"/>
    </xf>
    <xf numFmtId="0" fontId="73" fillId="19" borderId="60" xfId="0" applyFont="1" applyFill="1" applyBorder="1" applyAlignment="1">
      <alignment horizontal="left" vertical="top" wrapText="1"/>
    </xf>
    <xf numFmtId="164" fontId="93" fillId="19" borderId="60" xfId="0" applyNumberFormat="1" applyFont="1" applyFill="1" applyBorder="1" applyAlignment="1">
      <alignment horizontal="center" vertical="top" wrapText="1"/>
    </xf>
    <xf numFmtId="164" fontId="93" fillId="19" borderId="60" xfId="0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95" fillId="0" borderId="0" xfId="0" applyFont="1"/>
    <xf numFmtId="0" fontId="95" fillId="0" borderId="0" xfId="0" applyFont="1" applyAlignment="1">
      <alignment vertical="top"/>
    </xf>
    <xf numFmtId="0" fontId="0" fillId="0" borderId="0" xfId="0" applyAlignment="1">
      <alignment horizontal="center"/>
    </xf>
    <xf numFmtId="164" fontId="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27" xfId="0" applyFont="1" applyBorder="1"/>
    <xf numFmtId="0" fontId="43" fillId="0" borderId="15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88" fillId="12" borderId="116" xfId="0" applyFont="1" applyFill="1" applyBorder="1" applyAlignment="1">
      <alignment horizontal="center" vertical="top" wrapText="1"/>
    </xf>
    <xf numFmtId="0" fontId="88" fillId="12" borderId="111" xfId="0" applyFont="1" applyFill="1" applyBorder="1" applyAlignment="1">
      <alignment horizontal="center" vertical="top" wrapText="1"/>
    </xf>
    <xf numFmtId="0" fontId="88" fillId="0" borderId="111" xfId="0" applyFont="1" applyBorder="1" applyAlignment="1">
      <alignment horizontal="center" vertical="top" wrapText="1"/>
    </xf>
    <xf numFmtId="0" fontId="88" fillId="0" borderId="117" xfId="0" applyFont="1" applyBorder="1" applyAlignment="1">
      <alignment horizontal="center" vertical="top" wrapText="1"/>
    </xf>
    <xf numFmtId="0" fontId="11" fillId="0" borderId="0" xfId="0" applyFont="1" applyAlignment="1">
      <alignment horizontal="left" vertical="center" wrapText="1"/>
    </xf>
    <xf numFmtId="0" fontId="3" fillId="0" borderId="16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77" fillId="0" borderId="111" xfId="0" applyFont="1" applyBorder="1" applyAlignment="1">
      <alignment horizontal="center" vertical="top" wrapText="1"/>
    </xf>
    <xf numFmtId="0" fontId="77" fillId="0" borderId="117" xfId="0" applyFont="1" applyBorder="1" applyAlignment="1">
      <alignment horizontal="center" vertical="top" wrapText="1"/>
    </xf>
    <xf numFmtId="0" fontId="77" fillId="12" borderId="116" xfId="0" applyFont="1" applyFill="1" applyBorder="1" applyAlignment="1">
      <alignment horizontal="center" vertical="top" wrapText="1"/>
    </xf>
    <xf numFmtId="0" fontId="77" fillId="12" borderId="111" xfId="0" applyFont="1" applyFill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1" fillId="0" borderId="0" xfId="0" applyFont="1" applyAlignment="1">
      <alignment horizontal="left" vertical="center" shrinkToFit="1"/>
    </xf>
    <xf numFmtId="0" fontId="7" fillId="0" borderId="32" xfId="0" applyFont="1" applyBorder="1" applyAlignment="1">
      <alignment horizontal="center" vertical="center"/>
    </xf>
    <xf numFmtId="0" fontId="2" fillId="0" borderId="35" xfId="0" applyFont="1" applyBorder="1"/>
    <xf numFmtId="0" fontId="2" fillId="0" borderId="33" xfId="0" applyFont="1" applyBorder="1"/>
    <xf numFmtId="0" fontId="7" fillId="0" borderId="18" xfId="0" applyFont="1" applyBorder="1" applyAlignment="1">
      <alignment horizontal="center" vertical="center" wrapText="1"/>
    </xf>
    <xf numFmtId="0" fontId="2" fillId="0" borderId="81" xfId="0" applyFont="1" applyBorder="1"/>
    <xf numFmtId="0" fontId="2" fillId="0" borderId="79" xfId="0" applyFont="1" applyBorder="1"/>
    <xf numFmtId="0" fontId="7" fillId="0" borderId="32" xfId="0" applyFont="1" applyBorder="1" applyAlignment="1">
      <alignment horizontal="center" vertical="center" wrapText="1"/>
    </xf>
    <xf numFmtId="9" fontId="58" fillId="0" borderId="15" xfId="0" applyNumberFormat="1" applyFont="1" applyBorder="1" applyAlignment="1">
      <alignment horizontal="center"/>
    </xf>
    <xf numFmtId="9" fontId="3" fillId="0" borderId="15" xfId="0" applyNumberFormat="1" applyFont="1" applyBorder="1" applyAlignment="1">
      <alignment horizontal="center"/>
    </xf>
    <xf numFmtId="0" fontId="11" fillId="0" borderId="81" xfId="0" applyFont="1" applyBorder="1" applyAlignment="1">
      <alignment horizontal="center"/>
    </xf>
    <xf numFmtId="0" fontId="11" fillId="0" borderId="83" xfId="0" applyFont="1" applyBorder="1" applyAlignment="1">
      <alignment horizontal="center"/>
    </xf>
    <xf numFmtId="0" fontId="60" fillId="0" borderId="0" xfId="0" applyFont="1" applyAlignment="1">
      <alignment horizontal="center"/>
    </xf>
    <xf numFmtId="9" fontId="43" fillId="0" borderId="15" xfId="0" applyNumberFormat="1" applyFont="1" applyBorder="1" applyAlignment="1">
      <alignment horizontal="center"/>
    </xf>
    <xf numFmtId="0" fontId="11" fillId="0" borderId="68" xfId="0" applyFont="1" applyBorder="1"/>
    <xf numFmtId="0" fontId="11" fillId="0" borderId="83" xfId="0" applyFont="1" applyBorder="1"/>
    <xf numFmtId="0" fontId="2" fillId="0" borderId="81" xfId="0" applyFont="1" applyBorder="1" applyAlignment="1">
      <alignment horizontal="center"/>
    </xf>
    <xf numFmtId="0" fontId="11" fillId="0" borderId="22" xfId="0" applyFont="1" applyBorder="1" applyAlignment="1">
      <alignment horizontal="left"/>
    </xf>
    <xf numFmtId="164" fontId="77" fillId="13" borderId="115" xfId="0" applyNumberFormat="1" applyFont="1" applyFill="1" applyBorder="1" applyAlignment="1">
      <alignment horizontal="center" vertical="top" wrapText="1"/>
    </xf>
    <xf numFmtId="164" fontId="77" fillId="13" borderId="117" xfId="0" applyNumberFormat="1" applyFont="1" applyFill="1" applyBorder="1" applyAlignment="1">
      <alignment horizontal="center" vertical="top" wrapText="1"/>
    </xf>
    <xf numFmtId="164" fontId="77" fillId="13" borderId="126" xfId="0" applyNumberFormat="1" applyFont="1" applyFill="1" applyBorder="1" applyAlignment="1">
      <alignment horizontal="center" vertical="top" wrapText="1"/>
    </xf>
    <xf numFmtId="164" fontId="6" fillId="12" borderId="111" xfId="0" applyNumberFormat="1" applyFont="1" applyFill="1" applyBorder="1" applyAlignment="1">
      <alignment horizontal="center" vertical="top" wrapText="1"/>
    </xf>
    <xf numFmtId="0" fontId="2" fillId="12" borderId="111" xfId="0" applyFont="1" applyFill="1" applyBorder="1" applyAlignment="1">
      <alignment horizontal="center" vertical="top" wrapText="1"/>
    </xf>
    <xf numFmtId="0" fontId="2" fillId="0" borderId="111" xfId="0" applyFont="1" applyBorder="1" applyAlignment="1">
      <alignment horizontal="center" vertical="top" wrapText="1"/>
    </xf>
    <xf numFmtId="164" fontId="6" fillId="0" borderId="111" xfId="0" applyNumberFormat="1" applyFont="1" applyBorder="1" applyAlignment="1">
      <alignment horizontal="center" vertical="top" wrapText="1"/>
    </xf>
    <xf numFmtId="0" fontId="91" fillId="0" borderId="110" xfId="0" applyFont="1" applyBorder="1" applyAlignment="1">
      <alignment horizontal="left" vertical="top" wrapText="1"/>
    </xf>
    <xf numFmtId="0" fontId="2" fillId="9" borderId="15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25" fillId="10" borderId="21" xfId="0" applyFont="1" applyFill="1" applyBorder="1" applyAlignment="1">
      <alignment horizontal="center"/>
    </xf>
    <xf numFmtId="0" fontId="25" fillId="10" borderId="21" xfId="0" applyFont="1" applyFill="1" applyBorder="1" applyAlignment="1">
      <alignment horizontal="center" vertical="center"/>
    </xf>
    <xf numFmtId="0" fontId="25" fillId="16" borderId="33" xfId="0" applyFont="1" applyFill="1" applyBorder="1" applyAlignment="1">
      <alignment horizontal="center"/>
    </xf>
    <xf numFmtId="0" fontId="25" fillId="16" borderId="0" xfId="0" applyFont="1" applyFill="1"/>
    <xf numFmtId="0" fontId="87" fillId="16" borderId="21" xfId="0" applyFont="1" applyFill="1" applyBorder="1"/>
    <xf numFmtId="0" fontId="87" fillId="10" borderId="21" xfId="0" applyFont="1" applyFill="1" applyBorder="1" applyAlignment="1">
      <alignment horizontal="center" vertical="center"/>
    </xf>
    <xf numFmtId="0" fontId="25" fillId="19" borderId="21" xfId="0" applyFont="1" applyFill="1" applyBorder="1" applyAlignment="1">
      <alignment horizontal="center" vertical="center"/>
    </xf>
    <xf numFmtId="0" fontId="25" fillId="14" borderId="21" xfId="0" applyFont="1" applyFill="1" applyBorder="1" applyAlignment="1">
      <alignment horizontal="center"/>
    </xf>
    <xf numFmtId="0" fontId="88" fillId="0" borderId="0" xfId="0" applyFont="1" applyAlignment="1">
      <alignment horizontal="center"/>
    </xf>
    <xf numFmtId="0" fontId="88" fillId="0" borderId="0" xfId="0" applyFont="1"/>
    <xf numFmtId="164" fontId="88" fillId="13" borderId="115" xfId="0" applyNumberFormat="1" applyFont="1" applyFill="1" applyBorder="1" applyAlignment="1">
      <alignment horizontal="center" vertical="top" wrapText="1"/>
    </xf>
    <xf numFmtId="164" fontId="88" fillId="13" borderId="117" xfId="0" applyNumberFormat="1" applyFont="1" applyFill="1" applyBorder="1" applyAlignment="1">
      <alignment horizontal="center" vertical="top" wrapText="1"/>
    </xf>
    <xf numFmtId="164" fontId="88" fillId="13" borderId="126" xfId="0" applyNumberFormat="1" applyFont="1" applyFill="1" applyBorder="1" applyAlignment="1">
      <alignment horizontal="center" vertical="top" wrapText="1"/>
    </xf>
    <xf numFmtId="164" fontId="25" fillId="20" borderId="21" xfId="0" applyNumberFormat="1" applyFont="1" applyFill="1" applyBorder="1" applyAlignment="1">
      <alignment horizontal="center" vertical="top" wrapText="1"/>
    </xf>
    <xf numFmtId="164" fontId="25" fillId="22" borderId="21" xfId="0" applyNumberFormat="1" applyFont="1" applyFill="1" applyBorder="1" applyAlignment="1">
      <alignment horizontal="center" vertical="top" wrapText="1"/>
    </xf>
    <xf numFmtId="164" fontId="25" fillId="22" borderId="21" xfId="0" applyNumberFormat="1" applyFont="1" applyFill="1" applyBorder="1" applyAlignment="1">
      <alignment horizontal="center" vertical="center" wrapText="1"/>
    </xf>
    <xf numFmtId="164" fontId="81" fillId="0" borderId="43" xfId="0" applyNumberFormat="1" applyFont="1" applyBorder="1" applyAlignment="1">
      <alignment horizontal="center" vertical="top" wrapText="1"/>
    </xf>
    <xf numFmtId="164" fontId="80" fillId="0" borderId="43" xfId="0" applyNumberFormat="1" applyFont="1" applyBorder="1" applyAlignment="1">
      <alignment horizontal="center" vertical="top" wrapText="1"/>
    </xf>
    <xf numFmtId="0" fontId="6" fillId="12" borderId="114" xfId="0" applyFont="1" applyFill="1" applyBorder="1" applyAlignment="1">
      <alignment horizontal="center" vertical="top" wrapText="1"/>
    </xf>
    <xf numFmtId="0" fontId="6" fillId="0" borderId="111" xfId="0" applyFont="1" applyBorder="1" applyAlignment="1">
      <alignment horizontal="center" vertical="top" wrapText="1"/>
    </xf>
    <xf numFmtId="0" fontId="6" fillId="12" borderId="111" xfId="0" applyFont="1" applyFill="1" applyBorder="1" applyAlignment="1">
      <alignment horizontal="center" vertical="top" wrapText="1"/>
    </xf>
    <xf numFmtId="164" fontId="6" fillId="12" borderId="121" xfId="0" applyNumberFormat="1" applyFont="1" applyFill="1" applyBorder="1" applyAlignment="1">
      <alignment horizontal="center" vertical="top" wrapText="1"/>
    </xf>
    <xf numFmtId="0" fontId="6" fillId="13" borderId="83" xfId="0" applyFont="1" applyFill="1" applyBorder="1" applyAlignment="1">
      <alignment vertical="center" wrapText="1"/>
    </xf>
    <xf numFmtId="0" fontId="6" fillId="13" borderId="81" xfId="0" applyFont="1" applyFill="1" applyBorder="1" applyAlignment="1">
      <alignment vertical="center" wrapText="1"/>
    </xf>
    <xf numFmtId="0" fontId="2" fillId="25" borderId="0" xfId="0" applyFont="1" applyFill="1" applyAlignment="1">
      <alignment horizontal="center" vertical="center"/>
    </xf>
    <xf numFmtId="0" fontId="2" fillId="19" borderId="0" xfId="0" applyFont="1" applyFill="1" applyAlignment="1">
      <alignment horizontal="center" vertical="center"/>
    </xf>
    <xf numFmtId="0" fontId="2" fillId="23" borderId="0" xfId="0" applyFont="1" applyFill="1" applyAlignment="1">
      <alignment horizontal="center" vertical="center"/>
    </xf>
    <xf numFmtId="0" fontId="85" fillId="24" borderId="83" xfId="0" applyFont="1" applyFill="1" applyBorder="1" applyAlignment="1">
      <alignment horizontal="left" vertical="top" wrapText="1"/>
    </xf>
    <xf numFmtId="0" fontId="85" fillId="24" borderId="48" xfId="0" applyFont="1" applyFill="1" applyBorder="1" applyAlignment="1">
      <alignment horizontal="left" vertical="top" wrapText="1"/>
    </xf>
    <xf numFmtId="0" fontId="85" fillId="21" borderId="83" xfId="0" applyFont="1" applyFill="1" applyBorder="1" applyAlignment="1">
      <alignment horizontal="left" vertical="top" wrapText="1"/>
    </xf>
    <xf numFmtId="0" fontId="85" fillId="21" borderId="48" xfId="0" applyFont="1" applyFill="1" applyBorder="1" applyAlignment="1">
      <alignment horizontal="left" vertical="top" wrapText="1"/>
    </xf>
    <xf numFmtId="0" fontId="85" fillId="21" borderId="15" xfId="0" applyFont="1" applyFill="1" applyBorder="1" applyAlignment="1">
      <alignment horizontal="left" vertical="top" wrapText="1"/>
    </xf>
    <xf numFmtId="0" fontId="85" fillId="24" borderId="15" xfId="0" applyFont="1" applyFill="1" applyBorder="1" applyAlignment="1">
      <alignment horizontal="left" vertical="top" wrapText="1"/>
    </xf>
    <xf numFmtId="0" fontId="85" fillId="24" borderId="15" xfId="0" applyFont="1" applyFill="1" applyBorder="1" applyAlignment="1">
      <alignment horizontal="left" vertical="center" wrapText="1"/>
    </xf>
    <xf numFmtId="0" fontId="72" fillId="0" borderId="60" xfId="0" applyFont="1" applyBorder="1" applyAlignment="1">
      <alignment horizontal="center" vertical="top" wrapText="1"/>
    </xf>
    <xf numFmtId="164" fontId="81" fillId="0" borderId="0" xfId="0" applyNumberFormat="1" applyFont="1" applyAlignment="1">
      <alignment horizontal="center" vertical="top" wrapText="1"/>
    </xf>
    <xf numFmtId="0" fontId="2" fillId="20" borderId="15" xfId="0" applyFont="1" applyFill="1" applyBorder="1"/>
    <xf numFmtId="0" fontId="21" fillId="20" borderId="16" xfId="0" applyFont="1" applyFill="1" applyBorder="1"/>
    <xf numFmtId="0" fontId="2" fillId="20" borderId="16" xfId="0" applyFont="1" applyFill="1" applyBorder="1" applyAlignment="1">
      <alignment horizontal="center" vertical="center"/>
    </xf>
    <xf numFmtId="0" fontId="2" fillId="0" borderId="110" xfId="0" applyFont="1" applyBorder="1" applyAlignment="1">
      <alignment horizontal="center" vertical="top" wrapText="1"/>
    </xf>
    <xf numFmtId="0" fontId="6" fillId="12" borderId="113" xfId="0" applyFont="1" applyFill="1" applyBorder="1" applyAlignment="1">
      <alignment horizontal="center" vertical="top" wrapText="1"/>
    </xf>
    <xf numFmtId="164" fontId="6" fillId="12" borderId="115" xfId="0" applyNumberFormat="1" applyFont="1" applyFill="1" applyBorder="1" applyAlignment="1">
      <alignment horizontal="center" vertical="top" wrapText="1"/>
    </xf>
    <xf numFmtId="0" fontId="6" fillId="0" borderId="116" xfId="0" applyFont="1" applyBorder="1" applyAlignment="1">
      <alignment horizontal="center" vertical="top" wrapText="1"/>
    </xf>
    <xf numFmtId="164" fontId="6" fillId="0" borderId="117" xfId="0" applyNumberFormat="1" applyFont="1" applyBorder="1" applyAlignment="1">
      <alignment horizontal="center" vertical="top" wrapText="1"/>
    </xf>
    <xf numFmtId="0" fontId="6" fillId="12" borderId="116" xfId="0" applyFont="1" applyFill="1" applyBorder="1" applyAlignment="1">
      <alignment horizontal="center" vertical="top" wrapText="1"/>
    </xf>
    <xf numFmtId="164" fontId="6" fillId="12" borderId="117" xfId="0" applyNumberFormat="1" applyFont="1" applyFill="1" applyBorder="1" applyAlignment="1">
      <alignment horizontal="center" vertical="top" wrapText="1"/>
    </xf>
    <xf numFmtId="164" fontId="6" fillId="12" borderId="116" xfId="0" applyNumberFormat="1" applyFont="1" applyFill="1" applyBorder="1" applyAlignment="1">
      <alignment horizontal="center" vertical="top" wrapText="1"/>
    </xf>
    <xf numFmtId="0" fontId="6" fillId="12" borderId="117" xfId="0" applyFont="1" applyFill="1" applyBorder="1" applyAlignment="1">
      <alignment horizontal="center" vertical="top" wrapText="1"/>
    </xf>
    <xf numFmtId="164" fontId="6" fillId="0" borderId="116" xfId="0" applyNumberFormat="1" applyFont="1" applyBorder="1" applyAlignment="1">
      <alignment horizontal="center" vertical="top" wrapText="1"/>
    </xf>
    <xf numFmtId="0" fontId="6" fillId="0" borderId="117" xfId="0" applyFont="1" applyBorder="1" applyAlignment="1">
      <alignment horizontal="center" vertical="top" wrapText="1"/>
    </xf>
    <xf numFmtId="164" fontId="6" fillId="13" borderId="111" xfId="0" applyNumberFormat="1" applyFont="1" applyFill="1" applyBorder="1" applyAlignment="1">
      <alignment horizontal="center" vertical="top" wrapText="1"/>
    </xf>
    <xf numFmtId="0" fontId="6" fillId="13" borderId="111" xfId="0" applyFont="1" applyFill="1" applyBorder="1" applyAlignment="1">
      <alignment horizontal="center" vertical="top" wrapText="1"/>
    </xf>
    <xf numFmtId="0" fontId="6" fillId="13" borderId="117" xfId="0" applyFont="1" applyFill="1" applyBorder="1" applyAlignment="1">
      <alignment horizontal="center" vertical="top" wrapText="1"/>
    </xf>
    <xf numFmtId="164" fontId="6" fillId="13" borderId="77" xfId="0" applyNumberFormat="1" applyFont="1" applyFill="1" applyBorder="1" applyAlignment="1">
      <alignment vertical="top" wrapText="1"/>
    </xf>
    <xf numFmtId="0" fontId="66" fillId="0" borderId="0" xfId="0" applyFont="1" applyAlignment="1">
      <alignment horizontal="center" vertical="center"/>
    </xf>
    <xf numFmtId="0" fontId="66" fillId="0" borderId="0" xfId="0" quotePrefix="1" applyFont="1" applyAlignment="1">
      <alignment horizontal="center" vertical="center"/>
    </xf>
    <xf numFmtId="164" fontId="2" fillId="17" borderId="60" xfId="0" applyNumberFormat="1" applyFont="1" applyFill="1" applyBorder="1" applyAlignment="1">
      <alignment horizontal="center" vertical="center" wrapText="1"/>
    </xf>
    <xf numFmtId="164" fontId="2" fillId="17" borderId="35" xfId="0" applyNumberFormat="1" applyFont="1" applyFill="1" applyBorder="1" applyAlignment="1">
      <alignment horizontal="center" vertical="center" wrapText="1"/>
    </xf>
    <xf numFmtId="164" fontId="2" fillId="17" borderId="33" xfId="0" applyNumberFormat="1" applyFont="1" applyFill="1" applyBorder="1" applyAlignment="1">
      <alignment horizontal="center" vertical="center" wrapText="1"/>
    </xf>
    <xf numFmtId="0" fontId="97" fillId="25" borderId="16" xfId="0" applyFont="1" applyFill="1" applyBorder="1" applyAlignment="1">
      <alignment horizontal="center" vertical="center" wrapText="1"/>
    </xf>
    <xf numFmtId="0" fontId="97" fillId="25" borderId="21" xfId="0" applyFont="1" applyFill="1" applyBorder="1" applyAlignment="1">
      <alignment horizontal="center" vertical="center" wrapText="1"/>
    </xf>
    <xf numFmtId="164" fontId="2" fillId="17" borderId="21" xfId="0" applyNumberFormat="1" applyFont="1" applyFill="1" applyBorder="1" applyAlignment="1">
      <alignment horizontal="center" vertical="center" wrapText="1"/>
    </xf>
    <xf numFmtId="164" fontId="2" fillId="25" borderId="21" xfId="0" applyNumberFormat="1" applyFont="1" applyFill="1" applyBorder="1" applyAlignment="1">
      <alignment horizontal="center" vertical="center" wrapText="1"/>
    </xf>
    <xf numFmtId="0" fontId="85" fillId="0" borderId="15" xfId="0" applyFont="1" applyBorder="1" applyAlignment="1">
      <alignment vertical="top" wrapText="1"/>
    </xf>
    <xf numFmtId="0" fontId="85" fillId="0" borderId="0" xfId="0" applyFont="1" applyAlignment="1">
      <alignment horizontal="center" vertical="top" wrapText="1"/>
    </xf>
    <xf numFmtId="164" fontId="2" fillId="21" borderId="86" xfId="0" applyNumberFormat="1" applyFont="1" applyFill="1" applyBorder="1" applyAlignment="1">
      <alignment horizontal="center" vertical="top" wrapText="1"/>
    </xf>
    <xf numFmtId="0" fontId="2" fillId="21" borderId="0" xfId="0" applyFont="1" applyFill="1"/>
    <xf numFmtId="164" fontId="2" fillId="24" borderId="86" xfId="0" applyNumberFormat="1" applyFont="1" applyFill="1" applyBorder="1" applyAlignment="1">
      <alignment horizontal="center" vertical="top" wrapText="1"/>
    </xf>
    <xf numFmtId="0" fontId="2" fillId="24" borderId="0" xfId="0" applyFont="1" applyFill="1"/>
    <xf numFmtId="164" fontId="2" fillId="24" borderId="86" xfId="0" applyNumberFormat="1" applyFont="1" applyFill="1" applyBorder="1" applyAlignment="1">
      <alignment horizontal="center" vertical="center" wrapText="1"/>
    </xf>
    <xf numFmtId="164" fontId="2" fillId="23" borderId="21" xfId="0" applyNumberFormat="1" applyFont="1" applyFill="1" applyBorder="1" applyAlignment="1">
      <alignment horizontal="center" vertical="top" wrapText="1"/>
    </xf>
    <xf numFmtId="0" fontId="2" fillId="23" borderId="0" xfId="0" applyFont="1" applyFill="1"/>
    <xf numFmtId="164" fontId="2" fillId="23" borderId="21" xfId="0" applyNumberFormat="1" applyFont="1" applyFill="1" applyBorder="1" applyAlignment="1">
      <alignment horizontal="center" vertical="center" wrapText="1"/>
    </xf>
    <xf numFmtId="0" fontId="97" fillId="19" borderId="21" xfId="0" applyFont="1" applyFill="1" applyBorder="1" applyAlignment="1">
      <alignment horizontal="center" vertical="top" wrapText="1"/>
    </xf>
    <xf numFmtId="0" fontId="2" fillId="19" borderId="0" xfId="0" applyFont="1" applyFill="1"/>
    <xf numFmtId="0" fontId="97" fillId="19" borderId="21" xfId="0" applyFont="1" applyFill="1" applyBorder="1" applyAlignment="1">
      <alignment horizontal="center" vertical="center" wrapText="1"/>
    </xf>
    <xf numFmtId="0" fontId="97" fillId="23" borderId="21" xfId="0" applyFont="1" applyFill="1" applyBorder="1" applyAlignment="1">
      <alignment horizontal="center" vertical="center" wrapText="1"/>
    </xf>
    <xf numFmtId="164" fontId="2" fillId="19" borderId="21" xfId="0" applyNumberFormat="1" applyFont="1" applyFill="1" applyBorder="1" applyAlignment="1">
      <alignment horizontal="center" vertical="top" wrapText="1"/>
    </xf>
    <xf numFmtId="164" fontId="2" fillId="19" borderId="21" xfId="0" applyNumberFormat="1" applyFont="1" applyFill="1" applyBorder="1" applyAlignment="1">
      <alignment horizontal="center" vertical="center" wrapText="1"/>
    </xf>
    <xf numFmtId="164" fontId="2" fillId="19" borderId="60" xfId="0" applyNumberFormat="1" applyFont="1" applyFill="1" applyBorder="1" applyAlignment="1">
      <alignment horizontal="center" vertical="top" wrapText="1"/>
    </xf>
    <xf numFmtId="164" fontId="2" fillId="19" borderId="60" xfId="0" applyNumberFormat="1" applyFont="1" applyFill="1" applyBorder="1" applyAlignment="1">
      <alignment horizontal="center" vertical="center" wrapText="1"/>
    </xf>
    <xf numFmtId="164" fontId="2" fillId="23" borderId="60" xfId="0" applyNumberFormat="1" applyFont="1" applyFill="1" applyBorder="1" applyAlignment="1">
      <alignment horizontal="center" vertical="top" wrapText="1"/>
    </xf>
    <xf numFmtId="164" fontId="2" fillId="23" borderId="60" xfId="0" applyNumberFormat="1" applyFont="1" applyFill="1" applyBorder="1" applyAlignment="1">
      <alignment horizontal="center" vertical="center" wrapText="1"/>
    </xf>
    <xf numFmtId="164" fontId="40" fillId="0" borderId="21" xfId="0" applyNumberFormat="1" applyFont="1" applyBorder="1" applyAlignment="1">
      <alignment horizontal="center" vertical="center"/>
    </xf>
    <xf numFmtId="164" fontId="2" fillId="17" borderId="83" xfId="0" applyNumberFormat="1" applyFont="1" applyFill="1" applyBorder="1" applyAlignment="1">
      <alignment horizontal="center" vertical="center" wrapText="1"/>
    </xf>
    <xf numFmtId="164" fontId="2" fillId="17" borderId="81" xfId="0" applyNumberFormat="1" applyFont="1" applyFill="1" applyBorder="1" applyAlignment="1">
      <alignment horizontal="center" vertical="center" wrapText="1"/>
    </xf>
    <xf numFmtId="164" fontId="2" fillId="17" borderId="79" xfId="0" applyNumberFormat="1" applyFont="1" applyFill="1" applyBorder="1" applyAlignment="1">
      <alignment horizontal="center" vertical="center" wrapText="1"/>
    </xf>
    <xf numFmtId="0" fontId="97" fillId="25" borderId="15" xfId="0" applyFont="1" applyFill="1" applyBorder="1" applyAlignment="1">
      <alignment horizontal="center" vertical="center" wrapText="1"/>
    </xf>
    <xf numFmtId="0" fontId="97" fillId="25" borderId="83" xfId="0" applyFont="1" applyFill="1" applyBorder="1" applyAlignment="1">
      <alignment horizontal="center" vertical="center" wrapText="1"/>
    </xf>
    <xf numFmtId="164" fontId="2" fillId="17" borderId="152" xfId="0" applyNumberFormat="1" applyFont="1" applyFill="1" applyBorder="1" applyAlignment="1">
      <alignment horizontal="center" vertical="center" wrapText="1"/>
    </xf>
    <xf numFmtId="164" fontId="2" fillId="25" borderId="79" xfId="0" applyNumberFormat="1" applyFont="1" applyFill="1" applyBorder="1" applyAlignment="1">
      <alignment horizontal="center" vertical="center" wrapText="1"/>
    </xf>
    <xf numFmtId="164" fontId="2" fillId="17" borderId="15" xfId="0" applyNumberFormat="1" applyFont="1" applyFill="1" applyBorder="1" applyAlignment="1">
      <alignment horizontal="center" vertical="center" wrapText="1"/>
    </xf>
    <xf numFmtId="0" fontId="2" fillId="17" borderId="86" xfId="0" applyFont="1" applyFill="1" applyBorder="1" applyAlignment="1">
      <alignment horizontal="center" vertical="center"/>
    </xf>
    <xf numFmtId="0" fontId="25" fillId="17" borderId="86" xfId="0" applyFont="1" applyFill="1" applyBorder="1" applyAlignment="1">
      <alignment horizontal="center" vertical="center"/>
    </xf>
    <xf numFmtId="0" fontId="2" fillId="25" borderId="86" xfId="0" applyFont="1" applyFill="1" applyBorder="1" applyAlignment="1">
      <alignment horizontal="center" vertical="center"/>
    </xf>
    <xf numFmtId="0" fontId="25" fillId="25" borderId="86" xfId="0" applyFont="1" applyFill="1" applyBorder="1" applyAlignment="1">
      <alignment horizontal="center" vertical="center"/>
    </xf>
    <xf numFmtId="0" fontId="2" fillId="17" borderId="86" xfId="0" applyFont="1" applyFill="1" applyBorder="1" applyAlignment="1">
      <alignment horizontal="center"/>
    </xf>
    <xf numFmtId="0" fontId="86" fillId="17" borderId="86" xfId="0" applyFont="1" applyFill="1" applyBorder="1" applyAlignment="1">
      <alignment horizontal="center"/>
    </xf>
    <xf numFmtId="0" fontId="6" fillId="25" borderId="86" xfId="0" applyFont="1" applyFill="1" applyBorder="1" applyAlignment="1">
      <alignment horizontal="center" vertical="center" wrapText="1"/>
    </xf>
    <xf numFmtId="0" fontId="2" fillId="21" borderId="86" xfId="0" applyFont="1" applyFill="1" applyBorder="1" applyAlignment="1">
      <alignment horizontal="center"/>
    </xf>
    <xf numFmtId="0" fontId="25" fillId="21" borderId="86" xfId="0" applyFont="1" applyFill="1" applyBorder="1"/>
    <xf numFmtId="0" fontId="2" fillId="24" borderId="86" xfId="0" applyFont="1" applyFill="1" applyBorder="1" applyAlignment="1">
      <alignment horizontal="center"/>
    </xf>
    <xf numFmtId="0" fontId="25" fillId="24" borderId="86" xfId="0" applyFont="1" applyFill="1" applyBorder="1"/>
    <xf numFmtId="164" fontId="25" fillId="20" borderId="15" xfId="0" applyNumberFormat="1" applyFont="1" applyFill="1" applyBorder="1" applyAlignment="1">
      <alignment horizontal="center" vertical="top" wrapText="1"/>
    </xf>
    <xf numFmtId="164" fontId="25" fillId="22" borderId="15" xfId="0" applyNumberFormat="1" applyFont="1" applyFill="1" applyBorder="1" applyAlignment="1">
      <alignment horizontal="center" vertical="top" wrapText="1"/>
    </xf>
    <xf numFmtId="164" fontId="25" fillId="22" borderId="15" xfId="0" applyNumberFormat="1" applyFont="1" applyFill="1" applyBorder="1" applyAlignment="1">
      <alignment horizontal="center" vertical="center" wrapText="1"/>
    </xf>
    <xf numFmtId="0" fontId="2" fillId="20" borderId="86" xfId="0" quotePrefix="1" applyFont="1" applyFill="1" applyBorder="1" applyAlignment="1">
      <alignment horizontal="center" vertical="center"/>
    </xf>
    <xf numFmtId="0" fontId="25" fillId="20" borderId="86" xfId="0" applyFont="1" applyFill="1" applyBorder="1"/>
    <xf numFmtId="0" fontId="2" fillId="22" borderId="86" xfId="0" applyFont="1" applyFill="1" applyBorder="1" applyAlignment="1">
      <alignment horizontal="center" vertical="center"/>
    </xf>
    <xf numFmtId="0" fontId="25" fillId="22" borderId="86" xfId="0" applyFont="1" applyFill="1" applyBorder="1"/>
    <xf numFmtId="0" fontId="2" fillId="20" borderId="8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66" fillId="0" borderId="0" xfId="0" applyFont="1" applyAlignment="1">
      <alignment vertical="top"/>
    </xf>
    <xf numFmtId="9" fontId="0" fillId="0" borderId="0" xfId="1" applyFont="1" applyFill="1" applyAlignment="1"/>
    <xf numFmtId="164" fontId="11" fillId="0" borderId="152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center"/>
    </xf>
    <xf numFmtId="0" fontId="72" fillId="0" borderId="83" xfId="0" applyFont="1" applyBorder="1" applyAlignment="1">
      <alignment horizontal="center" vertical="top" wrapText="1"/>
    </xf>
    <xf numFmtId="0" fontId="72" fillId="0" borderId="84" xfId="0" applyFont="1" applyBorder="1" applyAlignment="1">
      <alignment horizontal="center" vertical="top" wrapText="1"/>
    </xf>
    <xf numFmtId="0" fontId="88" fillId="0" borderId="79" xfId="0" applyFont="1" applyBorder="1" applyAlignment="1">
      <alignment horizontal="center" vertical="center"/>
    </xf>
    <xf numFmtId="164" fontId="6" fillId="0" borderId="110" xfId="0" applyNumberFormat="1" applyFont="1" applyBorder="1" applyAlignment="1">
      <alignment horizontal="center" vertical="top" wrapText="1"/>
    </xf>
    <xf numFmtId="0" fontId="2" fillId="20" borderId="15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11" fillId="0" borderId="142" xfId="0" applyFont="1" applyBorder="1" applyAlignment="1">
      <alignment horizontal="center" vertical="center"/>
    </xf>
    <xf numFmtId="0" fontId="6" fillId="13" borderId="83" xfId="0" applyFont="1" applyFill="1" applyBorder="1" applyAlignment="1">
      <alignment horizontal="center" vertical="center" wrapText="1"/>
    </xf>
    <xf numFmtId="0" fontId="6" fillId="13" borderId="81" xfId="0" applyFont="1" applyFill="1" applyBorder="1" applyAlignment="1">
      <alignment horizontal="center" vertical="center" wrapText="1"/>
    </xf>
    <xf numFmtId="0" fontId="6" fillId="13" borderId="110" xfId="0" applyFont="1" applyFill="1" applyBorder="1" applyAlignment="1">
      <alignment horizontal="center" vertical="center" wrapText="1"/>
    </xf>
    <xf numFmtId="0" fontId="3" fillId="0" borderId="160" xfId="0" applyFont="1" applyBorder="1" applyAlignment="1">
      <alignment horizontal="center"/>
    </xf>
    <xf numFmtId="0" fontId="11" fillId="0" borderId="162" xfId="0" applyFont="1" applyBorder="1" applyAlignment="1">
      <alignment horizontal="center" vertical="center"/>
    </xf>
    <xf numFmtId="0" fontId="2" fillId="0" borderId="163" xfId="0" applyFont="1" applyBorder="1" applyAlignment="1">
      <alignment horizontal="center" vertical="center"/>
    </xf>
    <xf numFmtId="0" fontId="2" fillId="0" borderId="166" xfId="0" applyFont="1" applyBorder="1" applyAlignment="1">
      <alignment horizontal="center" vertical="center"/>
    </xf>
    <xf numFmtId="0" fontId="2" fillId="0" borderId="153" xfId="0" applyFont="1" applyBorder="1" applyAlignment="1">
      <alignment horizontal="center" vertical="center"/>
    </xf>
    <xf numFmtId="0" fontId="11" fillId="0" borderId="168" xfId="0" applyFont="1" applyBorder="1" applyAlignment="1">
      <alignment horizontal="center" vertical="center"/>
    </xf>
    <xf numFmtId="164" fontId="0" fillId="0" borderId="166" xfId="0" applyNumberFormat="1" applyBorder="1" applyAlignment="1">
      <alignment horizontal="center" vertical="center"/>
    </xf>
    <xf numFmtId="0" fontId="66" fillId="0" borderId="174" xfId="0" applyFont="1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0" fillId="0" borderId="165" xfId="0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0" fillId="0" borderId="175" xfId="0" applyBorder="1" applyAlignment="1">
      <alignment horizontal="center" vertical="center"/>
    </xf>
    <xf numFmtId="0" fontId="95" fillId="0" borderId="176" xfId="0" applyFont="1" applyBorder="1" applyAlignment="1">
      <alignment horizontal="center" vertical="center"/>
    </xf>
    <xf numFmtId="0" fontId="95" fillId="0" borderId="161" xfId="0" applyFon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0" fontId="23" fillId="0" borderId="161" xfId="0" applyFont="1" applyBorder="1" applyAlignment="1">
      <alignment horizontal="center" vertical="center"/>
    </xf>
    <xf numFmtId="164" fontId="23" fillId="26" borderId="177" xfId="0" applyNumberFormat="1" applyFont="1" applyFill="1" applyBorder="1" applyAlignment="1">
      <alignment horizontal="center" vertical="center"/>
    </xf>
    <xf numFmtId="164" fontId="0" fillId="0" borderId="162" xfId="0" applyNumberFormat="1" applyBorder="1" applyAlignment="1">
      <alignment horizontal="center" vertical="center"/>
    </xf>
    <xf numFmtId="0" fontId="66" fillId="0" borderId="165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1" xfId="0" applyFont="1" applyBorder="1" applyAlignment="1">
      <alignment horizontal="center" vertical="center"/>
    </xf>
    <xf numFmtId="0" fontId="3" fillId="0" borderId="164" xfId="0" applyFont="1" applyBorder="1" applyAlignment="1">
      <alignment horizontal="center" vertical="center"/>
    </xf>
    <xf numFmtId="0" fontId="3" fillId="0" borderId="155" xfId="0" applyFont="1" applyBorder="1" applyAlignment="1">
      <alignment horizontal="center" vertical="center"/>
    </xf>
    <xf numFmtId="0" fontId="3" fillId="0" borderId="178" xfId="0" applyFont="1" applyBorder="1" applyAlignment="1">
      <alignment horizontal="center" vertical="center"/>
    </xf>
    <xf numFmtId="0" fontId="23" fillId="0" borderId="99" xfId="0" applyFont="1" applyBorder="1" applyAlignment="1">
      <alignment horizontal="center" vertical="center"/>
    </xf>
    <xf numFmtId="0" fontId="23" fillId="0" borderId="102" xfId="0" applyFont="1" applyBorder="1" applyAlignment="1">
      <alignment horizontal="center" vertical="center"/>
    </xf>
    <xf numFmtId="164" fontId="23" fillId="0" borderId="157" xfId="0" applyNumberFormat="1" applyFont="1" applyBorder="1" applyAlignment="1">
      <alignment horizontal="center" vertical="center"/>
    </xf>
    <xf numFmtId="164" fontId="23" fillId="0" borderId="161" xfId="0" applyNumberFormat="1" applyFont="1" applyBorder="1" applyAlignment="1">
      <alignment horizontal="center" vertical="center"/>
    </xf>
    <xf numFmtId="164" fontId="23" fillId="0" borderId="149" xfId="0" applyNumberFormat="1" applyFont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3" fillId="0" borderId="174" xfId="0" applyFont="1" applyBorder="1" applyAlignment="1">
      <alignment horizontal="center" vertical="center"/>
    </xf>
    <xf numFmtId="0" fontId="11" fillId="0" borderId="170" xfId="0" applyFont="1" applyBorder="1" applyAlignment="1">
      <alignment horizontal="center" vertical="center"/>
    </xf>
    <xf numFmtId="0" fontId="23" fillId="0" borderId="180" xfId="0" applyFont="1" applyBorder="1" applyAlignment="1">
      <alignment horizontal="center" vertical="center"/>
    </xf>
    <xf numFmtId="0" fontId="23" fillId="0" borderId="170" xfId="0" applyFont="1" applyBorder="1" applyAlignment="1">
      <alignment horizontal="center" vertical="center"/>
    </xf>
    <xf numFmtId="0" fontId="23" fillId="0" borderId="177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23" fillId="0" borderId="149" xfId="0" applyFont="1" applyBorder="1" applyAlignment="1">
      <alignment horizontal="center" vertical="center"/>
    </xf>
    <xf numFmtId="0" fontId="11" fillId="0" borderId="143" xfId="0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88" fillId="12" borderId="0" xfId="0" applyFont="1" applyFill="1" applyAlignment="1">
      <alignment horizontal="center" vertical="top" wrapText="1"/>
    </xf>
    <xf numFmtId="0" fontId="35" fillId="0" borderId="0" xfId="0" applyFont="1"/>
    <xf numFmtId="0" fontId="25" fillId="10" borderId="15" xfId="0" applyFont="1" applyFill="1" applyBorder="1" applyAlignment="1">
      <alignment horizontal="center" vertical="center"/>
    </xf>
    <xf numFmtId="0" fontId="87" fillId="16" borderId="15" xfId="0" applyFont="1" applyFill="1" applyBorder="1"/>
    <xf numFmtId="0" fontId="87" fillId="10" borderId="15" xfId="0" applyFont="1" applyFill="1" applyBorder="1" applyAlignment="1">
      <alignment horizontal="center" vertical="center"/>
    </xf>
    <xf numFmtId="0" fontId="3" fillId="0" borderId="86" xfId="0" applyFont="1" applyBorder="1" applyAlignment="1">
      <alignment horizontal="center"/>
    </xf>
    <xf numFmtId="0" fontId="25" fillId="10" borderId="86" xfId="0" applyFont="1" applyFill="1" applyBorder="1" applyAlignment="1">
      <alignment horizontal="center" vertical="center"/>
    </xf>
    <xf numFmtId="0" fontId="87" fillId="16" borderId="86" xfId="0" applyFont="1" applyFill="1" applyBorder="1"/>
    <xf numFmtId="0" fontId="87" fillId="10" borderId="86" xfId="0" applyFont="1" applyFill="1" applyBorder="1" applyAlignment="1">
      <alignment horizontal="center" vertical="center"/>
    </xf>
    <xf numFmtId="0" fontId="25" fillId="11" borderId="15" xfId="0" applyFont="1" applyFill="1" applyBorder="1" applyAlignment="1">
      <alignment horizontal="center"/>
    </xf>
    <xf numFmtId="0" fontId="25" fillId="9" borderId="15" xfId="0" applyFont="1" applyFill="1" applyBorder="1" applyAlignment="1">
      <alignment horizontal="center"/>
    </xf>
    <xf numFmtId="0" fontId="25" fillId="18" borderId="15" xfId="0" applyFont="1" applyFill="1" applyBorder="1" applyAlignment="1">
      <alignment horizontal="center"/>
    </xf>
    <xf numFmtId="0" fontId="2" fillId="18" borderId="86" xfId="0" applyFont="1" applyFill="1" applyBorder="1" applyAlignment="1">
      <alignment horizontal="center"/>
    </xf>
    <xf numFmtId="0" fontId="2" fillId="9" borderId="86" xfId="0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0" fontId="25" fillId="19" borderId="86" xfId="0" applyFont="1" applyFill="1" applyBorder="1" applyAlignment="1">
      <alignment horizontal="center" vertical="center"/>
    </xf>
    <xf numFmtId="0" fontId="2" fillId="7" borderId="86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2" fillId="20" borderId="15" xfId="0" applyFont="1" applyFill="1" applyBorder="1" applyAlignment="1">
      <alignment horizontal="center" vertical="center"/>
    </xf>
    <xf numFmtId="0" fontId="2" fillId="8" borderId="86" xfId="0" applyFont="1" applyFill="1" applyBorder="1" applyAlignment="1">
      <alignment horizontal="center"/>
    </xf>
    <xf numFmtId="0" fontId="2" fillId="20" borderId="86" xfId="0" applyFont="1" applyFill="1" applyBorder="1" applyAlignment="1">
      <alignment horizontal="center"/>
    </xf>
    <xf numFmtId="0" fontId="2" fillId="8" borderId="86" xfId="0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/>
    </xf>
    <xf numFmtId="0" fontId="6" fillId="12" borderId="87" xfId="0" applyFont="1" applyFill="1" applyBorder="1" applyAlignment="1">
      <alignment horizontal="center" vertical="top" wrapText="1"/>
    </xf>
    <xf numFmtId="0" fontId="6" fillId="0" borderId="88" xfId="0" applyFont="1" applyBorder="1" applyAlignment="1">
      <alignment horizontal="center" vertical="top" wrapText="1"/>
    </xf>
    <xf numFmtId="0" fontId="6" fillId="12" borderId="88" xfId="0" applyFont="1" applyFill="1" applyBorder="1" applyAlignment="1">
      <alignment horizontal="center" vertical="top" wrapText="1"/>
    </xf>
    <xf numFmtId="0" fontId="2" fillId="0" borderId="88" xfId="0" applyFont="1" applyBorder="1" applyAlignment="1">
      <alignment horizontal="center" vertical="top" wrapText="1"/>
    </xf>
    <xf numFmtId="0" fontId="88" fillId="12" borderId="88" xfId="0" applyFont="1" applyFill="1" applyBorder="1" applyAlignment="1">
      <alignment horizontal="center" vertical="top" wrapText="1"/>
    </xf>
    <xf numFmtId="0" fontId="6" fillId="12" borderId="89" xfId="0" applyFont="1" applyFill="1" applyBorder="1" applyAlignment="1">
      <alignment horizontal="center" vertical="top" wrapText="1"/>
    </xf>
    <xf numFmtId="0" fontId="88" fillId="0" borderId="15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88" fillId="0" borderId="88" xfId="0" applyFont="1" applyBorder="1" applyAlignment="1">
      <alignment horizontal="center"/>
    </xf>
    <xf numFmtId="0" fontId="6" fillId="0" borderId="88" xfId="0" applyFont="1" applyBorder="1" applyAlignment="1">
      <alignment horizontal="center"/>
    </xf>
    <xf numFmtId="0" fontId="88" fillId="0" borderId="88" xfId="0" applyFont="1" applyBorder="1"/>
    <xf numFmtId="164" fontId="6" fillId="12" borderId="48" xfId="0" applyNumberFormat="1" applyFont="1" applyFill="1" applyBorder="1" applyAlignment="1">
      <alignment horizontal="center" vertical="top" wrapText="1"/>
    </xf>
    <xf numFmtId="164" fontId="6" fillId="0" borderId="112" xfId="0" applyNumberFormat="1" applyFont="1" applyBorder="1" applyAlignment="1">
      <alignment horizontal="center" vertical="top" wrapText="1"/>
    </xf>
    <xf numFmtId="164" fontId="6" fillId="12" borderId="112" xfId="0" applyNumberFormat="1" applyFont="1" applyFill="1" applyBorder="1" applyAlignment="1">
      <alignment horizontal="center" vertical="top" wrapText="1"/>
    </xf>
    <xf numFmtId="0" fontId="6" fillId="12" borderId="112" xfId="0" applyFont="1" applyFill="1" applyBorder="1" applyAlignment="1">
      <alignment horizontal="center" vertical="top" wrapText="1"/>
    </xf>
    <xf numFmtId="0" fontId="6" fillId="13" borderId="0" xfId="0" applyFont="1" applyFill="1" applyAlignment="1">
      <alignment horizontal="center" vertical="top" wrapText="1"/>
    </xf>
    <xf numFmtId="0" fontId="6" fillId="13" borderId="43" xfId="0" applyFont="1" applyFill="1" applyBorder="1" applyAlignment="1">
      <alignment horizontal="center" vertical="top" wrapText="1"/>
    </xf>
    <xf numFmtId="0" fontId="88" fillId="0" borderId="128" xfId="0" applyFont="1" applyBorder="1" applyAlignment="1">
      <alignment horizontal="center"/>
    </xf>
    <xf numFmtId="0" fontId="6" fillId="0" borderId="128" xfId="0" applyFont="1" applyBorder="1" applyAlignment="1">
      <alignment horizontal="center"/>
    </xf>
    <xf numFmtId="0" fontId="88" fillId="0" borderId="128" xfId="0" applyFont="1" applyBorder="1"/>
    <xf numFmtId="0" fontId="36" fillId="0" borderId="79" xfId="0" applyFont="1" applyBorder="1" applyAlignment="1">
      <alignment horizontal="center"/>
    </xf>
    <xf numFmtId="0" fontId="88" fillId="27" borderId="87" xfId="0" applyFont="1" applyFill="1" applyBorder="1"/>
    <xf numFmtId="0" fontId="6" fillId="27" borderId="88" xfId="0" applyFont="1" applyFill="1" applyBorder="1" applyAlignment="1">
      <alignment horizontal="center"/>
    </xf>
    <xf numFmtId="0" fontId="6" fillId="27" borderId="128" xfId="0" applyFont="1" applyFill="1" applyBorder="1" applyAlignment="1">
      <alignment horizontal="center"/>
    </xf>
    <xf numFmtId="0" fontId="88" fillId="27" borderId="123" xfId="0" applyFont="1" applyFill="1" applyBorder="1"/>
    <xf numFmtId="0" fontId="88" fillId="27" borderId="88" xfId="0" applyFont="1" applyFill="1" applyBorder="1" applyAlignment="1">
      <alignment horizontal="center"/>
    </xf>
    <xf numFmtId="0" fontId="82" fillId="0" borderId="15" xfId="0" applyFont="1" applyBorder="1" applyAlignment="1">
      <alignment horizontal="center" vertical="top" wrapText="1"/>
    </xf>
    <xf numFmtId="164" fontId="2" fillId="23" borderId="15" xfId="0" applyNumberFormat="1" applyFont="1" applyFill="1" applyBorder="1" applyAlignment="1">
      <alignment horizontal="center" vertical="center" wrapText="1"/>
    </xf>
    <xf numFmtId="0" fontId="97" fillId="19" borderId="15" xfId="0" applyFont="1" applyFill="1" applyBorder="1" applyAlignment="1">
      <alignment horizontal="center" vertical="center" wrapText="1"/>
    </xf>
    <xf numFmtId="164" fontId="2" fillId="19" borderId="15" xfId="0" applyNumberFormat="1" applyFont="1" applyFill="1" applyBorder="1" applyAlignment="1">
      <alignment horizontal="center" vertical="center" wrapText="1"/>
    </xf>
    <xf numFmtId="164" fontId="2" fillId="19" borderId="83" xfId="0" applyNumberFormat="1" applyFont="1" applyFill="1" applyBorder="1" applyAlignment="1">
      <alignment horizontal="center" vertical="center" wrapText="1"/>
    </xf>
    <xf numFmtId="164" fontId="2" fillId="23" borderId="83" xfId="0" applyNumberFormat="1" applyFont="1" applyFill="1" applyBorder="1" applyAlignment="1">
      <alignment horizontal="center" vertical="center" wrapText="1"/>
    </xf>
    <xf numFmtId="164" fontId="74" fillId="0" borderId="127" xfId="0" applyNumberFormat="1" applyFont="1" applyBorder="1" applyAlignment="1">
      <alignment horizontal="center"/>
    </xf>
    <xf numFmtId="164" fontId="74" fillId="0" borderId="89" xfId="0" applyNumberFormat="1" applyFont="1" applyBorder="1" applyAlignment="1">
      <alignment horizontal="center"/>
    </xf>
    <xf numFmtId="0" fontId="3" fillId="0" borderId="87" xfId="0" applyFont="1" applyBorder="1" applyAlignment="1">
      <alignment horizontal="center"/>
    </xf>
    <xf numFmtId="0" fontId="25" fillId="23" borderId="86" xfId="0" applyFont="1" applyFill="1" applyBorder="1" applyAlignment="1">
      <alignment horizontal="center" vertical="center"/>
    </xf>
    <xf numFmtId="0" fontId="2" fillId="19" borderId="86" xfId="0" applyFont="1" applyFill="1" applyBorder="1" applyAlignment="1">
      <alignment horizontal="center" vertical="center"/>
    </xf>
    <xf numFmtId="0" fontId="2" fillId="23" borderId="86" xfId="0" applyFont="1" applyFill="1" applyBorder="1" applyAlignment="1">
      <alignment horizontal="center" vertical="center"/>
    </xf>
    <xf numFmtId="164" fontId="74" fillId="0" borderId="152" xfId="0" applyNumberFormat="1" applyFont="1" applyBorder="1" applyAlignment="1">
      <alignment horizontal="center"/>
    </xf>
    <xf numFmtId="0" fontId="82" fillId="0" borderId="27" xfId="0" applyFont="1" applyBorder="1" applyAlignment="1">
      <alignment horizontal="center" vertical="top" wrapText="1"/>
    </xf>
    <xf numFmtId="164" fontId="2" fillId="23" borderId="27" xfId="0" applyNumberFormat="1" applyFont="1" applyFill="1" applyBorder="1" applyAlignment="1">
      <alignment horizontal="center" vertical="center" wrapText="1"/>
    </xf>
    <xf numFmtId="0" fontId="97" fillId="19" borderId="27" xfId="0" applyFont="1" applyFill="1" applyBorder="1" applyAlignment="1">
      <alignment horizontal="center" vertical="center" wrapText="1"/>
    </xf>
    <xf numFmtId="0" fontId="97" fillId="23" borderId="27" xfId="0" applyFont="1" applyFill="1" applyBorder="1" applyAlignment="1">
      <alignment horizontal="center" vertical="center" wrapText="1"/>
    </xf>
    <xf numFmtId="164" fontId="2" fillId="19" borderId="27" xfId="0" applyNumberFormat="1" applyFont="1" applyFill="1" applyBorder="1" applyAlignment="1">
      <alignment horizontal="center" vertical="center" wrapText="1"/>
    </xf>
    <xf numFmtId="164" fontId="2" fillId="19" borderId="48" xfId="0" applyNumberFormat="1" applyFont="1" applyFill="1" applyBorder="1" applyAlignment="1">
      <alignment horizontal="center" vertical="center" wrapText="1"/>
    </xf>
    <xf numFmtId="164" fontId="2" fillId="23" borderId="48" xfId="0" applyNumberFormat="1" applyFont="1" applyFill="1" applyBorder="1" applyAlignment="1">
      <alignment horizontal="center" vertical="center" wrapText="1"/>
    </xf>
    <xf numFmtId="164" fontId="2" fillId="19" borderId="86" xfId="0" applyNumberFormat="1" applyFont="1" applyFill="1" applyBorder="1" applyAlignment="1">
      <alignment horizontal="center" vertical="center" wrapText="1"/>
    </xf>
    <xf numFmtId="0" fontId="25" fillId="20" borderId="86" xfId="0" applyFont="1" applyFill="1" applyBorder="1" applyAlignment="1">
      <alignment horizontal="center" vertical="center"/>
    </xf>
    <xf numFmtId="0" fontId="25" fillId="22" borderId="86" xfId="0" applyFont="1" applyFill="1" applyBorder="1" applyAlignment="1">
      <alignment horizontal="center" vertical="center"/>
    </xf>
    <xf numFmtId="0" fontId="25" fillId="17" borderId="152" xfId="0" applyFont="1" applyFill="1" applyBorder="1" applyAlignment="1">
      <alignment horizontal="center" vertical="center"/>
    </xf>
    <xf numFmtId="0" fontId="25" fillId="25" borderId="152" xfId="0" applyFont="1" applyFill="1" applyBorder="1" applyAlignment="1">
      <alignment horizontal="center" vertical="center"/>
    </xf>
    <xf numFmtId="0" fontId="2" fillId="24" borderId="86" xfId="0" applyFont="1" applyFill="1" applyBorder="1" applyAlignment="1">
      <alignment horizontal="center" vertical="center"/>
    </xf>
    <xf numFmtId="0" fontId="2" fillId="21" borderId="86" xfId="0" applyFont="1" applyFill="1" applyBorder="1" applyAlignment="1">
      <alignment horizontal="center" vertical="center"/>
    </xf>
    <xf numFmtId="0" fontId="25" fillId="21" borderId="86" xfId="0" applyFont="1" applyFill="1" applyBorder="1" applyAlignment="1">
      <alignment horizontal="center" vertical="center"/>
    </xf>
    <xf numFmtId="0" fontId="25" fillId="24" borderId="86" xfId="0" applyFont="1" applyFill="1" applyBorder="1" applyAlignment="1">
      <alignment horizontal="center" vertical="center"/>
    </xf>
    <xf numFmtId="0" fontId="98" fillId="0" borderId="86" xfId="0" applyFont="1" applyBorder="1" applyAlignment="1">
      <alignment horizontal="center" vertical="center" wrapText="1"/>
    </xf>
    <xf numFmtId="0" fontId="99" fillId="0" borderId="86" xfId="0" applyFont="1" applyBorder="1" applyAlignment="1">
      <alignment horizontal="center" vertical="center"/>
    </xf>
    <xf numFmtId="164" fontId="25" fillId="21" borderId="86" xfId="0" applyNumberFormat="1" applyFont="1" applyFill="1" applyBorder="1" applyAlignment="1">
      <alignment horizontal="center" vertical="center" wrapText="1"/>
    </xf>
    <xf numFmtId="164" fontId="25" fillId="24" borderId="86" xfId="0" applyNumberFormat="1" applyFont="1" applyFill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top" wrapText="1"/>
    </xf>
    <xf numFmtId="0" fontId="97" fillId="25" borderId="27" xfId="0" applyFont="1" applyFill="1" applyBorder="1" applyAlignment="1">
      <alignment horizontal="center" vertical="center" wrapText="1"/>
    </xf>
    <xf numFmtId="164" fontId="2" fillId="25" borderId="15" xfId="0" applyNumberFormat="1" applyFont="1" applyFill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top" wrapText="1"/>
    </xf>
    <xf numFmtId="0" fontId="97" fillId="25" borderId="48" xfId="0" applyFont="1" applyFill="1" applyBorder="1" applyAlignment="1">
      <alignment horizontal="center" vertical="center" wrapText="1"/>
    </xf>
    <xf numFmtId="164" fontId="2" fillId="17" borderId="153" xfId="0" applyNumberFormat="1" applyFont="1" applyFill="1" applyBorder="1" applyAlignment="1">
      <alignment horizontal="center" vertical="center" wrapText="1"/>
    </xf>
    <xf numFmtId="164" fontId="2" fillId="25" borderId="43" xfId="0" applyNumberFormat="1" applyFont="1" applyFill="1" applyBorder="1" applyAlignment="1">
      <alignment horizontal="center" vertical="center" wrapText="1"/>
    </xf>
    <xf numFmtId="164" fontId="2" fillId="17" borderId="27" xfId="0" applyNumberFormat="1" applyFont="1" applyFill="1" applyBorder="1" applyAlignment="1">
      <alignment horizontal="center" vertical="center" wrapText="1"/>
    </xf>
    <xf numFmtId="164" fontId="2" fillId="17" borderId="86" xfId="0" applyNumberFormat="1" applyFont="1" applyFill="1" applyBorder="1" applyAlignment="1">
      <alignment horizontal="center" vertical="center" wrapText="1"/>
    </xf>
    <xf numFmtId="0" fontId="73" fillId="17" borderId="83" xfId="0" applyFont="1" applyFill="1" applyBorder="1" applyAlignment="1">
      <alignment horizontal="left" vertical="top" wrapText="1"/>
    </xf>
    <xf numFmtId="0" fontId="73" fillId="17" borderId="81" xfId="0" applyFont="1" applyFill="1" applyBorder="1" applyAlignment="1">
      <alignment horizontal="left" vertical="top" wrapText="1"/>
    </xf>
    <xf numFmtId="0" fontId="97" fillId="25" borderId="43" xfId="0" applyFont="1" applyFill="1" applyBorder="1" applyAlignment="1">
      <alignment horizontal="center" vertical="center" wrapText="1"/>
    </xf>
    <xf numFmtId="0" fontId="6" fillId="0" borderId="86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/>
    </xf>
    <xf numFmtId="0" fontId="88" fillId="0" borderId="15" xfId="0" applyFont="1" applyBorder="1" applyAlignment="1">
      <alignment vertical="center"/>
    </xf>
    <xf numFmtId="0" fontId="88" fillId="0" borderId="15" xfId="0" applyFont="1" applyBorder="1" applyAlignment="1">
      <alignment horizontal="center" vertical="center"/>
    </xf>
    <xf numFmtId="0" fontId="88" fillId="12" borderId="181" xfId="0" applyFont="1" applyFill="1" applyBorder="1" applyAlignment="1">
      <alignment horizontal="center" vertical="top" wrapText="1"/>
    </xf>
    <xf numFmtId="0" fontId="88" fillId="12" borderId="86" xfId="0" applyFont="1" applyFill="1" applyBorder="1" applyAlignment="1">
      <alignment horizontal="center" vertical="top" wrapText="1"/>
    </xf>
    <xf numFmtId="164" fontId="88" fillId="12" borderId="112" xfId="0" applyNumberFormat="1" applyFont="1" applyFill="1" applyBorder="1" applyAlignment="1">
      <alignment horizontal="center" vertical="top" wrapText="1"/>
    </xf>
    <xf numFmtId="0" fontId="88" fillId="12" borderId="112" xfId="0" applyFont="1" applyFill="1" applyBorder="1" applyAlignment="1">
      <alignment horizontal="center" vertical="top" wrapText="1"/>
    </xf>
    <xf numFmtId="0" fontId="88" fillId="0" borderId="112" xfId="0" applyFont="1" applyBorder="1" applyAlignment="1">
      <alignment horizontal="center" vertical="top" wrapText="1"/>
    </xf>
    <xf numFmtId="0" fontId="88" fillId="13" borderId="112" xfId="0" applyFont="1" applyFill="1" applyBorder="1" applyAlignment="1">
      <alignment horizontal="center" vertical="top" wrapText="1"/>
    </xf>
    <xf numFmtId="164" fontId="88" fillId="13" borderId="0" xfId="0" applyNumberFormat="1" applyFont="1" applyFill="1" applyAlignment="1">
      <alignment vertical="top" wrapText="1"/>
    </xf>
    <xf numFmtId="0" fontId="88" fillId="0" borderId="0" xfId="0" applyFont="1" applyAlignment="1">
      <alignment horizontal="center" vertical="top" wrapText="1"/>
    </xf>
    <xf numFmtId="0" fontId="88" fillId="0" borderId="88" xfId="0" applyFont="1" applyBorder="1" applyAlignment="1">
      <alignment horizontal="center" vertical="top" wrapText="1"/>
    </xf>
    <xf numFmtId="0" fontId="25" fillId="0" borderId="88" xfId="0" applyFont="1" applyBorder="1" applyAlignment="1">
      <alignment horizontal="center" vertical="top" wrapText="1"/>
    </xf>
    <xf numFmtId="0" fontId="25" fillId="0" borderId="112" xfId="0" applyFont="1" applyBorder="1" applyAlignment="1">
      <alignment horizontal="center" vertical="top" wrapText="1"/>
    </xf>
    <xf numFmtId="0" fontId="25" fillId="12" borderId="112" xfId="0" applyFont="1" applyFill="1" applyBorder="1" applyAlignment="1">
      <alignment horizontal="center" vertical="top" wrapText="1"/>
    </xf>
    <xf numFmtId="0" fontId="25" fillId="12" borderId="110" xfId="0" applyFont="1" applyFill="1" applyBorder="1" applyAlignment="1">
      <alignment horizontal="center" vertical="top" wrapText="1"/>
    </xf>
    <xf numFmtId="164" fontId="88" fillId="12" borderId="88" xfId="0" applyNumberFormat="1" applyFont="1" applyFill="1" applyBorder="1" applyAlignment="1">
      <alignment horizontal="center" vertical="top" wrapText="1"/>
    </xf>
    <xf numFmtId="164" fontId="88" fillId="0" borderId="88" xfId="0" applyNumberFormat="1" applyFont="1" applyBorder="1" applyAlignment="1">
      <alignment horizontal="center" vertical="top" wrapText="1"/>
    </xf>
    <xf numFmtId="0" fontId="25" fillId="11" borderId="16" xfId="0" applyFont="1" applyFill="1" applyBorder="1" applyAlignment="1">
      <alignment horizontal="center"/>
    </xf>
    <xf numFmtId="0" fontId="25" fillId="17" borderId="21" xfId="0" applyFont="1" applyFill="1" applyBorder="1" applyAlignment="1">
      <alignment horizontal="center"/>
    </xf>
    <xf numFmtId="0" fontId="25" fillId="17" borderId="15" xfId="0" applyFont="1" applyFill="1" applyBorder="1" applyAlignment="1">
      <alignment horizontal="center"/>
    </xf>
    <xf numFmtId="0" fontId="25" fillId="10" borderId="21" xfId="0" applyFont="1" applyFill="1" applyBorder="1"/>
    <xf numFmtId="0" fontId="11" fillId="0" borderId="182" xfId="0" applyFont="1" applyBorder="1" applyAlignment="1">
      <alignment horizontal="center" vertical="center"/>
    </xf>
    <xf numFmtId="0" fontId="11" fillId="0" borderId="83" xfId="0" applyFont="1" applyBorder="1" applyAlignment="1">
      <alignment horizontal="center" vertical="center"/>
    </xf>
    <xf numFmtId="0" fontId="11" fillId="0" borderId="152" xfId="0" applyFont="1" applyBorder="1" applyAlignment="1">
      <alignment horizontal="center" vertical="center"/>
    </xf>
    <xf numFmtId="0" fontId="11" fillId="0" borderId="91" xfId="0" applyFont="1" applyBorder="1" applyAlignment="1">
      <alignment horizontal="center" vertical="center"/>
    </xf>
    <xf numFmtId="0" fontId="11" fillId="0" borderId="153" xfId="0" applyFont="1" applyBorder="1" applyAlignment="1">
      <alignment horizontal="center" vertical="center"/>
    </xf>
    <xf numFmtId="0" fontId="11" fillId="0" borderId="183" xfId="0" applyFont="1" applyBorder="1" applyAlignment="1">
      <alignment horizontal="center" vertical="center"/>
    </xf>
    <xf numFmtId="0" fontId="11" fillId="0" borderId="184" xfId="0" applyFont="1" applyBorder="1" applyAlignment="1">
      <alignment horizontal="center" vertical="center"/>
    </xf>
    <xf numFmtId="0" fontId="11" fillId="0" borderId="185" xfId="0" applyFont="1" applyBorder="1" applyAlignment="1">
      <alignment horizontal="center" vertical="center"/>
    </xf>
    <xf numFmtId="0" fontId="11" fillId="0" borderId="97" xfId="0" applyFont="1" applyBorder="1" applyAlignment="1">
      <alignment horizontal="center" vertical="center"/>
    </xf>
    <xf numFmtId="0" fontId="11" fillId="0" borderId="187" xfId="0" applyFont="1" applyBorder="1"/>
    <xf numFmtId="0" fontId="11" fillId="0" borderId="188" xfId="0" applyFont="1" applyBorder="1"/>
    <xf numFmtId="164" fontId="11" fillId="0" borderId="130" xfId="0" applyNumberFormat="1" applyFont="1" applyBorder="1" applyAlignment="1">
      <alignment horizontal="center" vertical="center"/>
    </xf>
    <xf numFmtId="0" fontId="2" fillId="0" borderId="188" xfId="0" applyFont="1" applyBorder="1"/>
    <xf numFmtId="0" fontId="7" fillId="0" borderId="106" xfId="0" applyFont="1" applyBorder="1" applyAlignment="1">
      <alignment horizontal="center" vertical="center" wrapText="1"/>
    </xf>
    <xf numFmtId="0" fontId="11" fillId="0" borderId="190" xfId="0" applyFont="1" applyBorder="1"/>
    <xf numFmtId="0" fontId="11" fillId="0" borderId="191" xfId="0" applyFont="1" applyBorder="1"/>
    <xf numFmtId="0" fontId="11" fillId="0" borderId="99" xfId="0" applyFont="1" applyBorder="1"/>
    <xf numFmtId="0" fontId="11" fillId="0" borderId="188" xfId="0" applyFont="1" applyBorder="1" applyAlignment="1">
      <alignment horizontal="left"/>
    </xf>
    <xf numFmtId="0" fontId="7" fillId="0" borderId="99" xfId="0" applyFont="1" applyBorder="1" applyAlignment="1">
      <alignment horizontal="center" vertical="top"/>
    </xf>
    <xf numFmtId="0" fontId="11" fillId="0" borderId="106" xfId="0" applyFont="1" applyBorder="1"/>
    <xf numFmtId="0" fontId="11" fillId="0" borderId="97" xfId="0" applyFont="1" applyBorder="1"/>
    <xf numFmtId="0" fontId="11" fillId="0" borderId="186" xfId="0" applyFont="1" applyBorder="1" applyAlignment="1">
      <alignment horizontal="center" vertical="center"/>
    </xf>
    <xf numFmtId="0" fontId="3" fillId="0" borderId="157" xfId="0" applyFont="1" applyBorder="1"/>
    <xf numFmtId="0" fontId="11" fillId="0" borderId="149" xfId="0" applyFont="1" applyBorder="1"/>
    <xf numFmtId="164" fontId="7" fillId="0" borderId="192" xfId="0" applyNumberFormat="1" applyFont="1" applyBorder="1" applyAlignment="1">
      <alignment horizontal="center" vertical="center"/>
    </xf>
    <xf numFmtId="164" fontId="7" fillId="0" borderId="193" xfId="0" applyNumberFormat="1" applyFont="1" applyBorder="1" applyAlignment="1">
      <alignment horizontal="center" vertical="center"/>
    </xf>
    <xf numFmtId="164" fontId="7" fillId="0" borderId="156" xfId="0" applyNumberFormat="1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122" xfId="0" applyFont="1" applyBorder="1" applyAlignment="1">
      <alignment horizontal="center" vertical="center"/>
    </xf>
    <xf numFmtId="0" fontId="16" fillId="0" borderId="154" xfId="0" applyFont="1" applyBorder="1"/>
    <xf numFmtId="0" fontId="16" fillId="0" borderId="155" xfId="0" applyFont="1" applyBorder="1" applyAlignment="1">
      <alignment horizontal="center" vertical="center"/>
    </xf>
    <xf numFmtId="0" fontId="16" fillId="0" borderId="178" xfId="0" applyFont="1" applyBorder="1" applyAlignment="1">
      <alignment horizontal="center" vertical="center"/>
    </xf>
    <xf numFmtId="0" fontId="16" fillId="0" borderId="156" xfId="0" applyFont="1" applyBorder="1" applyAlignment="1">
      <alignment horizontal="center" vertical="center"/>
    </xf>
    <xf numFmtId="164" fontId="11" fillId="0" borderId="87" xfId="0" applyNumberFormat="1" applyFont="1" applyBorder="1" applyAlignment="1">
      <alignment horizontal="center" vertical="center"/>
    </xf>
    <xf numFmtId="164" fontId="11" fillId="0" borderId="122" xfId="0" applyNumberFormat="1" applyFont="1" applyBorder="1" applyAlignment="1">
      <alignment horizontal="center" vertical="center"/>
    </xf>
    <xf numFmtId="164" fontId="11" fillId="0" borderId="186" xfId="0" applyNumberFormat="1" applyFont="1" applyBorder="1" applyAlignment="1">
      <alignment horizontal="center" vertical="center"/>
    </xf>
    <xf numFmtId="164" fontId="16" fillId="0" borderId="155" xfId="0" applyNumberFormat="1" applyFont="1" applyBorder="1" applyAlignment="1">
      <alignment horizontal="center" vertical="center"/>
    </xf>
    <xf numFmtId="0" fontId="11" fillId="0" borderId="123" xfId="0" applyFont="1" applyBorder="1" applyAlignment="1">
      <alignment horizontal="center" vertical="center"/>
    </xf>
    <xf numFmtId="0" fontId="16" fillId="0" borderId="194" xfId="0" applyFont="1" applyBorder="1" applyAlignment="1">
      <alignment horizontal="center" vertical="center"/>
    </xf>
    <xf numFmtId="0" fontId="16" fillId="0" borderId="192" xfId="0" applyFont="1" applyBorder="1" applyAlignment="1">
      <alignment horizontal="center" vertical="center"/>
    </xf>
    <xf numFmtId="0" fontId="16" fillId="0" borderId="193" xfId="0" applyFont="1" applyBorder="1" applyAlignment="1">
      <alignment horizontal="center" vertical="center"/>
    </xf>
    <xf numFmtId="0" fontId="16" fillId="0" borderId="157" xfId="0" applyFont="1" applyBorder="1"/>
    <xf numFmtId="0" fontId="16" fillId="0" borderId="195" xfId="0" applyFont="1" applyBorder="1" applyAlignment="1">
      <alignment horizontal="center" vertical="center"/>
    </xf>
    <xf numFmtId="0" fontId="2" fillId="12" borderId="88" xfId="0" applyFont="1" applyFill="1" applyBorder="1" applyAlignment="1">
      <alignment horizontal="center" vertical="top" wrapText="1"/>
    </xf>
    <xf numFmtId="164" fontId="6" fillId="12" borderId="88" xfId="0" applyNumberFormat="1" applyFont="1" applyFill="1" applyBorder="1" applyAlignment="1">
      <alignment horizontal="center" vertical="top" wrapText="1"/>
    </xf>
    <xf numFmtId="164" fontId="6" fillId="0" borderId="88" xfId="0" applyNumberFormat="1" applyFont="1" applyBorder="1" applyAlignment="1">
      <alignment horizontal="center" vertical="top" wrapText="1"/>
    </xf>
    <xf numFmtId="0" fontId="88" fillId="13" borderId="81" xfId="0" applyFont="1" applyFill="1" applyBorder="1" applyAlignment="1">
      <alignment horizontal="center" vertical="center" wrapText="1"/>
    </xf>
    <xf numFmtId="0" fontId="100" fillId="21" borderId="21" xfId="0" applyFont="1" applyFill="1" applyBorder="1" applyAlignment="1">
      <alignment horizontal="left" vertical="top" wrapText="1"/>
    </xf>
    <xf numFmtId="164" fontId="25" fillId="20" borderId="27" xfId="0" applyNumberFormat="1" applyFont="1" applyFill="1" applyBorder="1" applyAlignment="1">
      <alignment horizontal="center" vertical="top" wrapText="1"/>
    </xf>
    <xf numFmtId="164" fontId="25" fillId="22" borderId="27" xfId="0" applyNumberFormat="1" applyFont="1" applyFill="1" applyBorder="1" applyAlignment="1">
      <alignment horizontal="center" vertical="top" wrapText="1"/>
    </xf>
    <xf numFmtId="164" fontId="25" fillId="22" borderId="27" xfId="0" applyNumberFormat="1" applyFont="1" applyFill="1" applyBorder="1" applyAlignment="1">
      <alignment horizontal="center" vertical="center" wrapText="1"/>
    </xf>
    <xf numFmtId="0" fontId="2" fillId="16" borderId="0" xfId="0" applyFont="1" applyFill="1" applyAlignment="1">
      <alignment horizontal="center"/>
    </xf>
    <xf numFmtId="0" fontId="2" fillId="12" borderId="87" xfId="0" applyFont="1" applyFill="1" applyBorder="1" applyAlignment="1">
      <alignment horizontal="center" vertical="top" wrapText="1"/>
    </xf>
    <xf numFmtId="0" fontId="2" fillId="12" borderId="110" xfId="0" applyFont="1" applyFill="1" applyBorder="1" applyAlignment="1">
      <alignment horizontal="center" vertical="top" wrapText="1"/>
    </xf>
    <xf numFmtId="0" fontId="2" fillId="0" borderId="112" xfId="0" applyFont="1" applyBorder="1" applyAlignment="1">
      <alignment horizontal="center" vertical="top" wrapText="1"/>
    </xf>
    <xf numFmtId="164" fontId="6" fillId="12" borderId="110" xfId="0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6" fillId="0" borderId="111" xfId="0" applyFont="1" applyBorder="1" applyAlignment="1">
      <alignment vertical="top" wrapText="1"/>
    </xf>
    <xf numFmtId="164" fontId="6" fillId="0" borderId="116" xfId="0" applyNumberFormat="1" applyFont="1" applyBorder="1" applyAlignment="1">
      <alignment horizontal="center" vertical="center" wrapText="1"/>
    </xf>
    <xf numFmtId="164" fontId="6" fillId="12" borderId="89" xfId="0" applyNumberFormat="1" applyFont="1" applyFill="1" applyBorder="1" applyAlignment="1">
      <alignment horizontal="center" vertical="top" wrapText="1"/>
    </xf>
    <xf numFmtId="0" fontId="25" fillId="12" borderId="110" xfId="0" applyFont="1" applyFill="1" applyBorder="1" applyAlignment="1">
      <alignment horizontal="left" vertical="top" wrapText="1"/>
    </xf>
    <xf numFmtId="0" fontId="25" fillId="12" borderId="0" xfId="0" applyFont="1" applyFill="1" applyAlignment="1">
      <alignment horizontal="left" vertical="top" wrapText="1"/>
    </xf>
    <xf numFmtId="0" fontId="6" fillId="0" borderId="128" xfId="0" applyFont="1" applyBorder="1"/>
    <xf numFmtId="0" fontId="6" fillId="0" borderId="88" xfId="0" applyFont="1" applyBorder="1"/>
    <xf numFmtId="0" fontId="6" fillId="0" borderId="89" xfId="0" applyFont="1" applyBorder="1"/>
    <xf numFmtId="164" fontId="6" fillId="13" borderId="115" xfId="0" applyNumberFormat="1" applyFont="1" applyFill="1" applyBorder="1" applyAlignment="1">
      <alignment horizontal="center" vertical="top" wrapText="1"/>
    </xf>
    <xf numFmtId="164" fontId="6" fillId="13" borderId="117" xfId="0" applyNumberFormat="1" applyFont="1" applyFill="1" applyBorder="1" applyAlignment="1">
      <alignment horizontal="center" vertical="top" wrapText="1"/>
    </xf>
    <xf numFmtId="164" fontId="6" fillId="13" borderId="126" xfId="0" applyNumberFormat="1" applyFont="1" applyFill="1" applyBorder="1" applyAlignment="1">
      <alignment horizontal="center" vertical="top" wrapText="1"/>
    </xf>
    <xf numFmtId="0" fontId="2" fillId="19" borderId="15" xfId="0" applyFont="1" applyFill="1" applyBorder="1" applyAlignment="1">
      <alignment horizontal="center" vertical="center"/>
    </xf>
    <xf numFmtId="0" fontId="18" fillId="7" borderId="21" xfId="0" applyFont="1" applyFill="1" applyBorder="1" applyAlignment="1">
      <alignment horizontal="center" vertical="center"/>
    </xf>
    <xf numFmtId="0" fontId="18" fillId="19" borderId="21" xfId="0" applyFont="1" applyFill="1" applyBorder="1" applyAlignment="1">
      <alignment horizontal="center" vertical="center"/>
    </xf>
    <xf numFmtId="0" fontId="3" fillId="0" borderId="173" xfId="0" applyFont="1" applyBorder="1" applyAlignment="1">
      <alignment horizontal="center" vertical="center"/>
    </xf>
    <xf numFmtId="0" fontId="3" fillId="0" borderId="175" xfId="0" applyFont="1" applyBorder="1" applyAlignment="1">
      <alignment horizontal="center" vertical="center"/>
    </xf>
    <xf numFmtId="0" fontId="3" fillId="0" borderId="179" xfId="0" applyFont="1" applyBorder="1" applyAlignment="1">
      <alignment horizontal="center" vertical="center"/>
    </xf>
    <xf numFmtId="0" fontId="3" fillId="0" borderId="166" xfId="0" applyFont="1" applyBorder="1" applyAlignment="1">
      <alignment horizontal="center" vertical="center"/>
    </xf>
    <xf numFmtId="0" fontId="3" fillId="0" borderId="153" xfId="0" applyFont="1" applyBorder="1" applyAlignment="1">
      <alignment horizontal="center" vertical="center"/>
    </xf>
    <xf numFmtId="0" fontId="66" fillId="0" borderId="166" xfId="0" applyFont="1" applyBorder="1" applyAlignment="1">
      <alignment horizontal="center" vertical="center"/>
    </xf>
    <xf numFmtId="0" fontId="66" fillId="0" borderId="153" xfId="0" applyFont="1" applyBorder="1" applyAlignment="1">
      <alignment horizontal="center" vertical="center"/>
    </xf>
    <xf numFmtId="164" fontId="0" fillId="0" borderId="165" xfId="0" applyNumberFormat="1" applyBorder="1" applyAlignment="1">
      <alignment horizontal="center" vertical="center"/>
    </xf>
    <xf numFmtId="164" fontId="0" fillId="0" borderId="171" xfId="0" applyNumberFormat="1" applyBorder="1" applyAlignment="1">
      <alignment horizontal="center" vertical="center"/>
    </xf>
    <xf numFmtId="164" fontId="0" fillId="0" borderId="153" xfId="0" applyNumberFormat="1" applyBorder="1" applyAlignment="1">
      <alignment horizontal="center" vertical="center"/>
    </xf>
    <xf numFmtId="164" fontId="0" fillId="0" borderId="173" xfId="0" applyNumberFormat="1" applyBorder="1" applyAlignment="1">
      <alignment horizontal="center" vertical="center"/>
    </xf>
    <xf numFmtId="164" fontId="0" fillId="0" borderId="175" xfId="0" applyNumberFormat="1" applyBorder="1" applyAlignment="1">
      <alignment horizontal="center" vertical="center"/>
    </xf>
    <xf numFmtId="164" fontId="0" fillId="0" borderId="179" xfId="0" applyNumberFormat="1" applyBorder="1" applyAlignment="1">
      <alignment horizontal="center" vertical="center"/>
    </xf>
    <xf numFmtId="164" fontId="16" fillId="0" borderId="169" xfId="0" applyNumberFormat="1" applyFont="1" applyBorder="1" applyAlignment="1">
      <alignment horizontal="center" vertical="center"/>
    </xf>
    <xf numFmtId="164" fontId="23" fillId="0" borderId="167" xfId="0" applyNumberFormat="1" applyFont="1" applyBorder="1" applyAlignment="1">
      <alignment horizontal="center" vertical="center"/>
    </xf>
    <xf numFmtId="164" fontId="23" fillId="0" borderId="172" xfId="0" applyNumberFormat="1" applyFont="1" applyBorder="1" applyAlignment="1">
      <alignment horizontal="center" vertical="center"/>
    </xf>
    <xf numFmtId="0" fontId="23" fillId="0" borderId="167" xfId="0" applyFont="1" applyBorder="1" applyAlignment="1">
      <alignment horizontal="center" vertical="center"/>
    </xf>
    <xf numFmtId="0" fontId="23" fillId="0" borderId="172" xfId="0" applyFont="1" applyBorder="1" applyAlignment="1">
      <alignment horizontal="center" vertical="center"/>
    </xf>
    <xf numFmtId="0" fontId="66" fillId="0" borderId="171" xfId="0" applyFont="1" applyBorder="1" applyAlignment="1">
      <alignment horizontal="center" vertical="center"/>
    </xf>
    <xf numFmtId="0" fontId="66" fillId="0" borderId="125" xfId="0" applyFont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0" fillId="0" borderId="153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0" fillId="0" borderId="179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95" fillId="0" borderId="149" xfId="0" applyFont="1" applyBorder="1" applyAlignment="1">
      <alignment horizontal="center" vertical="center"/>
    </xf>
    <xf numFmtId="0" fontId="95" fillId="0" borderId="158" xfId="0" applyFont="1" applyBorder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164" fontId="23" fillId="0" borderId="177" xfId="0" applyNumberFormat="1" applyFont="1" applyBorder="1" applyAlignment="1">
      <alignment horizontal="center" vertical="center"/>
    </xf>
    <xf numFmtId="0" fontId="11" fillId="0" borderId="196" xfId="0" applyFont="1" applyBorder="1" applyAlignment="1">
      <alignment horizontal="center" vertical="center"/>
    </xf>
    <xf numFmtId="164" fontId="23" fillId="0" borderId="103" xfId="0" applyNumberFormat="1" applyFont="1" applyBorder="1" applyAlignment="1">
      <alignment horizontal="center" vertical="center"/>
    </xf>
    <xf numFmtId="0" fontId="88" fillId="0" borderId="84" xfId="0" applyFont="1" applyBorder="1" applyAlignment="1">
      <alignment horizontal="center"/>
    </xf>
    <xf numFmtId="0" fontId="88" fillId="13" borderId="110" xfId="0" applyFont="1" applyFill="1" applyBorder="1" applyAlignment="1">
      <alignment vertical="center" wrapText="1"/>
    </xf>
    <xf numFmtId="0" fontId="6" fillId="0" borderId="81" xfId="0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 wrapText="1"/>
    </xf>
    <xf numFmtId="0" fontId="6" fillId="0" borderId="86" xfId="0" quotePrefix="1" applyFont="1" applyBorder="1" applyAlignment="1">
      <alignment horizontal="center" vertical="center"/>
    </xf>
    <xf numFmtId="0" fontId="66" fillId="16" borderId="110" xfId="0" applyFont="1" applyFill="1" applyBorder="1" applyAlignment="1">
      <alignment horizontal="left" vertical="top" wrapText="1"/>
    </xf>
    <xf numFmtId="0" fontId="100" fillId="22" borderId="21" xfId="0" applyFont="1" applyFill="1" applyBorder="1" applyAlignment="1">
      <alignment horizontal="left" vertical="top" wrapText="1"/>
    </xf>
    <xf numFmtId="0" fontId="2" fillId="0" borderId="0" xfId="0" quotePrefix="1" applyFont="1" applyAlignment="1">
      <alignment horizontal="center" vertical="center"/>
    </xf>
    <xf numFmtId="0" fontId="2" fillId="25" borderId="152" xfId="0" applyFont="1" applyFill="1" applyBorder="1" applyAlignment="1">
      <alignment horizontal="center" vertical="center"/>
    </xf>
    <xf numFmtId="0" fontId="2" fillId="17" borderId="152" xfId="0" applyFont="1" applyFill="1" applyBorder="1" applyAlignment="1">
      <alignment horizontal="center" vertical="center"/>
    </xf>
    <xf numFmtId="0" fontId="97" fillId="17" borderId="21" xfId="0" applyFont="1" applyFill="1" applyBorder="1" applyAlignment="1">
      <alignment horizontal="left" vertical="top" wrapText="1"/>
    </xf>
    <xf numFmtId="0" fontId="101" fillId="23" borderId="15" xfId="0" applyFont="1" applyFill="1" applyBorder="1" applyAlignment="1">
      <alignment horizontal="center" vertical="center" wrapText="1"/>
    </xf>
    <xf numFmtId="0" fontId="102" fillId="23" borderId="21" xfId="0" applyFont="1" applyFill="1" applyBorder="1" applyAlignment="1">
      <alignment horizontal="left" vertical="top" wrapText="1"/>
    </xf>
    <xf numFmtId="0" fontId="43" fillId="0" borderId="21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164" fontId="58" fillId="0" borderId="21" xfId="0" applyNumberFormat="1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164" fontId="58" fillId="0" borderId="86" xfId="0" applyNumberFormat="1" applyFont="1" applyBorder="1" applyAlignment="1">
      <alignment horizontal="center"/>
    </xf>
    <xf numFmtId="0" fontId="2" fillId="14" borderId="21" xfId="0" applyFont="1" applyFill="1" applyBorder="1" applyAlignment="1">
      <alignment horizontal="center" vertical="center"/>
    </xf>
    <xf numFmtId="0" fontId="2" fillId="14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14" borderId="86" xfId="0" applyFont="1" applyFill="1" applyBorder="1" applyAlignment="1">
      <alignment horizontal="center" vertical="center"/>
    </xf>
    <xf numFmtId="0" fontId="0" fillId="0" borderId="177" xfId="0" applyBorder="1"/>
    <xf numFmtId="0" fontId="3" fillId="0" borderId="170" xfId="0" applyFont="1" applyBorder="1" applyAlignment="1">
      <alignment horizontal="center"/>
    </xf>
    <xf numFmtId="0" fontId="0" fillId="0" borderId="168" xfId="0" applyBorder="1"/>
    <xf numFmtId="0" fontId="0" fillId="0" borderId="166" xfId="0" applyBorder="1"/>
    <xf numFmtId="0" fontId="0" fillId="0" borderId="175" xfId="0" applyBorder="1"/>
    <xf numFmtId="0" fontId="0" fillId="0" borderId="161" xfId="0" applyBorder="1"/>
    <xf numFmtId="0" fontId="0" fillId="0" borderId="165" xfId="0" applyBorder="1"/>
    <xf numFmtId="0" fontId="3" fillId="0" borderId="163" xfId="0" applyFont="1" applyBorder="1" applyAlignment="1">
      <alignment horizontal="center" vertical="center"/>
    </xf>
    <xf numFmtId="0" fontId="66" fillId="0" borderId="163" xfId="0" applyFont="1" applyBorder="1" applyAlignment="1">
      <alignment horizontal="center" vertical="center"/>
    </xf>
    <xf numFmtId="164" fontId="0" fillId="0" borderId="163" xfId="0" applyNumberFormat="1" applyBorder="1" applyAlignment="1">
      <alignment horizontal="center" vertical="center"/>
    </xf>
    <xf numFmtId="0" fontId="23" fillId="0" borderId="169" xfId="0" applyFont="1" applyBorder="1" applyAlignment="1">
      <alignment horizontal="center" vertical="center"/>
    </xf>
    <xf numFmtId="0" fontId="66" fillId="0" borderId="109" xfId="0" applyFont="1" applyBorder="1" applyAlignment="1">
      <alignment horizontal="center" vertical="center"/>
    </xf>
    <xf numFmtId="0" fontId="0" fillId="0" borderId="162" xfId="0" applyBorder="1" applyAlignment="1">
      <alignment horizontal="center" vertical="center"/>
    </xf>
    <xf numFmtId="0" fontId="0" fillId="0" borderId="163" xfId="0" applyBorder="1" applyAlignment="1">
      <alignment horizontal="center" vertical="center"/>
    </xf>
    <xf numFmtId="0" fontId="0" fillId="0" borderId="173" xfId="0" applyBorder="1" applyAlignment="1">
      <alignment horizontal="center" vertical="center"/>
    </xf>
    <xf numFmtId="0" fontId="95" fillId="0" borderId="157" xfId="0" applyFont="1" applyBorder="1" applyAlignment="1">
      <alignment horizontal="center" vertical="center"/>
    </xf>
    <xf numFmtId="0" fontId="95" fillId="0" borderId="197" xfId="0" applyFont="1" applyBorder="1" applyAlignment="1">
      <alignment horizontal="center" vertical="center"/>
    </xf>
    <xf numFmtId="164" fontId="23" fillId="0" borderId="102" xfId="0" applyNumberFormat="1" applyFont="1" applyBorder="1" applyAlignment="1">
      <alignment horizontal="center" vertical="center"/>
    </xf>
    <xf numFmtId="0" fontId="23" fillId="0" borderId="161" xfId="0" applyFont="1" applyBorder="1"/>
    <xf numFmtId="164" fontId="0" fillId="0" borderId="99" xfId="0" applyNumberFormat="1" applyBorder="1" applyAlignment="1">
      <alignment horizontal="center" vertical="center"/>
    </xf>
    <xf numFmtId="164" fontId="7" fillId="0" borderId="157" xfId="0" applyNumberFormat="1" applyFont="1" applyBorder="1" applyAlignment="1">
      <alignment horizontal="center" vertical="center"/>
    </xf>
    <xf numFmtId="0" fontId="2" fillId="0" borderId="173" xfId="0" applyFont="1" applyBorder="1" applyAlignment="1">
      <alignment horizontal="center" vertical="center"/>
    </xf>
    <xf numFmtId="0" fontId="2" fillId="0" borderId="175" xfId="0" applyFont="1" applyBorder="1" applyAlignment="1">
      <alignment horizontal="center" vertical="center"/>
    </xf>
    <xf numFmtId="164" fontId="66" fillId="0" borderId="166" xfId="0" applyNumberFormat="1" applyFont="1" applyBorder="1" applyAlignment="1">
      <alignment horizontal="center" vertical="center"/>
    </xf>
    <xf numFmtId="164" fontId="23" fillId="0" borderId="170" xfId="0" applyNumberFormat="1" applyFont="1" applyBorder="1" applyAlignment="1">
      <alignment horizontal="center" vertical="center"/>
    </xf>
    <xf numFmtId="9" fontId="0" fillId="0" borderId="0" xfId="1" applyFont="1"/>
    <xf numFmtId="165" fontId="0" fillId="0" borderId="0" xfId="1" applyNumberFormat="1" applyFont="1"/>
    <xf numFmtId="0" fontId="3" fillId="0" borderId="107" xfId="0" applyFont="1" applyBorder="1" applyAlignment="1">
      <alignment horizontal="center" vertical="center"/>
    </xf>
    <xf numFmtId="164" fontId="0" fillId="0" borderId="174" xfId="0" applyNumberFormat="1" applyBorder="1" applyAlignment="1">
      <alignment horizontal="center" vertical="center"/>
    </xf>
    <xf numFmtId="0" fontId="23" fillId="0" borderId="109" xfId="0" applyFont="1" applyBorder="1" applyAlignment="1">
      <alignment horizontal="center" vertical="center"/>
    </xf>
    <xf numFmtId="0" fontId="23" fillId="0" borderId="197" xfId="0" applyFont="1" applyBorder="1" applyAlignment="1">
      <alignment horizontal="center" vertical="center"/>
    </xf>
    <xf numFmtId="0" fontId="23" fillId="0" borderId="159" xfId="0" applyFont="1" applyBorder="1" applyAlignment="1">
      <alignment horizontal="center" vertical="center"/>
    </xf>
    <xf numFmtId="0" fontId="25" fillId="11" borderId="86" xfId="0" applyFont="1" applyFill="1" applyBorder="1" applyAlignment="1">
      <alignment horizontal="center" vertical="center"/>
    </xf>
    <xf numFmtId="0" fontId="25" fillId="17" borderId="86" xfId="0" applyFont="1" applyFill="1" applyBorder="1" applyAlignment="1">
      <alignment horizontal="center"/>
    </xf>
    <xf numFmtId="0" fontId="2" fillId="11" borderId="86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horizontal="center" vertical="center"/>
    </xf>
    <xf numFmtId="0" fontId="2" fillId="11" borderId="21" xfId="0" applyFont="1" applyFill="1" applyBorder="1" applyAlignment="1">
      <alignment horizontal="center" vertical="center"/>
    </xf>
    <xf numFmtId="0" fontId="2" fillId="11" borderId="16" xfId="0" applyFont="1" applyFill="1" applyBorder="1" applyAlignment="1">
      <alignment horizontal="center" vertical="center"/>
    </xf>
    <xf numFmtId="0" fontId="2" fillId="11" borderId="81" xfId="0" applyFont="1" applyFill="1" applyBorder="1" applyAlignment="1">
      <alignment horizontal="center" vertical="center"/>
    </xf>
    <xf numFmtId="164" fontId="0" fillId="0" borderId="154" xfId="0" applyNumberFormat="1" applyBorder="1" applyAlignment="1">
      <alignment horizontal="center" vertical="center"/>
    </xf>
    <xf numFmtId="164" fontId="0" fillId="0" borderId="155" xfId="0" applyNumberFormat="1" applyBorder="1" applyAlignment="1">
      <alignment horizontal="center" vertical="center"/>
    </xf>
    <xf numFmtId="164" fontId="0" fillId="0" borderId="156" xfId="0" applyNumberForma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0" fontId="23" fillId="0" borderId="149" xfId="0" applyFont="1" applyBorder="1" applyAlignment="1">
      <alignment horizontal="center" vertical="center"/>
    </xf>
    <xf numFmtId="0" fontId="66" fillId="0" borderId="189" xfId="0" applyFont="1" applyBorder="1" applyAlignment="1">
      <alignment horizontal="center" vertical="center"/>
    </xf>
    <xf numFmtId="0" fontId="66" fillId="0" borderId="137" xfId="0" applyFont="1" applyBorder="1" applyAlignment="1">
      <alignment horizontal="center" vertical="center"/>
    </xf>
    <xf numFmtId="0" fontId="66" fillId="0" borderId="198" xfId="0" applyFont="1" applyBorder="1" applyAlignment="1">
      <alignment horizontal="center" vertical="center"/>
    </xf>
    <xf numFmtId="0" fontId="66" fillId="0" borderId="157" xfId="0" applyFont="1" applyBorder="1" applyAlignment="1">
      <alignment horizontal="center" vertical="center"/>
    </xf>
    <xf numFmtId="0" fontId="66" fillId="0" borderId="149" xfId="0" applyFont="1" applyBorder="1" applyAlignment="1">
      <alignment horizontal="center" vertical="center"/>
    </xf>
    <xf numFmtId="0" fontId="66" fillId="0" borderId="15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164" fontId="0" fillId="0" borderId="157" xfId="0" applyNumberFormat="1" applyBorder="1" applyAlignment="1">
      <alignment horizontal="center" vertical="center"/>
    </xf>
    <xf numFmtId="164" fontId="0" fillId="0" borderId="149" xfId="0" applyNumberFormat="1" applyBorder="1" applyAlignment="1">
      <alignment horizontal="center" vertical="center"/>
    </xf>
    <xf numFmtId="164" fontId="0" fillId="0" borderId="158" xfId="0" applyNumberFormat="1" applyBorder="1" applyAlignment="1">
      <alignment horizontal="center" vertical="center"/>
    </xf>
    <xf numFmtId="164" fontId="0" fillId="0" borderId="169" xfId="0" applyNumberFormat="1" applyBorder="1" applyAlignment="1">
      <alignment horizontal="center" vertical="center"/>
    </xf>
    <xf numFmtId="164" fontId="0" fillId="0" borderId="172" xfId="0" applyNumberFormat="1" applyBorder="1" applyAlignment="1">
      <alignment horizontal="center" vertical="center"/>
    </xf>
    <xf numFmtId="164" fontId="0" fillId="0" borderId="199" xfId="0" applyNumberFormat="1" applyBorder="1" applyAlignment="1">
      <alignment horizontal="center" vertical="center"/>
    </xf>
    <xf numFmtId="0" fontId="1" fillId="0" borderId="106" xfId="0" applyFont="1" applyBorder="1" applyAlignment="1">
      <alignment horizontal="center" vertical="center"/>
    </xf>
    <xf numFmtId="0" fontId="1" fillId="0" borderId="107" xfId="0" applyFont="1" applyBorder="1" applyAlignment="1">
      <alignment horizontal="center" vertical="center"/>
    </xf>
    <xf numFmtId="0" fontId="1" fillId="0" borderId="108" xfId="0" applyFont="1" applyBorder="1" applyAlignment="1">
      <alignment horizontal="center" vertical="center"/>
    </xf>
    <xf numFmtId="0" fontId="1" fillId="0" borderId="102" xfId="0" applyFont="1" applyBorder="1" applyAlignment="1">
      <alignment horizontal="center" vertical="center"/>
    </xf>
    <xf numFmtId="0" fontId="1" fillId="0" borderId="103" xfId="0" applyFont="1" applyBorder="1" applyAlignment="1">
      <alignment horizontal="center" vertical="center"/>
    </xf>
    <xf numFmtId="0" fontId="1" fillId="0" borderId="200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/>
    <xf numFmtId="0" fontId="4" fillId="0" borderId="0" xfId="0" applyFont="1" applyAlignment="1">
      <alignment horizontal="left"/>
    </xf>
    <xf numFmtId="0" fontId="29" fillId="0" borderId="15" xfId="0" applyFont="1" applyBorder="1" applyAlignment="1">
      <alignment horizontal="right"/>
    </xf>
    <xf numFmtId="0" fontId="3" fillId="0" borderId="16" xfId="0" applyFont="1" applyBorder="1"/>
    <xf numFmtId="0" fontId="3" fillId="0" borderId="48" xfId="0" applyFont="1" applyBorder="1" applyAlignment="1">
      <alignment horizontal="center"/>
    </xf>
    <xf numFmtId="0" fontId="12" fillId="0" borderId="15" xfId="0" applyFont="1" applyBorder="1" applyAlignment="1">
      <alignment horizontal="left"/>
    </xf>
    <xf numFmtId="0" fontId="2" fillId="0" borderId="16" xfId="0" applyFont="1" applyBorder="1"/>
    <xf numFmtId="0" fontId="3" fillId="0" borderId="15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1" fillId="0" borderId="142" xfId="0" applyFont="1" applyBorder="1" applyAlignment="1">
      <alignment horizontal="center" vertical="center"/>
    </xf>
    <xf numFmtId="0" fontId="11" fillId="0" borderId="143" xfId="0" applyFont="1" applyBorder="1" applyAlignment="1">
      <alignment horizontal="center" vertical="center"/>
    </xf>
    <xf numFmtId="0" fontId="11" fillId="0" borderId="144" xfId="0" applyFont="1" applyBorder="1" applyAlignment="1">
      <alignment horizontal="center" vertical="center"/>
    </xf>
    <xf numFmtId="0" fontId="2" fillId="11" borderId="15" xfId="0" applyFont="1" applyFill="1" applyBorder="1" applyAlignment="1">
      <alignment horizontal="center" vertical="center"/>
    </xf>
    <xf numFmtId="0" fontId="2" fillId="11" borderId="16" xfId="0" applyFont="1" applyFill="1" applyBorder="1" applyAlignment="1">
      <alignment horizontal="center" vertical="center"/>
    </xf>
    <xf numFmtId="164" fontId="11" fillId="0" borderId="152" xfId="0" applyNumberFormat="1" applyFont="1" applyBorder="1" applyAlignment="1">
      <alignment horizontal="center" vertical="center"/>
    </xf>
    <xf numFmtId="164" fontId="11" fillId="0" borderId="153" xfId="0" applyNumberFormat="1" applyFont="1" applyBorder="1" applyAlignment="1">
      <alignment horizontal="center" vertical="center"/>
    </xf>
    <xf numFmtId="164" fontId="11" fillId="0" borderId="127" xfId="0" applyNumberFormat="1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right"/>
    </xf>
    <xf numFmtId="0" fontId="2" fillId="0" borderId="2" xfId="0" applyFont="1" applyBorder="1"/>
    <xf numFmtId="0" fontId="2" fillId="10" borderId="15" xfId="0" applyFont="1" applyFill="1" applyBorder="1" applyAlignment="1">
      <alignment horizontal="center"/>
    </xf>
    <xf numFmtId="0" fontId="2" fillId="10" borderId="16" xfId="0" applyFont="1" applyFill="1" applyBorder="1"/>
    <xf numFmtId="0" fontId="2" fillId="16" borderId="15" xfId="0" applyFont="1" applyFill="1" applyBorder="1" applyAlignment="1">
      <alignment horizontal="center"/>
    </xf>
    <xf numFmtId="0" fontId="2" fillId="16" borderId="16" xfId="0" applyFont="1" applyFill="1" applyBorder="1"/>
    <xf numFmtId="0" fontId="25" fillId="10" borderId="15" xfId="0" applyFont="1" applyFill="1" applyBorder="1" applyAlignment="1">
      <alignment horizontal="center"/>
    </xf>
    <xf numFmtId="0" fontId="25" fillId="10" borderId="16" xfId="0" applyFont="1" applyFill="1" applyBorder="1"/>
    <xf numFmtId="0" fontId="3" fillId="0" borderId="48" xfId="0" applyFont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0" fontId="2" fillId="9" borderId="16" xfId="0" applyFont="1" applyFill="1" applyBorder="1" applyAlignment="1">
      <alignment horizontal="center"/>
    </xf>
    <xf numFmtId="0" fontId="2" fillId="18" borderId="15" xfId="0" applyFont="1" applyFill="1" applyBorder="1" applyAlignment="1">
      <alignment horizontal="center" vertical="center"/>
    </xf>
    <xf numFmtId="0" fontId="2" fillId="18" borderId="16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horizontal="center" vertical="center"/>
    </xf>
    <xf numFmtId="0" fontId="2" fillId="17" borderId="16" xfId="0" applyFont="1" applyFill="1" applyBorder="1" applyAlignment="1">
      <alignment horizontal="center" vertical="center"/>
    </xf>
    <xf numFmtId="0" fontId="25" fillId="11" borderId="15" xfId="0" applyFont="1" applyFill="1" applyBorder="1" applyAlignment="1">
      <alignment horizontal="center"/>
    </xf>
    <xf numFmtId="0" fontId="25" fillId="11" borderId="16" xfId="0" applyFont="1" applyFill="1" applyBorder="1"/>
    <xf numFmtId="0" fontId="25" fillId="17" borderId="15" xfId="0" applyFont="1" applyFill="1" applyBorder="1" applyAlignment="1">
      <alignment horizontal="center"/>
    </xf>
    <xf numFmtId="0" fontId="25" fillId="17" borderId="16" xfId="0" applyFont="1" applyFill="1" applyBorder="1"/>
    <xf numFmtId="0" fontId="2" fillId="18" borderId="15" xfId="0" applyFont="1" applyFill="1" applyBorder="1" applyAlignment="1">
      <alignment horizontal="center"/>
    </xf>
    <xf numFmtId="0" fontId="2" fillId="18" borderId="16" xfId="0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0" fontId="2" fillId="19" borderId="15" xfId="0" applyFont="1" applyFill="1" applyBorder="1" applyAlignment="1">
      <alignment horizontal="center" vertical="center"/>
    </xf>
    <xf numFmtId="0" fontId="2" fillId="19" borderId="16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/>
    </xf>
    <xf numFmtId="0" fontId="2" fillId="8" borderId="16" xfId="0" applyFont="1" applyFill="1" applyBorder="1"/>
    <xf numFmtId="0" fontId="2" fillId="20" borderId="15" xfId="0" applyFont="1" applyFill="1" applyBorder="1" applyAlignment="1">
      <alignment horizontal="center"/>
    </xf>
    <xf numFmtId="0" fontId="2" fillId="20" borderId="16" xfId="0" applyFont="1" applyFill="1" applyBorder="1"/>
    <xf numFmtId="0" fontId="11" fillId="0" borderId="0" xfId="0" applyFont="1" applyAlignment="1">
      <alignment horizontal="left" vertical="center" wrapText="1"/>
    </xf>
    <xf numFmtId="0" fontId="2" fillId="20" borderId="27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2" fillId="0" borderId="27" xfId="0" applyFont="1" applyBorder="1"/>
    <xf numFmtId="0" fontId="6" fillId="0" borderId="111" xfId="0" applyFont="1" applyBorder="1" applyAlignment="1">
      <alignment horizontal="center" vertical="top" wrapText="1"/>
    </xf>
    <xf numFmtId="0" fontId="6" fillId="0" borderId="112" xfId="0" applyFont="1" applyBorder="1" applyAlignment="1">
      <alignment horizontal="center" vertical="top" wrapText="1"/>
    </xf>
    <xf numFmtId="0" fontId="2" fillId="14" borderId="15" xfId="0" applyFont="1" applyFill="1" applyBorder="1" applyAlignment="1">
      <alignment horizontal="center" vertical="center"/>
    </xf>
    <xf numFmtId="0" fontId="2" fillId="14" borderId="16" xfId="0" applyFont="1" applyFill="1" applyBorder="1" applyAlignment="1">
      <alignment horizontal="center" vertical="center"/>
    </xf>
    <xf numFmtId="0" fontId="29" fillId="0" borderId="48" xfId="0" applyFont="1" applyBorder="1" applyAlignment="1">
      <alignment horizontal="right"/>
    </xf>
    <xf numFmtId="0" fontId="2" fillId="0" borderId="84" xfId="0" applyFont="1" applyBorder="1"/>
    <xf numFmtId="0" fontId="3" fillId="0" borderId="84" xfId="0" applyFont="1" applyBorder="1"/>
    <xf numFmtId="164" fontId="2" fillId="19" borderId="86" xfId="0" applyNumberFormat="1" applyFont="1" applyFill="1" applyBorder="1" applyAlignment="1">
      <alignment horizontal="center" vertical="center" wrapText="1"/>
    </xf>
    <xf numFmtId="164" fontId="88" fillId="0" borderId="118" xfId="0" applyNumberFormat="1" applyFont="1" applyBorder="1" applyAlignment="1">
      <alignment horizontal="center" vertical="top" wrapText="1"/>
    </xf>
    <xf numFmtId="164" fontId="88" fillId="0" borderId="0" xfId="0" applyNumberFormat="1" applyFont="1" applyAlignment="1">
      <alignment horizontal="center" vertical="top" wrapText="1"/>
    </xf>
    <xf numFmtId="164" fontId="88" fillId="0" borderId="110" xfId="0" applyNumberFormat="1" applyFont="1" applyBorder="1" applyAlignment="1">
      <alignment horizontal="center" vertical="top" wrapText="1"/>
    </xf>
    <xf numFmtId="164" fontId="88" fillId="13" borderId="118" xfId="0" applyNumberFormat="1" applyFont="1" applyFill="1" applyBorder="1" applyAlignment="1">
      <alignment horizontal="center" vertical="top" wrapText="1"/>
    </xf>
    <xf numFmtId="164" fontId="88" fillId="13" borderId="0" xfId="0" applyNumberFormat="1" applyFont="1" applyFill="1" applyAlignment="1">
      <alignment horizontal="center" vertical="top" wrapText="1"/>
    </xf>
    <xf numFmtId="164" fontId="88" fillId="13" borderId="110" xfId="0" applyNumberFormat="1" applyFont="1" applyFill="1" applyBorder="1" applyAlignment="1">
      <alignment horizontal="center" vertical="top" wrapText="1"/>
    </xf>
    <xf numFmtId="0" fontId="41" fillId="0" borderId="0" xfId="0" applyFont="1" applyAlignment="1">
      <alignment horizontal="center"/>
    </xf>
    <xf numFmtId="0" fontId="88" fillId="12" borderId="116" xfId="0" applyFont="1" applyFill="1" applyBorder="1" applyAlignment="1">
      <alignment horizontal="center" vertical="top" wrapText="1"/>
    </xf>
    <xf numFmtId="0" fontId="88" fillId="12" borderId="111" xfId="0" applyFont="1" applyFill="1" applyBorder="1" applyAlignment="1">
      <alignment horizontal="center" vertical="top" wrapText="1"/>
    </xf>
    <xf numFmtId="164" fontId="6" fillId="12" borderId="112" xfId="0" applyNumberFormat="1" applyFont="1" applyFill="1" applyBorder="1" applyAlignment="1">
      <alignment horizontal="center" wrapText="1"/>
    </xf>
    <xf numFmtId="164" fontId="81" fillId="0" borderId="43" xfId="0" applyNumberFormat="1" applyFont="1" applyBorder="1" applyAlignment="1">
      <alignment horizontal="center" vertical="top" wrapText="1"/>
    </xf>
    <xf numFmtId="164" fontId="25" fillId="24" borderId="86" xfId="0" applyNumberFormat="1" applyFont="1" applyFill="1" applyBorder="1" applyAlignment="1">
      <alignment horizontal="center" vertical="center" wrapText="1"/>
    </xf>
    <xf numFmtId="164" fontId="25" fillId="21" borderId="86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77" xfId="0" applyFont="1" applyBorder="1" applyAlignment="1">
      <alignment horizontal="right" vertical="center"/>
    </xf>
    <xf numFmtId="0" fontId="2" fillId="0" borderId="77" xfId="0" applyFont="1" applyBorder="1"/>
    <xf numFmtId="0" fontId="43" fillId="0" borderId="15" xfId="0" applyFont="1" applyBorder="1" applyAlignment="1">
      <alignment horizontal="center"/>
    </xf>
    <xf numFmtId="1" fontId="43" fillId="0" borderId="15" xfId="0" applyNumberFormat="1" applyFont="1" applyBorder="1" applyAlignment="1">
      <alignment horizontal="center"/>
    </xf>
    <xf numFmtId="1" fontId="43" fillId="0" borderId="16" xfId="0" applyNumberFormat="1" applyFont="1" applyBorder="1" applyAlignment="1">
      <alignment horizontal="center"/>
    </xf>
    <xf numFmtId="0" fontId="43" fillId="0" borderId="79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0" fontId="72" fillId="0" borderId="15" xfId="0" applyFont="1" applyBorder="1" applyAlignment="1">
      <alignment horizontal="left" vertical="top" wrapText="1"/>
    </xf>
    <xf numFmtId="0" fontId="72" fillId="0" borderId="16" xfId="0" applyFont="1" applyBorder="1" applyAlignment="1">
      <alignment horizontal="left" vertical="top" wrapText="1"/>
    </xf>
    <xf numFmtId="0" fontId="72" fillId="0" borderId="106" xfId="0" applyFont="1" applyBorder="1" applyAlignment="1">
      <alignment horizontal="center" vertical="top" wrapText="1"/>
    </xf>
    <xf numFmtId="0" fontId="72" fillId="0" borderId="108" xfId="0" applyFont="1" applyBorder="1" applyAlignment="1">
      <alignment horizontal="center" vertical="top" wrapText="1"/>
    </xf>
    <xf numFmtId="0" fontId="82" fillId="0" borderId="86" xfId="0" applyFont="1" applyBorder="1" applyAlignment="1">
      <alignment horizontal="center" vertical="top" wrapText="1"/>
    </xf>
    <xf numFmtId="164" fontId="74" fillId="0" borderId="86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97" fillId="19" borderId="86" xfId="0" applyFont="1" applyFill="1" applyBorder="1" applyAlignment="1">
      <alignment horizontal="center" vertical="center" wrapText="1"/>
    </xf>
    <xf numFmtId="164" fontId="2" fillId="23" borderId="86" xfId="0" applyNumberFormat="1" applyFont="1" applyFill="1" applyBorder="1" applyAlignment="1">
      <alignment horizontal="center" vertical="center" wrapText="1"/>
    </xf>
    <xf numFmtId="0" fontId="97" fillId="23" borderId="86" xfId="0" applyFont="1" applyFill="1" applyBorder="1" applyAlignment="1">
      <alignment horizontal="center" vertical="center" wrapText="1"/>
    </xf>
    <xf numFmtId="0" fontId="82" fillId="0" borderId="15" xfId="0" applyFont="1" applyBorder="1" applyAlignment="1">
      <alignment horizontal="left" vertical="top" wrapText="1"/>
    </xf>
    <xf numFmtId="0" fontId="82" fillId="0" borderId="16" xfId="0" applyFont="1" applyBorder="1" applyAlignment="1">
      <alignment horizontal="left" vertical="top" wrapText="1"/>
    </xf>
    <xf numFmtId="164" fontId="25" fillId="20" borderId="86" xfId="0" applyNumberFormat="1" applyFont="1" applyFill="1" applyBorder="1" applyAlignment="1">
      <alignment horizontal="center" vertical="top" wrapText="1"/>
    </xf>
    <xf numFmtId="164" fontId="25" fillId="22" borderId="86" xfId="0" applyNumberFormat="1" applyFont="1" applyFill="1" applyBorder="1" applyAlignment="1">
      <alignment horizontal="center" vertical="top" wrapText="1"/>
    </xf>
    <xf numFmtId="164" fontId="25" fillId="22" borderId="86" xfId="0" applyNumberFormat="1" applyFont="1" applyFill="1" applyBorder="1" applyAlignment="1">
      <alignment horizontal="center" vertical="center" wrapText="1"/>
    </xf>
    <xf numFmtId="164" fontId="2" fillId="17" borderId="86" xfId="0" applyNumberFormat="1" applyFont="1" applyFill="1" applyBorder="1" applyAlignment="1">
      <alignment horizontal="center" vertical="center" wrapText="1"/>
    </xf>
    <xf numFmtId="0" fontId="97" fillId="25" borderId="89" xfId="0" applyFont="1" applyFill="1" applyBorder="1" applyAlignment="1">
      <alignment horizontal="center" vertical="center" wrapText="1"/>
    </xf>
    <xf numFmtId="0" fontId="97" fillId="25" borderId="86" xfId="0" applyFont="1" applyFill="1" applyBorder="1" applyAlignment="1">
      <alignment horizontal="center" vertical="center" wrapText="1"/>
    </xf>
    <xf numFmtId="164" fontId="2" fillId="25" borderId="86" xfId="0" applyNumberFormat="1" applyFont="1" applyFill="1" applyBorder="1" applyAlignment="1">
      <alignment horizontal="center" vertical="center" wrapText="1"/>
    </xf>
    <xf numFmtId="0" fontId="98" fillId="0" borderId="8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/>
    </xf>
    <xf numFmtId="0" fontId="72" fillId="0" borderId="87" xfId="0" applyFont="1" applyBorder="1" applyAlignment="1">
      <alignment horizontal="center" vertical="top" wrapText="1"/>
    </xf>
    <xf numFmtId="164" fontId="80" fillId="0" borderId="43" xfId="0" applyNumberFormat="1" applyFont="1" applyBorder="1" applyAlignment="1">
      <alignment horizontal="center" vertical="top" wrapText="1"/>
    </xf>
    <xf numFmtId="0" fontId="72" fillId="0" borderId="83" xfId="0" applyFont="1" applyBorder="1" applyAlignment="1">
      <alignment horizontal="center" vertical="top" wrapText="1"/>
    </xf>
    <xf numFmtId="0" fontId="72" fillId="0" borderId="84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left"/>
    </xf>
    <xf numFmtId="0" fontId="88" fillId="0" borderId="83" xfId="0" applyFont="1" applyBorder="1" applyAlignment="1">
      <alignment horizontal="center" vertical="center"/>
    </xf>
    <xf numFmtId="0" fontId="88" fillId="0" borderId="48" xfId="0" applyFont="1" applyBorder="1" applyAlignment="1">
      <alignment horizontal="center" vertical="center"/>
    </xf>
    <xf numFmtId="0" fontId="88" fillId="0" borderId="84" xfId="0" applyFont="1" applyBorder="1" applyAlignment="1">
      <alignment horizontal="center" vertical="center"/>
    </xf>
    <xf numFmtId="0" fontId="88" fillId="0" borderId="81" xfId="0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8" fillId="0" borderId="77" xfId="0" applyFont="1" applyBorder="1" applyAlignment="1">
      <alignment horizontal="center" vertical="center"/>
    </xf>
    <xf numFmtId="0" fontId="88" fillId="0" borderId="79" xfId="0" applyFont="1" applyBorder="1" applyAlignment="1">
      <alignment horizontal="center" vertical="center"/>
    </xf>
    <xf numFmtId="0" fontId="88" fillId="0" borderId="43" xfId="0" applyFont="1" applyBorder="1" applyAlignment="1">
      <alignment horizontal="center" vertical="center"/>
    </xf>
    <xf numFmtId="0" fontId="88" fillId="0" borderId="80" xfId="0" applyFont="1" applyBorder="1" applyAlignment="1">
      <alignment horizontal="center" vertical="center"/>
    </xf>
    <xf numFmtId="0" fontId="6" fillId="13" borderId="150" xfId="0" applyFont="1" applyFill="1" applyBorder="1" applyAlignment="1">
      <alignment horizontal="center" vertical="center" wrapText="1"/>
    </xf>
    <xf numFmtId="0" fontId="6" fillId="13" borderId="15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3" xfId="0" applyFont="1" applyBorder="1"/>
    <xf numFmtId="0" fontId="6" fillId="0" borderId="2" xfId="0" applyFont="1" applyBorder="1" applyAlignment="1">
      <alignment horizontal="center"/>
    </xf>
    <xf numFmtId="0" fontId="2" fillId="11" borderId="15" xfId="0" applyFont="1" applyFill="1" applyBorder="1" applyAlignment="1">
      <alignment horizontal="center"/>
    </xf>
    <xf numFmtId="0" fontId="2" fillId="11" borderId="16" xfId="0" applyFont="1" applyFill="1" applyBorder="1"/>
    <xf numFmtId="0" fontId="2" fillId="17" borderId="15" xfId="0" applyFont="1" applyFill="1" applyBorder="1" applyAlignment="1">
      <alignment horizontal="center"/>
    </xf>
    <xf numFmtId="0" fontId="2" fillId="17" borderId="16" xfId="0" applyFont="1" applyFill="1" applyBorder="1"/>
    <xf numFmtId="0" fontId="2" fillId="9" borderId="16" xfId="0" applyFont="1" applyFill="1" applyBorder="1"/>
    <xf numFmtId="0" fontId="2" fillId="18" borderId="16" xfId="0" applyFont="1" applyFill="1" applyBorder="1"/>
    <xf numFmtId="0" fontId="2" fillId="7" borderId="15" xfId="0" applyFont="1" applyFill="1" applyBorder="1" applyAlignment="1">
      <alignment horizontal="center"/>
    </xf>
    <xf numFmtId="0" fontId="2" fillId="7" borderId="16" xfId="0" applyFont="1" applyFill="1" applyBorder="1"/>
    <xf numFmtId="0" fontId="2" fillId="19" borderId="15" xfId="0" applyFont="1" applyFill="1" applyBorder="1" applyAlignment="1">
      <alignment horizontal="center"/>
    </xf>
    <xf numFmtId="0" fontId="2" fillId="19" borderId="16" xfId="0" applyFont="1" applyFill="1" applyBorder="1"/>
    <xf numFmtId="0" fontId="2" fillId="19" borderId="16" xfId="0" applyFont="1" applyFill="1" applyBorder="1" applyAlignment="1">
      <alignment horizontal="center"/>
    </xf>
    <xf numFmtId="0" fontId="2" fillId="14" borderId="15" xfId="0" applyFont="1" applyFill="1" applyBorder="1" applyAlignment="1">
      <alignment horizontal="center"/>
    </xf>
    <xf numFmtId="0" fontId="2" fillId="14" borderId="16" xfId="0" applyFont="1" applyFill="1" applyBorder="1"/>
    <xf numFmtId="164" fontId="6" fillId="13" borderId="118" xfId="0" applyNumberFormat="1" applyFont="1" applyFill="1" applyBorder="1" applyAlignment="1">
      <alignment horizontal="center" vertical="top" wrapText="1"/>
    </xf>
    <xf numFmtId="164" fontId="6" fillId="13" borderId="0" xfId="0" applyNumberFormat="1" applyFont="1" applyFill="1" applyAlignment="1">
      <alignment horizontal="center" vertical="top" wrapText="1"/>
    </xf>
    <xf numFmtId="164" fontId="6" fillId="13" borderId="110" xfId="0" applyNumberFormat="1" applyFont="1" applyFill="1" applyBorder="1" applyAlignment="1">
      <alignment horizontal="center" vertical="top" wrapText="1"/>
    </xf>
    <xf numFmtId="0" fontId="6" fillId="12" borderId="116" xfId="0" applyFont="1" applyFill="1" applyBorder="1" applyAlignment="1">
      <alignment horizontal="center" vertical="top" wrapText="1"/>
    </xf>
    <xf numFmtId="0" fontId="6" fillId="12" borderId="111" xfId="0" applyFont="1" applyFill="1" applyBorder="1" applyAlignment="1">
      <alignment horizontal="center" vertical="top" wrapText="1"/>
    </xf>
    <xf numFmtId="164" fontId="6" fillId="0" borderId="118" xfId="0" applyNumberFormat="1" applyFont="1" applyBorder="1" applyAlignment="1">
      <alignment horizontal="center" vertical="top" wrapText="1"/>
    </xf>
    <xf numFmtId="164" fontId="6" fillId="0" borderId="0" xfId="0" applyNumberFormat="1" applyFont="1" applyAlignment="1">
      <alignment horizontal="center" vertical="top" wrapText="1"/>
    </xf>
    <xf numFmtId="164" fontId="6" fillId="0" borderId="110" xfId="0" applyNumberFormat="1" applyFont="1" applyBorder="1" applyAlignment="1">
      <alignment horizontal="center" vertical="top" wrapText="1"/>
    </xf>
    <xf numFmtId="164" fontId="6" fillId="0" borderId="116" xfId="0" applyNumberFormat="1" applyFont="1" applyBorder="1" applyAlignment="1">
      <alignment horizontal="center" wrapText="1"/>
    </xf>
    <xf numFmtId="0" fontId="6" fillId="0" borderId="117" xfId="0" applyFont="1" applyBorder="1" applyAlignment="1">
      <alignment horizontal="center" vertical="top" wrapText="1"/>
    </xf>
    <xf numFmtId="164" fontId="6" fillId="12" borderId="117" xfId="0" applyNumberFormat="1" applyFont="1" applyFill="1" applyBorder="1" applyAlignment="1">
      <alignment horizontal="center" wrapText="1"/>
    </xf>
    <xf numFmtId="0" fontId="3" fillId="0" borderId="15" xfId="0" applyFont="1" applyBorder="1" applyAlignment="1">
      <alignment horizontal="center" vertical="center"/>
    </xf>
    <xf numFmtId="0" fontId="72" fillId="0" borderId="81" xfId="0" applyFont="1" applyBorder="1" applyAlignment="1">
      <alignment horizontal="center" vertical="top" wrapText="1"/>
    </xf>
    <xf numFmtId="0" fontId="72" fillId="0" borderId="77" xfId="0" applyFont="1" applyBorder="1" applyAlignment="1">
      <alignment horizontal="center" vertical="top" wrapText="1"/>
    </xf>
    <xf numFmtId="0" fontId="82" fillId="0" borderId="83" xfId="0" applyFont="1" applyBorder="1" applyAlignment="1">
      <alignment horizontal="center" vertical="top" wrapText="1"/>
    </xf>
    <xf numFmtId="0" fontId="82" fillId="0" borderId="84" xfId="0" applyFont="1" applyBorder="1" applyAlignment="1">
      <alignment horizontal="center" vertical="top" wrapText="1"/>
    </xf>
    <xf numFmtId="164" fontId="74" fillId="0" borderId="118" xfId="0" applyNumberFormat="1" applyFont="1" applyBorder="1" applyAlignment="1">
      <alignment horizontal="center"/>
    </xf>
    <xf numFmtId="164" fontId="74" fillId="0" borderId="128" xfId="0" applyNumberFormat="1" applyFont="1" applyBorder="1" applyAlignment="1">
      <alignment horizontal="center"/>
    </xf>
    <xf numFmtId="0" fontId="77" fillId="13" borderId="110" xfId="0" applyFont="1" applyFill="1" applyBorder="1" applyAlignment="1">
      <alignment horizontal="center" vertical="center" wrapText="1"/>
    </xf>
    <xf numFmtId="0" fontId="77" fillId="13" borderId="150" xfId="0" applyFont="1" applyFill="1" applyBorder="1" applyAlignment="1">
      <alignment horizontal="center" vertical="center" wrapText="1"/>
    </xf>
    <xf numFmtId="0" fontId="77" fillId="13" borderId="151" xfId="0" applyFont="1" applyFill="1" applyBorder="1" applyAlignment="1">
      <alignment horizontal="center" vertical="center" wrapText="1"/>
    </xf>
    <xf numFmtId="164" fontId="77" fillId="12" borderId="117" xfId="0" applyNumberFormat="1" applyFont="1" applyFill="1" applyBorder="1" applyAlignment="1">
      <alignment horizontal="center" wrapText="1"/>
    </xf>
    <xf numFmtId="164" fontId="77" fillId="0" borderId="116" xfId="0" applyNumberFormat="1" applyFont="1" applyBorder="1" applyAlignment="1">
      <alignment horizontal="center" wrapText="1"/>
    </xf>
    <xf numFmtId="0" fontId="88" fillId="0" borderId="111" xfId="0" applyFont="1" applyBorder="1" applyAlignment="1">
      <alignment horizontal="center" vertical="top" wrapText="1"/>
    </xf>
    <xf numFmtId="0" fontId="88" fillId="0" borderId="117" xfId="0" applyFont="1" applyBorder="1" applyAlignment="1">
      <alignment horizontal="center" vertical="top" wrapText="1"/>
    </xf>
    <xf numFmtId="0" fontId="66" fillId="14" borderId="15" xfId="0" applyFont="1" applyFill="1" applyBorder="1" applyAlignment="1">
      <alignment horizontal="center"/>
    </xf>
    <xf numFmtId="0" fontId="66" fillId="14" borderId="16" xfId="0" applyFont="1" applyFill="1" applyBorder="1"/>
    <xf numFmtId="0" fontId="66" fillId="15" borderId="15" xfId="0" applyFont="1" applyFill="1" applyBorder="1" applyAlignment="1">
      <alignment horizontal="center"/>
    </xf>
    <xf numFmtId="0" fontId="66" fillId="15" borderId="16" xfId="0" applyFont="1" applyFill="1" applyBorder="1"/>
    <xf numFmtId="0" fontId="66" fillId="20" borderId="15" xfId="0" applyFont="1" applyFill="1" applyBorder="1" applyAlignment="1">
      <alignment horizontal="center"/>
    </xf>
    <xf numFmtId="0" fontId="66" fillId="20" borderId="16" xfId="0" applyFont="1" applyFill="1" applyBorder="1"/>
    <xf numFmtId="0" fontId="66" fillId="8" borderId="15" xfId="0" applyFont="1" applyFill="1" applyBorder="1" applyAlignment="1">
      <alignment horizontal="center"/>
    </xf>
    <xf numFmtId="0" fontId="66" fillId="8" borderId="16" xfId="0" applyFont="1" applyFill="1" applyBorder="1"/>
    <xf numFmtId="0" fontId="66" fillId="7" borderId="15" xfId="0" applyFont="1" applyFill="1" applyBorder="1" applyAlignment="1">
      <alignment horizontal="center"/>
    </xf>
    <xf numFmtId="0" fontId="66" fillId="7" borderId="16" xfId="0" applyFont="1" applyFill="1" applyBorder="1"/>
    <xf numFmtId="0" fontId="66" fillId="19" borderId="15" xfId="0" applyFont="1" applyFill="1" applyBorder="1" applyAlignment="1">
      <alignment horizontal="center"/>
    </xf>
    <xf numFmtId="0" fontId="66" fillId="19" borderId="16" xfId="0" applyFont="1" applyFill="1" applyBorder="1"/>
    <xf numFmtId="0" fontId="66" fillId="19" borderId="16" xfId="0" applyFont="1" applyFill="1" applyBorder="1" applyAlignment="1">
      <alignment horizontal="center"/>
    </xf>
    <xf numFmtId="0" fontId="66" fillId="9" borderId="15" xfId="0" applyFont="1" applyFill="1" applyBorder="1" applyAlignment="1">
      <alignment horizontal="center" vertical="center"/>
    </xf>
    <xf numFmtId="0" fontId="66" fillId="9" borderId="16" xfId="0" applyFont="1" applyFill="1" applyBorder="1" applyAlignment="1">
      <alignment horizontal="center" vertical="center"/>
    </xf>
    <xf numFmtId="0" fontId="66" fillId="18" borderId="15" xfId="0" applyFont="1" applyFill="1" applyBorder="1" applyAlignment="1">
      <alignment horizontal="center"/>
    </xf>
    <xf numFmtId="0" fontId="66" fillId="18" borderId="16" xfId="0" applyFont="1" applyFill="1" applyBorder="1"/>
    <xf numFmtId="0" fontId="66" fillId="9" borderId="15" xfId="0" applyFont="1" applyFill="1" applyBorder="1" applyAlignment="1">
      <alignment horizontal="center"/>
    </xf>
    <xf numFmtId="0" fontId="66" fillId="9" borderId="16" xfId="0" applyFont="1" applyFill="1" applyBorder="1"/>
    <xf numFmtId="0" fontId="66" fillId="18" borderId="16" xfId="0" applyFont="1" applyFill="1" applyBorder="1" applyAlignment="1">
      <alignment horizontal="center"/>
    </xf>
    <xf numFmtId="0" fontId="66" fillId="18" borderId="15" xfId="0" applyFont="1" applyFill="1" applyBorder="1" applyAlignment="1">
      <alignment horizontal="center" vertical="center"/>
    </xf>
    <xf numFmtId="0" fontId="66" fillId="18" borderId="16" xfId="0" applyFont="1" applyFill="1" applyBorder="1" applyAlignment="1">
      <alignment horizontal="center" vertical="center"/>
    </xf>
    <xf numFmtId="0" fontId="25" fillId="15" borderId="15" xfId="0" applyFont="1" applyFill="1" applyBorder="1" applyAlignment="1">
      <alignment horizontal="center"/>
    </xf>
    <xf numFmtId="0" fontId="25" fillId="15" borderId="16" xfId="0" applyFont="1" applyFill="1" applyBorder="1"/>
    <xf numFmtId="164" fontId="75" fillId="0" borderId="116" xfId="0" applyNumberFormat="1" applyFont="1" applyBorder="1" applyAlignment="1">
      <alignment horizontal="center" wrapText="1"/>
    </xf>
    <xf numFmtId="0" fontId="77" fillId="0" borderId="111" xfId="0" applyFont="1" applyBorder="1" applyAlignment="1">
      <alignment horizontal="center" vertical="top" wrapText="1"/>
    </xf>
    <xf numFmtId="0" fontId="77" fillId="0" borderId="117" xfId="0" applyFont="1" applyBorder="1" applyAlignment="1">
      <alignment horizontal="center" vertical="top" wrapText="1"/>
    </xf>
    <xf numFmtId="164" fontId="75" fillId="12" borderId="117" xfId="0" applyNumberFormat="1" applyFont="1" applyFill="1" applyBorder="1" applyAlignment="1">
      <alignment horizontal="center" wrapText="1"/>
    </xf>
    <xf numFmtId="164" fontId="75" fillId="0" borderId="118" xfId="0" applyNumberFormat="1" applyFont="1" applyBorder="1" applyAlignment="1">
      <alignment horizontal="center" vertical="top" wrapText="1"/>
    </xf>
    <xf numFmtId="164" fontId="75" fillId="0" borderId="0" xfId="0" applyNumberFormat="1" applyFont="1" applyAlignment="1">
      <alignment horizontal="center" vertical="top" wrapText="1"/>
    </xf>
    <xf numFmtId="164" fontId="75" fillId="0" borderId="110" xfId="0" applyNumberFormat="1" applyFont="1" applyBorder="1" applyAlignment="1">
      <alignment horizontal="center" vertical="top" wrapText="1"/>
    </xf>
    <xf numFmtId="164" fontId="75" fillId="13" borderId="118" xfId="0" applyNumberFormat="1" applyFont="1" applyFill="1" applyBorder="1" applyAlignment="1">
      <alignment horizontal="center" vertical="top" wrapText="1"/>
    </xf>
    <xf numFmtId="164" fontId="75" fillId="13" borderId="0" xfId="0" applyNumberFormat="1" applyFont="1" applyFill="1" applyAlignment="1">
      <alignment horizontal="center" vertical="top" wrapText="1"/>
    </xf>
    <xf numFmtId="164" fontId="75" fillId="13" borderId="110" xfId="0" applyNumberFormat="1" applyFont="1" applyFill="1" applyBorder="1" applyAlignment="1">
      <alignment horizontal="center" vertical="top" wrapText="1"/>
    </xf>
    <xf numFmtId="0" fontId="6" fillId="0" borderId="83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84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77" xfId="0" applyFont="1" applyBorder="1" applyAlignment="1">
      <alignment horizontal="center" vertical="center"/>
    </xf>
    <xf numFmtId="0" fontId="6" fillId="13" borderId="83" xfId="0" applyFont="1" applyFill="1" applyBorder="1" applyAlignment="1">
      <alignment horizontal="center" vertical="center" wrapText="1"/>
    </xf>
    <xf numFmtId="0" fontId="6" fillId="13" borderId="81" xfId="0" applyFont="1" applyFill="1" applyBorder="1" applyAlignment="1">
      <alignment horizontal="center" vertical="center" wrapText="1"/>
    </xf>
    <xf numFmtId="0" fontId="6" fillId="13" borderId="79" xfId="0" applyFont="1" applyFill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80" xfId="0" applyFont="1" applyBorder="1" applyAlignment="1">
      <alignment horizontal="center" vertical="center"/>
    </xf>
    <xf numFmtId="0" fontId="6" fillId="13" borderId="110" xfId="0" applyFont="1" applyFill="1" applyBorder="1" applyAlignment="1">
      <alignment horizontal="center" vertical="center" wrapText="1"/>
    </xf>
    <xf numFmtId="164" fontId="75" fillId="13" borderId="115" xfId="0" applyNumberFormat="1" applyFont="1" applyFill="1" applyBorder="1" applyAlignment="1">
      <alignment horizontal="center" vertical="top" wrapText="1"/>
    </xf>
    <xf numFmtId="164" fontId="75" fillId="13" borderId="117" xfId="0" applyNumberFormat="1" applyFont="1" applyFill="1" applyBorder="1" applyAlignment="1">
      <alignment horizontal="center" vertical="top" wrapText="1"/>
    </xf>
    <xf numFmtId="164" fontId="75" fillId="13" borderId="126" xfId="0" applyNumberFormat="1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0" xfId="0"/>
    <xf numFmtId="0" fontId="23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6" xfId="0" applyFont="1" applyBorder="1"/>
    <xf numFmtId="0" fontId="2" fillId="0" borderId="79" xfId="0" applyFont="1" applyBorder="1" applyAlignment="1">
      <alignment horizontal="center"/>
    </xf>
    <xf numFmtId="0" fontId="2" fillId="0" borderId="80" xfId="0" applyFont="1" applyBorder="1"/>
    <xf numFmtId="0" fontId="29" fillId="0" borderId="15" xfId="0" applyFont="1" applyBorder="1" applyAlignment="1">
      <alignment horizontal="right" vertical="center"/>
    </xf>
    <xf numFmtId="0" fontId="12" fillId="0" borderId="15" xfId="0" applyFont="1" applyBorder="1" applyAlignment="1">
      <alignment horizontal="center"/>
    </xf>
    <xf numFmtId="0" fontId="2" fillId="0" borderId="60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83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2" fillId="0" borderId="8" xfId="0" applyFont="1" applyBorder="1"/>
    <xf numFmtId="0" fontId="6" fillId="0" borderId="8" xfId="0" applyFont="1" applyBorder="1" applyAlignment="1">
      <alignment horizontal="center"/>
    </xf>
    <xf numFmtId="0" fontId="2" fillId="0" borderId="9" xfId="0" applyFont="1" applyBorder="1"/>
    <xf numFmtId="0" fontId="11" fillId="0" borderId="0" xfId="0" applyFont="1" applyAlignment="1">
      <alignment horizontal="left" vertical="center" shrinkToFit="1"/>
    </xf>
    <xf numFmtId="0" fontId="7" fillId="0" borderId="32" xfId="0" applyFont="1" applyBorder="1" applyAlignment="1">
      <alignment horizontal="center" vertical="top"/>
    </xf>
    <xf numFmtId="0" fontId="2" fillId="0" borderId="26" xfId="0" applyFont="1" applyBorder="1"/>
    <xf numFmtId="0" fontId="2" fillId="0" borderId="34" xfId="0" applyFont="1" applyBorder="1"/>
    <xf numFmtId="0" fontId="7" fillId="0" borderId="32" xfId="0" applyFont="1" applyBorder="1" applyAlignment="1">
      <alignment horizontal="center" vertical="center"/>
    </xf>
    <xf numFmtId="0" fontId="2" fillId="0" borderId="35" xfId="0" applyFont="1" applyBorder="1"/>
    <xf numFmtId="0" fontId="2" fillId="0" borderId="33" xfId="0" applyFont="1" applyBorder="1"/>
    <xf numFmtId="0" fontId="7" fillId="0" borderId="18" xfId="0" applyFont="1" applyBorder="1" applyAlignment="1">
      <alignment horizontal="center" vertical="center" wrapText="1"/>
    </xf>
    <xf numFmtId="0" fontId="2" fillId="0" borderId="42" xfId="0" applyFont="1" applyBorder="1"/>
    <xf numFmtId="0" fontId="7" fillId="0" borderId="1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15" fillId="0" borderId="0" xfId="0" applyFont="1" applyAlignment="1">
      <alignment horizontal="left" vertical="center" wrapText="1"/>
    </xf>
    <xf numFmtId="0" fontId="7" fillId="0" borderId="14" xfId="0" applyFont="1" applyBorder="1" applyAlignment="1">
      <alignment horizontal="center" vertical="center"/>
    </xf>
    <xf numFmtId="0" fontId="2" fillId="0" borderId="20" xfId="0" applyFont="1" applyBorder="1"/>
    <xf numFmtId="0" fontId="2" fillId="0" borderId="28" xfId="0" applyFont="1" applyBorder="1"/>
    <xf numFmtId="0" fontId="7" fillId="0" borderId="18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0" fontId="2" fillId="0" borderId="53" xfId="0" applyFont="1" applyBorder="1"/>
    <xf numFmtId="0" fontId="11" fillId="0" borderId="15" xfId="0" applyFont="1" applyBorder="1" applyAlignment="1">
      <alignment horizontal="center"/>
    </xf>
    <xf numFmtId="0" fontId="7" fillId="0" borderId="1" xfId="0" applyFont="1" applyBorder="1" applyAlignment="1">
      <alignment horizontal="center" vertical="top"/>
    </xf>
    <xf numFmtId="0" fontId="7" fillId="0" borderId="18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2" fillId="0" borderId="48" xfId="0" applyFont="1" applyBorder="1"/>
    <xf numFmtId="0" fontId="2" fillId="0" borderId="81" xfId="0" applyFont="1" applyBorder="1"/>
    <xf numFmtId="0" fontId="2" fillId="0" borderId="79" xfId="0" applyFont="1" applyBorder="1"/>
    <xf numFmtId="0" fontId="2" fillId="0" borderId="43" xfId="0" applyFont="1" applyBorder="1"/>
    <xf numFmtId="0" fontId="7" fillId="0" borderId="32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/>
    </xf>
    <xf numFmtId="0" fontId="59" fillId="0" borderId="0" xfId="0" applyFont="1" applyAlignment="1">
      <alignment horizontal="center"/>
    </xf>
    <xf numFmtId="9" fontId="58" fillId="0" borderId="15" xfId="0" applyNumberFormat="1" applyFont="1" applyBorder="1" applyAlignment="1">
      <alignment horizontal="center"/>
    </xf>
    <xf numFmtId="9" fontId="3" fillId="0" borderId="15" xfId="0" applyNumberFormat="1" applyFont="1" applyBorder="1" applyAlignment="1">
      <alignment horizontal="center"/>
    </xf>
    <xf numFmtId="0" fontId="11" fillId="0" borderId="81" xfId="0" applyFont="1" applyBorder="1" applyAlignment="1">
      <alignment horizontal="center"/>
    </xf>
    <xf numFmtId="0" fontId="15" fillId="0" borderId="83" xfId="0" applyFont="1" applyBorder="1" applyAlignment="1">
      <alignment horizontal="center"/>
    </xf>
    <xf numFmtId="0" fontId="11" fillId="0" borderId="83" xfId="0" applyFont="1" applyBorder="1" applyAlignment="1">
      <alignment horizontal="center"/>
    </xf>
    <xf numFmtId="0" fontId="15" fillId="0" borderId="81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15" fillId="0" borderId="68" xfId="0" applyFont="1" applyBorder="1" applyAlignment="1">
      <alignment horizontal="center"/>
    </xf>
    <xf numFmtId="0" fontId="2" fillId="0" borderId="78" xfId="0" applyFont="1" applyBorder="1"/>
    <xf numFmtId="0" fontId="11" fillId="0" borderId="68" xfId="0" applyFont="1" applyBorder="1" applyAlignment="1">
      <alignment horizontal="center"/>
    </xf>
    <xf numFmtId="0" fontId="23" fillId="0" borderId="81" xfId="0" applyFont="1" applyBorder="1" applyAlignment="1">
      <alignment horizontal="center"/>
    </xf>
    <xf numFmtId="9" fontId="43" fillId="0" borderId="15" xfId="0" applyNumberFormat="1" applyFont="1" applyBorder="1" applyAlignment="1">
      <alignment horizontal="center"/>
    </xf>
    <xf numFmtId="0" fontId="20" fillId="0" borderId="68" xfId="0" applyFont="1" applyBorder="1" applyAlignment="1">
      <alignment horizontal="center"/>
    </xf>
    <xf numFmtId="0" fontId="15" fillId="0" borderId="79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33" fillId="0" borderId="60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2" fillId="0" borderId="82" xfId="0" applyFont="1" applyBorder="1"/>
    <xf numFmtId="0" fontId="11" fillId="0" borderId="68" xfId="0" applyFont="1" applyBorder="1"/>
    <xf numFmtId="0" fontId="2" fillId="0" borderId="55" xfId="0" applyFont="1" applyBorder="1"/>
    <xf numFmtId="0" fontId="2" fillId="0" borderId="56" xfId="0" applyFont="1" applyBorder="1"/>
    <xf numFmtId="0" fontId="7" fillId="0" borderId="44" xfId="0" applyFont="1" applyBorder="1" applyAlignment="1">
      <alignment horizontal="center"/>
    </xf>
    <xf numFmtId="0" fontId="2" fillId="0" borderId="40" xfId="0" applyFont="1" applyBorder="1"/>
    <xf numFmtId="0" fontId="16" fillId="0" borderId="44" xfId="0" applyFont="1" applyBorder="1" applyAlignment="1">
      <alignment horizontal="center"/>
    </xf>
    <xf numFmtId="0" fontId="7" fillId="0" borderId="83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2" fillId="0" borderId="58" xfId="0" applyFont="1" applyBorder="1"/>
    <xf numFmtId="0" fontId="11" fillId="0" borderId="79" xfId="0" applyFont="1" applyBorder="1" applyAlignment="1">
      <alignment horizontal="center"/>
    </xf>
    <xf numFmtId="0" fontId="2" fillId="0" borderId="83" xfId="0" applyFont="1" applyBorder="1"/>
    <xf numFmtId="0" fontId="11" fillId="0" borderId="83" xfId="0" applyFont="1" applyBorder="1"/>
    <xf numFmtId="0" fontId="16" fillId="0" borderId="36" xfId="0" applyFont="1" applyBorder="1" applyAlignment="1">
      <alignment horizontal="center"/>
    </xf>
    <xf numFmtId="0" fontId="2" fillId="0" borderId="71" xfId="0" applyFont="1" applyBorder="1"/>
    <xf numFmtId="0" fontId="27" fillId="0" borderId="65" xfId="0" applyFont="1" applyBorder="1" applyAlignment="1">
      <alignment horizontal="center"/>
    </xf>
    <xf numFmtId="0" fontId="2" fillId="0" borderId="74" xfId="0" applyFont="1" applyBorder="1"/>
    <xf numFmtId="0" fontId="2" fillId="0" borderId="85" xfId="0" applyFont="1" applyBorder="1"/>
    <xf numFmtId="0" fontId="64" fillId="0" borderId="79" xfId="0" applyFont="1" applyBorder="1" applyAlignment="1">
      <alignment horizontal="center"/>
    </xf>
    <xf numFmtId="0" fontId="2" fillId="0" borderId="69" xfId="0" applyFont="1" applyBorder="1"/>
    <xf numFmtId="0" fontId="6" fillId="0" borderId="57" xfId="0" applyFont="1" applyBorder="1"/>
    <xf numFmtId="0" fontId="15" fillId="4" borderId="79" xfId="0" applyFont="1" applyFill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3" fillId="0" borderId="81" xfId="0" applyFont="1" applyBorder="1" applyAlignment="1">
      <alignment horizontal="center"/>
    </xf>
    <xf numFmtId="0" fontId="13" fillId="0" borderId="68" xfId="0" applyFont="1" applyBorder="1" applyAlignment="1">
      <alignment horizontal="center"/>
    </xf>
    <xf numFmtId="0" fontId="15" fillId="0" borderId="79" xfId="0" applyFont="1" applyBorder="1"/>
    <xf numFmtId="0" fontId="2" fillId="0" borderId="72" xfId="0" applyFont="1" applyBorder="1"/>
    <xf numFmtId="0" fontId="16" fillId="0" borderId="38" xfId="0" applyFont="1" applyBorder="1" applyAlignment="1">
      <alignment horizontal="center"/>
    </xf>
    <xf numFmtId="0" fontId="2" fillId="0" borderId="75" xfId="0" applyFont="1" applyBorder="1"/>
    <xf numFmtId="0" fontId="8" fillId="0" borderId="65" xfId="0" applyFont="1" applyBorder="1" applyAlignment="1">
      <alignment horizontal="center"/>
    </xf>
    <xf numFmtId="0" fontId="2" fillId="0" borderId="67" xfId="0" applyFont="1" applyBorder="1"/>
    <xf numFmtId="0" fontId="16" fillId="0" borderId="65" xfId="0" applyFont="1" applyBorder="1" applyAlignment="1">
      <alignment horizontal="center"/>
    </xf>
    <xf numFmtId="0" fontId="11" fillId="4" borderId="81" xfId="0" applyFont="1" applyFill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20" fillId="4" borderId="68" xfId="0" applyFont="1" applyFill="1" applyBorder="1" applyAlignment="1">
      <alignment horizontal="center"/>
    </xf>
    <xf numFmtId="0" fontId="15" fillId="0" borderId="68" xfId="0" applyFont="1" applyBorder="1"/>
    <xf numFmtId="0" fontId="20" fillId="0" borderId="81" xfId="0" applyFont="1" applyBorder="1" applyAlignment="1">
      <alignment horizontal="center"/>
    </xf>
    <xf numFmtId="0" fontId="16" fillId="0" borderId="83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11" fillId="0" borderId="62" xfId="0" applyFont="1" applyBorder="1"/>
    <xf numFmtId="0" fontId="2" fillId="0" borderId="29" xfId="0" applyFont="1" applyBorder="1"/>
    <xf numFmtId="0" fontId="15" fillId="4" borderId="81" xfId="0" applyFont="1" applyFill="1" applyBorder="1" applyAlignment="1">
      <alignment horizontal="center"/>
    </xf>
    <xf numFmtId="0" fontId="15" fillId="4" borderId="68" xfId="0" applyFont="1" applyFill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76" xfId="0" applyFont="1" applyBorder="1"/>
    <xf numFmtId="0" fontId="2" fillId="0" borderId="63" xfId="0" applyFont="1" applyBorder="1"/>
    <xf numFmtId="0" fontId="20" fillId="0" borderId="15" xfId="0" applyFont="1" applyBorder="1" applyAlignment="1">
      <alignment horizontal="center"/>
    </xf>
    <xf numFmtId="0" fontId="20" fillId="0" borderId="15" xfId="0" applyFont="1" applyBorder="1"/>
    <xf numFmtId="0" fontId="11" fillId="0" borderId="65" xfId="0" applyFont="1" applyBorder="1" applyAlignment="1">
      <alignment horizontal="center"/>
    </xf>
    <xf numFmtId="0" fontId="2" fillId="0" borderId="66" xfId="0" applyFont="1" applyBorder="1"/>
    <xf numFmtId="0" fontId="2" fillId="0" borderId="64" xfId="0" applyFont="1" applyBorder="1"/>
    <xf numFmtId="0" fontId="2" fillId="0" borderId="81" xfId="0" applyFont="1" applyBorder="1" applyAlignment="1">
      <alignment horizontal="center"/>
    </xf>
    <xf numFmtId="0" fontId="11" fillId="0" borderId="15" xfId="0" applyFont="1" applyBorder="1"/>
    <xf numFmtId="0" fontId="16" fillId="0" borderId="81" xfId="0" applyFont="1" applyBorder="1" applyAlignment="1">
      <alignment horizontal="center"/>
    </xf>
    <xf numFmtId="0" fontId="7" fillId="0" borderId="81" xfId="0" applyFont="1" applyBorder="1" applyAlignment="1">
      <alignment horizontal="center"/>
    </xf>
    <xf numFmtId="0" fontId="11" fillId="0" borderId="22" xfId="0" applyFont="1" applyBorder="1" applyAlignment="1">
      <alignment horizontal="left"/>
    </xf>
    <xf numFmtId="0" fontId="17" fillId="0" borderId="44" xfId="0" applyFont="1" applyBorder="1" applyAlignment="1">
      <alignment horizontal="center"/>
    </xf>
    <xf numFmtId="0" fontId="13" fillId="0" borderId="0" xfId="0" applyFont="1" applyAlignment="1">
      <alignment horizontal="center"/>
    </xf>
    <xf numFmtId="16" fontId="11" fillId="0" borderId="15" xfId="0" applyNumberFormat="1" applyFont="1" applyBorder="1" applyAlignment="1">
      <alignment horizontal="center"/>
    </xf>
    <xf numFmtId="0" fontId="27" fillId="0" borderId="81" xfId="0" applyFont="1" applyBorder="1" applyAlignment="1">
      <alignment horizontal="center"/>
    </xf>
    <xf numFmtId="0" fontId="7" fillId="0" borderId="79" xfId="0" applyFont="1" applyBorder="1" applyAlignment="1">
      <alignment horizontal="center"/>
    </xf>
    <xf numFmtId="0" fontId="13" fillId="0" borderId="83" xfId="0" applyFont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17" fillId="0" borderId="83" xfId="0" applyFont="1" applyBorder="1" applyAlignment="1">
      <alignment horizontal="center"/>
    </xf>
  </cellXfs>
  <cellStyles count="2">
    <cellStyle name="Normal" xfId="0" builtinId="0"/>
    <cellStyle name="Pourcentage" xfId="1" builtinId="5"/>
  </cellStyles>
  <dxfs count="50"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8080"/>
          <bgColor rgb="FFFF808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8080"/>
          <bgColor rgb="FF008080"/>
        </patternFill>
      </fill>
      <alignment wrapText="0" shrinkToFit="0"/>
      <border>
        <left/>
        <right/>
        <top/>
        <bottom/>
      </border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Pierre MAUBORGNE" id="{66A71764-6462-45C3-873F-605446A7B09B}" userId="S::pierre.mauborgne@upsti.fr::9b1098db-6b3e-45dd-9c77-6aee369316c6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8" dT="2020-12-09T10:04:21.20" personId="{66A71764-6462-45C3-873F-605446A7B09B}" id="{EBA3AF95-0B0D-464C-8198-CB4206EE8698}">
    <text>Mis dans IMT Lille Douai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3282B-55F0-4A7A-A0A3-4C8EE42C3DE6}">
  <sheetPr>
    <pageSetUpPr fitToPage="1"/>
  </sheetPr>
  <dimension ref="A1:AM999"/>
  <sheetViews>
    <sheetView topLeftCell="A6" zoomScale="85" zoomScaleNormal="85" workbookViewId="0">
      <selection activeCell="I8" sqref="I8"/>
    </sheetView>
  </sheetViews>
  <sheetFormatPr baseColWidth="10" defaultColWidth="17.28515625" defaultRowHeight="15" customHeight="1" x14ac:dyDescent="0.2"/>
  <cols>
    <col min="1" max="1" width="19.5703125" customWidth="1"/>
    <col min="2" max="2" width="14.140625" bestFit="1" customWidth="1"/>
    <col min="3" max="8" width="10" customWidth="1"/>
    <col min="9" max="9" width="9" customWidth="1"/>
    <col min="10" max="10" width="10" customWidth="1"/>
    <col min="11" max="11" width="13.85546875" customWidth="1"/>
    <col min="12" max="12" width="15.28515625" bestFit="1" customWidth="1"/>
    <col min="13" max="27" width="10" customWidth="1"/>
    <col min="28" max="29" width="4.5703125" bestFit="1" customWidth="1"/>
    <col min="32" max="32" width="14" bestFit="1" customWidth="1"/>
    <col min="33" max="33" width="5.5703125" bestFit="1" customWidth="1"/>
    <col min="34" max="35" width="6.140625" bestFit="1" customWidth="1"/>
    <col min="36" max="37" width="5" bestFit="1" customWidth="1"/>
    <col min="38" max="38" width="9.42578125" customWidth="1"/>
    <col min="39" max="39" width="9.42578125" bestFit="1" customWidth="1"/>
  </cols>
  <sheetData>
    <row r="1" spans="1:39" ht="12" customHeight="1" x14ac:dyDescent="0.2">
      <c r="A1" s="1400" t="s">
        <v>925</v>
      </c>
      <c r="B1" s="1401"/>
      <c r="C1" s="1401"/>
      <c r="D1" s="1401"/>
      <c r="E1" s="1401"/>
      <c r="F1" s="1401"/>
      <c r="G1" s="1401"/>
      <c r="H1" s="1401"/>
      <c r="I1" s="1402"/>
      <c r="K1" s="1393" t="s">
        <v>926</v>
      </c>
      <c r="L1" s="1393"/>
      <c r="M1" s="1393"/>
      <c r="N1" s="1393"/>
      <c r="O1" s="1393"/>
      <c r="P1" s="1393"/>
      <c r="Q1" s="1393"/>
      <c r="R1" s="1393"/>
      <c r="U1" s="534" t="s">
        <v>942</v>
      </c>
      <c r="AE1" s="534" t="s">
        <v>943</v>
      </c>
    </row>
    <row r="2" spans="1:39" ht="12.75" customHeight="1" thickBot="1" x14ac:dyDescent="0.25">
      <c r="A2" s="1403"/>
      <c r="B2" s="1404"/>
      <c r="C2" s="1404"/>
      <c r="D2" s="1404"/>
      <c r="E2" s="1404"/>
      <c r="F2" s="1404"/>
      <c r="G2" s="1404"/>
      <c r="H2" s="1404"/>
      <c r="I2" s="1405"/>
      <c r="K2" s="1393"/>
      <c r="L2" s="1393"/>
      <c r="M2" s="1393"/>
      <c r="N2" s="1393"/>
      <c r="O2" s="1393"/>
      <c r="P2" s="1393"/>
      <c r="Q2" s="1393"/>
      <c r="R2" s="1393"/>
    </row>
    <row r="3" spans="1:39" ht="12.75" customHeight="1" thickBot="1" x14ac:dyDescent="0.25">
      <c r="A3" s="516"/>
      <c r="B3" s="1370"/>
      <c r="C3" s="1078" t="s">
        <v>5</v>
      </c>
      <c r="D3" s="1079" t="s">
        <v>6</v>
      </c>
      <c r="E3" s="1080" t="s">
        <v>7</v>
      </c>
      <c r="F3" s="1081" t="s">
        <v>8</v>
      </c>
      <c r="G3" s="1082" t="s">
        <v>9</v>
      </c>
      <c r="H3" s="1079" t="s">
        <v>63</v>
      </c>
      <c r="I3" s="1344" t="s">
        <v>914</v>
      </c>
      <c r="M3" s="140" t="s">
        <v>5</v>
      </c>
      <c r="N3" s="140" t="s">
        <v>6</v>
      </c>
      <c r="O3" s="140" t="s">
        <v>7</v>
      </c>
      <c r="P3" s="140" t="s">
        <v>8</v>
      </c>
      <c r="Q3" s="140" t="s">
        <v>9</v>
      </c>
      <c r="R3" s="1059" t="s">
        <v>63</v>
      </c>
      <c r="S3" s="140" t="s">
        <v>914</v>
      </c>
      <c r="W3" t="s">
        <v>5</v>
      </c>
      <c r="X3" t="s">
        <v>6</v>
      </c>
      <c r="Y3" t="s">
        <v>7</v>
      </c>
      <c r="Z3" t="s">
        <v>8</v>
      </c>
      <c r="AA3" t="s">
        <v>9</v>
      </c>
      <c r="AB3" t="s">
        <v>63</v>
      </c>
      <c r="AC3" t="s">
        <v>914</v>
      </c>
      <c r="AG3" t="s">
        <v>5</v>
      </c>
      <c r="AH3" t="s">
        <v>6</v>
      </c>
      <c r="AI3" t="s">
        <v>7</v>
      </c>
      <c r="AJ3" t="s">
        <v>8</v>
      </c>
      <c r="AK3" t="s">
        <v>9</v>
      </c>
      <c r="AL3" t="s">
        <v>63</v>
      </c>
      <c r="AM3" t="s">
        <v>914</v>
      </c>
    </row>
    <row r="4" spans="1:39" ht="12" customHeight="1" x14ac:dyDescent="0.2">
      <c r="A4" s="1094" t="s">
        <v>11</v>
      </c>
      <c r="B4" s="1090" t="s">
        <v>12</v>
      </c>
      <c r="C4" s="1060">
        <f>'Détail 2023'!C110</f>
        <v>1159</v>
      </c>
      <c r="D4" s="1060">
        <f>'Détail 2023'!D110</f>
        <v>578</v>
      </c>
      <c r="E4" s="1060">
        <f>'Détail 2023'!F110</f>
        <v>856</v>
      </c>
      <c r="F4" s="1060">
        <f>'Détail 2023'!G110</f>
        <v>234</v>
      </c>
      <c r="G4" s="1060">
        <f>'Détail 2023'!H110</f>
        <v>83</v>
      </c>
      <c r="H4" s="1060">
        <f>'Détail 2023'!I110</f>
        <v>15</v>
      </c>
      <c r="I4" s="1064">
        <f>'Détail 2023'!J110</f>
        <v>214</v>
      </c>
      <c r="K4" s="533" t="s">
        <v>11</v>
      </c>
      <c r="L4" t="s">
        <v>12</v>
      </c>
      <c r="M4" s="1318">
        <v>1212</v>
      </c>
      <c r="N4" s="1064">
        <v>605</v>
      </c>
      <c r="O4" s="1096">
        <v>902</v>
      </c>
      <c r="P4" s="1064">
        <v>243</v>
      </c>
      <c r="Q4" s="1096">
        <v>86</v>
      </c>
      <c r="R4" s="1318">
        <v>15</v>
      </c>
      <c r="S4" s="1345"/>
      <c r="U4" t="s">
        <v>11</v>
      </c>
      <c r="V4" t="s">
        <v>12</v>
      </c>
      <c r="W4" s="1368">
        <f>C4/$W$50</f>
        <v>0.26424988600091198</v>
      </c>
      <c r="X4" s="1368">
        <f>D4/$X$50</f>
        <v>0.17176820208023774</v>
      </c>
      <c r="Y4" s="1368">
        <f>E4/$Y$50</f>
        <v>0.23824102421374896</v>
      </c>
      <c r="Z4" s="1368">
        <f>F4/$Z$50</f>
        <v>0.11481844946025516</v>
      </c>
      <c r="AA4" s="1368">
        <f>G4/$AA$50</f>
        <v>0.13301282051282051</v>
      </c>
      <c r="AB4" s="1368">
        <f>H4/$AB$50</f>
        <v>2.1929824561403508E-2</v>
      </c>
      <c r="AC4" s="1368">
        <f>I4/$AC$50</f>
        <v>0.24739884393063583</v>
      </c>
      <c r="AE4" t="s">
        <v>11</v>
      </c>
      <c r="AF4" t="s">
        <v>12</v>
      </c>
      <c r="AG4" s="1368">
        <f>M4/$C$52</f>
        <v>0.13492151842368919</v>
      </c>
      <c r="AH4" s="1368">
        <f>N4/$D$52</f>
        <v>0.11704391565099632</v>
      </c>
      <c r="AI4" s="1368">
        <f>O4/$E$52</f>
        <v>0.155893536121673</v>
      </c>
      <c r="AJ4" s="1368">
        <f>P4/$F$52</f>
        <v>9.6889952153110054E-2</v>
      </c>
      <c r="AK4" s="1368">
        <f>Q4/$G$52</f>
        <v>6.2138728323699419E-2</v>
      </c>
      <c r="AL4" s="1368" t="e">
        <f>R4/$H$52</f>
        <v>#VALUE!</v>
      </c>
      <c r="AM4" s="1368">
        <f>S4/$I$52</f>
        <v>0</v>
      </c>
    </row>
    <row r="5" spans="1:39" ht="12" customHeight="1" x14ac:dyDescent="0.2">
      <c r="A5" s="1083"/>
      <c r="B5" s="1067" t="s">
        <v>13</v>
      </c>
      <c r="C5" s="1061">
        <v>0</v>
      </c>
      <c r="D5" s="1062">
        <f>'Détail 2023'!E110</f>
        <v>550</v>
      </c>
      <c r="E5" s="1063">
        <v>0</v>
      </c>
      <c r="F5" s="1062">
        <v>0</v>
      </c>
      <c r="G5" s="1063">
        <v>0</v>
      </c>
      <c r="H5" s="1061">
        <v>0</v>
      </c>
      <c r="I5" s="1062">
        <v>0</v>
      </c>
      <c r="K5" s="533"/>
      <c r="L5" t="s">
        <v>13</v>
      </c>
      <c r="M5" s="1061">
        <v>0</v>
      </c>
      <c r="N5" s="1062">
        <v>550</v>
      </c>
      <c r="O5" s="1063">
        <v>0</v>
      </c>
      <c r="P5" s="1062">
        <v>0</v>
      </c>
      <c r="Q5" s="1063">
        <v>0</v>
      </c>
      <c r="R5" s="1061">
        <v>0</v>
      </c>
      <c r="S5" s="1346"/>
      <c r="V5" t="s">
        <v>13</v>
      </c>
      <c r="W5" s="1368">
        <f t="shared" ref="W5:W49" si="0">C5/$W$50</f>
        <v>0</v>
      </c>
      <c r="X5" s="1368">
        <f t="shared" ref="X5:X49" si="1">D5/$X$50</f>
        <v>0.16344725111441308</v>
      </c>
      <c r="Y5" s="1368">
        <f t="shared" ref="Y5:Y49" si="2">E5/$Y$50</f>
        <v>0</v>
      </c>
      <c r="Z5" s="1368">
        <f t="shared" ref="Z5:Z49" si="3">F5/$Z$50</f>
        <v>0</v>
      </c>
      <c r="AA5" s="1368">
        <f t="shared" ref="AA5:AA49" si="4">G5/$AA$50</f>
        <v>0</v>
      </c>
      <c r="AB5" s="1368">
        <f t="shared" ref="AB5:AB49" si="5">H5/$AB$50</f>
        <v>0</v>
      </c>
      <c r="AC5" s="1368">
        <f t="shared" ref="AC5:AC49" si="6">I5/$AC$50</f>
        <v>0</v>
      </c>
      <c r="AF5" t="s">
        <v>13</v>
      </c>
      <c r="AG5" s="1368">
        <f t="shared" ref="AG5:AG50" si="7">M5/$C$52</f>
        <v>0</v>
      </c>
      <c r="AH5" s="1368">
        <f t="shared" ref="AH5:AH50" si="8">N5/$D$52</f>
        <v>0.10640355968272393</v>
      </c>
      <c r="AI5" s="1368">
        <f t="shared" ref="AI5:AI50" si="9">O5/$E$52</f>
        <v>0</v>
      </c>
      <c r="AJ5" s="1368">
        <f t="shared" ref="AJ5:AJ50" si="10">P5/$F$52</f>
        <v>0</v>
      </c>
      <c r="AK5" s="1368">
        <f t="shared" ref="AK5:AK50" si="11">Q5/$G$52</f>
        <v>0</v>
      </c>
      <c r="AL5" s="1368" t="e">
        <f t="shared" ref="AL5:AL50" si="12">R5/$H$52</f>
        <v>#VALUE!</v>
      </c>
      <c r="AM5" s="1368">
        <f t="shared" ref="AM5:AM50" si="13">S5/$I$52</f>
        <v>0</v>
      </c>
    </row>
    <row r="6" spans="1:39" ht="13.5" thickBot="1" x14ac:dyDescent="0.25">
      <c r="A6" s="1083"/>
      <c r="B6" s="1067" t="s">
        <v>14</v>
      </c>
      <c r="C6" s="1364">
        <f>'Détail 2023'!C142</f>
        <v>178</v>
      </c>
      <c r="D6" s="1364">
        <f>SUM('Détail 2023'!D142:E142)</f>
        <v>177</v>
      </c>
      <c r="E6" s="1364">
        <f>'Détail 2023'!F142</f>
        <v>141</v>
      </c>
      <c r="F6" s="1364">
        <f>'Détail 2023'!F142</f>
        <v>141</v>
      </c>
      <c r="G6" s="1364">
        <f>'Détail 2023'!G142</f>
        <v>134</v>
      </c>
      <c r="H6" s="1364">
        <f>'Détail 2023'!H142</f>
        <v>299</v>
      </c>
      <c r="I6" s="1365">
        <f>'Détail 2023'!I142</f>
        <v>62</v>
      </c>
      <c r="K6" s="533"/>
      <c r="L6" t="s">
        <v>14</v>
      </c>
      <c r="M6" s="1061">
        <v>186</v>
      </c>
      <c r="N6" s="1062">
        <v>154</v>
      </c>
      <c r="O6" s="1063">
        <v>137</v>
      </c>
      <c r="P6" s="1062">
        <v>54</v>
      </c>
      <c r="Q6" s="1063">
        <v>250</v>
      </c>
      <c r="R6" s="1061">
        <v>42</v>
      </c>
      <c r="S6" s="1346"/>
      <c r="V6" t="s">
        <v>14</v>
      </c>
      <c r="W6" s="1368">
        <f t="shared" si="0"/>
        <v>4.0583675330597355E-2</v>
      </c>
      <c r="X6" s="1368">
        <f t="shared" si="1"/>
        <v>5.2600297176820209E-2</v>
      </c>
      <c r="Y6" s="1368">
        <f t="shared" si="2"/>
        <v>3.92429724464236E-2</v>
      </c>
      <c r="Z6" s="1368">
        <f t="shared" si="3"/>
        <v>6.9185475956820411E-2</v>
      </c>
      <c r="AA6" s="1368">
        <f t="shared" si="4"/>
        <v>0.21474358974358973</v>
      </c>
      <c r="AB6" s="1368">
        <f t="shared" si="5"/>
        <v>0.4371345029239766</v>
      </c>
      <c r="AC6" s="1368">
        <f t="shared" si="6"/>
        <v>7.1676300578034688E-2</v>
      </c>
      <c r="AF6" t="s">
        <v>14</v>
      </c>
      <c r="AG6" s="1368">
        <f t="shared" si="7"/>
        <v>2.0705777579873092E-2</v>
      </c>
      <c r="AH6" s="1368">
        <f t="shared" si="8"/>
        <v>2.97929967111627E-2</v>
      </c>
      <c r="AI6" s="1368">
        <f t="shared" si="9"/>
        <v>2.3677843069478049E-2</v>
      </c>
      <c r="AJ6" s="1368">
        <f t="shared" si="10"/>
        <v>2.1531100478468901E-2</v>
      </c>
      <c r="AK6" s="1368">
        <f t="shared" si="11"/>
        <v>0.18063583815028902</v>
      </c>
      <c r="AL6" s="1368" t="e">
        <f t="shared" si="12"/>
        <v>#VALUE!</v>
      </c>
      <c r="AM6" s="1368">
        <f t="shared" si="13"/>
        <v>0</v>
      </c>
    </row>
    <row r="7" spans="1:39" ht="13.5" thickBot="1" x14ac:dyDescent="0.25">
      <c r="A7" s="1083"/>
      <c r="B7" s="1074" t="s">
        <v>15</v>
      </c>
      <c r="C7" s="1078">
        <f>SUM(C4:C6)</f>
        <v>1337</v>
      </c>
      <c r="D7" s="1078">
        <f t="shared" ref="D7:I7" si="14">SUM(D4:D6)</f>
        <v>1305</v>
      </c>
      <c r="E7" s="1078">
        <f t="shared" si="14"/>
        <v>997</v>
      </c>
      <c r="F7" s="1078">
        <f t="shared" si="14"/>
        <v>375</v>
      </c>
      <c r="G7" s="1078">
        <f t="shared" si="14"/>
        <v>217</v>
      </c>
      <c r="H7" s="1078">
        <f t="shared" si="14"/>
        <v>314</v>
      </c>
      <c r="I7" s="1079">
        <f t="shared" si="14"/>
        <v>276</v>
      </c>
      <c r="K7" s="533"/>
      <c r="L7" s="873" t="s">
        <v>15</v>
      </c>
      <c r="M7" s="1288">
        <v>1398</v>
      </c>
      <c r="N7" s="1289">
        <v>1309</v>
      </c>
      <c r="O7" s="1290">
        <v>1039</v>
      </c>
      <c r="P7" s="1291">
        <v>297</v>
      </c>
      <c r="Q7" s="1292">
        <v>336</v>
      </c>
      <c r="R7" s="1350">
        <v>57</v>
      </c>
      <c r="S7" s="1346"/>
      <c r="V7" t="s">
        <v>15</v>
      </c>
      <c r="W7" s="1368">
        <f t="shared" si="0"/>
        <v>0.30483356133150935</v>
      </c>
      <c r="X7" s="1368">
        <f t="shared" si="1"/>
        <v>0.38781575037147104</v>
      </c>
      <c r="Y7" s="1368">
        <f t="shared" si="2"/>
        <v>0.27748399666017254</v>
      </c>
      <c r="Z7" s="1368">
        <f t="shared" si="3"/>
        <v>0.18400392541707555</v>
      </c>
      <c r="AA7" s="1368">
        <f t="shared" si="4"/>
        <v>0.34775641025641024</v>
      </c>
      <c r="AB7" s="1368">
        <f t="shared" si="5"/>
        <v>0.45906432748538012</v>
      </c>
      <c r="AC7" s="1368">
        <f t="shared" si="6"/>
        <v>0.31907514450867053</v>
      </c>
      <c r="AF7" t="s">
        <v>15</v>
      </c>
      <c r="AG7" s="1368">
        <f t="shared" si="7"/>
        <v>0.15562729600356229</v>
      </c>
      <c r="AH7" s="1368">
        <f t="shared" si="8"/>
        <v>0.25324047204488298</v>
      </c>
      <c r="AI7" s="1368">
        <f t="shared" si="9"/>
        <v>0.17957137919115104</v>
      </c>
      <c r="AJ7" s="1368">
        <f t="shared" si="10"/>
        <v>0.11842105263157894</v>
      </c>
      <c r="AK7" s="1368">
        <f t="shared" si="11"/>
        <v>0.24277456647398843</v>
      </c>
      <c r="AL7" s="1368" t="e">
        <f t="shared" si="12"/>
        <v>#VALUE!</v>
      </c>
      <c r="AM7" s="1368">
        <f t="shared" si="13"/>
        <v>0</v>
      </c>
    </row>
    <row r="8" spans="1:39" ht="12" customHeight="1" thickBot="1" x14ac:dyDescent="0.25">
      <c r="A8" s="1083" t="s">
        <v>16</v>
      </c>
      <c r="B8" s="1089" t="s">
        <v>17</v>
      </c>
      <c r="C8" s="1387">
        <f>'Détail 2023'!L178</f>
        <v>866</v>
      </c>
      <c r="D8" s="1388"/>
      <c r="E8" s="1389"/>
      <c r="F8" s="1077">
        <f>'Détail 2023'!G178</f>
        <v>150</v>
      </c>
      <c r="G8" s="1077">
        <f>'Détail 2023'!H178</f>
        <v>128</v>
      </c>
      <c r="H8" s="1077">
        <f>'Détail 2023'!I178</f>
        <v>149</v>
      </c>
      <c r="I8" s="1077">
        <f>'Détail 2023'!J178</f>
        <v>151</v>
      </c>
      <c r="K8" s="533" t="s">
        <v>16</v>
      </c>
      <c r="L8" t="s">
        <v>17</v>
      </c>
      <c r="M8" s="1390">
        <v>857</v>
      </c>
      <c r="N8" s="1391"/>
      <c r="O8" s="1392"/>
      <c r="P8" s="1293">
        <v>169</v>
      </c>
      <c r="Q8" s="1294">
        <v>119</v>
      </c>
      <c r="R8" s="1351">
        <v>151</v>
      </c>
      <c r="S8" s="1346"/>
      <c r="U8" t="s">
        <v>16</v>
      </c>
      <c r="V8" t="s">
        <v>17</v>
      </c>
      <c r="W8" s="1368">
        <v>0</v>
      </c>
      <c r="X8" s="1368">
        <f t="shared" si="1"/>
        <v>0</v>
      </c>
      <c r="Y8" s="1368">
        <f t="shared" si="2"/>
        <v>0</v>
      </c>
      <c r="Z8" s="1368">
        <f t="shared" si="3"/>
        <v>7.3601570166830221E-2</v>
      </c>
      <c r="AA8" s="1368">
        <f t="shared" si="4"/>
        <v>0.20512820512820512</v>
      </c>
      <c r="AB8" s="1368">
        <f t="shared" si="5"/>
        <v>0.21783625730994152</v>
      </c>
      <c r="AC8" s="1368">
        <f t="shared" si="6"/>
        <v>0.1745664739884393</v>
      </c>
      <c r="AE8" t="s">
        <v>16</v>
      </c>
      <c r="AF8" t="s">
        <v>17</v>
      </c>
      <c r="AG8" s="1368">
        <f t="shared" si="7"/>
        <v>9.5402426806189475E-2</v>
      </c>
      <c r="AH8" s="1368">
        <f t="shared" si="8"/>
        <v>0</v>
      </c>
      <c r="AI8" s="1368">
        <f t="shared" si="9"/>
        <v>0</v>
      </c>
      <c r="AJ8" s="1368">
        <f t="shared" si="10"/>
        <v>6.7384370015948963E-2</v>
      </c>
      <c r="AK8" s="1368">
        <f t="shared" si="11"/>
        <v>8.5982658959537578E-2</v>
      </c>
      <c r="AL8" s="1368" t="e">
        <f t="shared" si="12"/>
        <v>#VALUE!</v>
      </c>
      <c r="AM8" s="1368">
        <f t="shared" si="13"/>
        <v>0</v>
      </c>
    </row>
    <row r="9" spans="1:39" ht="12" customHeight="1" x14ac:dyDescent="0.2">
      <c r="A9" s="1083"/>
      <c r="B9" s="1067" t="s">
        <v>18</v>
      </c>
      <c r="C9" s="1076">
        <f>'Détail 2023'!C190</f>
        <v>214</v>
      </c>
      <c r="D9" s="1076">
        <f>'Détail 2023'!D190</f>
        <v>117</v>
      </c>
      <c r="E9" s="1076">
        <f>'Détail 2023'!F190</f>
        <v>251</v>
      </c>
      <c r="F9" s="1076">
        <f>'Détail 2023'!G190</f>
        <v>137</v>
      </c>
      <c r="G9" s="1076">
        <f>'Détail 2023'!H190</f>
        <v>0</v>
      </c>
      <c r="H9" s="1076">
        <f>'Détail 2023'!I190</f>
        <v>25</v>
      </c>
      <c r="I9" s="1295">
        <f>'Détail 2023'!J190</f>
        <v>45</v>
      </c>
      <c r="K9" s="533"/>
      <c r="L9" t="s">
        <v>18</v>
      </c>
      <c r="M9" s="1076">
        <v>219</v>
      </c>
      <c r="N9" s="1295">
        <v>143</v>
      </c>
      <c r="O9" s="1296">
        <v>228</v>
      </c>
      <c r="P9" s="1065">
        <v>135</v>
      </c>
      <c r="Q9" s="1297">
        <v>0</v>
      </c>
      <c r="R9" s="1352">
        <v>25</v>
      </c>
      <c r="S9" s="1346"/>
      <c r="V9" t="s">
        <v>18</v>
      </c>
      <c r="W9" s="1368">
        <f t="shared" si="0"/>
        <v>4.8791609667122662E-2</v>
      </c>
      <c r="X9" s="1368">
        <f t="shared" si="1"/>
        <v>3.4769687964338783E-2</v>
      </c>
      <c r="Y9" s="1368">
        <f t="shared" si="2"/>
        <v>6.9858057333704426E-2</v>
      </c>
      <c r="Z9" s="1368">
        <f t="shared" si="3"/>
        <v>6.7222767419038279E-2</v>
      </c>
      <c r="AA9" s="1368">
        <f t="shared" si="4"/>
        <v>0</v>
      </c>
      <c r="AB9" s="1368">
        <f t="shared" si="5"/>
        <v>3.6549707602339179E-2</v>
      </c>
      <c r="AC9" s="1368">
        <f t="shared" si="6"/>
        <v>5.2023121387283239E-2</v>
      </c>
      <c r="AF9" t="s">
        <v>18</v>
      </c>
      <c r="AG9" s="1368">
        <f t="shared" si="7"/>
        <v>2.4379383279527999E-2</v>
      </c>
      <c r="AH9" s="1368">
        <f t="shared" si="8"/>
        <v>2.7664925517508224E-2</v>
      </c>
      <c r="AI9" s="1368">
        <f t="shared" si="9"/>
        <v>3.9405461458693399E-2</v>
      </c>
      <c r="AJ9" s="1368">
        <f t="shared" si="10"/>
        <v>5.3827751196172252E-2</v>
      </c>
      <c r="AK9" s="1368">
        <f t="shared" si="11"/>
        <v>0</v>
      </c>
      <c r="AL9" s="1368" t="e">
        <f t="shared" si="12"/>
        <v>#VALUE!</v>
      </c>
      <c r="AM9" s="1368">
        <f t="shared" si="13"/>
        <v>0</v>
      </c>
    </row>
    <row r="10" spans="1:39" ht="13.5" thickBot="1" x14ac:dyDescent="0.25">
      <c r="A10" s="1083"/>
      <c r="B10" s="1067" t="s">
        <v>19</v>
      </c>
      <c r="C10" s="1397">
        <f>'Détail 2023'!L204</f>
        <v>132</v>
      </c>
      <c r="D10" s="1398"/>
      <c r="E10" s="1399"/>
      <c r="F10" s="1065">
        <f>'Détail 2023'!G204</f>
        <v>93</v>
      </c>
      <c r="G10" s="1065">
        <f>'Détail 2023'!H204</f>
        <v>0</v>
      </c>
      <c r="H10" s="1065">
        <f>'Détail 2023'!I204</f>
        <v>25</v>
      </c>
      <c r="I10" s="1366" t="s">
        <v>940</v>
      </c>
      <c r="K10" s="533"/>
      <c r="L10" t="s">
        <v>19</v>
      </c>
      <c r="M10" s="1298">
        <v>89</v>
      </c>
      <c r="N10" s="1299">
        <v>83</v>
      </c>
      <c r="O10" s="1300">
        <v>105</v>
      </c>
      <c r="P10" s="1065">
        <v>139</v>
      </c>
      <c r="Q10" s="1297">
        <v>0</v>
      </c>
      <c r="R10" s="1352">
        <v>35</v>
      </c>
      <c r="S10" s="1346"/>
      <c r="V10" t="s">
        <v>19</v>
      </c>
      <c r="W10" s="1368">
        <v>0</v>
      </c>
      <c r="X10" s="1368">
        <f t="shared" si="1"/>
        <v>0</v>
      </c>
      <c r="Y10" s="1368">
        <f t="shared" si="2"/>
        <v>0</v>
      </c>
      <c r="Z10" s="1368">
        <f t="shared" si="3"/>
        <v>4.5632973503434739E-2</v>
      </c>
      <c r="AA10" s="1368">
        <f t="shared" si="4"/>
        <v>0</v>
      </c>
      <c r="AB10" s="1368">
        <f t="shared" si="5"/>
        <v>3.6549707602339179E-2</v>
      </c>
      <c r="AC10" s="1368"/>
      <c r="AF10" t="s">
        <v>19</v>
      </c>
      <c r="AG10" s="1368">
        <f t="shared" si="7"/>
        <v>9.9076032505844378E-3</v>
      </c>
      <c r="AH10" s="1368">
        <f t="shared" si="8"/>
        <v>1.6057264461211068E-2</v>
      </c>
      <c r="AI10" s="1368">
        <f t="shared" si="9"/>
        <v>1.8147251987556168E-2</v>
      </c>
      <c r="AJ10" s="1368">
        <f t="shared" si="10"/>
        <v>5.5422647527910686E-2</v>
      </c>
      <c r="AK10" s="1368">
        <f t="shared" si="11"/>
        <v>0</v>
      </c>
      <c r="AL10" s="1368" t="e">
        <f t="shared" si="12"/>
        <v>#VALUE!</v>
      </c>
      <c r="AM10" s="1368">
        <f t="shared" si="13"/>
        <v>0</v>
      </c>
    </row>
    <row r="11" spans="1:39" ht="12" customHeight="1" thickBot="1" x14ac:dyDescent="0.25">
      <c r="A11" s="1083"/>
      <c r="B11" s="1067" t="s">
        <v>20</v>
      </c>
      <c r="C11" s="1382">
        <f>'Détail 2023'!L222</f>
        <v>483</v>
      </c>
      <c r="D11" s="1383"/>
      <c r="E11" s="1384"/>
      <c r="F11" s="1065">
        <f>'Détail 2023'!G222</f>
        <v>125</v>
      </c>
      <c r="G11" s="1065">
        <f>'Détail 2023'!H222</f>
        <v>41</v>
      </c>
      <c r="H11" s="1065">
        <f>'Détail 2023'!I222</f>
        <v>20</v>
      </c>
      <c r="I11" s="1366" t="s">
        <v>940</v>
      </c>
      <c r="L11" t="s">
        <v>20</v>
      </c>
      <c r="M11" s="1394">
        <v>496</v>
      </c>
      <c r="N11" s="1395"/>
      <c r="O11" s="1396"/>
      <c r="P11" s="1065">
        <v>85</v>
      </c>
      <c r="Q11" s="1297">
        <v>0</v>
      </c>
      <c r="R11" s="1352">
        <v>20</v>
      </c>
      <c r="S11" s="1346"/>
      <c r="V11" t="s">
        <v>20</v>
      </c>
      <c r="W11" s="1368">
        <v>0</v>
      </c>
      <c r="X11" s="1368">
        <f t="shared" si="1"/>
        <v>0</v>
      </c>
      <c r="Y11" s="1368">
        <f t="shared" si="2"/>
        <v>0</v>
      </c>
      <c r="Z11" s="1368">
        <f t="shared" si="3"/>
        <v>6.1334641805691856E-2</v>
      </c>
      <c r="AA11" s="1368">
        <f t="shared" si="4"/>
        <v>6.5705128205128208E-2</v>
      </c>
      <c r="AB11" s="1368">
        <f t="shared" si="5"/>
        <v>2.9239766081871343E-2</v>
      </c>
      <c r="AC11" s="1368"/>
      <c r="AF11" t="s">
        <v>20</v>
      </c>
      <c r="AG11" s="1368">
        <f t="shared" si="7"/>
        <v>5.5215406879661581E-2</v>
      </c>
      <c r="AH11" s="1368">
        <f t="shared" si="8"/>
        <v>0</v>
      </c>
      <c r="AI11" s="1368">
        <f t="shared" si="9"/>
        <v>0</v>
      </c>
      <c r="AJ11" s="1368">
        <f t="shared" si="10"/>
        <v>3.3891547049441785E-2</v>
      </c>
      <c r="AK11" s="1368">
        <f t="shared" si="11"/>
        <v>0</v>
      </c>
      <c r="AL11" s="1368" t="e">
        <f t="shared" si="12"/>
        <v>#VALUE!</v>
      </c>
      <c r="AM11" s="1368">
        <f t="shared" si="13"/>
        <v>0</v>
      </c>
    </row>
    <row r="12" spans="1:39" ht="12" customHeight="1" thickBot="1" x14ac:dyDescent="0.25">
      <c r="A12" s="1083"/>
      <c r="B12" s="1067" t="s">
        <v>21</v>
      </c>
      <c r="C12" s="1362">
        <f>'Détail 2023'!C236</f>
        <v>143</v>
      </c>
      <c r="D12" s="1362">
        <f>'Détail 2023'!D236</f>
        <v>136</v>
      </c>
      <c r="E12" s="1362">
        <f>'Détail 2023'!F236</f>
        <v>195</v>
      </c>
      <c r="F12" s="1362">
        <f>'Détail 2023'!G236</f>
        <v>147</v>
      </c>
      <c r="G12" s="1362">
        <f>'Détail 2023'!H236</f>
        <v>25</v>
      </c>
      <c r="H12" s="1362">
        <f>'Détail 2023'!I236</f>
        <v>6</v>
      </c>
      <c r="I12" s="1371">
        <f>'Détail 2023'!J236</f>
        <v>69</v>
      </c>
      <c r="K12" s="534"/>
      <c r="L12" s="534" t="s">
        <v>21</v>
      </c>
      <c r="M12" s="1076">
        <v>109</v>
      </c>
      <c r="N12" s="1295">
        <v>104</v>
      </c>
      <c r="O12" s="1296">
        <v>140</v>
      </c>
      <c r="P12" s="1065">
        <v>165</v>
      </c>
      <c r="Q12" s="1297">
        <v>10</v>
      </c>
      <c r="R12" s="1352">
        <v>31</v>
      </c>
      <c r="S12" s="1346"/>
      <c r="V12" t="s">
        <v>21</v>
      </c>
      <c r="W12" s="1368">
        <f t="shared" si="0"/>
        <v>3.2603739170086639E-2</v>
      </c>
      <c r="X12" s="1368">
        <f t="shared" si="1"/>
        <v>4.0416047548291235E-2</v>
      </c>
      <c r="Y12" s="1368">
        <f t="shared" si="2"/>
        <v>5.4272195936543276E-2</v>
      </c>
      <c r="Z12" s="1368">
        <f t="shared" si="3"/>
        <v>7.2129538763493622E-2</v>
      </c>
      <c r="AA12" s="1368">
        <f t="shared" si="4"/>
        <v>4.0064102564102567E-2</v>
      </c>
      <c r="AB12" s="1368">
        <f t="shared" si="5"/>
        <v>8.771929824561403E-3</v>
      </c>
      <c r="AC12" s="1368">
        <f t="shared" si="6"/>
        <v>7.9768786127167632E-2</v>
      </c>
      <c r="AF12" t="s">
        <v>21</v>
      </c>
      <c r="AG12" s="1368">
        <f t="shared" si="7"/>
        <v>1.2134030947344984E-2</v>
      </c>
      <c r="AH12" s="1368">
        <f t="shared" si="8"/>
        <v>2.011994583091507E-2</v>
      </c>
      <c r="AI12" s="1368">
        <f t="shared" si="9"/>
        <v>2.4196335983408226E-2</v>
      </c>
      <c r="AJ12" s="1368">
        <f t="shared" si="10"/>
        <v>6.5789473684210523E-2</v>
      </c>
      <c r="AK12" s="1368">
        <f t="shared" si="11"/>
        <v>7.2254335260115606E-3</v>
      </c>
      <c r="AL12" s="1368" t="e">
        <f t="shared" si="12"/>
        <v>#VALUE!</v>
      </c>
      <c r="AM12" s="1368">
        <f t="shared" si="13"/>
        <v>0</v>
      </c>
    </row>
    <row r="13" spans="1:39" ht="12" customHeight="1" thickBot="1" x14ac:dyDescent="0.25">
      <c r="A13" s="1084"/>
      <c r="B13" s="1072" t="s">
        <v>15</v>
      </c>
      <c r="C13" s="1363">
        <f>C9+C12</f>
        <v>357</v>
      </c>
      <c r="D13" s="1086">
        <f>D9+D12</f>
        <v>253</v>
      </c>
      <c r="E13" s="1087">
        <f>E9+E12</f>
        <v>446</v>
      </c>
      <c r="F13" s="1074">
        <f>SUM(F8:F12)</f>
        <v>652</v>
      </c>
      <c r="G13" s="1074">
        <f t="shared" ref="G13:H13" si="15">SUM(G8:G12)</f>
        <v>194</v>
      </c>
      <c r="H13" s="1073">
        <f t="shared" si="15"/>
        <v>225</v>
      </c>
      <c r="I13" s="1367">
        <f>I8+I9+I12</f>
        <v>265</v>
      </c>
      <c r="L13" s="873" t="s">
        <v>15</v>
      </c>
      <c r="M13" s="1301">
        <f>M9+M10+M12</f>
        <v>417</v>
      </c>
      <c r="N13" s="1302">
        <v>330</v>
      </c>
      <c r="O13" s="1303">
        <v>473</v>
      </c>
      <c r="P13" s="1304">
        <v>693</v>
      </c>
      <c r="Q13" s="1305">
        <v>129</v>
      </c>
      <c r="R13" s="1353">
        <v>262</v>
      </c>
      <c r="S13" s="1347"/>
      <c r="V13" t="s">
        <v>15</v>
      </c>
      <c r="W13" s="1368">
        <f t="shared" si="0"/>
        <v>8.1395348837209308E-2</v>
      </c>
      <c r="X13" s="1368">
        <f t="shared" si="1"/>
        <v>7.5185735512630011E-2</v>
      </c>
      <c r="Y13" s="1368">
        <f t="shared" si="2"/>
        <v>0.12413025327024771</v>
      </c>
      <c r="Z13" s="1368">
        <f t="shared" si="3"/>
        <v>0.31992149165848871</v>
      </c>
      <c r="AA13" s="1368">
        <f t="shared" si="4"/>
        <v>0.3108974358974359</v>
      </c>
      <c r="AB13" s="1368">
        <f t="shared" si="5"/>
        <v>0.32894736842105265</v>
      </c>
      <c r="AC13" s="1368">
        <f t="shared" si="6"/>
        <v>0.30635838150289019</v>
      </c>
      <c r="AF13" t="s">
        <v>15</v>
      </c>
      <c r="AG13" s="1368">
        <f t="shared" si="7"/>
        <v>4.6421017477457423E-2</v>
      </c>
      <c r="AH13" s="1368">
        <f t="shared" si="8"/>
        <v>6.3842135809634354E-2</v>
      </c>
      <c r="AI13" s="1368">
        <f t="shared" si="9"/>
        <v>8.17490494296578E-2</v>
      </c>
      <c r="AJ13" s="1368">
        <f t="shared" si="10"/>
        <v>0.27631578947368424</v>
      </c>
      <c r="AK13" s="1368">
        <f t="shared" si="11"/>
        <v>9.3208092485549135E-2</v>
      </c>
      <c r="AL13" s="1368" t="e">
        <f t="shared" si="12"/>
        <v>#VALUE!</v>
      </c>
      <c r="AM13" s="1368">
        <f t="shared" si="13"/>
        <v>0</v>
      </c>
    </row>
    <row r="14" spans="1:39" ht="12" customHeight="1" thickBot="1" x14ac:dyDescent="0.25">
      <c r="A14" s="1073"/>
      <c r="B14" s="1074" t="s">
        <v>912</v>
      </c>
      <c r="C14" s="1085">
        <f>C7+C13</f>
        <v>1694</v>
      </c>
      <c r="D14" s="1086">
        <f t="shared" ref="D14:I14" si="16">D7+D13</f>
        <v>1558</v>
      </c>
      <c r="E14" s="1087">
        <f t="shared" si="16"/>
        <v>1443</v>
      </c>
      <c r="F14" s="1086">
        <f t="shared" si="16"/>
        <v>1027</v>
      </c>
      <c r="G14" s="1087">
        <f t="shared" si="16"/>
        <v>411</v>
      </c>
      <c r="H14" s="1085">
        <f t="shared" si="16"/>
        <v>539</v>
      </c>
      <c r="I14" s="1086">
        <f t="shared" si="16"/>
        <v>541</v>
      </c>
      <c r="L14" s="272" t="s">
        <v>912</v>
      </c>
      <c r="M14" s="1085">
        <f>M7+M13</f>
        <v>1815</v>
      </c>
      <c r="N14" s="1086">
        <f t="shared" ref="N14:R14" si="17">N7+N13</f>
        <v>1639</v>
      </c>
      <c r="O14" s="1087">
        <f t="shared" si="17"/>
        <v>1512</v>
      </c>
      <c r="P14" s="1086">
        <f t="shared" si="17"/>
        <v>990</v>
      </c>
      <c r="Q14" s="1087">
        <f t="shared" si="17"/>
        <v>465</v>
      </c>
      <c r="R14" s="1085">
        <f t="shared" si="17"/>
        <v>319</v>
      </c>
      <c r="S14" s="1348"/>
      <c r="V14" t="s">
        <v>912</v>
      </c>
      <c r="W14" s="1368">
        <f t="shared" si="0"/>
        <v>0.38622891016871863</v>
      </c>
      <c r="X14" s="1368">
        <f t="shared" si="1"/>
        <v>0.46300148588410106</v>
      </c>
      <c r="Y14" s="1368">
        <f t="shared" si="2"/>
        <v>0.40161424993042028</v>
      </c>
      <c r="Z14" s="1368">
        <f t="shared" si="3"/>
        <v>0.50392541707556426</v>
      </c>
      <c r="AA14" s="1368">
        <f t="shared" si="4"/>
        <v>0.65865384615384615</v>
      </c>
      <c r="AB14" s="1368">
        <f t="shared" si="5"/>
        <v>0.78801169590643272</v>
      </c>
      <c r="AC14" s="1368">
        <f t="shared" si="6"/>
        <v>0.62543352601156066</v>
      </c>
      <c r="AF14" t="s">
        <v>912</v>
      </c>
      <c r="AG14" s="1368">
        <f t="shared" si="7"/>
        <v>0.2020483134810197</v>
      </c>
      <c r="AH14" s="1368">
        <f t="shared" si="8"/>
        <v>0.31708260785451731</v>
      </c>
      <c r="AI14" s="1368">
        <f t="shared" si="9"/>
        <v>0.26132042862080884</v>
      </c>
      <c r="AJ14" s="1368">
        <f t="shared" si="10"/>
        <v>0.39473684210526316</v>
      </c>
      <c r="AK14" s="1368">
        <f t="shared" si="11"/>
        <v>0.33598265895953755</v>
      </c>
      <c r="AL14" s="1368" t="e">
        <f t="shared" si="12"/>
        <v>#VALUE!</v>
      </c>
      <c r="AM14" s="1368">
        <f t="shared" si="13"/>
        <v>0</v>
      </c>
    </row>
    <row r="15" spans="1:39" ht="12" customHeight="1" thickBot="1" x14ac:dyDescent="0.25">
      <c r="A15" s="1092" t="s">
        <v>22</v>
      </c>
      <c r="B15" s="1066" t="s">
        <v>23</v>
      </c>
      <c r="C15" s="1077">
        <f>SUM('Détail 2023'!C18:C19)</f>
        <v>285</v>
      </c>
      <c r="D15" s="1077">
        <f>SUM('Détail 2023'!D18:D19)</f>
        <v>184</v>
      </c>
      <c r="E15" s="1077">
        <f>SUM('Détail 2023'!F18:F19)</f>
        <v>183</v>
      </c>
      <c r="F15" s="1077">
        <f>SUM('Détail 2023'!G18:G19)</f>
        <v>50</v>
      </c>
      <c r="G15" s="1077">
        <f>SUM('Détail 2023'!H18:H19)</f>
        <v>21</v>
      </c>
      <c r="H15" s="1077">
        <f>SUM('Détail 2023'!I18:I19)</f>
        <v>0</v>
      </c>
      <c r="I15" s="1077">
        <f>SUM('Détail 2023'!J18:J19)</f>
        <v>32</v>
      </c>
      <c r="K15" s="272" t="s">
        <v>22</v>
      </c>
      <c r="L15" t="s">
        <v>23</v>
      </c>
      <c r="M15" s="1077">
        <v>273</v>
      </c>
      <c r="N15" s="1306">
        <v>175</v>
      </c>
      <c r="O15" s="1077">
        <v>183</v>
      </c>
      <c r="P15" s="1307">
        <v>50</v>
      </c>
      <c r="Q15" s="1308">
        <v>21</v>
      </c>
      <c r="R15" s="1354">
        <v>0</v>
      </c>
      <c r="S15" s="1348"/>
      <c r="U15" t="s">
        <v>22</v>
      </c>
      <c r="V15" t="s">
        <v>23</v>
      </c>
      <c r="W15" s="1368">
        <f t="shared" si="0"/>
        <v>6.4979480164158693E-2</v>
      </c>
      <c r="X15" s="1368">
        <f t="shared" si="1"/>
        <v>5.4680534918276374E-2</v>
      </c>
      <c r="Y15" s="1368">
        <f t="shared" si="2"/>
        <v>5.0932368494294458E-2</v>
      </c>
      <c r="Z15" s="1368">
        <f t="shared" si="3"/>
        <v>2.4533856722276742E-2</v>
      </c>
      <c r="AA15" s="1368">
        <f t="shared" si="4"/>
        <v>3.3653846153846152E-2</v>
      </c>
      <c r="AB15" s="1368">
        <f t="shared" si="5"/>
        <v>0</v>
      </c>
      <c r="AC15" s="1368">
        <f t="shared" si="6"/>
        <v>3.6994219653179193E-2</v>
      </c>
      <c r="AE15" t="s">
        <v>22</v>
      </c>
      <c r="AF15" t="s">
        <v>23</v>
      </c>
      <c r="AG15" s="1368">
        <f t="shared" si="7"/>
        <v>3.0390738060781478E-2</v>
      </c>
      <c r="AH15" s="1368">
        <f t="shared" si="8"/>
        <v>3.3855678080866702E-2</v>
      </c>
      <c r="AI15" s="1368">
        <f t="shared" si="9"/>
        <v>3.1628067749740751E-2</v>
      </c>
      <c r="AJ15" s="1368">
        <f t="shared" si="10"/>
        <v>1.9936204146730464E-2</v>
      </c>
      <c r="AK15" s="1368">
        <f t="shared" si="11"/>
        <v>1.5173410404624277E-2</v>
      </c>
      <c r="AL15" s="1368" t="e">
        <f t="shared" si="12"/>
        <v>#VALUE!</v>
      </c>
      <c r="AM15" s="1368">
        <f t="shared" si="13"/>
        <v>0</v>
      </c>
    </row>
    <row r="16" spans="1:39" ht="12" customHeight="1" x14ac:dyDescent="0.2">
      <c r="A16" s="1089"/>
      <c r="B16" s="1067" t="s">
        <v>24</v>
      </c>
      <c r="C16" s="1069">
        <f>SUM('Détail 2023'!C20:C21)</f>
        <v>40</v>
      </c>
      <c r="D16" s="1069">
        <f>SUM('Détail 2023'!D20:D21)</f>
        <v>20</v>
      </c>
      <c r="E16" s="1069">
        <f>SUM('Détail 2023'!F20:F21)</f>
        <v>260</v>
      </c>
      <c r="F16" s="1069">
        <f>SUM('Détail 2023'!G20:G21)</f>
        <v>550</v>
      </c>
      <c r="G16" s="1069">
        <f>SUM('Détail 2023'!H20:H21)</f>
        <v>35</v>
      </c>
      <c r="H16" s="1069">
        <f>SUM('Détail 2023'!I20:I21)</f>
        <v>25</v>
      </c>
      <c r="I16" s="1069">
        <f>SUM('Détail 2023'!J20:J21)</f>
        <v>0</v>
      </c>
      <c r="K16" s="874"/>
      <c r="L16" s="1045" t="s">
        <v>24</v>
      </c>
      <c r="M16" s="1069">
        <v>40</v>
      </c>
      <c r="N16" s="1309">
        <v>20</v>
      </c>
      <c r="O16" s="1069">
        <v>260</v>
      </c>
      <c r="P16" s="1310">
        <v>540</v>
      </c>
      <c r="Q16" s="1311">
        <v>35</v>
      </c>
      <c r="R16" s="1355">
        <v>25</v>
      </c>
      <c r="S16" s="1349"/>
      <c r="V16" t="s">
        <v>24</v>
      </c>
      <c r="W16" s="1368">
        <f t="shared" si="0"/>
        <v>9.1199270405836752E-3</v>
      </c>
      <c r="X16" s="1368">
        <f t="shared" si="1"/>
        <v>5.9435364041604752E-3</v>
      </c>
      <c r="Y16" s="1368">
        <f t="shared" si="2"/>
        <v>7.2362927915391034E-2</v>
      </c>
      <c r="Z16" s="1368">
        <f t="shared" si="3"/>
        <v>0.26987242394504418</v>
      </c>
      <c r="AA16" s="1368">
        <f t="shared" si="4"/>
        <v>5.6089743589743592E-2</v>
      </c>
      <c r="AB16" s="1368">
        <f t="shared" si="5"/>
        <v>3.6549707602339179E-2</v>
      </c>
      <c r="AC16" s="1368">
        <f t="shared" si="6"/>
        <v>0</v>
      </c>
      <c r="AF16" t="s">
        <v>24</v>
      </c>
      <c r="AG16" s="1368">
        <f t="shared" si="7"/>
        <v>4.4528553935210954E-3</v>
      </c>
      <c r="AH16" s="1368">
        <f t="shared" si="8"/>
        <v>3.8692203520990522E-3</v>
      </c>
      <c r="AI16" s="1368">
        <f t="shared" si="9"/>
        <v>4.4936052540615279E-2</v>
      </c>
      <c r="AJ16" s="1368">
        <f t="shared" si="10"/>
        <v>0.21531100478468901</v>
      </c>
      <c r="AK16" s="1368">
        <f t="shared" si="11"/>
        <v>2.5289017341040464E-2</v>
      </c>
      <c r="AL16" s="1368" t="e">
        <f t="shared" si="12"/>
        <v>#VALUE!</v>
      </c>
      <c r="AM16" s="1368">
        <f t="shared" si="13"/>
        <v>0</v>
      </c>
    </row>
    <row r="17" spans="1:39" ht="12" customHeight="1" x14ac:dyDescent="0.2">
      <c r="A17" s="1089"/>
      <c r="B17" s="1067" t="s">
        <v>25</v>
      </c>
      <c r="C17" s="1069">
        <f>'Détail 2023'!C22</f>
        <v>146</v>
      </c>
      <c r="D17" s="1069">
        <f>'Détail 2023'!D22</f>
        <v>171</v>
      </c>
      <c r="E17" s="1069">
        <f>'Détail 2023'!F22</f>
        <v>220</v>
      </c>
      <c r="F17" s="1069">
        <f>'Détail 2023'!G22</f>
        <v>96</v>
      </c>
      <c r="G17" s="1069">
        <f>'Détail 2023'!H22</f>
        <v>60</v>
      </c>
      <c r="H17" s="1069">
        <f>'Détail 2023'!I22</f>
        <v>41</v>
      </c>
      <c r="I17" s="1069">
        <f>'Détail 2023'!J22</f>
        <v>10</v>
      </c>
      <c r="K17" s="533"/>
      <c r="L17" t="s">
        <v>25</v>
      </c>
      <c r="M17" s="1069">
        <v>171</v>
      </c>
      <c r="N17" s="1309">
        <v>166</v>
      </c>
      <c r="O17" s="1069">
        <v>192</v>
      </c>
      <c r="P17" s="1310">
        <v>87</v>
      </c>
      <c r="Q17" s="1309">
        <v>87</v>
      </c>
      <c r="R17" s="1356">
        <v>60</v>
      </c>
      <c r="S17" s="1346"/>
      <c r="V17" t="s">
        <v>25</v>
      </c>
      <c r="W17" s="1368">
        <f t="shared" si="0"/>
        <v>3.3287733698130414E-2</v>
      </c>
      <c r="X17" s="1368">
        <f t="shared" si="1"/>
        <v>5.0817236255572065E-2</v>
      </c>
      <c r="Y17" s="1368">
        <f t="shared" si="2"/>
        <v>6.1230169774561645E-2</v>
      </c>
      <c r="Z17" s="1368">
        <f t="shared" si="3"/>
        <v>4.7105004906771344E-2</v>
      </c>
      <c r="AA17" s="1368">
        <f t="shared" si="4"/>
        <v>9.6153846153846159E-2</v>
      </c>
      <c r="AB17" s="1368">
        <f t="shared" si="5"/>
        <v>5.9941520467836254E-2</v>
      </c>
      <c r="AC17" s="1368">
        <f t="shared" si="6"/>
        <v>1.1560693641618497E-2</v>
      </c>
      <c r="AF17" t="s">
        <v>25</v>
      </c>
      <c r="AG17" s="1368">
        <f t="shared" si="7"/>
        <v>1.9035956807302683E-2</v>
      </c>
      <c r="AH17" s="1368">
        <f t="shared" si="8"/>
        <v>3.2114528922422135E-2</v>
      </c>
      <c r="AI17" s="1368">
        <f t="shared" si="9"/>
        <v>3.3183546491531282E-2</v>
      </c>
      <c r="AJ17" s="1368">
        <f t="shared" si="10"/>
        <v>3.4688995215311005E-2</v>
      </c>
      <c r="AK17" s="1368">
        <f t="shared" si="11"/>
        <v>6.2861271676300581E-2</v>
      </c>
      <c r="AL17" s="1368" t="e">
        <f t="shared" si="12"/>
        <v>#VALUE!</v>
      </c>
      <c r="AM17" s="1368">
        <f t="shared" si="13"/>
        <v>0</v>
      </c>
    </row>
    <row r="18" spans="1:39" ht="12" customHeight="1" x14ac:dyDescent="0.2">
      <c r="A18" s="1089"/>
      <c r="B18" s="1067" t="s">
        <v>26</v>
      </c>
      <c r="C18" s="1069">
        <f>'Détail 2023'!C23</f>
        <v>127</v>
      </c>
      <c r="D18" s="1069">
        <f>'Détail 2023'!D23</f>
        <v>62</v>
      </c>
      <c r="E18" s="1069">
        <f>'Détail 2023'!F23</f>
        <v>82</v>
      </c>
      <c r="F18" s="1069">
        <f>'Détail 2023'!G23</f>
        <v>24</v>
      </c>
      <c r="G18" s="1069">
        <f>'Détail 2023'!H23</f>
        <v>5</v>
      </c>
      <c r="H18" s="1069">
        <f>'Détail 2023'!I23</f>
        <v>0</v>
      </c>
      <c r="I18" s="1069">
        <f>'Détail 2023'!J23</f>
        <v>15</v>
      </c>
      <c r="L18" t="s">
        <v>26</v>
      </c>
      <c r="M18" s="1069">
        <v>127</v>
      </c>
      <c r="N18" s="1309">
        <v>62</v>
      </c>
      <c r="O18" s="1069">
        <v>82</v>
      </c>
      <c r="P18" s="1310">
        <v>24</v>
      </c>
      <c r="Q18" s="1309">
        <v>5</v>
      </c>
      <c r="R18" s="1356">
        <v>0</v>
      </c>
      <c r="S18" s="1346"/>
      <c r="V18" t="s">
        <v>26</v>
      </c>
      <c r="W18" s="1368">
        <f t="shared" si="0"/>
        <v>2.8955768353853169E-2</v>
      </c>
      <c r="X18" s="1368">
        <f t="shared" si="1"/>
        <v>1.8424962852897474E-2</v>
      </c>
      <c r="Y18" s="1368">
        <f t="shared" si="2"/>
        <v>2.2822154188700251E-2</v>
      </c>
      <c r="Z18" s="1368">
        <f t="shared" si="3"/>
        <v>1.1776251226692836E-2</v>
      </c>
      <c r="AA18" s="1368">
        <f t="shared" si="4"/>
        <v>8.0128205128205121E-3</v>
      </c>
      <c r="AB18" s="1368">
        <f t="shared" si="5"/>
        <v>0</v>
      </c>
      <c r="AC18" s="1368">
        <f t="shared" si="6"/>
        <v>1.7341040462427744E-2</v>
      </c>
      <c r="AF18" t="s">
        <v>26</v>
      </c>
      <c r="AG18" s="1368">
        <f t="shared" si="7"/>
        <v>1.4137815874429478E-2</v>
      </c>
      <c r="AH18" s="1368">
        <f t="shared" si="8"/>
        <v>1.1994583091507062E-2</v>
      </c>
      <c r="AI18" s="1368">
        <f t="shared" si="9"/>
        <v>1.4172139647424819E-2</v>
      </c>
      <c r="AJ18" s="1368">
        <f t="shared" si="10"/>
        <v>9.5693779904306216E-3</v>
      </c>
      <c r="AK18" s="1368">
        <f t="shared" si="11"/>
        <v>3.6127167630057803E-3</v>
      </c>
      <c r="AL18" s="1368" t="e">
        <f t="shared" si="12"/>
        <v>#VALUE!</v>
      </c>
      <c r="AM18" s="1368">
        <f t="shared" si="13"/>
        <v>0</v>
      </c>
    </row>
    <row r="19" spans="1:39" ht="12" customHeight="1" x14ac:dyDescent="0.2">
      <c r="A19" s="1089"/>
      <c r="B19" s="1067" t="s">
        <v>27</v>
      </c>
      <c r="C19" s="1069">
        <f>SUM('Détail 2023'!C24:C25)</f>
        <v>34</v>
      </c>
      <c r="D19" s="1069">
        <f>SUM('Détail 2023'!D24:D25)</f>
        <v>52</v>
      </c>
      <c r="E19" s="1069">
        <f>SUM('Détail 2023'!F24:F25)</f>
        <v>30</v>
      </c>
      <c r="F19" s="1069">
        <f>SUM('Détail 2023'!G24:G25)</f>
        <v>13</v>
      </c>
      <c r="G19" s="1069">
        <f>SUM('Détail 2023'!H24:H25)</f>
        <v>3</v>
      </c>
      <c r="H19" s="1069">
        <f>SUM('Détail 2023'!I24:I25)</f>
        <v>0</v>
      </c>
      <c r="I19" s="1069">
        <f>SUM('Détail 2023'!J24:J25)</f>
        <v>8</v>
      </c>
      <c r="K19" s="533"/>
      <c r="L19" t="s">
        <v>27</v>
      </c>
      <c r="M19" s="1069">
        <v>34</v>
      </c>
      <c r="N19" s="1309">
        <v>52</v>
      </c>
      <c r="O19" s="1069">
        <v>30</v>
      </c>
      <c r="P19" s="1310">
        <v>13</v>
      </c>
      <c r="Q19" s="1309">
        <v>1</v>
      </c>
      <c r="R19" s="1356">
        <v>0</v>
      </c>
      <c r="S19" s="1346"/>
      <c r="V19" t="s">
        <v>27</v>
      </c>
      <c r="W19" s="1368">
        <f t="shared" si="0"/>
        <v>7.7519379844961239E-3</v>
      </c>
      <c r="X19" s="1368">
        <f t="shared" si="1"/>
        <v>1.5453194650817237E-2</v>
      </c>
      <c r="Y19" s="1368">
        <f t="shared" si="2"/>
        <v>8.349568605622042E-3</v>
      </c>
      <c r="Z19" s="1368">
        <f t="shared" si="3"/>
        <v>6.3788027477919527E-3</v>
      </c>
      <c r="AA19" s="1368">
        <f t="shared" si="4"/>
        <v>4.807692307692308E-3</v>
      </c>
      <c r="AB19" s="1368">
        <f t="shared" si="5"/>
        <v>0</v>
      </c>
      <c r="AC19" s="1368">
        <f t="shared" si="6"/>
        <v>9.2485549132947983E-3</v>
      </c>
      <c r="AF19" t="s">
        <v>27</v>
      </c>
      <c r="AG19" s="1368">
        <f t="shared" si="7"/>
        <v>3.7849270844929309E-3</v>
      </c>
      <c r="AH19" s="1368">
        <f t="shared" si="8"/>
        <v>1.0059972915457535E-2</v>
      </c>
      <c r="AI19" s="1368">
        <f t="shared" si="9"/>
        <v>5.1849291393017633E-3</v>
      </c>
      <c r="AJ19" s="1368">
        <f t="shared" si="10"/>
        <v>5.1834130781499201E-3</v>
      </c>
      <c r="AK19" s="1368">
        <f t="shared" si="11"/>
        <v>7.2254335260115603E-4</v>
      </c>
      <c r="AL19" s="1368" t="e">
        <f t="shared" si="12"/>
        <v>#VALUE!</v>
      </c>
      <c r="AM19" s="1368">
        <f t="shared" si="13"/>
        <v>0</v>
      </c>
    </row>
    <row r="20" spans="1:39" ht="12.75" x14ac:dyDescent="0.2">
      <c r="A20" s="1089"/>
      <c r="B20" s="1067" t="s">
        <v>28</v>
      </c>
      <c r="C20" s="1069">
        <f>'Détail 2023'!C26</f>
        <v>90</v>
      </c>
      <c r="D20" s="1069">
        <f>'Détail 2023'!D26</f>
        <v>50</v>
      </c>
      <c r="E20" s="1069">
        <f>'Détail 2023'!F26</f>
        <v>60</v>
      </c>
      <c r="F20" s="1069">
        <f>'Détail 2023'!G26</f>
        <v>12</v>
      </c>
      <c r="G20" s="1069">
        <f>'Détail 2023'!H26</f>
        <v>5</v>
      </c>
      <c r="H20" s="1069">
        <f>'Détail 2023'!I26</f>
        <v>6</v>
      </c>
      <c r="I20" s="1069">
        <f>'Détail 2023'!J26</f>
        <v>10</v>
      </c>
      <c r="K20" s="533"/>
      <c r="L20" t="s">
        <v>28</v>
      </c>
      <c r="M20" s="1069">
        <v>90</v>
      </c>
      <c r="N20" s="1309">
        <v>50</v>
      </c>
      <c r="O20" s="1069">
        <v>60</v>
      </c>
      <c r="P20" s="1310">
        <v>12</v>
      </c>
      <c r="Q20" s="1309">
        <v>5</v>
      </c>
      <c r="R20" s="1356">
        <v>6</v>
      </c>
      <c r="S20" s="1346"/>
      <c r="V20" t="s">
        <v>28</v>
      </c>
      <c r="W20" s="1368">
        <f t="shared" si="0"/>
        <v>2.0519835841313269E-2</v>
      </c>
      <c r="X20" s="1368">
        <f t="shared" si="1"/>
        <v>1.4858841010401188E-2</v>
      </c>
      <c r="Y20" s="1368">
        <f t="shared" si="2"/>
        <v>1.6699137211244084E-2</v>
      </c>
      <c r="Z20" s="1368">
        <f t="shared" si="3"/>
        <v>5.8881256133464181E-3</v>
      </c>
      <c r="AA20" s="1368">
        <f t="shared" si="4"/>
        <v>8.0128205128205121E-3</v>
      </c>
      <c r="AB20" s="1368">
        <f t="shared" si="5"/>
        <v>8.771929824561403E-3</v>
      </c>
      <c r="AC20" s="1368">
        <f t="shared" si="6"/>
        <v>1.1560693641618497E-2</v>
      </c>
      <c r="AF20" t="s">
        <v>28</v>
      </c>
      <c r="AG20" s="1368">
        <f t="shared" si="7"/>
        <v>1.0018924635422465E-2</v>
      </c>
      <c r="AH20" s="1368">
        <f t="shared" si="8"/>
        <v>9.6730508802476307E-3</v>
      </c>
      <c r="AI20" s="1368">
        <f t="shared" si="9"/>
        <v>1.0369858278603527E-2</v>
      </c>
      <c r="AJ20" s="1368">
        <f t="shared" si="10"/>
        <v>4.7846889952153108E-3</v>
      </c>
      <c r="AK20" s="1368">
        <f t="shared" si="11"/>
        <v>3.6127167630057803E-3</v>
      </c>
      <c r="AL20" s="1368" t="e">
        <f t="shared" si="12"/>
        <v>#VALUE!</v>
      </c>
      <c r="AM20" s="1368">
        <f t="shared" si="13"/>
        <v>0</v>
      </c>
    </row>
    <row r="21" spans="1:39" ht="12" customHeight="1" x14ac:dyDescent="0.2">
      <c r="A21" s="1089"/>
      <c r="B21" s="1067" t="s">
        <v>29</v>
      </c>
      <c r="C21" s="1069">
        <f>'Détail 2023'!C27</f>
        <v>110</v>
      </c>
      <c r="D21" s="1069">
        <f>'Détail 2023'!D27</f>
        <v>60</v>
      </c>
      <c r="E21" s="1069">
        <f>'Détail 2023'!F27</f>
        <v>80</v>
      </c>
      <c r="F21" s="1069">
        <f>'Détail 2023'!G27</f>
        <v>10</v>
      </c>
      <c r="G21" s="1069">
        <f>'Détail 2023'!H27</f>
        <v>8</v>
      </c>
      <c r="H21" s="1069">
        <f>'Détail 2023'!I27</f>
        <v>15</v>
      </c>
      <c r="I21" s="1069">
        <f>'Détail 2023'!J27</f>
        <v>5</v>
      </c>
      <c r="K21" s="533"/>
      <c r="L21" t="s">
        <v>29</v>
      </c>
      <c r="M21" s="1069">
        <v>110</v>
      </c>
      <c r="N21" s="1309">
        <v>60</v>
      </c>
      <c r="O21" s="1069">
        <v>75</v>
      </c>
      <c r="P21" s="1310">
        <v>10</v>
      </c>
      <c r="Q21" s="1309">
        <v>8</v>
      </c>
      <c r="R21" s="1356">
        <v>15</v>
      </c>
      <c r="S21" s="1346"/>
      <c r="V21" t="s">
        <v>29</v>
      </c>
      <c r="W21" s="1368">
        <f t="shared" si="0"/>
        <v>2.5079799361605107E-2</v>
      </c>
      <c r="X21" s="1368">
        <f t="shared" si="1"/>
        <v>1.7830609212481426E-2</v>
      </c>
      <c r="Y21" s="1368">
        <f t="shared" si="2"/>
        <v>2.2265516281658782E-2</v>
      </c>
      <c r="Z21" s="1368">
        <f t="shared" si="3"/>
        <v>4.9067713444553487E-3</v>
      </c>
      <c r="AA21" s="1368">
        <f t="shared" si="4"/>
        <v>1.282051282051282E-2</v>
      </c>
      <c r="AB21" s="1368">
        <f t="shared" si="5"/>
        <v>2.1929824561403508E-2</v>
      </c>
      <c r="AC21" s="1368">
        <f t="shared" si="6"/>
        <v>5.7803468208092483E-3</v>
      </c>
      <c r="AF21" t="s">
        <v>29</v>
      </c>
      <c r="AG21" s="1368">
        <f t="shared" si="7"/>
        <v>1.2245352332183013E-2</v>
      </c>
      <c r="AH21" s="1368">
        <f t="shared" si="8"/>
        <v>1.1607661056297156E-2</v>
      </c>
      <c r="AI21" s="1368">
        <f t="shared" si="9"/>
        <v>1.2962322848254408E-2</v>
      </c>
      <c r="AJ21" s="1368">
        <f t="shared" si="10"/>
        <v>3.9872408293460922E-3</v>
      </c>
      <c r="AK21" s="1368">
        <f t="shared" si="11"/>
        <v>5.7803468208092483E-3</v>
      </c>
      <c r="AL21" s="1368" t="e">
        <f t="shared" si="12"/>
        <v>#VALUE!</v>
      </c>
      <c r="AM21" s="1368">
        <f t="shared" si="13"/>
        <v>0</v>
      </c>
    </row>
    <row r="22" spans="1:39" ht="12" customHeight="1" x14ac:dyDescent="0.2">
      <c r="A22" s="1089"/>
      <c r="B22" s="1067" t="s">
        <v>30</v>
      </c>
      <c r="C22" s="1069">
        <f>'Détail 2023'!C28</f>
        <v>90</v>
      </c>
      <c r="D22" s="1069">
        <f>'Détail 2023'!D28</f>
        <v>90</v>
      </c>
      <c r="E22" s="1069">
        <f>'Détail 2023'!F28</f>
        <v>70</v>
      </c>
      <c r="F22" s="1069">
        <f>'Détail 2023'!G28</f>
        <v>5</v>
      </c>
      <c r="G22" s="1069">
        <f>'Détail 2023'!H28</f>
        <v>5</v>
      </c>
      <c r="H22" s="1069">
        <f>'Détail 2023'!I28</f>
        <v>5</v>
      </c>
      <c r="I22" s="1069">
        <f>'Détail 2023'!J28</f>
        <v>10</v>
      </c>
      <c r="K22" s="533"/>
      <c r="L22" t="s">
        <v>30</v>
      </c>
      <c r="M22" s="1069">
        <v>80</v>
      </c>
      <c r="N22" s="1309">
        <v>80</v>
      </c>
      <c r="O22" s="1069">
        <v>60</v>
      </c>
      <c r="P22" s="1310">
        <v>5</v>
      </c>
      <c r="Q22" s="1309">
        <v>5</v>
      </c>
      <c r="R22" s="1356">
        <v>5</v>
      </c>
      <c r="S22" s="1346"/>
      <c r="V22" t="s">
        <v>30</v>
      </c>
      <c r="W22" s="1368">
        <f t="shared" si="0"/>
        <v>2.0519835841313269E-2</v>
      </c>
      <c r="X22" s="1368">
        <f t="shared" si="1"/>
        <v>2.6745913818722138E-2</v>
      </c>
      <c r="Y22" s="1368">
        <f t="shared" si="2"/>
        <v>1.9482326746451433E-2</v>
      </c>
      <c r="Z22" s="1368">
        <f t="shared" si="3"/>
        <v>2.4533856722276743E-3</v>
      </c>
      <c r="AA22" s="1368">
        <f t="shared" si="4"/>
        <v>8.0128205128205121E-3</v>
      </c>
      <c r="AB22" s="1368">
        <f t="shared" si="5"/>
        <v>7.3099415204678359E-3</v>
      </c>
      <c r="AC22" s="1368">
        <f t="shared" si="6"/>
        <v>1.1560693641618497E-2</v>
      </c>
      <c r="AF22" t="s">
        <v>30</v>
      </c>
      <c r="AG22" s="1368">
        <f t="shared" si="7"/>
        <v>8.9057107870421908E-3</v>
      </c>
      <c r="AH22" s="1368">
        <f t="shared" si="8"/>
        <v>1.5476881408396209E-2</v>
      </c>
      <c r="AI22" s="1368">
        <f t="shared" si="9"/>
        <v>1.0369858278603527E-2</v>
      </c>
      <c r="AJ22" s="1368">
        <f t="shared" si="10"/>
        <v>1.9936204146730461E-3</v>
      </c>
      <c r="AK22" s="1368">
        <f t="shared" si="11"/>
        <v>3.6127167630057803E-3</v>
      </c>
      <c r="AL22" s="1368" t="e">
        <f t="shared" si="12"/>
        <v>#VALUE!</v>
      </c>
      <c r="AM22" s="1368">
        <f t="shared" si="13"/>
        <v>0</v>
      </c>
    </row>
    <row r="23" spans="1:39" ht="12.75" x14ac:dyDescent="0.2">
      <c r="A23" s="1089"/>
      <c r="B23" s="1067" t="s">
        <v>31</v>
      </c>
      <c r="C23" s="1069">
        <f>'Détail 2023'!C29</f>
        <v>5</v>
      </c>
      <c r="D23" s="1069">
        <f>'Détail 2023'!D29</f>
        <v>2</v>
      </c>
      <c r="E23" s="1069">
        <f>'Détail 2023'!F29</f>
        <v>2</v>
      </c>
      <c r="F23" s="1069">
        <f>'Détail 2023'!G29</f>
        <v>5</v>
      </c>
      <c r="G23" s="1069">
        <f>'Détail 2023'!H29</f>
        <v>2</v>
      </c>
      <c r="H23" s="1069">
        <f>'Détail 2023'!I29</f>
        <v>0</v>
      </c>
      <c r="I23" s="1069">
        <f>'Détail 2023'!J29</f>
        <v>2</v>
      </c>
      <c r="K23" s="533"/>
      <c r="L23" t="s">
        <v>31</v>
      </c>
      <c r="M23" s="1069">
        <v>8</v>
      </c>
      <c r="N23" s="1309">
        <v>2</v>
      </c>
      <c r="O23" s="1069">
        <v>8</v>
      </c>
      <c r="P23" s="1310">
        <v>5</v>
      </c>
      <c r="Q23" s="1309">
        <v>3</v>
      </c>
      <c r="R23" s="1356">
        <v>0</v>
      </c>
      <c r="S23" s="1346"/>
      <c r="V23" t="s">
        <v>31</v>
      </c>
      <c r="W23" s="1368">
        <f t="shared" si="0"/>
        <v>1.1399908800729594E-3</v>
      </c>
      <c r="X23" s="1368">
        <f t="shared" si="1"/>
        <v>5.943536404160475E-4</v>
      </c>
      <c r="Y23" s="1368">
        <f t="shared" si="2"/>
        <v>5.5663790704146951E-4</v>
      </c>
      <c r="Z23" s="1368">
        <f t="shared" si="3"/>
        <v>2.4533856722276743E-3</v>
      </c>
      <c r="AA23" s="1368">
        <f t="shared" si="4"/>
        <v>3.205128205128205E-3</v>
      </c>
      <c r="AB23" s="1368">
        <f t="shared" si="5"/>
        <v>0</v>
      </c>
      <c r="AC23" s="1368">
        <f t="shared" si="6"/>
        <v>2.3121387283236996E-3</v>
      </c>
      <c r="AF23" t="s">
        <v>31</v>
      </c>
      <c r="AG23" s="1368">
        <f t="shared" si="7"/>
        <v>8.9057107870421908E-4</v>
      </c>
      <c r="AH23" s="1368">
        <f t="shared" si="8"/>
        <v>3.8692203520990519E-4</v>
      </c>
      <c r="AI23" s="1368">
        <f t="shared" si="9"/>
        <v>1.3826477704804701E-3</v>
      </c>
      <c r="AJ23" s="1368">
        <f t="shared" si="10"/>
        <v>1.9936204146730461E-3</v>
      </c>
      <c r="AK23" s="1368">
        <f t="shared" si="11"/>
        <v>2.167630057803468E-3</v>
      </c>
      <c r="AL23" s="1368" t="e">
        <f t="shared" si="12"/>
        <v>#VALUE!</v>
      </c>
      <c r="AM23" s="1368">
        <f t="shared" si="13"/>
        <v>0</v>
      </c>
    </row>
    <row r="24" spans="1:39" ht="12" customHeight="1" x14ac:dyDescent="0.2">
      <c r="A24" s="1089"/>
      <c r="B24" s="1067" t="s">
        <v>32</v>
      </c>
      <c r="C24" s="1069">
        <f>'Détail 2023'!C30</f>
        <v>60</v>
      </c>
      <c r="D24" s="1069">
        <f>'Détail 2023'!D30</f>
        <v>30</v>
      </c>
      <c r="E24" s="1069">
        <f>'Détail 2023'!F30</f>
        <v>70</v>
      </c>
      <c r="F24" s="1069">
        <f>'Détail 2023'!G30</f>
        <v>20</v>
      </c>
      <c r="G24" s="1069">
        <f>'Détail 2023'!H30</f>
        <v>10</v>
      </c>
      <c r="H24" s="1069">
        <f>'Détail 2023'!I30</f>
        <v>30</v>
      </c>
      <c r="I24" s="1069">
        <f>'Détail 2023'!J30</f>
        <v>15</v>
      </c>
      <c r="K24" s="533"/>
      <c r="L24" t="s">
        <v>32</v>
      </c>
      <c r="M24" s="1069">
        <v>60</v>
      </c>
      <c r="N24" s="1309">
        <v>30</v>
      </c>
      <c r="O24" s="1069">
        <v>70</v>
      </c>
      <c r="P24" s="1310">
        <v>20</v>
      </c>
      <c r="Q24" s="1309">
        <v>10</v>
      </c>
      <c r="R24" s="1356">
        <v>25</v>
      </c>
      <c r="S24" s="1346"/>
      <c r="V24" t="s">
        <v>32</v>
      </c>
      <c r="W24" s="1368">
        <f t="shared" si="0"/>
        <v>1.3679890560875513E-2</v>
      </c>
      <c r="X24" s="1368">
        <f t="shared" si="1"/>
        <v>8.9153046062407128E-3</v>
      </c>
      <c r="Y24" s="1368">
        <f t="shared" si="2"/>
        <v>1.9482326746451433E-2</v>
      </c>
      <c r="Z24" s="1368">
        <f t="shared" si="3"/>
        <v>9.8135426889106973E-3</v>
      </c>
      <c r="AA24" s="1368">
        <f t="shared" si="4"/>
        <v>1.6025641025641024E-2</v>
      </c>
      <c r="AB24" s="1368">
        <f t="shared" si="5"/>
        <v>4.3859649122807015E-2</v>
      </c>
      <c r="AC24" s="1368">
        <f t="shared" si="6"/>
        <v>1.7341040462427744E-2</v>
      </c>
      <c r="AF24" t="s">
        <v>32</v>
      </c>
      <c r="AG24" s="1368">
        <f t="shared" si="7"/>
        <v>6.6792830902816427E-3</v>
      </c>
      <c r="AH24" s="1368">
        <f t="shared" si="8"/>
        <v>5.8038305281485781E-3</v>
      </c>
      <c r="AI24" s="1368">
        <f t="shared" si="9"/>
        <v>1.2098167991704113E-2</v>
      </c>
      <c r="AJ24" s="1368">
        <f t="shared" si="10"/>
        <v>7.9744816586921844E-3</v>
      </c>
      <c r="AK24" s="1368">
        <f t="shared" si="11"/>
        <v>7.2254335260115606E-3</v>
      </c>
      <c r="AL24" s="1368" t="e">
        <f t="shared" si="12"/>
        <v>#VALUE!</v>
      </c>
      <c r="AM24" s="1368">
        <f t="shared" si="13"/>
        <v>0</v>
      </c>
    </row>
    <row r="25" spans="1:39" ht="12" customHeight="1" x14ac:dyDescent="0.2">
      <c r="A25" s="1089"/>
      <c r="B25" s="1067" t="s">
        <v>33</v>
      </c>
      <c r="C25" s="1069">
        <f>'Détail 2023'!C31</f>
        <v>33</v>
      </c>
      <c r="D25" s="1069">
        <f>'Détail 2023'!D31</f>
        <v>18</v>
      </c>
      <c r="E25" s="1069">
        <f>'Détail 2023'!F31</f>
        <v>34</v>
      </c>
      <c r="F25" s="1069">
        <f>'Détail 2023'!G31</f>
        <v>0</v>
      </c>
      <c r="G25" s="1069">
        <f>'Détail 2023'!H31</f>
        <v>0</v>
      </c>
      <c r="H25" s="1069">
        <f>'Détail 2023'!I31</f>
        <v>0</v>
      </c>
      <c r="I25" s="1069">
        <f>'Détail 2023'!J31</f>
        <v>0</v>
      </c>
      <c r="K25" s="533"/>
      <c r="L25" t="s">
        <v>33</v>
      </c>
      <c r="M25" s="1069">
        <v>31</v>
      </c>
      <c r="N25" s="1309">
        <v>17</v>
      </c>
      <c r="O25" s="1069">
        <v>32</v>
      </c>
      <c r="P25" s="1310">
        <v>0</v>
      </c>
      <c r="Q25" s="1309">
        <v>10</v>
      </c>
      <c r="R25" s="1356">
        <v>0</v>
      </c>
      <c r="S25" s="1346"/>
      <c r="V25" t="s">
        <v>33</v>
      </c>
      <c r="W25" s="1368">
        <f t="shared" si="0"/>
        <v>7.523939808481532E-3</v>
      </c>
      <c r="X25" s="1368">
        <f t="shared" si="1"/>
        <v>5.349182763744428E-3</v>
      </c>
      <c r="Y25" s="1368">
        <f t="shared" si="2"/>
        <v>9.4628444197049823E-3</v>
      </c>
      <c r="Z25" s="1368">
        <f t="shared" si="3"/>
        <v>0</v>
      </c>
      <c r="AA25" s="1368">
        <f t="shared" si="4"/>
        <v>0</v>
      </c>
      <c r="AB25" s="1368">
        <f t="shared" si="5"/>
        <v>0</v>
      </c>
      <c r="AC25" s="1368">
        <f t="shared" si="6"/>
        <v>0</v>
      </c>
      <c r="AF25" t="s">
        <v>33</v>
      </c>
      <c r="AG25" s="1368">
        <f t="shared" si="7"/>
        <v>3.4509629299788488E-3</v>
      </c>
      <c r="AH25" s="1368">
        <f t="shared" si="8"/>
        <v>3.2888372992841944E-3</v>
      </c>
      <c r="AI25" s="1368">
        <f t="shared" si="9"/>
        <v>5.5305910819218804E-3</v>
      </c>
      <c r="AJ25" s="1368">
        <f t="shared" si="10"/>
        <v>0</v>
      </c>
      <c r="AK25" s="1368">
        <f t="shared" si="11"/>
        <v>7.2254335260115606E-3</v>
      </c>
      <c r="AL25" s="1368" t="e">
        <f t="shared" si="12"/>
        <v>#VALUE!</v>
      </c>
      <c r="AM25" s="1368">
        <f t="shared" si="13"/>
        <v>0</v>
      </c>
    </row>
    <row r="26" spans="1:39" ht="12" customHeight="1" x14ac:dyDescent="0.2">
      <c r="A26" s="1089"/>
      <c r="B26" s="1067" t="s">
        <v>35</v>
      </c>
      <c r="C26" s="1069">
        <f>'Détail 2023'!C32</f>
        <v>54</v>
      </c>
      <c r="D26" s="1069">
        <f>'Détail 2023'!D32</f>
        <v>12</v>
      </c>
      <c r="E26" s="1069">
        <f>'Détail 2023'!F32</f>
        <v>15</v>
      </c>
      <c r="F26" s="1069">
        <f>'Détail 2023'!G32</f>
        <v>0</v>
      </c>
      <c r="G26" s="1069">
        <f>'Détail 2023'!H32</f>
        <v>0</v>
      </c>
      <c r="H26" s="1069">
        <f>'Détail 2023'!I32</f>
        <v>0</v>
      </c>
      <c r="I26" s="1069">
        <f>'Détail 2023'!J32</f>
        <v>0</v>
      </c>
      <c r="L26" t="s">
        <v>35</v>
      </c>
      <c r="M26" s="1069">
        <v>75</v>
      </c>
      <c r="N26" s="1309">
        <v>13</v>
      </c>
      <c r="O26" s="1069">
        <v>19</v>
      </c>
      <c r="P26" s="1310">
        <v>0</v>
      </c>
      <c r="Q26" s="1309">
        <v>0</v>
      </c>
      <c r="R26" s="1356">
        <v>0</v>
      </c>
      <c r="S26" s="1346"/>
      <c r="V26" t="s">
        <v>35</v>
      </c>
      <c r="W26" s="1368">
        <f t="shared" si="0"/>
        <v>1.2311901504787962E-2</v>
      </c>
      <c r="X26" s="1368">
        <f t="shared" si="1"/>
        <v>3.5661218424962852E-3</v>
      </c>
      <c r="Y26" s="1368">
        <f t="shared" si="2"/>
        <v>4.174784302811021E-3</v>
      </c>
      <c r="Z26" s="1368">
        <f t="shared" si="3"/>
        <v>0</v>
      </c>
      <c r="AA26" s="1368">
        <f t="shared" si="4"/>
        <v>0</v>
      </c>
      <c r="AB26" s="1368">
        <f t="shared" si="5"/>
        <v>0</v>
      </c>
      <c r="AC26" s="1368">
        <f t="shared" si="6"/>
        <v>0</v>
      </c>
      <c r="AF26" t="s">
        <v>35</v>
      </c>
      <c r="AG26" s="1368">
        <f t="shared" si="7"/>
        <v>8.3491038628520538E-3</v>
      </c>
      <c r="AH26" s="1368">
        <f t="shared" si="8"/>
        <v>2.5149932288643837E-3</v>
      </c>
      <c r="AI26" s="1368">
        <f t="shared" si="9"/>
        <v>3.2837884548911167E-3</v>
      </c>
      <c r="AJ26" s="1368">
        <f t="shared" si="10"/>
        <v>0</v>
      </c>
      <c r="AK26" s="1368">
        <f t="shared" si="11"/>
        <v>0</v>
      </c>
      <c r="AL26" s="1368" t="e">
        <f t="shared" si="12"/>
        <v>#VALUE!</v>
      </c>
      <c r="AM26" s="1368">
        <f t="shared" si="13"/>
        <v>0</v>
      </c>
    </row>
    <row r="27" spans="1:39" ht="12" customHeight="1" thickBot="1" x14ac:dyDescent="0.25">
      <c r="A27" s="1093"/>
      <c r="B27" s="1067" t="s">
        <v>36</v>
      </c>
      <c r="C27" s="1069">
        <f>'Détail 2023'!C33</f>
        <v>18</v>
      </c>
      <c r="D27" s="1069">
        <f>'Détail 2023'!D33</f>
        <v>14</v>
      </c>
      <c r="E27" s="1069">
        <f>'Détail 2023'!F33</f>
        <v>26</v>
      </c>
      <c r="F27" s="1069">
        <f>'Détail 2023'!G33</f>
        <v>24</v>
      </c>
      <c r="G27" s="1069">
        <f>'Détail 2023'!H33</f>
        <v>0</v>
      </c>
      <c r="H27" s="1069">
        <f>'Détail 2023'!I33</f>
        <v>0</v>
      </c>
      <c r="I27" s="1069">
        <f>'Détail 2023'!J33</f>
        <v>6</v>
      </c>
      <c r="L27" t="s">
        <v>36</v>
      </c>
      <c r="M27" s="1070">
        <v>18</v>
      </c>
      <c r="N27" s="1312">
        <v>18</v>
      </c>
      <c r="O27" s="1070">
        <v>26</v>
      </c>
      <c r="P27" s="1313">
        <v>22</v>
      </c>
      <c r="Q27" s="1312">
        <v>0</v>
      </c>
      <c r="R27" s="1357">
        <v>0</v>
      </c>
      <c r="S27" s="1347"/>
      <c r="V27" t="s">
        <v>36</v>
      </c>
      <c r="W27" s="1368">
        <f t="shared" si="0"/>
        <v>4.1039671682626538E-3</v>
      </c>
      <c r="X27" s="1368">
        <f t="shared" si="1"/>
        <v>4.1604754829123328E-3</v>
      </c>
      <c r="Y27" s="1368">
        <f t="shared" si="2"/>
        <v>7.2362927915391034E-3</v>
      </c>
      <c r="Z27" s="1368">
        <f t="shared" si="3"/>
        <v>1.1776251226692836E-2</v>
      </c>
      <c r="AA27" s="1368">
        <f t="shared" si="4"/>
        <v>0</v>
      </c>
      <c r="AB27" s="1368">
        <f t="shared" si="5"/>
        <v>0</v>
      </c>
      <c r="AC27" s="1368">
        <f t="shared" si="6"/>
        <v>6.9364161849710983E-3</v>
      </c>
      <c r="AF27" t="s">
        <v>36</v>
      </c>
      <c r="AG27" s="1368">
        <f t="shared" si="7"/>
        <v>2.0037849270844927E-3</v>
      </c>
      <c r="AH27" s="1368">
        <f t="shared" si="8"/>
        <v>3.4822983168891469E-3</v>
      </c>
      <c r="AI27" s="1368">
        <f t="shared" si="9"/>
        <v>4.4936052540615282E-3</v>
      </c>
      <c r="AJ27" s="1368">
        <f t="shared" si="10"/>
        <v>8.771929824561403E-3</v>
      </c>
      <c r="AK27" s="1368">
        <f t="shared" si="11"/>
        <v>0</v>
      </c>
      <c r="AL27" s="1368" t="e">
        <f t="shared" si="12"/>
        <v>#VALUE!</v>
      </c>
      <c r="AM27" s="1368">
        <f t="shared" si="13"/>
        <v>0</v>
      </c>
    </row>
    <row r="28" spans="1:39" ht="12" customHeight="1" thickBot="1" x14ac:dyDescent="0.25">
      <c r="A28" s="1372"/>
      <c r="B28" s="1071" t="s">
        <v>15</v>
      </c>
      <c r="C28" s="1072">
        <f>SUM(C15:C27)</f>
        <v>1092</v>
      </c>
      <c r="D28" s="1072">
        <f t="shared" ref="D28:I28" si="18">SUM(D15:D27)</f>
        <v>765</v>
      </c>
      <c r="E28" s="1072">
        <f t="shared" si="18"/>
        <v>1132</v>
      </c>
      <c r="F28" s="1072">
        <f t="shared" si="18"/>
        <v>809</v>
      </c>
      <c r="G28" s="1072">
        <f t="shared" si="18"/>
        <v>154</v>
      </c>
      <c r="H28" s="1072">
        <f t="shared" si="18"/>
        <v>122</v>
      </c>
      <c r="I28" s="1072">
        <f t="shared" si="18"/>
        <v>113</v>
      </c>
      <c r="L28" s="873" t="s">
        <v>15</v>
      </c>
      <c r="M28" s="1072">
        <v>1117</v>
      </c>
      <c r="N28" s="1314">
        <v>727</v>
      </c>
      <c r="O28" s="1072">
        <v>1097</v>
      </c>
      <c r="P28" s="1315">
        <v>776</v>
      </c>
      <c r="Q28" s="1314">
        <v>153</v>
      </c>
      <c r="R28" s="1358">
        <v>117</v>
      </c>
      <c r="S28" s="1348"/>
      <c r="V28" t="s">
        <v>15</v>
      </c>
      <c r="W28" s="1368">
        <f t="shared" si="0"/>
        <v>0.24897400820793433</v>
      </c>
      <c r="X28" s="1368">
        <f t="shared" si="1"/>
        <v>0.22734026745913818</v>
      </c>
      <c r="Y28" s="1368">
        <f t="shared" si="2"/>
        <v>0.31505705538547174</v>
      </c>
      <c r="Z28" s="1368">
        <f t="shared" si="3"/>
        <v>0.39695780176643769</v>
      </c>
      <c r="AA28" s="1368">
        <f t="shared" si="4"/>
        <v>0.24679487179487181</v>
      </c>
      <c r="AB28" s="1368">
        <f t="shared" si="5"/>
        <v>0.17836257309941519</v>
      </c>
      <c r="AC28" s="1368">
        <f t="shared" si="6"/>
        <v>0.13063583815028901</v>
      </c>
      <c r="AF28" t="s">
        <v>15</v>
      </c>
      <c r="AG28" s="1368">
        <f t="shared" si="7"/>
        <v>0.12434598686407659</v>
      </c>
      <c r="AH28" s="1368">
        <f t="shared" si="8"/>
        <v>0.14064615979880055</v>
      </c>
      <c r="AI28" s="1368">
        <f t="shared" si="9"/>
        <v>0.18959557552713446</v>
      </c>
      <c r="AJ28" s="1368">
        <f t="shared" si="10"/>
        <v>0.3094098883572568</v>
      </c>
      <c r="AK28" s="1368">
        <f t="shared" si="11"/>
        <v>0.11054913294797687</v>
      </c>
      <c r="AL28" s="1368" t="e">
        <f t="shared" si="12"/>
        <v>#VALUE!</v>
      </c>
      <c r="AM28" s="1368">
        <f t="shared" si="13"/>
        <v>0</v>
      </c>
    </row>
    <row r="29" spans="1:39" ht="12" customHeight="1" x14ac:dyDescent="0.2">
      <c r="A29" s="1083" t="s">
        <v>37</v>
      </c>
      <c r="B29" s="1067" t="s">
        <v>38</v>
      </c>
      <c r="C29" s="1068">
        <f>'Détail 2023'!C37</f>
        <v>79</v>
      </c>
      <c r="D29" s="1068">
        <f>'Détail 2023'!D37</f>
        <v>40</v>
      </c>
      <c r="E29" s="1068">
        <f>'Détail 2023'!F37</f>
        <v>58</v>
      </c>
      <c r="F29" s="1068">
        <f>'Détail 2023'!G37</f>
        <v>5</v>
      </c>
      <c r="G29" s="1068">
        <f>'Détail 2023'!H37</f>
        <v>1</v>
      </c>
      <c r="H29" s="1068">
        <f>'Détail 2023'!I37</f>
        <v>0</v>
      </c>
      <c r="I29" s="1068">
        <f>'Détail 2023'!J37</f>
        <v>5</v>
      </c>
      <c r="K29" t="s">
        <v>37</v>
      </c>
      <c r="L29" t="s">
        <v>38</v>
      </c>
      <c r="M29" s="1068">
        <v>84</v>
      </c>
      <c r="N29" s="1068">
        <v>40</v>
      </c>
      <c r="O29" s="1068">
        <v>58</v>
      </c>
      <c r="P29" s="1068">
        <v>5</v>
      </c>
      <c r="Q29" s="1311">
        <v>1</v>
      </c>
      <c r="R29" s="1355">
        <v>0</v>
      </c>
      <c r="S29" s="1349"/>
      <c r="U29" t="s">
        <v>37</v>
      </c>
      <c r="V29" t="s">
        <v>38</v>
      </c>
      <c r="W29" s="1368">
        <f t="shared" si="0"/>
        <v>1.8011855905152759E-2</v>
      </c>
      <c r="X29" s="1368">
        <f t="shared" si="1"/>
        <v>1.188707280832095E-2</v>
      </c>
      <c r="Y29" s="1368">
        <f t="shared" si="2"/>
        <v>1.6142499304202616E-2</v>
      </c>
      <c r="Z29" s="1368">
        <f t="shared" si="3"/>
        <v>2.4533856722276743E-3</v>
      </c>
      <c r="AA29" s="1368">
        <f t="shared" si="4"/>
        <v>1.6025641025641025E-3</v>
      </c>
      <c r="AB29" s="1368">
        <f t="shared" si="5"/>
        <v>0</v>
      </c>
      <c r="AC29" s="1368">
        <f t="shared" si="6"/>
        <v>5.7803468208092483E-3</v>
      </c>
      <c r="AE29" t="s">
        <v>37</v>
      </c>
      <c r="AF29" t="s">
        <v>38</v>
      </c>
      <c r="AG29" s="1368">
        <f t="shared" si="7"/>
        <v>9.3509963263943008E-3</v>
      </c>
      <c r="AH29" s="1368">
        <f t="shared" si="8"/>
        <v>7.7384407041981044E-3</v>
      </c>
      <c r="AI29" s="1368">
        <f t="shared" si="9"/>
        <v>1.0024196335983409E-2</v>
      </c>
      <c r="AJ29" s="1368">
        <f t="shared" si="10"/>
        <v>1.9936204146730461E-3</v>
      </c>
      <c r="AK29" s="1368">
        <f t="shared" si="11"/>
        <v>7.2254335260115603E-4</v>
      </c>
      <c r="AL29" s="1368" t="e">
        <f t="shared" si="12"/>
        <v>#VALUE!</v>
      </c>
      <c r="AM29" s="1368">
        <f t="shared" si="13"/>
        <v>0</v>
      </c>
    </row>
    <row r="30" spans="1:39" ht="12" customHeight="1" x14ac:dyDescent="0.2">
      <c r="A30" s="1083"/>
      <c r="B30" s="1067" t="s">
        <v>39</v>
      </c>
      <c r="C30" s="1068">
        <f>'Détail 2023'!C38</f>
        <v>68</v>
      </c>
      <c r="D30" s="1068">
        <f>'Détail 2023'!D38</f>
        <v>32</v>
      </c>
      <c r="E30" s="1068">
        <f>'Détail 2023'!F38</f>
        <v>75</v>
      </c>
      <c r="F30" s="1068">
        <f>'Détail 2023'!G38</f>
        <v>6</v>
      </c>
      <c r="G30" s="1068">
        <f>'Détail 2023'!H38</f>
        <v>2</v>
      </c>
      <c r="H30" s="1068">
        <f>'Détail 2023'!I38</f>
        <v>0</v>
      </c>
      <c r="I30" s="1068">
        <f>'Détail 2023'!J38</f>
        <v>10</v>
      </c>
      <c r="L30" t="s">
        <v>39</v>
      </c>
      <c r="M30" s="1069">
        <v>75</v>
      </c>
      <c r="N30" s="1069">
        <v>35</v>
      </c>
      <c r="O30" s="1069">
        <v>75</v>
      </c>
      <c r="P30" s="1069">
        <v>6</v>
      </c>
      <c r="Q30" s="1309">
        <v>2</v>
      </c>
      <c r="R30" s="1356">
        <v>0</v>
      </c>
      <c r="S30" s="1346"/>
      <c r="V30" t="s">
        <v>39</v>
      </c>
      <c r="W30" s="1368">
        <f t="shared" si="0"/>
        <v>1.5503875968992248E-2</v>
      </c>
      <c r="X30" s="1368">
        <f t="shared" si="1"/>
        <v>9.5096582466567599E-3</v>
      </c>
      <c r="Y30" s="1368">
        <f t="shared" si="2"/>
        <v>2.0873921514055108E-2</v>
      </c>
      <c r="Z30" s="1368">
        <f t="shared" si="3"/>
        <v>2.944062806673209E-3</v>
      </c>
      <c r="AA30" s="1368">
        <f t="shared" si="4"/>
        <v>3.205128205128205E-3</v>
      </c>
      <c r="AB30" s="1368">
        <f t="shared" si="5"/>
        <v>0</v>
      </c>
      <c r="AC30" s="1368">
        <f t="shared" si="6"/>
        <v>1.1560693641618497E-2</v>
      </c>
      <c r="AF30" t="s">
        <v>39</v>
      </c>
      <c r="AG30" s="1368">
        <f t="shared" si="7"/>
        <v>8.3491038628520538E-3</v>
      </c>
      <c r="AH30" s="1368">
        <f t="shared" si="8"/>
        <v>6.7711356161733408E-3</v>
      </c>
      <c r="AI30" s="1368">
        <f t="shared" si="9"/>
        <v>1.2962322848254408E-2</v>
      </c>
      <c r="AJ30" s="1368">
        <f t="shared" si="10"/>
        <v>2.3923444976076554E-3</v>
      </c>
      <c r="AK30" s="1368">
        <f t="shared" si="11"/>
        <v>1.4450867052023121E-3</v>
      </c>
      <c r="AL30" s="1368" t="e">
        <f t="shared" si="12"/>
        <v>#VALUE!</v>
      </c>
      <c r="AM30" s="1368">
        <f t="shared" si="13"/>
        <v>0</v>
      </c>
    </row>
    <row r="31" spans="1:39" ht="12" customHeight="1" x14ac:dyDescent="0.2">
      <c r="A31" s="1083"/>
      <c r="B31" s="1067" t="s">
        <v>40</v>
      </c>
      <c r="C31" s="1068">
        <f>'Détail 2023'!C39</f>
        <v>59</v>
      </c>
      <c r="D31" s="1068">
        <f>'Détail 2023'!D39</f>
        <v>41</v>
      </c>
      <c r="E31" s="1068">
        <f>'Détail 2023'!F39</f>
        <v>55</v>
      </c>
      <c r="F31" s="1068">
        <f>'Détail 2023'!G39</f>
        <v>16</v>
      </c>
      <c r="G31" s="1068">
        <f>'Détail 2023'!H39</f>
        <v>7</v>
      </c>
      <c r="H31" s="1068">
        <f>'Détail 2023'!I39</f>
        <v>0</v>
      </c>
      <c r="I31" s="1068">
        <f>'Détail 2023'!J39</f>
        <v>11</v>
      </c>
      <c r="L31" t="s">
        <v>40</v>
      </c>
      <c r="M31" s="1069">
        <v>65</v>
      </c>
      <c r="N31" s="1069">
        <v>40</v>
      </c>
      <c r="O31" s="1069">
        <v>57</v>
      </c>
      <c r="P31" s="1069">
        <v>16</v>
      </c>
      <c r="Q31" s="1309">
        <v>7</v>
      </c>
      <c r="R31" s="1356">
        <v>0</v>
      </c>
      <c r="S31" s="1346"/>
      <c r="V31" t="s">
        <v>40</v>
      </c>
      <c r="W31" s="1368">
        <f t="shared" si="0"/>
        <v>1.3451892384860921E-2</v>
      </c>
      <c r="X31" s="1368">
        <f t="shared" si="1"/>
        <v>1.2184249628528975E-2</v>
      </c>
      <c r="Y31" s="1368">
        <f t="shared" si="2"/>
        <v>1.5307542443640411E-2</v>
      </c>
      <c r="Z31" s="1368">
        <f t="shared" si="3"/>
        <v>7.8508341511285568E-3</v>
      </c>
      <c r="AA31" s="1368">
        <f t="shared" si="4"/>
        <v>1.1217948717948718E-2</v>
      </c>
      <c r="AB31" s="1368">
        <f t="shared" si="5"/>
        <v>0</v>
      </c>
      <c r="AC31" s="1368">
        <f t="shared" si="6"/>
        <v>1.2716763005780347E-2</v>
      </c>
      <c r="AF31" t="s">
        <v>40</v>
      </c>
      <c r="AG31" s="1368">
        <f t="shared" si="7"/>
        <v>7.2358900144717797E-3</v>
      </c>
      <c r="AH31" s="1368">
        <f t="shared" si="8"/>
        <v>7.7384407041981044E-3</v>
      </c>
      <c r="AI31" s="1368">
        <f t="shared" si="9"/>
        <v>9.8513653646733496E-3</v>
      </c>
      <c r="AJ31" s="1368">
        <f t="shared" si="10"/>
        <v>6.379585326953748E-3</v>
      </c>
      <c r="AK31" s="1368">
        <f t="shared" si="11"/>
        <v>5.0578034682080926E-3</v>
      </c>
      <c r="AL31" s="1368" t="e">
        <f t="shared" si="12"/>
        <v>#VALUE!</v>
      </c>
      <c r="AM31" s="1368">
        <f t="shared" si="13"/>
        <v>0</v>
      </c>
    </row>
    <row r="32" spans="1:39" ht="12" customHeight="1" x14ac:dyDescent="0.2">
      <c r="A32" s="1083"/>
      <c r="B32" s="1067" t="s">
        <v>41</v>
      </c>
      <c r="C32" s="1068">
        <f>'Détail 2023'!C40</f>
        <v>80</v>
      </c>
      <c r="D32" s="1068">
        <f>'Détail 2023'!D40</f>
        <v>26</v>
      </c>
      <c r="E32" s="1068">
        <f>'Détail 2023'!F40</f>
        <v>32</v>
      </c>
      <c r="F32" s="1068">
        <f>'Détail 2023'!G40</f>
        <v>4</v>
      </c>
      <c r="G32" s="1068">
        <f>'Détail 2023'!H40</f>
        <v>4</v>
      </c>
      <c r="H32" s="1068">
        <f>'Détail 2023'!I40</f>
        <v>0</v>
      </c>
      <c r="I32" s="1068">
        <f>'Détail 2023'!J40</f>
        <v>29</v>
      </c>
      <c r="L32" t="s">
        <v>41</v>
      </c>
      <c r="M32" s="1069">
        <v>85</v>
      </c>
      <c r="N32" s="1069">
        <v>29</v>
      </c>
      <c r="O32" s="1069">
        <v>31</v>
      </c>
      <c r="P32" s="1069">
        <v>3</v>
      </c>
      <c r="Q32" s="1309">
        <v>2</v>
      </c>
      <c r="R32" s="1356">
        <v>0</v>
      </c>
      <c r="S32" s="1346"/>
      <c r="V32" t="s">
        <v>41</v>
      </c>
      <c r="W32" s="1368">
        <f t="shared" si="0"/>
        <v>1.823985408116735E-2</v>
      </c>
      <c r="X32" s="1368">
        <f t="shared" si="1"/>
        <v>7.7265973254086184E-3</v>
      </c>
      <c r="Y32" s="1368">
        <f t="shared" si="2"/>
        <v>8.9062065126635122E-3</v>
      </c>
      <c r="Z32" s="1368">
        <f t="shared" si="3"/>
        <v>1.9627085377821392E-3</v>
      </c>
      <c r="AA32" s="1368">
        <f t="shared" si="4"/>
        <v>6.41025641025641E-3</v>
      </c>
      <c r="AB32" s="1368">
        <f t="shared" si="5"/>
        <v>0</v>
      </c>
      <c r="AC32" s="1368">
        <f t="shared" si="6"/>
        <v>3.3526011560693639E-2</v>
      </c>
      <c r="AF32" t="s">
        <v>41</v>
      </c>
      <c r="AG32" s="1368">
        <f t="shared" si="7"/>
        <v>9.4623177112323278E-3</v>
      </c>
      <c r="AH32" s="1368">
        <f t="shared" si="8"/>
        <v>5.6103695105436252E-3</v>
      </c>
      <c r="AI32" s="1368">
        <f t="shared" si="9"/>
        <v>5.3577601106118214E-3</v>
      </c>
      <c r="AJ32" s="1368">
        <f t="shared" si="10"/>
        <v>1.1961722488038277E-3</v>
      </c>
      <c r="AK32" s="1368">
        <f t="shared" si="11"/>
        <v>1.4450867052023121E-3</v>
      </c>
      <c r="AL32" s="1368" t="e">
        <f t="shared" si="12"/>
        <v>#VALUE!</v>
      </c>
      <c r="AM32" s="1368">
        <f t="shared" si="13"/>
        <v>0</v>
      </c>
    </row>
    <row r="33" spans="1:39" ht="12.75" x14ac:dyDescent="0.2">
      <c r="A33" s="1083"/>
      <c r="B33" s="1067" t="s">
        <v>42</v>
      </c>
      <c r="C33" s="1068">
        <f>'Détail 2023'!C41</f>
        <v>50</v>
      </c>
      <c r="D33" s="1068">
        <f>'Détail 2023'!D41</f>
        <v>24</v>
      </c>
      <c r="E33" s="1068">
        <f>'Détail 2023'!F41</f>
        <v>34</v>
      </c>
      <c r="F33" s="1068">
        <f>'Détail 2023'!G41</f>
        <v>5</v>
      </c>
      <c r="G33" s="1068">
        <f>'Détail 2023'!H41</f>
        <v>2</v>
      </c>
      <c r="H33" s="1068">
        <f>'Détail 2023'!I41</f>
        <v>2</v>
      </c>
      <c r="I33" s="1068">
        <f>'Détail 2023'!J41</f>
        <v>5</v>
      </c>
      <c r="L33" t="s">
        <v>42</v>
      </c>
      <c r="M33" s="1069">
        <v>55</v>
      </c>
      <c r="N33" s="1069">
        <v>24</v>
      </c>
      <c r="O33" s="1069">
        <v>36</v>
      </c>
      <c r="P33" s="1069">
        <v>5</v>
      </c>
      <c r="Q33" s="1309">
        <v>2</v>
      </c>
      <c r="R33" s="1356">
        <v>2</v>
      </c>
      <c r="S33" s="1346"/>
      <c r="V33" t="s">
        <v>42</v>
      </c>
      <c r="W33" s="1368">
        <f t="shared" si="0"/>
        <v>1.1399908800729594E-2</v>
      </c>
      <c r="X33" s="1368">
        <f t="shared" si="1"/>
        <v>7.1322436849925704E-3</v>
      </c>
      <c r="Y33" s="1368">
        <f t="shared" si="2"/>
        <v>9.4628444197049823E-3</v>
      </c>
      <c r="Z33" s="1368">
        <f t="shared" si="3"/>
        <v>2.4533856722276743E-3</v>
      </c>
      <c r="AA33" s="1368">
        <f t="shared" si="4"/>
        <v>3.205128205128205E-3</v>
      </c>
      <c r="AB33" s="1368">
        <f t="shared" si="5"/>
        <v>2.9239766081871343E-3</v>
      </c>
      <c r="AC33" s="1368">
        <f t="shared" si="6"/>
        <v>5.7803468208092483E-3</v>
      </c>
      <c r="AF33" t="s">
        <v>42</v>
      </c>
      <c r="AG33" s="1368">
        <f t="shared" si="7"/>
        <v>6.1226761660915065E-3</v>
      </c>
      <c r="AH33" s="1368">
        <f t="shared" si="8"/>
        <v>4.6430644225188625E-3</v>
      </c>
      <c r="AI33" s="1368">
        <f t="shared" si="9"/>
        <v>6.2219149671621154E-3</v>
      </c>
      <c r="AJ33" s="1368">
        <f t="shared" si="10"/>
        <v>1.9936204146730461E-3</v>
      </c>
      <c r="AK33" s="1368">
        <f t="shared" si="11"/>
        <v>1.4450867052023121E-3</v>
      </c>
      <c r="AL33" s="1368" t="e">
        <f t="shared" si="12"/>
        <v>#VALUE!</v>
      </c>
      <c r="AM33" s="1368">
        <f t="shared" si="13"/>
        <v>0</v>
      </c>
    </row>
    <row r="34" spans="1:39" ht="12.75" x14ac:dyDescent="0.2">
      <c r="A34" s="1083"/>
      <c r="B34" s="1067" t="s">
        <v>43</v>
      </c>
      <c r="C34" s="1068">
        <f>'Détail 2023'!C42</f>
        <v>44</v>
      </c>
      <c r="D34" s="1068">
        <f>'Détail 2023'!D42</f>
        <v>42</v>
      </c>
      <c r="E34" s="1068">
        <f>'Détail 2023'!F42</f>
        <v>46</v>
      </c>
      <c r="F34" s="1068">
        <f>'Détail 2023'!G42</f>
        <v>6</v>
      </c>
      <c r="G34" s="1068">
        <f>'Détail 2023'!H42</f>
        <v>2</v>
      </c>
      <c r="H34" s="1068">
        <f>'Détail 2023'!I42</f>
        <v>0</v>
      </c>
      <c r="I34" s="1068">
        <f>'Détail 2023'!J42</f>
        <v>10</v>
      </c>
      <c r="L34" t="s">
        <v>43</v>
      </c>
      <c r="M34" s="1069">
        <v>50</v>
      </c>
      <c r="N34" s="1069">
        <v>45</v>
      </c>
      <c r="O34" s="1069">
        <v>47</v>
      </c>
      <c r="P34" s="1069">
        <v>6</v>
      </c>
      <c r="Q34" s="1309">
        <v>2</v>
      </c>
      <c r="R34" s="1356">
        <v>0</v>
      </c>
      <c r="S34" s="1346"/>
      <c r="V34" t="s">
        <v>43</v>
      </c>
      <c r="W34" s="1368">
        <f t="shared" si="0"/>
        <v>1.0031919744642043E-2</v>
      </c>
      <c r="X34" s="1368">
        <f t="shared" si="1"/>
        <v>1.2481426448736999E-2</v>
      </c>
      <c r="Y34" s="1368">
        <f t="shared" si="2"/>
        <v>1.28026718619538E-2</v>
      </c>
      <c r="Z34" s="1368">
        <f t="shared" si="3"/>
        <v>2.944062806673209E-3</v>
      </c>
      <c r="AA34" s="1368">
        <f t="shared" si="4"/>
        <v>3.205128205128205E-3</v>
      </c>
      <c r="AB34" s="1368">
        <f t="shared" si="5"/>
        <v>0</v>
      </c>
      <c r="AC34" s="1368">
        <f t="shared" si="6"/>
        <v>1.1560693641618497E-2</v>
      </c>
      <c r="AF34" t="s">
        <v>43</v>
      </c>
      <c r="AG34" s="1368">
        <f t="shared" si="7"/>
        <v>5.5660692419013695E-3</v>
      </c>
      <c r="AH34" s="1368">
        <f t="shared" si="8"/>
        <v>8.7057457922228663E-3</v>
      </c>
      <c r="AI34" s="1368">
        <f t="shared" si="9"/>
        <v>8.1230556515727616E-3</v>
      </c>
      <c r="AJ34" s="1368">
        <f t="shared" si="10"/>
        <v>2.3923444976076554E-3</v>
      </c>
      <c r="AK34" s="1368">
        <f t="shared" si="11"/>
        <v>1.4450867052023121E-3</v>
      </c>
      <c r="AL34" s="1368" t="e">
        <f t="shared" si="12"/>
        <v>#VALUE!</v>
      </c>
      <c r="AM34" s="1368">
        <f t="shared" si="13"/>
        <v>0</v>
      </c>
    </row>
    <row r="35" spans="1:39" ht="12" customHeight="1" x14ac:dyDescent="0.2">
      <c r="A35" s="1083"/>
      <c r="B35" s="1067" t="s">
        <v>44</v>
      </c>
      <c r="C35" s="1068">
        <f>'Détail 2023'!C43</f>
        <v>46</v>
      </c>
      <c r="D35" s="1068">
        <f>'Détail 2023'!D43</f>
        <v>39</v>
      </c>
      <c r="E35" s="1068">
        <f>'Détail 2023'!F43</f>
        <v>42</v>
      </c>
      <c r="F35" s="1068">
        <f>'Détail 2023'!G43</f>
        <v>4</v>
      </c>
      <c r="G35" s="1068">
        <f>'Détail 2023'!H43</f>
        <v>1</v>
      </c>
      <c r="H35" s="1068">
        <f>'Détail 2023'!I43</f>
        <v>0</v>
      </c>
      <c r="I35" s="1068">
        <f>'Détail 2023'!J43</f>
        <v>8</v>
      </c>
      <c r="L35" s="534" t="s">
        <v>44</v>
      </c>
      <c r="M35" s="1069">
        <v>53</v>
      </c>
      <c r="N35" s="1069">
        <v>41</v>
      </c>
      <c r="O35" s="1069">
        <v>46</v>
      </c>
      <c r="P35" s="1069">
        <v>4</v>
      </c>
      <c r="Q35" s="1309">
        <v>1</v>
      </c>
      <c r="R35" s="1356">
        <v>0</v>
      </c>
      <c r="S35" s="1346"/>
      <c r="V35" t="s">
        <v>44</v>
      </c>
      <c r="W35" s="1368">
        <f t="shared" si="0"/>
        <v>1.0487916096671226E-2</v>
      </c>
      <c r="X35" s="1368">
        <f t="shared" si="1"/>
        <v>1.1589895988112928E-2</v>
      </c>
      <c r="Y35" s="1368">
        <f t="shared" si="2"/>
        <v>1.168939604787086E-2</v>
      </c>
      <c r="Z35" s="1368">
        <f t="shared" si="3"/>
        <v>1.9627085377821392E-3</v>
      </c>
      <c r="AA35" s="1368">
        <f t="shared" si="4"/>
        <v>1.6025641025641025E-3</v>
      </c>
      <c r="AB35" s="1368">
        <f t="shared" si="5"/>
        <v>0</v>
      </c>
      <c r="AC35" s="1368">
        <f t="shared" si="6"/>
        <v>9.2485549132947983E-3</v>
      </c>
      <c r="AF35" t="s">
        <v>44</v>
      </c>
      <c r="AG35" s="1368">
        <f t="shared" si="7"/>
        <v>5.9000333964154515E-3</v>
      </c>
      <c r="AH35" s="1368">
        <f t="shared" si="8"/>
        <v>7.9319017218030564E-3</v>
      </c>
      <c r="AI35" s="1368">
        <f t="shared" si="9"/>
        <v>7.9502246802627026E-3</v>
      </c>
      <c r="AJ35" s="1368">
        <f t="shared" si="10"/>
        <v>1.594896331738437E-3</v>
      </c>
      <c r="AK35" s="1368">
        <f t="shared" si="11"/>
        <v>7.2254335260115603E-4</v>
      </c>
      <c r="AL35" s="1368" t="e">
        <f t="shared" si="12"/>
        <v>#VALUE!</v>
      </c>
      <c r="AM35" s="1368">
        <f t="shared" si="13"/>
        <v>0</v>
      </c>
    </row>
    <row r="36" spans="1:39" ht="12.75" x14ac:dyDescent="0.2">
      <c r="A36" s="1083"/>
      <c r="B36" s="1067" t="s">
        <v>45</v>
      </c>
      <c r="C36" s="1068">
        <f>'Détail 2023'!C44</f>
        <v>90</v>
      </c>
      <c r="D36" s="1068">
        <f>'Détail 2023'!D44</f>
        <v>90</v>
      </c>
      <c r="E36" s="1068">
        <f>'Détail 2023'!F44</f>
        <v>90</v>
      </c>
      <c r="F36" s="1068">
        <f>'Détail 2023'!G44</f>
        <v>13</v>
      </c>
      <c r="G36" s="1068">
        <f>'Détail 2023'!H44</f>
        <v>2</v>
      </c>
      <c r="H36" s="1068">
        <f>'Détail 2023'!I44</f>
        <v>0</v>
      </c>
      <c r="I36" s="1068">
        <f>'Détail 2023'!J44</f>
        <v>20</v>
      </c>
      <c r="L36" t="s">
        <v>45</v>
      </c>
      <c r="M36" s="1069">
        <v>90</v>
      </c>
      <c r="N36" s="1069">
        <v>90</v>
      </c>
      <c r="O36" s="1069">
        <v>90</v>
      </c>
      <c r="P36" s="1069">
        <v>8</v>
      </c>
      <c r="Q36" s="1309">
        <v>2</v>
      </c>
      <c r="R36" s="1356">
        <v>0</v>
      </c>
      <c r="S36" s="1346"/>
      <c r="V36" t="s">
        <v>45</v>
      </c>
      <c r="W36" s="1368">
        <f t="shared" si="0"/>
        <v>2.0519835841313269E-2</v>
      </c>
      <c r="X36" s="1368">
        <f t="shared" si="1"/>
        <v>2.6745913818722138E-2</v>
      </c>
      <c r="Y36" s="1368">
        <f t="shared" si="2"/>
        <v>2.5048705816866128E-2</v>
      </c>
      <c r="Z36" s="1368">
        <f t="shared" si="3"/>
        <v>6.3788027477919527E-3</v>
      </c>
      <c r="AA36" s="1368">
        <f t="shared" si="4"/>
        <v>3.205128205128205E-3</v>
      </c>
      <c r="AB36" s="1368">
        <f t="shared" si="5"/>
        <v>0</v>
      </c>
      <c r="AC36" s="1368">
        <f t="shared" si="6"/>
        <v>2.3121387283236993E-2</v>
      </c>
      <c r="AF36" t="s">
        <v>45</v>
      </c>
      <c r="AG36" s="1368">
        <f t="shared" si="7"/>
        <v>1.0018924635422465E-2</v>
      </c>
      <c r="AH36" s="1368">
        <f t="shared" si="8"/>
        <v>1.7411491584445733E-2</v>
      </c>
      <c r="AI36" s="1368">
        <f t="shared" si="9"/>
        <v>1.5554787417905289E-2</v>
      </c>
      <c r="AJ36" s="1368">
        <f t="shared" si="10"/>
        <v>3.189792663476874E-3</v>
      </c>
      <c r="AK36" s="1368">
        <f t="shared" si="11"/>
        <v>1.4450867052023121E-3</v>
      </c>
      <c r="AL36" s="1368" t="e">
        <f t="shared" si="12"/>
        <v>#VALUE!</v>
      </c>
      <c r="AM36" s="1368">
        <f t="shared" si="13"/>
        <v>0</v>
      </c>
    </row>
    <row r="37" spans="1:39" ht="12.75" x14ac:dyDescent="0.2">
      <c r="A37" s="1083"/>
      <c r="B37" s="1067" t="s">
        <v>46</v>
      </c>
      <c r="C37" s="1068">
        <f>'Détail 2023'!C45</f>
        <v>50</v>
      </c>
      <c r="D37" s="1068">
        <f>'Détail 2023'!D45</f>
        <v>8</v>
      </c>
      <c r="E37" s="1068">
        <f>'Détail 2023'!F45</f>
        <v>8</v>
      </c>
      <c r="F37" s="1068">
        <f>'Détail 2023'!G45</f>
        <v>0</v>
      </c>
      <c r="G37" s="1068">
        <f>'Détail 2023'!H45</f>
        <v>0</v>
      </c>
      <c r="H37" s="1068">
        <f>'Détail 2023'!I45</f>
        <v>0</v>
      </c>
      <c r="I37" s="1068">
        <f>'Détail 2023'!J45</f>
        <v>10</v>
      </c>
      <c r="L37" s="534" t="s">
        <v>46</v>
      </c>
      <c r="M37" s="1069">
        <v>55</v>
      </c>
      <c r="N37" s="1069">
        <v>8</v>
      </c>
      <c r="O37" s="1069">
        <v>8</v>
      </c>
      <c r="P37" s="1069">
        <v>0</v>
      </c>
      <c r="Q37" s="1309">
        <v>0</v>
      </c>
      <c r="R37" s="1356">
        <v>0</v>
      </c>
      <c r="S37" s="1346"/>
      <c r="V37" t="s">
        <v>46</v>
      </c>
      <c r="W37" s="1368">
        <f t="shared" si="0"/>
        <v>1.1399908800729594E-2</v>
      </c>
      <c r="X37" s="1368">
        <f t="shared" si="1"/>
        <v>2.37741456166419E-3</v>
      </c>
      <c r="Y37" s="1368">
        <f t="shared" si="2"/>
        <v>2.226551628165878E-3</v>
      </c>
      <c r="Z37" s="1368">
        <f t="shared" si="3"/>
        <v>0</v>
      </c>
      <c r="AA37" s="1368">
        <f t="shared" si="4"/>
        <v>0</v>
      </c>
      <c r="AB37" s="1368">
        <f t="shared" si="5"/>
        <v>0</v>
      </c>
      <c r="AC37" s="1368">
        <f t="shared" si="6"/>
        <v>1.1560693641618497E-2</v>
      </c>
      <c r="AF37" t="s">
        <v>46</v>
      </c>
      <c r="AG37" s="1368">
        <f t="shared" si="7"/>
        <v>6.1226761660915065E-3</v>
      </c>
      <c r="AH37" s="1368">
        <f t="shared" si="8"/>
        <v>1.5476881408396208E-3</v>
      </c>
      <c r="AI37" s="1368">
        <f t="shared" si="9"/>
        <v>1.3826477704804701E-3</v>
      </c>
      <c r="AJ37" s="1368">
        <f t="shared" si="10"/>
        <v>0</v>
      </c>
      <c r="AK37" s="1368">
        <f t="shared" si="11"/>
        <v>0</v>
      </c>
      <c r="AL37" s="1368" t="e">
        <f t="shared" si="12"/>
        <v>#VALUE!</v>
      </c>
      <c r="AM37" s="1368">
        <f t="shared" si="13"/>
        <v>0</v>
      </c>
    </row>
    <row r="38" spans="1:39" ht="12" customHeight="1" x14ac:dyDescent="0.2">
      <c r="A38" s="1083"/>
      <c r="B38" s="1067" t="s">
        <v>47</v>
      </c>
      <c r="C38" s="1068">
        <f>'Détail 2023'!C46</f>
        <v>0</v>
      </c>
      <c r="D38" s="1068">
        <f>'Détail 2023'!D46</f>
        <v>65</v>
      </c>
      <c r="E38" s="1068">
        <f>'Détail 2023'!F46</f>
        <v>2</v>
      </c>
      <c r="F38" s="1068">
        <f>'Détail 2023'!G46</f>
        <v>0</v>
      </c>
      <c r="G38" s="1068">
        <f>'Détail 2023'!H46</f>
        <v>0</v>
      </c>
      <c r="H38" s="1068">
        <f>'Détail 2023'!I46</f>
        <v>0</v>
      </c>
      <c r="I38" s="1068">
        <f>'Détail 2023'!J46</f>
        <v>2</v>
      </c>
      <c r="L38" s="327" t="s">
        <v>47</v>
      </c>
      <c r="M38" s="1069">
        <v>2</v>
      </c>
      <c r="N38" s="1069">
        <v>65</v>
      </c>
      <c r="O38" s="1069">
        <v>0</v>
      </c>
      <c r="P38" s="1069">
        <v>2</v>
      </c>
      <c r="Q38" s="1309">
        <v>0</v>
      </c>
      <c r="R38" s="1356">
        <v>0</v>
      </c>
      <c r="S38" s="1346"/>
      <c r="V38" t="s">
        <v>47</v>
      </c>
      <c r="W38" s="1368">
        <f t="shared" si="0"/>
        <v>0</v>
      </c>
      <c r="X38" s="1368">
        <f t="shared" si="1"/>
        <v>1.9316493313521546E-2</v>
      </c>
      <c r="Y38" s="1368">
        <f t="shared" si="2"/>
        <v>5.5663790704146951E-4</v>
      </c>
      <c r="Z38" s="1368">
        <f t="shared" si="3"/>
        <v>0</v>
      </c>
      <c r="AA38" s="1368">
        <f t="shared" si="4"/>
        <v>0</v>
      </c>
      <c r="AB38" s="1368">
        <f t="shared" si="5"/>
        <v>0</v>
      </c>
      <c r="AC38" s="1368">
        <f t="shared" si="6"/>
        <v>2.3121387283236996E-3</v>
      </c>
      <c r="AF38" t="s">
        <v>47</v>
      </c>
      <c r="AG38" s="1368">
        <f t="shared" si="7"/>
        <v>2.2264276967605477E-4</v>
      </c>
      <c r="AH38" s="1368">
        <f t="shared" si="8"/>
        <v>1.2574966144321919E-2</v>
      </c>
      <c r="AI38" s="1368">
        <f t="shared" si="9"/>
        <v>0</v>
      </c>
      <c r="AJ38" s="1368">
        <f t="shared" si="10"/>
        <v>7.9744816586921851E-4</v>
      </c>
      <c r="AK38" s="1368">
        <f t="shared" si="11"/>
        <v>0</v>
      </c>
      <c r="AL38" s="1368" t="e">
        <f t="shared" si="12"/>
        <v>#VALUE!</v>
      </c>
      <c r="AM38" s="1368">
        <f t="shared" si="13"/>
        <v>0</v>
      </c>
    </row>
    <row r="39" spans="1:39" ht="12" customHeight="1" x14ac:dyDescent="0.2">
      <c r="A39" s="1083"/>
      <c r="B39" s="1067" t="s">
        <v>48</v>
      </c>
      <c r="C39" s="1069">
        <f>'Détail 2023'!C66</f>
        <v>624</v>
      </c>
      <c r="D39" s="1069">
        <f>'Détail 2023'!D66</f>
        <v>315</v>
      </c>
      <c r="E39" s="1069">
        <f>'Détail 2023'!F66</f>
        <v>396</v>
      </c>
      <c r="F39" s="1069">
        <f>'Détail 2023'!G66</f>
        <v>75</v>
      </c>
      <c r="G39" s="1069">
        <f>'Détail 2023'!H66</f>
        <v>26</v>
      </c>
      <c r="H39" s="1069">
        <f>'Détail 2023'!I66</f>
        <v>20</v>
      </c>
      <c r="I39" s="1069">
        <f>'Détail 2023'!J66</f>
        <v>93</v>
      </c>
      <c r="L39" t="s">
        <v>48</v>
      </c>
      <c r="M39" s="1069">
        <v>669</v>
      </c>
      <c r="N39" s="1069">
        <v>327</v>
      </c>
      <c r="O39" s="1069">
        <v>416</v>
      </c>
      <c r="P39" s="1069">
        <v>88</v>
      </c>
      <c r="Q39" s="1309">
        <v>31</v>
      </c>
      <c r="R39" s="1356">
        <v>25</v>
      </c>
      <c r="S39" s="1346"/>
      <c r="V39" t="s">
        <v>48</v>
      </c>
      <c r="W39" s="1368">
        <f t="shared" si="0"/>
        <v>0.14227086183310533</v>
      </c>
      <c r="X39" s="1368">
        <f t="shared" si="1"/>
        <v>9.3610698365527489E-2</v>
      </c>
      <c r="Y39" s="1368">
        <f t="shared" si="2"/>
        <v>0.11021430559421097</v>
      </c>
      <c r="Z39" s="1368">
        <f t="shared" si="3"/>
        <v>3.6800785083415111E-2</v>
      </c>
      <c r="AA39" s="1368">
        <f t="shared" si="4"/>
        <v>4.1666666666666664E-2</v>
      </c>
      <c r="AB39" s="1368">
        <f t="shared" si="5"/>
        <v>2.9239766081871343E-2</v>
      </c>
      <c r="AC39" s="1368">
        <f t="shared" si="6"/>
        <v>0.10751445086705202</v>
      </c>
      <c r="AF39" t="s">
        <v>48</v>
      </c>
      <c r="AG39" s="1368">
        <f t="shared" si="7"/>
        <v>7.4474006456640318E-2</v>
      </c>
      <c r="AH39" s="1368">
        <f t="shared" si="8"/>
        <v>6.32617527568195E-2</v>
      </c>
      <c r="AI39" s="1368">
        <f t="shared" si="9"/>
        <v>7.1897684064984452E-2</v>
      </c>
      <c r="AJ39" s="1368">
        <f t="shared" si="10"/>
        <v>3.5087719298245612E-2</v>
      </c>
      <c r="AK39" s="1368">
        <f t="shared" si="11"/>
        <v>2.2398843930635837E-2</v>
      </c>
      <c r="AL39" s="1368" t="e">
        <f t="shared" si="12"/>
        <v>#VALUE!</v>
      </c>
      <c r="AM39" s="1368">
        <f t="shared" si="13"/>
        <v>0</v>
      </c>
    </row>
    <row r="40" spans="1:39" ht="12" customHeight="1" thickBot="1" x14ac:dyDescent="0.25">
      <c r="A40" s="1083"/>
      <c r="B40" s="1067" t="s">
        <v>49</v>
      </c>
      <c r="C40" s="1070">
        <f>'Détail 2023'!C71</f>
        <v>82</v>
      </c>
      <c r="D40" s="1070">
        <f>'Détail 2023'!D71</f>
        <v>66</v>
      </c>
      <c r="E40" s="1070">
        <f>'Détail 2023'!F71</f>
        <v>75</v>
      </c>
      <c r="F40" s="1070">
        <f>'Détail 2023'!G71</f>
        <v>15</v>
      </c>
      <c r="G40" s="1070">
        <f>'Détail 2023'!H71</f>
        <v>6</v>
      </c>
      <c r="H40" s="1070">
        <f>'Détail 2023'!I71</f>
        <v>0</v>
      </c>
      <c r="I40" s="1070">
        <f>'Détail 2023'!J71</f>
        <v>8</v>
      </c>
      <c r="L40" t="s">
        <v>49</v>
      </c>
      <c r="M40" s="1070">
        <v>77</v>
      </c>
      <c r="N40" s="1070">
        <v>62</v>
      </c>
      <c r="O40" s="1070">
        <v>70</v>
      </c>
      <c r="P40" s="1070">
        <v>10</v>
      </c>
      <c r="Q40" s="1312">
        <v>5</v>
      </c>
      <c r="R40" s="1357">
        <v>0</v>
      </c>
      <c r="S40" s="1347"/>
      <c r="V40" t="s">
        <v>49</v>
      </c>
      <c r="W40" s="1368">
        <f t="shared" si="0"/>
        <v>1.8695850433196534E-2</v>
      </c>
      <c r="X40" s="1368">
        <f t="shared" si="1"/>
        <v>1.9613670133729569E-2</v>
      </c>
      <c r="Y40" s="1368">
        <f t="shared" si="2"/>
        <v>2.0873921514055108E-2</v>
      </c>
      <c r="Z40" s="1368">
        <f t="shared" si="3"/>
        <v>7.360157016683023E-3</v>
      </c>
      <c r="AA40" s="1368">
        <f t="shared" si="4"/>
        <v>9.6153846153846159E-3</v>
      </c>
      <c r="AB40" s="1368">
        <f t="shared" si="5"/>
        <v>0</v>
      </c>
      <c r="AC40" s="1368">
        <f t="shared" si="6"/>
        <v>9.2485549132947983E-3</v>
      </c>
      <c r="AF40" t="s">
        <v>49</v>
      </c>
      <c r="AG40" s="1368">
        <f t="shared" si="7"/>
        <v>8.5717466325281079E-3</v>
      </c>
      <c r="AH40" s="1368">
        <f t="shared" si="8"/>
        <v>1.1994583091507062E-2</v>
      </c>
      <c r="AI40" s="1368">
        <f t="shared" si="9"/>
        <v>1.2098167991704113E-2</v>
      </c>
      <c r="AJ40" s="1368">
        <f t="shared" si="10"/>
        <v>3.9872408293460922E-3</v>
      </c>
      <c r="AK40" s="1368">
        <f t="shared" si="11"/>
        <v>3.6127167630057803E-3</v>
      </c>
      <c r="AL40" s="1368" t="e">
        <f t="shared" si="12"/>
        <v>#VALUE!</v>
      </c>
      <c r="AM40" s="1368">
        <f t="shared" si="13"/>
        <v>0</v>
      </c>
    </row>
    <row r="41" spans="1:39" ht="13.5" thickBot="1" x14ac:dyDescent="0.25">
      <c r="A41" s="1373"/>
      <c r="B41" s="1071" t="s">
        <v>15</v>
      </c>
      <c r="C41" s="1071">
        <f>SUM(C29:C40)</f>
        <v>1272</v>
      </c>
      <c r="D41" s="1071">
        <f t="shared" ref="D41:I41" si="19">SUM(D29:D40)</f>
        <v>788</v>
      </c>
      <c r="E41" s="1071">
        <f t="shared" si="19"/>
        <v>913</v>
      </c>
      <c r="F41" s="1071">
        <f t="shared" si="19"/>
        <v>149</v>
      </c>
      <c r="G41" s="1071">
        <f t="shared" si="19"/>
        <v>53</v>
      </c>
      <c r="H41" s="1071">
        <f t="shared" si="19"/>
        <v>22</v>
      </c>
      <c r="I41" s="1071">
        <f t="shared" si="19"/>
        <v>211</v>
      </c>
      <c r="L41" s="873" t="s">
        <v>15</v>
      </c>
      <c r="M41" s="1071">
        <v>1360</v>
      </c>
      <c r="N41" s="1071">
        <v>806</v>
      </c>
      <c r="O41" s="1071">
        <v>936</v>
      </c>
      <c r="P41" s="1071">
        <v>151</v>
      </c>
      <c r="Q41" s="1316">
        <v>55</v>
      </c>
      <c r="R41" s="1359">
        <v>26</v>
      </c>
      <c r="S41" s="1348"/>
      <c r="V41" t="s">
        <v>15</v>
      </c>
      <c r="W41" s="1368">
        <f t="shared" si="0"/>
        <v>0.29001367989056087</v>
      </c>
      <c r="X41" s="1368">
        <f t="shared" si="1"/>
        <v>0.23417533432392273</v>
      </c>
      <c r="Y41" s="1368">
        <f t="shared" si="2"/>
        <v>0.25410520456443086</v>
      </c>
      <c r="Z41" s="1368">
        <f t="shared" si="3"/>
        <v>7.3110893032384688E-2</v>
      </c>
      <c r="AA41" s="1368">
        <f t="shared" si="4"/>
        <v>8.4935897435897439E-2</v>
      </c>
      <c r="AB41" s="1368">
        <f t="shared" si="5"/>
        <v>3.2163742690058478E-2</v>
      </c>
      <c r="AC41" s="1368">
        <f t="shared" si="6"/>
        <v>0.24393063583815028</v>
      </c>
      <c r="AF41" t="s">
        <v>15</v>
      </c>
      <c r="AG41" s="1368">
        <f t="shared" si="7"/>
        <v>0.15139708337971725</v>
      </c>
      <c r="AH41" s="1368">
        <f t="shared" si="8"/>
        <v>0.1559295801895918</v>
      </c>
      <c r="AI41" s="1368">
        <f t="shared" si="9"/>
        <v>0.16176978914621501</v>
      </c>
      <c r="AJ41" s="1368">
        <f t="shared" si="10"/>
        <v>6.0207336523125994E-2</v>
      </c>
      <c r="AK41" s="1368">
        <f t="shared" si="11"/>
        <v>3.9739884393063585E-2</v>
      </c>
      <c r="AL41" s="1368" t="e">
        <f t="shared" si="12"/>
        <v>#VALUE!</v>
      </c>
      <c r="AM41" s="1368">
        <f t="shared" si="13"/>
        <v>0</v>
      </c>
    </row>
    <row r="42" spans="1:39" ht="12.75" x14ac:dyDescent="0.2">
      <c r="A42" s="1083" t="s">
        <v>50</v>
      </c>
      <c r="B42" s="1067" t="s">
        <v>51</v>
      </c>
      <c r="C42" s="1068">
        <f>SUM('Détail 2023'!C5:C6)</f>
        <v>163</v>
      </c>
      <c r="D42" s="1068">
        <f>SUM('Détail 2023'!D5:D6)</f>
        <v>131</v>
      </c>
      <c r="E42" s="1068">
        <f>SUM('Détail 2023'!F5:F6)</f>
        <v>56</v>
      </c>
      <c r="F42" s="1068">
        <f>SUM('Détail 2023'!G5:G6)</f>
        <v>10</v>
      </c>
      <c r="G42" s="1068">
        <f>SUM('Détail 2023'!H5:H6)</f>
        <v>2</v>
      </c>
      <c r="H42" s="1068">
        <f>SUM('Détail 2023'!I5:I6)</f>
        <v>0</v>
      </c>
      <c r="I42" s="1068">
        <f>SUM('Détail 2023'!J5:J6)</f>
        <v>24</v>
      </c>
      <c r="K42" t="s">
        <v>50</v>
      </c>
      <c r="L42" t="s">
        <v>51</v>
      </c>
      <c r="M42" s="1068">
        <v>182</v>
      </c>
      <c r="N42" s="1068">
        <v>130</v>
      </c>
      <c r="O42" s="1068">
        <v>57</v>
      </c>
      <c r="P42" s="1068">
        <v>11</v>
      </c>
      <c r="Q42" s="1311">
        <v>2</v>
      </c>
      <c r="R42" s="1355">
        <v>0</v>
      </c>
      <c r="S42" s="1349"/>
      <c r="U42" t="s">
        <v>50</v>
      </c>
      <c r="V42" t="s">
        <v>51</v>
      </c>
      <c r="W42" s="1368">
        <f t="shared" si="0"/>
        <v>3.7163702690378476E-2</v>
      </c>
      <c r="X42" s="1368">
        <f t="shared" si="1"/>
        <v>3.8930163447251115E-2</v>
      </c>
      <c r="Y42" s="1368">
        <f t="shared" si="2"/>
        <v>1.5585861397161147E-2</v>
      </c>
      <c r="Z42" s="1368">
        <f t="shared" si="3"/>
        <v>4.9067713444553487E-3</v>
      </c>
      <c r="AA42" s="1368">
        <f t="shared" si="4"/>
        <v>3.205128205128205E-3</v>
      </c>
      <c r="AB42" s="1368">
        <f t="shared" si="5"/>
        <v>0</v>
      </c>
      <c r="AC42" s="1368">
        <f t="shared" si="6"/>
        <v>2.7745664739884393E-2</v>
      </c>
      <c r="AE42" t="s">
        <v>50</v>
      </c>
      <c r="AF42" t="s">
        <v>51</v>
      </c>
      <c r="AG42" s="1368">
        <f t="shared" si="7"/>
        <v>2.0260492040520984E-2</v>
      </c>
      <c r="AH42" s="1369">
        <f t="shared" si="8"/>
        <v>2.5149932288643838E-2</v>
      </c>
      <c r="AI42" s="1369">
        <f t="shared" si="9"/>
        <v>9.8513653646733496E-3</v>
      </c>
      <c r="AJ42" s="1368">
        <f t="shared" si="10"/>
        <v>4.3859649122807015E-3</v>
      </c>
      <c r="AK42" s="1368">
        <f t="shared" si="11"/>
        <v>1.4450867052023121E-3</v>
      </c>
      <c r="AL42" s="1368" t="e">
        <f t="shared" si="12"/>
        <v>#VALUE!</v>
      </c>
      <c r="AM42" s="1368">
        <f t="shared" si="13"/>
        <v>0</v>
      </c>
    </row>
    <row r="43" spans="1:39" ht="13.5" thickBot="1" x14ac:dyDescent="0.25">
      <c r="A43" s="1083"/>
      <c r="B43" s="1066" t="s">
        <v>52</v>
      </c>
      <c r="C43" s="1070">
        <f>'Détail 2023'!C7</f>
        <v>0</v>
      </c>
      <c r="D43" s="1070">
        <f>'Détail 2023'!D7</f>
        <v>60</v>
      </c>
      <c r="E43" s="1070">
        <f>'Détail 2023'!F7</f>
        <v>0</v>
      </c>
      <c r="F43" s="1070">
        <f>'Détail 2023'!G7</f>
        <v>0</v>
      </c>
      <c r="G43" s="1070">
        <f>'Détail 2023'!H7</f>
        <v>0</v>
      </c>
      <c r="H43" s="1070">
        <f>'Détail 2023'!I7</f>
        <v>0</v>
      </c>
      <c r="I43" s="1070">
        <f>'Détail 2023'!J7</f>
        <v>0</v>
      </c>
      <c r="L43" t="s">
        <v>52</v>
      </c>
      <c r="M43" s="1070">
        <v>0</v>
      </c>
      <c r="N43" s="1070">
        <v>60</v>
      </c>
      <c r="O43" s="1070">
        <v>0</v>
      </c>
      <c r="P43" s="1070">
        <v>0</v>
      </c>
      <c r="Q43" s="1312">
        <v>0</v>
      </c>
      <c r="R43" s="1357">
        <v>0</v>
      </c>
      <c r="S43" s="1347"/>
      <c r="V43" t="s">
        <v>52</v>
      </c>
      <c r="W43" s="1368">
        <f t="shared" si="0"/>
        <v>0</v>
      </c>
      <c r="X43" s="1368">
        <f t="shared" si="1"/>
        <v>1.7830609212481426E-2</v>
      </c>
      <c r="Y43" s="1368">
        <f t="shared" si="2"/>
        <v>0</v>
      </c>
      <c r="Z43" s="1368">
        <f t="shared" si="3"/>
        <v>0</v>
      </c>
      <c r="AA43" s="1368">
        <f t="shared" si="4"/>
        <v>0</v>
      </c>
      <c r="AB43" s="1368">
        <f t="shared" si="5"/>
        <v>0</v>
      </c>
      <c r="AC43" s="1368">
        <f t="shared" si="6"/>
        <v>0</v>
      </c>
      <c r="AF43" t="s">
        <v>52</v>
      </c>
      <c r="AG43" s="1368">
        <f t="shared" si="7"/>
        <v>0</v>
      </c>
      <c r="AH43" s="1368">
        <f t="shared" si="8"/>
        <v>1.1607661056297156E-2</v>
      </c>
      <c r="AI43" s="1368">
        <f t="shared" si="9"/>
        <v>0</v>
      </c>
      <c r="AJ43" s="1368">
        <f t="shared" si="10"/>
        <v>0</v>
      </c>
      <c r="AK43" s="1368">
        <f t="shared" si="11"/>
        <v>0</v>
      </c>
      <c r="AL43" s="1368" t="e">
        <f t="shared" si="12"/>
        <v>#VALUE!</v>
      </c>
      <c r="AM43" s="1368">
        <f t="shared" si="13"/>
        <v>0</v>
      </c>
    </row>
    <row r="44" spans="1:39" ht="12" customHeight="1" thickBot="1" x14ac:dyDescent="0.25">
      <c r="A44" s="1373"/>
      <c r="B44" s="1071" t="s">
        <v>15</v>
      </c>
      <c r="C44" s="1071">
        <f>SUM(C42:C43)</f>
        <v>163</v>
      </c>
      <c r="D44" s="1071">
        <f t="shared" ref="D44:I44" si="20">SUM(D42:D43)</f>
        <v>191</v>
      </c>
      <c r="E44" s="1071">
        <f t="shared" si="20"/>
        <v>56</v>
      </c>
      <c r="F44" s="1071">
        <f t="shared" si="20"/>
        <v>10</v>
      </c>
      <c r="G44" s="1071">
        <f t="shared" si="20"/>
        <v>2</v>
      </c>
      <c r="H44" s="1071">
        <f t="shared" si="20"/>
        <v>0</v>
      </c>
      <c r="I44" s="1071">
        <f t="shared" si="20"/>
        <v>24</v>
      </c>
      <c r="L44" s="873" t="s">
        <v>15</v>
      </c>
      <c r="M44" s="1071">
        <v>182</v>
      </c>
      <c r="N44" s="1071">
        <v>190</v>
      </c>
      <c r="O44" s="1071">
        <v>57</v>
      </c>
      <c r="P44" s="1071">
        <v>11</v>
      </c>
      <c r="Q44" s="1316">
        <v>2</v>
      </c>
      <c r="R44" s="1359"/>
      <c r="S44" s="1361"/>
      <c r="V44" t="s">
        <v>15</v>
      </c>
      <c r="W44" s="1368">
        <f t="shared" si="0"/>
        <v>3.7163702690378476E-2</v>
      </c>
      <c r="X44" s="1368">
        <f t="shared" si="1"/>
        <v>5.676077265973254E-2</v>
      </c>
      <c r="Y44" s="1368">
        <f t="shared" si="2"/>
        <v>1.5585861397161147E-2</v>
      </c>
      <c r="Z44" s="1368">
        <f t="shared" si="3"/>
        <v>4.9067713444553487E-3</v>
      </c>
      <c r="AA44" s="1368">
        <f t="shared" si="4"/>
        <v>3.205128205128205E-3</v>
      </c>
      <c r="AB44" s="1368">
        <f t="shared" si="5"/>
        <v>0</v>
      </c>
      <c r="AC44" s="1368">
        <f t="shared" si="6"/>
        <v>2.7745664739884393E-2</v>
      </c>
      <c r="AF44" t="s">
        <v>15</v>
      </c>
      <c r="AG44" s="1368">
        <f t="shared" si="7"/>
        <v>2.0260492040520984E-2</v>
      </c>
      <c r="AH44" s="1368">
        <f t="shared" si="8"/>
        <v>3.6757593344940998E-2</v>
      </c>
      <c r="AI44" s="1368">
        <f t="shared" si="9"/>
        <v>9.8513653646733496E-3</v>
      </c>
      <c r="AJ44" s="1368">
        <f t="shared" si="10"/>
        <v>4.3859649122807015E-3</v>
      </c>
      <c r="AK44" s="1368">
        <f t="shared" si="11"/>
        <v>1.4450867052023121E-3</v>
      </c>
      <c r="AL44" s="1368" t="e">
        <f t="shared" si="12"/>
        <v>#VALUE!</v>
      </c>
      <c r="AM44" s="1368">
        <f t="shared" si="13"/>
        <v>0</v>
      </c>
    </row>
    <row r="45" spans="1:39" ht="12" customHeight="1" x14ac:dyDescent="0.2">
      <c r="A45" s="1083" t="s">
        <v>53</v>
      </c>
      <c r="B45" s="1066" t="s">
        <v>54</v>
      </c>
      <c r="C45" s="1068">
        <f>'Détail 2023'!C11</f>
        <v>15</v>
      </c>
      <c r="D45" s="1068">
        <f>'Détail 2023'!D11</f>
        <v>18</v>
      </c>
      <c r="E45" s="1068">
        <f>'Détail 2023'!F11</f>
        <v>6</v>
      </c>
      <c r="F45" s="1068">
        <f>'Détail 2023'!G11</f>
        <v>0</v>
      </c>
      <c r="G45" s="1068">
        <f>'Détail 2023'!H11</f>
        <v>0</v>
      </c>
      <c r="H45" s="1068">
        <f>'Détail 2023'!I11</f>
        <v>0</v>
      </c>
      <c r="I45" s="1068">
        <f>'Détail 2023'!J11</f>
        <v>35</v>
      </c>
      <c r="K45" t="s">
        <v>53</v>
      </c>
      <c r="L45" t="s">
        <v>54</v>
      </c>
      <c r="M45" s="1068">
        <v>51</v>
      </c>
      <c r="N45" s="1068">
        <v>18</v>
      </c>
      <c r="O45" s="1068">
        <v>5</v>
      </c>
      <c r="P45" s="1068">
        <v>0</v>
      </c>
      <c r="Q45" s="1311">
        <v>0</v>
      </c>
      <c r="R45" s="1355">
        <v>0</v>
      </c>
      <c r="S45" s="1349"/>
      <c r="U45" t="s">
        <v>53</v>
      </c>
      <c r="V45" t="s">
        <v>54</v>
      </c>
      <c r="W45" s="1368">
        <f t="shared" si="0"/>
        <v>3.4199726402188782E-3</v>
      </c>
      <c r="X45" s="1368">
        <f t="shared" si="1"/>
        <v>5.349182763744428E-3</v>
      </c>
      <c r="Y45" s="1368">
        <f t="shared" si="2"/>
        <v>1.6699137211244085E-3</v>
      </c>
      <c r="Z45" s="1368">
        <f t="shared" si="3"/>
        <v>0</v>
      </c>
      <c r="AA45" s="1368">
        <f t="shared" si="4"/>
        <v>0</v>
      </c>
      <c r="AB45" s="1368">
        <f t="shared" si="5"/>
        <v>0</v>
      </c>
      <c r="AC45" s="1368">
        <f t="shared" si="6"/>
        <v>4.046242774566474E-2</v>
      </c>
      <c r="AE45" t="s">
        <v>53</v>
      </c>
      <c r="AF45" t="s">
        <v>54</v>
      </c>
      <c r="AG45" s="1369">
        <f t="shared" si="7"/>
        <v>5.6773906267393965E-3</v>
      </c>
      <c r="AH45" s="1369">
        <f t="shared" si="8"/>
        <v>3.4822983168891469E-3</v>
      </c>
      <c r="AI45" s="1369">
        <f t="shared" si="9"/>
        <v>8.6415485655029381E-4</v>
      </c>
      <c r="AJ45" s="1369">
        <f t="shared" si="10"/>
        <v>0</v>
      </c>
      <c r="AK45" s="1369">
        <f t="shared" si="11"/>
        <v>0</v>
      </c>
      <c r="AL45" s="1368" t="e">
        <f t="shared" si="12"/>
        <v>#VALUE!</v>
      </c>
      <c r="AM45" s="1368">
        <f t="shared" si="13"/>
        <v>0</v>
      </c>
    </row>
    <row r="46" spans="1:39" ht="12" customHeight="1" x14ac:dyDescent="0.2">
      <c r="A46" s="1083"/>
      <c r="B46" s="1066" t="s">
        <v>55</v>
      </c>
      <c r="C46" s="1068">
        <f>'Détail 2023'!C12</f>
        <v>11</v>
      </c>
      <c r="D46" s="1068">
        <f>'Détail 2023'!D12</f>
        <v>27</v>
      </c>
      <c r="E46" s="1068">
        <f>'Détail 2023'!F12</f>
        <v>0</v>
      </c>
      <c r="F46" s="1068">
        <f>'Détail 2023'!G12</f>
        <v>0</v>
      </c>
      <c r="G46" s="1068">
        <f>'Détail 2023'!H12</f>
        <v>0</v>
      </c>
      <c r="H46" s="1068">
        <f>'Détail 2023'!I12</f>
        <v>0</v>
      </c>
      <c r="I46" s="1068">
        <f>'Détail 2023'!J12</f>
        <v>15</v>
      </c>
      <c r="L46" t="s">
        <v>55</v>
      </c>
      <c r="M46" s="1069">
        <v>42</v>
      </c>
      <c r="N46" s="1069">
        <v>27</v>
      </c>
      <c r="O46" s="1069">
        <v>0</v>
      </c>
      <c r="P46" s="1069">
        <v>0</v>
      </c>
      <c r="Q46" s="1309">
        <v>0</v>
      </c>
      <c r="R46" s="1356">
        <v>0</v>
      </c>
      <c r="S46" s="1346"/>
      <c r="V46" t="s">
        <v>55</v>
      </c>
      <c r="W46" s="1368">
        <f t="shared" si="0"/>
        <v>2.5079799361605107E-3</v>
      </c>
      <c r="X46" s="1368">
        <f t="shared" si="1"/>
        <v>8.0237741456166412E-3</v>
      </c>
      <c r="Y46" s="1368">
        <f t="shared" si="2"/>
        <v>0</v>
      </c>
      <c r="Z46" s="1368">
        <f t="shared" si="3"/>
        <v>0</v>
      </c>
      <c r="AA46" s="1368">
        <f t="shared" si="4"/>
        <v>0</v>
      </c>
      <c r="AB46" s="1368">
        <f t="shared" si="5"/>
        <v>0</v>
      </c>
      <c r="AC46" s="1368">
        <f t="shared" si="6"/>
        <v>1.7341040462427744E-2</v>
      </c>
      <c r="AF46" t="s">
        <v>55</v>
      </c>
      <c r="AG46" s="1369">
        <f t="shared" si="7"/>
        <v>4.6754981631971504E-3</v>
      </c>
      <c r="AH46" s="1369">
        <f t="shared" si="8"/>
        <v>5.2234474753337203E-3</v>
      </c>
      <c r="AI46" s="1369">
        <f t="shared" si="9"/>
        <v>0</v>
      </c>
      <c r="AJ46" s="1369">
        <f t="shared" si="10"/>
        <v>0</v>
      </c>
      <c r="AK46" s="1369">
        <f t="shared" si="11"/>
        <v>0</v>
      </c>
      <c r="AL46" s="1368" t="e">
        <f t="shared" si="12"/>
        <v>#VALUE!</v>
      </c>
      <c r="AM46" s="1368">
        <f t="shared" si="13"/>
        <v>0</v>
      </c>
    </row>
    <row r="47" spans="1:39" ht="12" customHeight="1" x14ac:dyDescent="0.2">
      <c r="A47" s="1083"/>
      <c r="B47" s="1066" t="s">
        <v>946</v>
      </c>
      <c r="C47" s="1068">
        <f>'Détail 2023'!C13</f>
        <v>32</v>
      </c>
      <c r="D47" s="1068">
        <f>'Détail 2023'!D13</f>
        <v>19</v>
      </c>
      <c r="E47" s="1068">
        <f>'Détail 2023'!F13</f>
        <v>37</v>
      </c>
      <c r="F47" s="1068">
        <f>'Détail 2023'!G13</f>
        <v>37</v>
      </c>
      <c r="G47" s="1068">
        <f>'Détail 2023'!H13</f>
        <v>3</v>
      </c>
      <c r="H47" s="1068">
        <f>'Détail 2023'!I13</f>
        <v>0</v>
      </c>
      <c r="I47" s="1068" t="str">
        <f>'Détail 2023'!J13</f>
        <v>?</v>
      </c>
      <c r="L47" s="534" t="s">
        <v>946</v>
      </c>
      <c r="M47" s="1069">
        <v>32</v>
      </c>
      <c r="N47" s="1069">
        <v>19</v>
      </c>
      <c r="O47" s="1069">
        <v>37</v>
      </c>
      <c r="P47" s="1069">
        <v>37</v>
      </c>
      <c r="Q47" s="1309">
        <v>4</v>
      </c>
      <c r="R47" s="1356">
        <v>0</v>
      </c>
      <c r="S47" s="1346"/>
      <c r="V47" t="s">
        <v>56</v>
      </c>
      <c r="W47" s="1368">
        <f t="shared" si="0"/>
        <v>7.2959416324669402E-3</v>
      </c>
      <c r="X47" s="1368">
        <f t="shared" si="1"/>
        <v>5.6463595839524516E-3</v>
      </c>
      <c r="Y47" s="1368">
        <f t="shared" si="2"/>
        <v>1.0297801280267187E-2</v>
      </c>
      <c r="Z47" s="1368">
        <f t="shared" si="3"/>
        <v>1.8155053974484789E-2</v>
      </c>
      <c r="AA47" s="1368">
        <f t="shared" si="4"/>
        <v>4.807692307692308E-3</v>
      </c>
      <c r="AB47" s="1368">
        <f t="shared" si="5"/>
        <v>0</v>
      </c>
      <c r="AC47" s="1368" t="e">
        <f t="shared" si="6"/>
        <v>#VALUE!</v>
      </c>
      <c r="AF47" t="s">
        <v>56</v>
      </c>
      <c r="AG47" s="1369">
        <f t="shared" si="7"/>
        <v>3.5622843148168763E-3</v>
      </c>
      <c r="AH47" s="1369">
        <f t="shared" si="8"/>
        <v>3.6757593344940993E-3</v>
      </c>
      <c r="AI47" s="1369">
        <f t="shared" si="9"/>
        <v>6.3947459384721744E-3</v>
      </c>
      <c r="AJ47" s="1369">
        <f t="shared" si="10"/>
        <v>1.4752791068580542E-2</v>
      </c>
      <c r="AK47" s="1369">
        <f t="shared" si="11"/>
        <v>2.8901734104046241E-3</v>
      </c>
      <c r="AL47" s="1368" t="e">
        <f t="shared" si="12"/>
        <v>#VALUE!</v>
      </c>
      <c r="AM47" s="1368">
        <f t="shared" si="13"/>
        <v>0</v>
      </c>
    </row>
    <row r="48" spans="1:39" ht="12" customHeight="1" thickBot="1" x14ac:dyDescent="0.25">
      <c r="A48" s="1083"/>
      <c r="B48" s="1066" t="s">
        <v>57</v>
      </c>
      <c r="C48" s="1068">
        <f>'Détail 2023'!C14</f>
        <v>21</v>
      </c>
      <c r="D48" s="1068">
        <f>'Détail 2023'!D14</f>
        <v>0</v>
      </c>
      <c r="E48" s="1068">
        <f>'Détail 2023'!F14</f>
        <v>6</v>
      </c>
      <c r="F48" s="1068">
        <f>'Détail 2023'!G14</f>
        <v>6</v>
      </c>
      <c r="G48" s="1068">
        <f>'Détail 2023'!H14</f>
        <v>1</v>
      </c>
      <c r="H48" s="1068">
        <f>'Détail 2023'!I14</f>
        <v>1</v>
      </c>
      <c r="I48" s="1068" t="str">
        <f>'Détail 2023'!J14</f>
        <v>?</v>
      </c>
      <c r="L48" t="s">
        <v>57</v>
      </c>
      <c r="M48" s="1070">
        <v>21</v>
      </c>
      <c r="N48" s="1070">
        <v>0</v>
      </c>
      <c r="O48" s="1070">
        <v>6</v>
      </c>
      <c r="P48" s="1070">
        <v>6</v>
      </c>
      <c r="Q48" s="1312">
        <v>1</v>
      </c>
      <c r="R48" s="1357">
        <v>1</v>
      </c>
      <c r="S48" s="1347"/>
      <c r="V48" t="s">
        <v>57</v>
      </c>
      <c r="W48" s="1368">
        <f t="shared" si="0"/>
        <v>4.7879616963064295E-3</v>
      </c>
      <c r="X48" s="1368">
        <f t="shared" si="1"/>
        <v>0</v>
      </c>
      <c r="Y48" s="1368">
        <f t="shared" si="2"/>
        <v>1.6699137211244085E-3</v>
      </c>
      <c r="Z48" s="1368">
        <f t="shared" si="3"/>
        <v>2.944062806673209E-3</v>
      </c>
      <c r="AA48" s="1368">
        <f t="shared" si="4"/>
        <v>1.6025641025641025E-3</v>
      </c>
      <c r="AB48" s="1368">
        <f t="shared" si="5"/>
        <v>1.4619883040935672E-3</v>
      </c>
      <c r="AC48" s="1368" t="e">
        <f t="shared" si="6"/>
        <v>#VALUE!</v>
      </c>
      <c r="AF48" t="s">
        <v>57</v>
      </c>
      <c r="AG48" s="1369">
        <f t="shared" si="7"/>
        <v>2.3377490815985752E-3</v>
      </c>
      <c r="AH48" s="1369">
        <f t="shared" si="8"/>
        <v>0</v>
      </c>
      <c r="AI48" s="1369">
        <f t="shared" si="9"/>
        <v>1.0369858278603526E-3</v>
      </c>
      <c r="AJ48" s="1369">
        <f t="shared" si="10"/>
        <v>2.3923444976076554E-3</v>
      </c>
      <c r="AK48" s="1369">
        <f t="shared" si="11"/>
        <v>7.2254335260115603E-4</v>
      </c>
      <c r="AL48" s="1368" t="e">
        <f t="shared" si="12"/>
        <v>#VALUE!</v>
      </c>
      <c r="AM48" s="1368">
        <f t="shared" si="13"/>
        <v>0</v>
      </c>
    </row>
    <row r="49" spans="1:39" ht="12" customHeight="1" thickBot="1" x14ac:dyDescent="0.25">
      <c r="A49" s="1374"/>
      <c r="B49" s="1091" t="s">
        <v>15</v>
      </c>
      <c r="C49" s="1074">
        <f>SUM(C45:C48)</f>
        <v>79</v>
      </c>
      <c r="D49" s="1074">
        <f t="shared" ref="D49:I49" si="21">SUM(D45:D48)</f>
        <v>64</v>
      </c>
      <c r="E49" s="1074">
        <f t="shared" si="21"/>
        <v>49</v>
      </c>
      <c r="F49" s="1074">
        <f t="shared" si="21"/>
        <v>43</v>
      </c>
      <c r="G49" s="1074">
        <f t="shared" si="21"/>
        <v>4</v>
      </c>
      <c r="H49" s="1074">
        <f t="shared" si="21"/>
        <v>1</v>
      </c>
      <c r="I49" s="1074">
        <f t="shared" si="21"/>
        <v>50</v>
      </c>
      <c r="K49" t="s">
        <v>15</v>
      </c>
      <c r="M49" s="1074">
        <f>SUM(M45:M48)</f>
        <v>146</v>
      </c>
      <c r="N49" s="1074">
        <f t="shared" ref="N49:Q49" si="22">SUM(N45:N48)</f>
        <v>64</v>
      </c>
      <c r="O49" s="1074">
        <f t="shared" si="22"/>
        <v>48</v>
      </c>
      <c r="P49" s="1074">
        <f t="shared" si="22"/>
        <v>43</v>
      </c>
      <c r="Q49" s="1095">
        <f t="shared" si="22"/>
        <v>5</v>
      </c>
      <c r="R49" s="1073">
        <v>1</v>
      </c>
      <c r="S49" s="1348"/>
      <c r="V49" t="s">
        <v>15</v>
      </c>
      <c r="W49" s="1368">
        <f t="shared" si="0"/>
        <v>1.8011855905152759E-2</v>
      </c>
      <c r="X49" s="1368">
        <f t="shared" si="1"/>
        <v>1.901931649331352E-2</v>
      </c>
      <c r="Y49" s="1368">
        <f t="shared" si="2"/>
        <v>1.3637628722516002E-2</v>
      </c>
      <c r="Z49" s="1368">
        <f t="shared" si="3"/>
        <v>2.1099116781157997E-2</v>
      </c>
      <c r="AA49" s="1368">
        <f t="shared" si="4"/>
        <v>6.41025641025641E-3</v>
      </c>
      <c r="AB49" s="1368">
        <f t="shared" si="5"/>
        <v>1.4619883040935672E-3</v>
      </c>
      <c r="AC49" s="1368">
        <f t="shared" si="6"/>
        <v>5.7803468208092484E-2</v>
      </c>
      <c r="AF49" t="s">
        <v>15</v>
      </c>
      <c r="AG49" s="1369">
        <f t="shared" si="7"/>
        <v>1.6252922186351999E-2</v>
      </c>
      <c r="AH49" s="1369">
        <f t="shared" si="8"/>
        <v>1.2381505126716966E-2</v>
      </c>
      <c r="AI49" s="1369">
        <f t="shared" si="9"/>
        <v>8.2958866228828206E-3</v>
      </c>
      <c r="AJ49" s="1369">
        <f t="shared" si="10"/>
        <v>1.7145135566188199E-2</v>
      </c>
      <c r="AK49" s="1369">
        <f t="shared" si="11"/>
        <v>3.6127167630057803E-3</v>
      </c>
      <c r="AL49" s="1368" t="e">
        <f t="shared" si="12"/>
        <v>#VALUE!</v>
      </c>
      <c r="AM49" s="1368">
        <f t="shared" si="13"/>
        <v>0</v>
      </c>
    </row>
    <row r="50" spans="1:39" ht="12" customHeight="1" thickBot="1" x14ac:dyDescent="0.25">
      <c r="A50" s="1385" t="s">
        <v>913</v>
      </c>
      <c r="B50" s="1386"/>
      <c r="C50" s="1075">
        <f>C14+C28+C41+C44+C49</f>
        <v>4300</v>
      </c>
      <c r="D50" s="1075">
        <f t="shared" ref="D50:I50" si="23">D14+D28+D41+D44+D49</f>
        <v>3366</v>
      </c>
      <c r="E50" s="1075">
        <f t="shared" si="23"/>
        <v>3593</v>
      </c>
      <c r="F50" s="1075">
        <f t="shared" si="23"/>
        <v>2038</v>
      </c>
      <c r="G50" s="1075">
        <f t="shared" si="23"/>
        <v>624</v>
      </c>
      <c r="H50" s="1075">
        <f t="shared" si="23"/>
        <v>684</v>
      </c>
      <c r="I50" s="1075">
        <f t="shared" si="23"/>
        <v>939</v>
      </c>
      <c r="K50" t="s">
        <v>15</v>
      </c>
      <c r="M50" s="1317">
        <v>4620</v>
      </c>
      <c r="N50" s="1317">
        <v>3426</v>
      </c>
      <c r="O50" s="1317">
        <v>3650</v>
      </c>
      <c r="P50" s="1317">
        <v>1971</v>
      </c>
      <c r="Q50" s="1319">
        <v>680</v>
      </c>
      <c r="R50" s="1360">
        <v>463</v>
      </c>
      <c r="S50" s="1343"/>
      <c r="U50" t="s">
        <v>913</v>
      </c>
      <c r="W50">
        <v>4386</v>
      </c>
      <c r="X50">
        <v>3365</v>
      </c>
      <c r="Y50">
        <v>3593</v>
      </c>
      <c r="Z50">
        <v>2038</v>
      </c>
      <c r="AA50">
        <v>624</v>
      </c>
      <c r="AB50">
        <v>684</v>
      </c>
      <c r="AC50">
        <v>865</v>
      </c>
      <c r="AE50" t="s">
        <v>913</v>
      </c>
      <c r="AG50" s="1368">
        <f t="shared" si="7"/>
        <v>0.51430479795168649</v>
      </c>
      <c r="AH50" s="1368">
        <f t="shared" si="8"/>
        <v>0.66279744631456761</v>
      </c>
      <c r="AI50" s="1368">
        <f t="shared" si="9"/>
        <v>0.63083304528171447</v>
      </c>
      <c r="AJ50" s="1368">
        <f t="shared" si="10"/>
        <v>0.78588516746411485</v>
      </c>
      <c r="AK50" s="1368">
        <f t="shared" si="11"/>
        <v>0.4913294797687861</v>
      </c>
      <c r="AL50" s="1368" t="e">
        <f t="shared" si="12"/>
        <v>#VALUE!</v>
      </c>
      <c r="AM50" s="1368">
        <f t="shared" si="13"/>
        <v>0</v>
      </c>
    </row>
    <row r="51" spans="1:39" ht="12" customHeight="1" x14ac:dyDescent="0.2">
      <c r="A51" s="327"/>
      <c r="B51" s="327"/>
      <c r="C51" s="1044"/>
      <c r="D51" s="1044"/>
      <c r="E51" s="1044"/>
      <c r="F51" s="1044"/>
      <c r="G51" s="1044"/>
      <c r="H51" s="1044"/>
    </row>
    <row r="52" spans="1:39" ht="12" customHeight="1" x14ac:dyDescent="0.2">
      <c r="A52" s="327" t="s">
        <v>887</v>
      </c>
      <c r="B52" s="987" t="s">
        <v>927</v>
      </c>
      <c r="C52" s="327">
        <v>8983</v>
      </c>
      <c r="D52" s="327">
        <v>5169</v>
      </c>
      <c r="E52" s="327">
        <v>5786</v>
      </c>
      <c r="F52" s="327">
        <v>2508</v>
      </c>
      <c r="G52" s="327">
        <v>1384</v>
      </c>
      <c r="H52" s="987" t="s">
        <v>941</v>
      </c>
      <c r="I52" s="987">
        <v>1176</v>
      </c>
    </row>
    <row r="53" spans="1:39" ht="12" customHeight="1" x14ac:dyDescent="0.2">
      <c r="C53" s="1046"/>
      <c r="D53" s="1046"/>
      <c r="E53" s="1046"/>
      <c r="F53" s="1046"/>
      <c r="G53" s="1046"/>
    </row>
    <row r="54" spans="1:39" ht="12" customHeight="1" x14ac:dyDescent="0.2">
      <c r="B54" s="872" t="s">
        <v>945</v>
      </c>
      <c r="C54" s="327">
        <v>8847</v>
      </c>
      <c r="D54" s="987">
        <v>5159</v>
      </c>
      <c r="E54" s="987">
        <v>5657</v>
      </c>
      <c r="F54" s="987">
        <v>2524</v>
      </c>
      <c r="G54" s="987">
        <v>1397</v>
      </c>
      <c r="H54" s="987" t="s">
        <v>941</v>
      </c>
      <c r="I54" s="327">
        <v>0</v>
      </c>
    </row>
    <row r="55" spans="1:39" ht="12" customHeight="1" x14ac:dyDescent="0.2"/>
    <row r="56" spans="1:39" ht="12" customHeight="1" x14ac:dyDescent="0.2">
      <c r="D56" s="534"/>
      <c r="E56" s="534"/>
      <c r="F56" s="534"/>
    </row>
    <row r="57" spans="1:39" ht="12" customHeight="1" x14ac:dyDescent="0.2">
      <c r="C57" s="1368">
        <f>C50/C52</f>
        <v>0.47868195480351777</v>
      </c>
      <c r="D57" s="1368">
        <f>D50/D52</f>
        <v>0.65118978525827043</v>
      </c>
      <c r="E57" s="1368">
        <f>E50/E52</f>
        <v>0.62098167991704112</v>
      </c>
      <c r="F57" s="1368">
        <f>F50/F52</f>
        <v>0.81259968102073366</v>
      </c>
      <c r="G57" s="1368">
        <f>G50/G52</f>
        <v>0.45086705202312138</v>
      </c>
      <c r="H57" s="1368"/>
      <c r="I57" s="1368">
        <f>I50/I52</f>
        <v>0.79846938775510201</v>
      </c>
    </row>
    <row r="58" spans="1:39" ht="12" customHeight="1" x14ac:dyDescent="0.2"/>
    <row r="59" spans="1:39" ht="12" customHeight="1" x14ac:dyDescent="0.2"/>
    <row r="60" spans="1:39" ht="12" customHeight="1" x14ac:dyDescent="0.2"/>
    <row r="61" spans="1:39" ht="12" customHeight="1" x14ac:dyDescent="0.2"/>
    <row r="62" spans="1:39" ht="12" customHeight="1" x14ac:dyDescent="0.2"/>
    <row r="63" spans="1:39" ht="12" customHeight="1" x14ac:dyDescent="0.2"/>
    <row r="64" spans="1:39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</sheetData>
  <mergeCells count="8">
    <mergeCell ref="C11:E11"/>
    <mergeCell ref="A50:B50"/>
    <mergeCell ref="C8:E8"/>
    <mergeCell ref="M8:O8"/>
    <mergeCell ref="K1:R2"/>
    <mergeCell ref="M11:O11"/>
    <mergeCell ref="C10:E10"/>
    <mergeCell ref="A1:I2"/>
  </mergeCells>
  <phoneticPr fontId="11" type="noConversion"/>
  <conditionalFormatting sqref="C50:I50">
    <cfRule type="cellIs" dxfId="49" priority="55" operator="lessThan">
      <formula>#REF!</formula>
    </cfRule>
    <cfRule type="cellIs" dxfId="48" priority="56" operator="greaterThan">
      <formula>#REF!</formula>
    </cfRule>
  </conditionalFormatting>
  <conditionalFormatting sqref="C14:I14">
    <cfRule type="cellIs" dxfId="47" priority="59" operator="lessThan">
      <formula>M15</formula>
    </cfRule>
    <cfRule type="cellIs" dxfId="46" priority="60" operator="greaterThan">
      <formula>M15</formula>
    </cfRule>
  </conditionalFormatting>
  <conditionalFormatting sqref="C4:I9 C10 F10:I10 C11:I50">
    <cfRule type="cellIs" dxfId="45" priority="7" operator="lessThan">
      <formula>M4</formula>
    </cfRule>
    <cfRule type="cellIs" dxfId="44" priority="8" operator="greaterThan">
      <formula>M4</formula>
    </cfRule>
  </conditionalFormatting>
  <pageMargins left="0.7" right="0.7" top="0.75" bottom="0.75" header="0.3" footer="0.3"/>
  <pageSetup paperSize="9" scale="87" orientation="portrait" r:id="rId1"/>
  <ignoredErrors>
    <ignoredError sqref="C4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1000"/>
  <sheetViews>
    <sheetView workbookViewId="0"/>
  </sheetViews>
  <sheetFormatPr baseColWidth="10" defaultColWidth="17.28515625" defaultRowHeight="15" customHeight="1" x14ac:dyDescent="0.2"/>
  <cols>
    <col min="1" max="1" width="21.140625" customWidth="1"/>
    <col min="2" max="2" width="40.5703125" customWidth="1"/>
    <col min="3" max="3" width="7.42578125" customWidth="1"/>
    <col min="4" max="4" width="4.7109375" customWidth="1"/>
    <col min="5" max="5" width="10.7109375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4" width="14.28515625" customWidth="1"/>
    <col min="15" max="15" width="15.5703125" customWidth="1"/>
    <col min="16" max="16" width="18.85546875" customWidth="1"/>
    <col min="17" max="17" width="15.140625" customWidth="1"/>
    <col min="18" max="18" width="20.42578125" customWidth="1"/>
    <col min="19" max="19" width="10.42578125" customWidth="1"/>
    <col min="20" max="20" width="8.7109375" customWidth="1"/>
    <col min="21" max="21" width="6.85546875" customWidth="1"/>
    <col min="22" max="22" width="5.5703125" customWidth="1"/>
    <col min="23" max="23" width="7" customWidth="1"/>
    <col min="24" max="24" width="4.7109375" customWidth="1"/>
    <col min="25" max="25" width="7.28515625" customWidth="1"/>
    <col min="26" max="36" width="10.85546875" customWidth="1"/>
  </cols>
  <sheetData>
    <row r="1" spans="1:36" ht="15.75" customHeight="1" x14ac:dyDescent="0.25">
      <c r="A1" s="888" t="s">
        <v>749</v>
      </c>
      <c r="B1" s="651"/>
      <c r="C1" s="193"/>
      <c r="D1" s="193"/>
      <c r="E1" s="193"/>
      <c r="F1" s="193"/>
      <c r="G1" s="193"/>
      <c r="H1" s="193"/>
      <c r="I1" s="193"/>
      <c r="J1" s="1"/>
      <c r="K1" s="193"/>
      <c r="L1" s="193"/>
      <c r="M1" s="193"/>
      <c r="N1" s="651"/>
      <c r="O1" s="651"/>
      <c r="P1" s="651"/>
      <c r="Q1" s="193"/>
      <c r="R1" s="1529" t="s">
        <v>727</v>
      </c>
      <c r="S1" s="1429"/>
      <c r="T1" s="1429"/>
      <c r="U1" s="1429"/>
      <c r="V1" s="1429"/>
      <c r="W1" s="1429"/>
      <c r="X1" s="1429"/>
      <c r="Y1" s="1530"/>
      <c r="Z1" s="651"/>
      <c r="AA1" s="651"/>
      <c r="AB1" s="651"/>
      <c r="AC1" s="651"/>
      <c r="AD1" s="651"/>
      <c r="AE1" s="651"/>
      <c r="AF1" s="651"/>
      <c r="AG1" s="651"/>
      <c r="AH1" s="651"/>
      <c r="AI1" s="651"/>
      <c r="AJ1" s="651"/>
    </row>
    <row r="2" spans="1:36" ht="15.75" hidden="1" customHeight="1" x14ac:dyDescent="0.25">
      <c r="A2" s="887"/>
      <c r="B2" s="1408" t="s">
        <v>60</v>
      </c>
      <c r="C2" s="1623"/>
      <c r="D2" s="1623"/>
      <c r="E2" s="888"/>
      <c r="F2" s="193"/>
      <c r="G2" s="193"/>
      <c r="H2" s="193"/>
      <c r="I2" s="193"/>
      <c r="J2" s="1"/>
      <c r="K2" s="193"/>
      <c r="L2" s="193"/>
      <c r="M2" s="193"/>
      <c r="N2" s="193"/>
      <c r="O2" s="193"/>
      <c r="P2" s="193"/>
      <c r="Q2" s="193"/>
      <c r="R2" s="2"/>
      <c r="S2" s="3"/>
      <c r="T2" s="3"/>
      <c r="U2" s="3"/>
      <c r="V2" s="3"/>
      <c r="W2" s="3"/>
      <c r="X2" s="3"/>
      <c r="Y2" s="4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</row>
    <row r="3" spans="1:36" ht="15.75" customHeight="1" x14ac:dyDescent="0.25">
      <c r="A3" s="5"/>
      <c r="B3" s="651"/>
      <c r="C3" s="8"/>
      <c r="D3" s="8"/>
      <c r="E3" s="8"/>
      <c r="F3" s="10" t="s">
        <v>750</v>
      </c>
      <c r="G3" s="193"/>
      <c r="H3" s="193"/>
      <c r="I3" s="193"/>
      <c r="J3" s="1"/>
      <c r="K3" s="193"/>
      <c r="L3" s="193"/>
      <c r="M3" s="193"/>
      <c r="N3" s="1427" t="s">
        <v>61</v>
      </c>
      <c r="O3" s="1623"/>
      <c r="P3" s="1623"/>
      <c r="Q3" s="193"/>
      <c r="R3" s="1665" t="s">
        <v>744</v>
      </c>
      <c r="S3" s="1652"/>
      <c r="T3" s="1652"/>
      <c r="U3" s="1652"/>
      <c r="V3" s="1652"/>
      <c r="W3" s="1652"/>
      <c r="X3" s="1652"/>
      <c r="Y3" s="1654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1"/>
    </row>
    <row r="4" spans="1:3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1"/>
      <c r="K4" s="193"/>
      <c r="L4" s="193"/>
      <c r="M4" s="193"/>
      <c r="N4" s="889"/>
      <c r="O4" s="17" t="s">
        <v>64</v>
      </c>
      <c r="P4" s="17" t="s">
        <v>65</v>
      </c>
      <c r="Q4" s="193"/>
      <c r="R4" s="18" t="s">
        <v>3</v>
      </c>
      <c r="S4" s="20" t="s">
        <v>4</v>
      </c>
      <c r="T4" s="23" t="s">
        <v>5</v>
      </c>
      <c r="U4" s="24" t="s">
        <v>6</v>
      </c>
      <c r="V4" s="24" t="s">
        <v>7</v>
      </c>
      <c r="W4" s="24" t="s">
        <v>8</v>
      </c>
      <c r="X4" s="24" t="s">
        <v>9</v>
      </c>
      <c r="Y4" s="25" t="s">
        <v>10</v>
      </c>
      <c r="Z4" s="11"/>
      <c r="AA4" s="651"/>
      <c r="AB4" s="651"/>
      <c r="AC4" s="651"/>
      <c r="AD4" s="651"/>
      <c r="AE4" s="651"/>
      <c r="AF4" s="651"/>
      <c r="AG4" s="651"/>
      <c r="AH4" s="651"/>
      <c r="AI4" s="651"/>
      <c r="AJ4" s="651"/>
    </row>
    <row r="5" spans="1:36" ht="12.75" customHeight="1" x14ac:dyDescent="0.2">
      <c r="A5" s="315" t="s">
        <v>66</v>
      </c>
      <c r="B5" s="28" t="s">
        <v>67</v>
      </c>
      <c r="C5" s="316">
        <v>80</v>
      </c>
      <c r="D5" s="1630"/>
      <c r="E5" s="1413"/>
      <c r="F5" s="901">
        <v>57</v>
      </c>
      <c r="G5" s="316">
        <v>11</v>
      </c>
      <c r="H5" s="53">
        <v>2</v>
      </c>
      <c r="I5" s="35"/>
      <c r="J5" s="651" t="s">
        <v>751</v>
      </c>
      <c r="K5" s="193"/>
      <c r="L5" s="193"/>
      <c r="M5" s="651"/>
      <c r="N5" s="39" t="s">
        <v>69</v>
      </c>
      <c r="O5" s="230">
        <f>IF(N5="*",$H5,0)</f>
        <v>0</v>
      </c>
      <c r="P5" s="230">
        <f>IF(N5="**",$H5,0)</f>
        <v>2</v>
      </c>
      <c r="Q5" s="877"/>
      <c r="R5" s="912" t="s">
        <v>476</v>
      </c>
      <c r="S5" s="714" t="s">
        <v>690</v>
      </c>
      <c r="T5" s="897">
        <f t="shared" ref="T5:U5" si="0">C127</f>
        <v>40</v>
      </c>
      <c r="U5" s="897">
        <f t="shared" si="0"/>
        <v>20</v>
      </c>
      <c r="V5" s="897">
        <f t="shared" ref="V5:Y5" si="1">F127</f>
        <v>261</v>
      </c>
      <c r="W5" s="897">
        <f t="shared" si="1"/>
        <v>551</v>
      </c>
      <c r="X5" s="897">
        <f t="shared" si="1"/>
        <v>35</v>
      </c>
      <c r="Y5" s="40">
        <f t="shared" si="1"/>
        <v>25</v>
      </c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</row>
    <row r="6" spans="1:36" ht="12.75" customHeight="1" x14ac:dyDescent="0.2">
      <c r="A6" s="315" t="s">
        <v>70</v>
      </c>
      <c r="B6" s="28"/>
      <c r="C6" s="694">
        <v>102</v>
      </c>
      <c r="D6" s="1630">
        <v>130</v>
      </c>
      <c r="E6" s="1413"/>
      <c r="F6" s="35"/>
      <c r="G6" s="35"/>
      <c r="H6" s="41"/>
      <c r="I6" s="41"/>
      <c r="J6" s="1"/>
      <c r="K6" s="193"/>
      <c r="L6" s="193"/>
      <c r="M6" s="193"/>
      <c r="N6" s="193"/>
      <c r="O6" s="10"/>
      <c r="P6" s="10"/>
      <c r="Q6" s="193"/>
      <c r="R6" s="45"/>
      <c r="S6" s="715" t="s">
        <v>691</v>
      </c>
      <c r="T6" s="42">
        <f t="shared" ref="T6:U6" si="2">C128</f>
        <v>168</v>
      </c>
      <c r="U6" s="42">
        <f t="shared" si="2"/>
        <v>170</v>
      </c>
      <c r="V6" s="42">
        <f t="shared" ref="V6:Y6" si="3">F128</f>
        <v>153</v>
      </c>
      <c r="W6" s="42">
        <f t="shared" si="3"/>
        <v>31</v>
      </c>
      <c r="X6" s="42">
        <f t="shared" si="3"/>
        <v>18</v>
      </c>
      <c r="Y6" s="40">
        <f t="shared" si="3"/>
        <v>29</v>
      </c>
      <c r="Z6" s="651"/>
      <c r="AA6" s="651"/>
      <c r="AB6" s="651"/>
      <c r="AC6" s="651"/>
      <c r="AD6" s="651"/>
      <c r="AE6" s="651"/>
      <c r="AF6" s="651"/>
      <c r="AG6" s="651"/>
      <c r="AH6" s="651"/>
      <c r="AI6" s="651"/>
      <c r="AJ6" s="651"/>
    </row>
    <row r="7" spans="1:36" ht="12.75" customHeight="1" x14ac:dyDescent="0.2">
      <c r="A7" s="315" t="s">
        <v>71</v>
      </c>
      <c r="B7" s="28" t="s">
        <v>72</v>
      </c>
      <c r="C7" s="43"/>
      <c r="D7" s="1629">
        <v>58</v>
      </c>
      <c r="E7" s="1413"/>
      <c r="F7" s="35"/>
      <c r="G7" s="35"/>
      <c r="H7" s="41"/>
      <c r="I7" s="41"/>
      <c r="J7" s="1"/>
      <c r="K7" s="193"/>
      <c r="L7" s="193"/>
      <c r="M7" s="193"/>
      <c r="N7" s="193"/>
      <c r="O7" s="10"/>
      <c r="P7" s="10"/>
      <c r="Q7" s="193"/>
      <c r="R7" s="45"/>
      <c r="S7" s="347" t="s">
        <v>21</v>
      </c>
      <c r="T7" s="42">
        <f t="shared" ref="T7:U7" si="4">C216</f>
        <v>541</v>
      </c>
      <c r="U7" s="42">
        <f t="shared" si="4"/>
        <v>479</v>
      </c>
      <c r="V7" s="42">
        <f t="shared" ref="V7:W7" si="5">F216</f>
        <v>640</v>
      </c>
      <c r="W7" s="42">
        <f t="shared" si="5"/>
        <v>483</v>
      </c>
      <c r="X7" s="42">
        <f>P216</f>
        <v>78</v>
      </c>
      <c r="Y7" s="40">
        <f>I216</f>
        <v>93</v>
      </c>
      <c r="Z7" s="651"/>
      <c r="AA7" s="651"/>
      <c r="AB7" s="651"/>
      <c r="AC7" s="651"/>
      <c r="AD7" s="651"/>
      <c r="AE7" s="651"/>
      <c r="AF7" s="651"/>
      <c r="AG7" s="651"/>
      <c r="AH7" s="651"/>
      <c r="AI7" s="651"/>
      <c r="AJ7" s="651"/>
    </row>
    <row r="8" spans="1:36" ht="15.75" customHeight="1" x14ac:dyDescent="0.25">
      <c r="A8" s="5"/>
      <c r="B8" s="5"/>
      <c r="C8" s="8"/>
      <c r="D8" s="8"/>
      <c r="E8" s="8"/>
      <c r="F8" s="8"/>
      <c r="G8" s="8"/>
      <c r="H8" s="193"/>
      <c r="I8" s="193"/>
      <c r="J8" s="1415"/>
      <c r="K8" s="1623"/>
      <c r="L8" s="1623"/>
      <c r="M8" s="370"/>
      <c r="N8" s="651"/>
      <c r="O8" s="651"/>
      <c r="P8" s="651"/>
      <c r="Q8" s="370"/>
      <c r="R8" s="45"/>
      <c r="S8" s="347" t="s">
        <v>477</v>
      </c>
      <c r="T8" s="42">
        <f t="shared" ref="T8:U8" si="6">C185</f>
        <v>194</v>
      </c>
      <c r="U8" s="42">
        <f t="shared" si="6"/>
        <v>156</v>
      </c>
      <c r="V8" s="42">
        <f t="shared" ref="V8:W8" si="7">F185</f>
        <v>220</v>
      </c>
      <c r="W8" s="42">
        <f t="shared" si="7"/>
        <v>186</v>
      </c>
      <c r="X8" s="42"/>
      <c r="Y8" s="40">
        <f>I185</f>
        <v>31</v>
      </c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J8" s="651"/>
    </row>
    <row r="9" spans="1:36" ht="12" customHeight="1" x14ac:dyDescent="0.2">
      <c r="A9" s="651"/>
      <c r="B9" s="46"/>
      <c r="C9" s="148"/>
      <c r="D9" s="8"/>
      <c r="E9" s="8"/>
      <c r="F9" s="8"/>
      <c r="G9" s="8"/>
      <c r="H9" s="148"/>
      <c r="I9" s="148"/>
      <c r="J9" s="889"/>
      <c r="K9" s="104"/>
      <c r="L9" s="104"/>
      <c r="M9" s="104"/>
      <c r="N9" s="889"/>
      <c r="O9" s="230"/>
      <c r="P9" s="230"/>
      <c r="Q9" s="104"/>
      <c r="R9" s="45"/>
      <c r="S9" s="349" t="s">
        <v>478</v>
      </c>
      <c r="T9" s="1625">
        <f>K169</f>
        <v>787</v>
      </c>
      <c r="U9" s="1462"/>
      <c r="V9" s="1413"/>
      <c r="W9" s="42">
        <f>G169</f>
        <v>163</v>
      </c>
      <c r="X9" s="42"/>
      <c r="Y9" s="40">
        <f>I169</f>
        <v>159</v>
      </c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</row>
    <row r="10" spans="1:36" ht="15" customHeight="1" x14ac:dyDescent="0.25">
      <c r="A10" s="1412" t="s">
        <v>74</v>
      </c>
      <c r="B10" s="1413"/>
      <c r="C10" s="653" t="s">
        <v>5</v>
      </c>
      <c r="D10" s="1414" t="s">
        <v>6</v>
      </c>
      <c r="E10" s="1413"/>
      <c r="F10" s="653" t="s">
        <v>7</v>
      </c>
      <c r="G10" s="653" t="s">
        <v>8</v>
      </c>
      <c r="H10" s="653" t="s">
        <v>9</v>
      </c>
      <c r="I10" s="16" t="s">
        <v>63</v>
      </c>
      <c r="J10" s="889"/>
      <c r="K10" s="104"/>
      <c r="L10" s="104"/>
      <c r="M10" s="104"/>
      <c r="N10" s="889"/>
      <c r="O10" s="230">
        <f t="shared" ref="O10:O14" si="8">IF(N10="*",$H10,0)</f>
        <v>0</v>
      </c>
      <c r="P10" s="230">
        <f t="shared" ref="P10:P14" si="9">IF(N10="**",$H10,0)</f>
        <v>0</v>
      </c>
      <c r="Q10" s="104"/>
      <c r="R10" s="47"/>
      <c r="S10" s="336" t="s">
        <v>15</v>
      </c>
      <c r="T10" s="48">
        <f t="shared" ref="T10:V10" si="10">SUM(T5:T8)</f>
        <v>943</v>
      </c>
      <c r="U10" s="48">
        <f t="shared" si="10"/>
        <v>825</v>
      </c>
      <c r="V10" s="48">
        <f t="shared" si="10"/>
        <v>1274</v>
      </c>
      <c r="W10" s="48">
        <f t="shared" ref="W10:Y10" si="11">SUM(W5:W9)</f>
        <v>1414</v>
      </c>
      <c r="X10" s="48">
        <f t="shared" si="11"/>
        <v>131</v>
      </c>
      <c r="Y10" s="49">
        <f t="shared" si="11"/>
        <v>337</v>
      </c>
      <c r="Z10" s="651"/>
      <c r="AA10" s="651"/>
      <c r="AB10" s="651"/>
      <c r="AC10" s="651"/>
      <c r="AD10" s="651"/>
      <c r="AE10" s="651"/>
      <c r="AF10" s="651"/>
      <c r="AG10" s="651"/>
      <c r="AH10" s="651"/>
      <c r="AI10" s="651"/>
      <c r="AJ10" s="651"/>
    </row>
    <row r="11" spans="1:36" ht="12.75" customHeight="1" x14ac:dyDescent="0.2">
      <c r="A11" s="908" t="s">
        <v>75</v>
      </c>
      <c r="B11" s="50" t="s">
        <v>76</v>
      </c>
      <c r="C11" s="79">
        <v>51</v>
      </c>
      <c r="D11" s="1629">
        <v>20</v>
      </c>
      <c r="E11" s="1413"/>
      <c r="F11" s="901"/>
      <c r="G11" s="316"/>
      <c r="H11" s="53"/>
      <c r="I11" s="54"/>
      <c r="J11" s="889"/>
      <c r="K11" s="104"/>
      <c r="L11" s="104"/>
      <c r="M11" s="104"/>
      <c r="N11" s="889"/>
      <c r="O11" s="230">
        <f t="shared" si="8"/>
        <v>0</v>
      </c>
      <c r="P11" s="230">
        <f t="shared" si="9"/>
        <v>0</v>
      </c>
      <c r="Q11" s="104"/>
      <c r="R11" s="912" t="s">
        <v>479</v>
      </c>
      <c r="S11" s="55" t="s">
        <v>12</v>
      </c>
      <c r="T11" s="42">
        <f t="shared" ref="T11:U11" si="12">C109</f>
        <v>1134</v>
      </c>
      <c r="U11" s="42">
        <f t="shared" si="12"/>
        <v>603</v>
      </c>
      <c r="V11" s="42">
        <f t="shared" ref="V11:Y11" si="13">F109</f>
        <v>845</v>
      </c>
      <c r="W11" s="42">
        <f t="shared" si="13"/>
        <v>177</v>
      </c>
      <c r="X11" s="42">
        <f t="shared" si="13"/>
        <v>86</v>
      </c>
      <c r="Y11" s="40">
        <f t="shared" si="13"/>
        <v>7</v>
      </c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</row>
    <row r="12" spans="1:36" ht="12" customHeight="1" x14ac:dyDescent="0.2">
      <c r="A12" s="315" t="s">
        <v>77</v>
      </c>
      <c r="B12" s="185" t="s">
        <v>78</v>
      </c>
      <c r="C12" s="79">
        <v>39</v>
      </c>
      <c r="D12" s="1629">
        <v>28</v>
      </c>
      <c r="E12" s="1413"/>
      <c r="F12" s="62"/>
      <c r="G12" s="316"/>
      <c r="H12" s="316"/>
      <c r="I12" s="35"/>
      <c r="J12" s="889"/>
      <c r="K12" s="104"/>
      <c r="L12" s="104"/>
      <c r="M12" s="104"/>
      <c r="N12" s="889"/>
      <c r="O12" s="230">
        <f t="shared" si="8"/>
        <v>0</v>
      </c>
      <c r="P12" s="230">
        <f t="shared" si="9"/>
        <v>0</v>
      </c>
      <c r="Q12" s="104"/>
      <c r="R12" s="45"/>
      <c r="S12" s="57" t="s">
        <v>13</v>
      </c>
      <c r="T12" s="42"/>
      <c r="U12" s="42">
        <f>E109</f>
        <v>613</v>
      </c>
      <c r="V12" s="42"/>
      <c r="W12" s="42"/>
      <c r="X12" s="58"/>
      <c r="Y12" s="40"/>
      <c r="Z12" s="651"/>
      <c r="AA12" s="651"/>
      <c r="AB12" s="651"/>
      <c r="AC12" s="651"/>
      <c r="AD12" s="651"/>
      <c r="AE12" s="651"/>
      <c r="AF12" s="651"/>
      <c r="AG12" s="651"/>
      <c r="AH12" s="651"/>
      <c r="AI12" s="651"/>
      <c r="AJ12" s="651"/>
    </row>
    <row r="13" spans="1:36" ht="12" customHeight="1" x14ac:dyDescent="0.2">
      <c r="A13" s="315" t="s">
        <v>79</v>
      </c>
      <c r="B13" s="185" t="s">
        <v>80</v>
      </c>
      <c r="C13" s="79">
        <v>31</v>
      </c>
      <c r="D13" s="1629">
        <v>18</v>
      </c>
      <c r="E13" s="1413"/>
      <c r="F13" s="62">
        <v>37</v>
      </c>
      <c r="G13" s="316">
        <v>37</v>
      </c>
      <c r="H13" s="316">
        <v>4</v>
      </c>
      <c r="I13" s="35"/>
      <c r="J13" s="889"/>
      <c r="K13" s="104"/>
      <c r="L13" s="104"/>
      <c r="M13" s="104"/>
      <c r="N13" s="39" t="s">
        <v>81</v>
      </c>
      <c r="O13" s="230">
        <f t="shared" si="8"/>
        <v>4</v>
      </c>
      <c r="P13" s="230">
        <f t="shared" si="9"/>
        <v>0</v>
      </c>
      <c r="Q13" s="104"/>
      <c r="R13" s="47"/>
      <c r="S13" s="716" t="s">
        <v>14</v>
      </c>
      <c r="T13" s="42">
        <f>C123</f>
        <v>101</v>
      </c>
      <c r="U13" s="42">
        <f>SUM(D123:E123)</f>
        <v>40</v>
      </c>
      <c r="V13" s="42">
        <f t="shared" ref="V13:W13" si="14">F123</f>
        <v>41</v>
      </c>
      <c r="W13" s="42">
        <f t="shared" si="14"/>
        <v>57</v>
      </c>
      <c r="X13" s="42">
        <f>H123+O216</f>
        <v>219</v>
      </c>
      <c r="Y13" s="40">
        <f>I123</f>
        <v>22</v>
      </c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</row>
    <row r="14" spans="1:36" ht="12" customHeight="1" x14ac:dyDescent="0.2">
      <c r="A14" s="315" t="s">
        <v>83</v>
      </c>
      <c r="B14" s="68" t="s">
        <v>84</v>
      </c>
      <c r="C14" s="79">
        <v>20</v>
      </c>
      <c r="D14" s="1630"/>
      <c r="E14" s="1413"/>
      <c r="F14" s="79">
        <v>6</v>
      </c>
      <c r="G14" s="316">
        <v>6</v>
      </c>
      <c r="H14" s="316">
        <v>2</v>
      </c>
      <c r="I14" s="316">
        <v>1</v>
      </c>
      <c r="J14" s="889"/>
      <c r="K14" s="104"/>
      <c r="L14" s="104"/>
      <c r="M14" s="104"/>
      <c r="N14" s="39" t="s">
        <v>81</v>
      </c>
      <c r="O14" s="230">
        <f t="shared" si="8"/>
        <v>2</v>
      </c>
      <c r="P14" s="230">
        <f t="shared" si="9"/>
        <v>0</v>
      </c>
      <c r="Q14" s="104"/>
      <c r="R14" s="906" t="s">
        <v>22</v>
      </c>
      <c r="S14" s="920" t="s">
        <v>23</v>
      </c>
      <c r="T14" s="72">
        <f t="shared" ref="T14:U14" si="15">C17+C18</f>
        <v>160</v>
      </c>
      <c r="U14" s="72">
        <f t="shared" si="15"/>
        <v>94</v>
      </c>
      <c r="V14" s="72">
        <f t="shared" ref="V14:Y14" si="16">F17+F18</f>
        <v>101</v>
      </c>
      <c r="W14" s="72">
        <f t="shared" si="16"/>
        <v>10</v>
      </c>
      <c r="X14" s="72">
        <f t="shared" si="16"/>
        <v>10</v>
      </c>
      <c r="Y14" s="40">
        <f t="shared" si="16"/>
        <v>0</v>
      </c>
      <c r="Z14" s="651"/>
      <c r="AA14" s="651"/>
      <c r="AB14" s="651"/>
      <c r="AC14" s="651"/>
      <c r="AD14" s="651"/>
      <c r="AE14" s="651"/>
      <c r="AF14" s="651"/>
      <c r="AG14" s="651"/>
      <c r="AH14" s="651"/>
      <c r="AI14" s="651"/>
      <c r="AJ14" s="651"/>
    </row>
    <row r="15" spans="1:36" ht="12" customHeight="1" x14ac:dyDescent="0.2">
      <c r="A15" s="651"/>
      <c r="B15" s="46"/>
      <c r="C15" s="148"/>
      <c r="D15" s="8"/>
      <c r="E15" s="8"/>
      <c r="F15" s="8"/>
      <c r="G15" s="8"/>
      <c r="H15" s="148"/>
      <c r="I15" s="148"/>
      <c r="J15" s="889"/>
      <c r="K15" s="104"/>
      <c r="L15" s="104"/>
      <c r="M15" s="104"/>
      <c r="N15" s="889"/>
      <c r="O15" s="230"/>
      <c r="P15" s="230"/>
      <c r="Q15" s="104"/>
      <c r="R15" s="74"/>
      <c r="S15" s="324" t="s">
        <v>702</v>
      </c>
      <c r="T15" s="72">
        <f t="shared" ref="T15:U15" si="17">C19+C20</f>
        <v>147</v>
      </c>
      <c r="U15" s="72">
        <f t="shared" si="17"/>
        <v>102</v>
      </c>
      <c r="V15" s="72">
        <f t="shared" ref="V15:Y15" si="18">F19+F20</f>
        <v>116</v>
      </c>
      <c r="W15" s="72">
        <f t="shared" si="18"/>
        <v>24</v>
      </c>
      <c r="X15" s="72">
        <f t="shared" si="18"/>
        <v>8</v>
      </c>
      <c r="Y15" s="40">
        <f t="shared" si="18"/>
        <v>0</v>
      </c>
      <c r="Z15" s="651"/>
      <c r="AA15" s="651"/>
      <c r="AB15" s="651"/>
      <c r="AC15" s="651"/>
      <c r="AD15" s="651"/>
      <c r="AE15" s="651"/>
      <c r="AF15" s="651"/>
      <c r="AG15" s="651"/>
      <c r="AH15" s="651"/>
      <c r="AI15" s="651"/>
      <c r="AJ15" s="651"/>
    </row>
    <row r="16" spans="1:36" ht="15" customHeight="1" x14ac:dyDescent="0.25">
      <c r="A16" s="1412" t="s">
        <v>86</v>
      </c>
      <c r="B16" s="1413"/>
      <c r="C16" s="653" t="s">
        <v>5</v>
      </c>
      <c r="D16" s="1414" t="s">
        <v>6</v>
      </c>
      <c r="E16" s="1413"/>
      <c r="F16" s="653" t="s">
        <v>7</v>
      </c>
      <c r="G16" s="653" t="s">
        <v>8</v>
      </c>
      <c r="H16" s="653" t="s">
        <v>9</v>
      </c>
      <c r="I16" s="16" t="s">
        <v>63</v>
      </c>
      <c r="J16" s="889"/>
      <c r="K16" s="104"/>
      <c r="L16" s="104"/>
      <c r="M16" s="104"/>
      <c r="N16" s="889"/>
      <c r="O16" s="230"/>
      <c r="P16" s="230"/>
      <c r="Q16" s="104"/>
      <c r="R16" s="74"/>
      <c r="S16" s="324" t="s">
        <v>26</v>
      </c>
      <c r="T16" s="72">
        <f t="shared" ref="T16:U16" si="19">C21</f>
        <v>127</v>
      </c>
      <c r="U16" s="72">
        <f t="shared" si="19"/>
        <v>62</v>
      </c>
      <c r="V16" s="72">
        <f t="shared" ref="V16:Y16" si="20">F21</f>
        <v>82</v>
      </c>
      <c r="W16" s="72">
        <f t="shared" si="20"/>
        <v>24</v>
      </c>
      <c r="X16" s="72">
        <f t="shared" si="20"/>
        <v>5</v>
      </c>
      <c r="Y16" s="40">
        <f t="shared" si="20"/>
        <v>0</v>
      </c>
      <c r="Z16" s="651"/>
      <c r="AA16" s="651"/>
      <c r="AB16" s="651"/>
      <c r="AC16" s="651"/>
      <c r="AD16" s="651"/>
      <c r="AE16" s="651"/>
      <c r="AF16" s="651"/>
      <c r="AG16" s="651"/>
      <c r="AH16" s="651"/>
      <c r="AI16" s="651"/>
      <c r="AJ16" s="651"/>
    </row>
    <row r="17" spans="1:36" ht="12" customHeight="1" x14ac:dyDescent="0.2">
      <c r="A17" s="315" t="s">
        <v>703</v>
      </c>
      <c r="B17" s="185" t="s">
        <v>704</v>
      </c>
      <c r="C17" s="702">
        <v>142</v>
      </c>
      <c r="D17" s="1630">
        <v>88</v>
      </c>
      <c r="E17" s="1413"/>
      <c r="F17" s="702">
        <v>93</v>
      </c>
      <c r="G17" s="702">
        <v>10</v>
      </c>
      <c r="H17" s="702">
        <v>10</v>
      </c>
      <c r="I17" s="79"/>
      <c r="J17" s="889"/>
      <c r="K17" s="104"/>
      <c r="L17" s="104"/>
      <c r="M17" s="104"/>
      <c r="N17" s="889" t="s">
        <v>69</v>
      </c>
      <c r="O17" s="230">
        <f t="shared" ref="O17:O30" si="21">IF(N17="*",$H17,0)</f>
        <v>0</v>
      </c>
      <c r="P17" s="230">
        <f t="shared" ref="P17:P30" si="22">IF(N17="**",$H17,0)</f>
        <v>10</v>
      </c>
      <c r="Q17" s="104"/>
      <c r="R17" s="74"/>
      <c r="S17" s="324" t="s">
        <v>27</v>
      </c>
      <c r="T17" s="72">
        <f t="shared" ref="T17:U17" si="23">C22+C23</f>
        <v>42</v>
      </c>
      <c r="U17" s="72">
        <f t="shared" si="23"/>
        <v>47</v>
      </c>
      <c r="V17" s="72">
        <f t="shared" ref="V17:Y17" si="24">F22+F23</f>
        <v>32</v>
      </c>
      <c r="W17" s="72">
        <f t="shared" si="24"/>
        <v>5</v>
      </c>
      <c r="X17" s="72">
        <f t="shared" si="24"/>
        <v>2</v>
      </c>
      <c r="Y17" s="40">
        <f t="shared" si="24"/>
        <v>0</v>
      </c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</row>
    <row r="18" spans="1:36" ht="12" customHeight="1" x14ac:dyDescent="0.2">
      <c r="A18" s="315" t="s">
        <v>705</v>
      </c>
      <c r="B18" s="185" t="s">
        <v>706</v>
      </c>
      <c r="C18" s="702">
        <v>18</v>
      </c>
      <c r="D18" s="1630">
        <v>6</v>
      </c>
      <c r="E18" s="1413"/>
      <c r="F18" s="702">
        <v>8</v>
      </c>
      <c r="G18" s="723"/>
      <c r="H18" s="702"/>
      <c r="I18" s="79"/>
      <c r="J18" s="889"/>
      <c r="K18" s="104"/>
      <c r="L18" s="104"/>
      <c r="M18" s="104"/>
      <c r="N18" s="889"/>
      <c r="O18" s="230">
        <f t="shared" si="21"/>
        <v>0</v>
      </c>
      <c r="P18" s="230">
        <f t="shared" si="22"/>
        <v>0</v>
      </c>
      <c r="Q18" s="104"/>
      <c r="R18" s="74"/>
      <c r="S18" s="324" t="s">
        <v>28</v>
      </c>
      <c r="T18" s="72">
        <f t="shared" ref="T18:U18" si="25">C24</f>
        <v>90</v>
      </c>
      <c r="U18" s="72">
        <f t="shared" si="25"/>
        <v>50</v>
      </c>
      <c r="V18" s="72">
        <f t="shared" ref="V18:Y18" si="26">F24</f>
        <v>60</v>
      </c>
      <c r="W18" s="72">
        <f t="shared" si="26"/>
        <v>12</v>
      </c>
      <c r="X18" s="72">
        <f t="shared" si="26"/>
        <v>5</v>
      </c>
      <c r="Y18" s="40">
        <f t="shared" si="26"/>
        <v>6</v>
      </c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</row>
    <row r="19" spans="1:36" ht="12" customHeight="1" x14ac:dyDescent="0.2">
      <c r="A19" s="315" t="s">
        <v>707</v>
      </c>
      <c r="B19" s="185" t="s">
        <v>708</v>
      </c>
      <c r="C19" s="921">
        <v>145</v>
      </c>
      <c r="D19" s="1630">
        <v>100</v>
      </c>
      <c r="E19" s="1413"/>
      <c r="F19" s="921">
        <v>115</v>
      </c>
      <c r="G19" s="921">
        <v>24</v>
      </c>
      <c r="H19" s="921">
        <v>8</v>
      </c>
      <c r="I19" s="79"/>
      <c r="J19" s="889"/>
      <c r="K19" s="104"/>
      <c r="L19" s="104"/>
      <c r="M19" s="104"/>
      <c r="N19" s="889" t="s">
        <v>69</v>
      </c>
      <c r="O19" s="230">
        <f t="shared" si="21"/>
        <v>0</v>
      </c>
      <c r="P19" s="230">
        <f t="shared" si="22"/>
        <v>8</v>
      </c>
      <c r="Q19" s="104"/>
      <c r="R19" s="74"/>
      <c r="S19" s="324" t="s">
        <v>29</v>
      </c>
      <c r="T19" s="72">
        <f t="shared" ref="T19:U19" si="27">C25</f>
        <v>135</v>
      </c>
      <c r="U19" s="72">
        <f t="shared" si="27"/>
        <v>50</v>
      </c>
      <c r="V19" s="72">
        <f t="shared" ref="V19:Y19" si="28">F25</f>
        <v>75</v>
      </c>
      <c r="W19" s="72">
        <f t="shared" si="28"/>
        <v>20</v>
      </c>
      <c r="X19" s="72">
        <f t="shared" si="28"/>
        <v>10</v>
      </c>
      <c r="Y19" s="40">
        <f t="shared" si="28"/>
        <v>15</v>
      </c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</row>
    <row r="20" spans="1:36" ht="12" customHeight="1" x14ac:dyDescent="0.2">
      <c r="A20" s="315" t="s">
        <v>709</v>
      </c>
      <c r="B20" s="185" t="s">
        <v>710</v>
      </c>
      <c r="C20" s="921">
        <v>2</v>
      </c>
      <c r="D20" s="1630">
        <v>2</v>
      </c>
      <c r="E20" s="1413"/>
      <c r="F20" s="921">
        <v>1</v>
      </c>
      <c r="G20" s="720"/>
      <c r="H20" s="921"/>
      <c r="I20" s="79"/>
      <c r="J20" s="889"/>
      <c r="K20" s="104"/>
      <c r="L20" s="104"/>
      <c r="M20" s="104"/>
      <c r="N20" s="889"/>
      <c r="O20" s="230">
        <f t="shared" si="21"/>
        <v>0</v>
      </c>
      <c r="P20" s="230">
        <f t="shared" si="22"/>
        <v>0</v>
      </c>
      <c r="Q20" s="104"/>
      <c r="R20" s="74"/>
      <c r="S20" s="324" t="s">
        <v>30</v>
      </c>
      <c r="T20" s="72">
        <f t="shared" ref="T20:U20" si="29">C26</f>
        <v>80</v>
      </c>
      <c r="U20" s="72">
        <f t="shared" si="29"/>
        <v>80</v>
      </c>
      <c r="V20" s="72">
        <f t="shared" ref="V20:Y20" si="30">F26</f>
        <v>60</v>
      </c>
      <c r="W20" s="72">
        <f t="shared" si="30"/>
        <v>10</v>
      </c>
      <c r="X20" s="72">
        <f t="shared" si="30"/>
        <v>5</v>
      </c>
      <c r="Y20" s="40">
        <f t="shared" si="30"/>
        <v>10</v>
      </c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</row>
    <row r="21" spans="1:36" ht="15.75" customHeight="1" x14ac:dyDescent="0.2">
      <c r="A21" s="315" t="s">
        <v>95</v>
      </c>
      <c r="B21" s="185" t="s">
        <v>96</v>
      </c>
      <c r="C21" s="921">
        <v>127</v>
      </c>
      <c r="D21" s="1630">
        <v>62</v>
      </c>
      <c r="E21" s="1413"/>
      <c r="F21" s="921">
        <v>82</v>
      </c>
      <c r="G21" s="921">
        <v>24</v>
      </c>
      <c r="H21" s="921">
        <v>5</v>
      </c>
      <c r="I21" s="79"/>
      <c r="J21" s="889"/>
      <c r="K21" s="104"/>
      <c r="L21" s="104"/>
      <c r="M21" s="104"/>
      <c r="N21" s="889" t="s">
        <v>69</v>
      </c>
      <c r="O21" s="230">
        <f t="shared" si="21"/>
        <v>0</v>
      </c>
      <c r="P21" s="230">
        <f t="shared" si="22"/>
        <v>5</v>
      </c>
      <c r="Q21" s="104"/>
      <c r="R21" s="74"/>
      <c r="S21" s="324" t="s">
        <v>31</v>
      </c>
      <c r="T21" s="72">
        <f t="shared" ref="T21:U21" si="31">C27</f>
        <v>20</v>
      </c>
      <c r="U21" s="72">
        <f t="shared" si="31"/>
        <v>10</v>
      </c>
      <c r="V21" s="72">
        <f t="shared" ref="V21:Y21" si="32">F27</f>
        <v>5</v>
      </c>
      <c r="W21" s="72">
        <f t="shared" si="32"/>
        <v>2</v>
      </c>
      <c r="X21" s="72">
        <f t="shared" si="32"/>
        <v>5</v>
      </c>
      <c r="Y21" s="40">
        <f t="shared" si="32"/>
        <v>0</v>
      </c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</row>
    <row r="22" spans="1:36" ht="12" customHeight="1" x14ac:dyDescent="0.2">
      <c r="A22" s="315" t="s">
        <v>97</v>
      </c>
      <c r="B22" s="185" t="s">
        <v>98</v>
      </c>
      <c r="C22" s="921">
        <v>40</v>
      </c>
      <c r="D22" s="1630">
        <v>45</v>
      </c>
      <c r="E22" s="1413"/>
      <c r="F22" s="921">
        <v>30</v>
      </c>
      <c r="G22" s="921">
        <v>5</v>
      </c>
      <c r="H22" s="921">
        <v>2</v>
      </c>
      <c r="I22" s="79"/>
      <c r="J22" s="889"/>
      <c r="K22" s="104"/>
      <c r="L22" s="104"/>
      <c r="M22" s="104"/>
      <c r="N22" s="889" t="s">
        <v>69</v>
      </c>
      <c r="O22" s="230">
        <f t="shared" si="21"/>
        <v>0</v>
      </c>
      <c r="P22" s="230">
        <f t="shared" si="22"/>
        <v>2</v>
      </c>
      <c r="Q22" s="104"/>
      <c r="R22" s="74"/>
      <c r="S22" s="324" t="s">
        <v>32</v>
      </c>
      <c r="T22" s="72">
        <f t="shared" ref="T22:U22" si="33">C28</f>
        <v>60</v>
      </c>
      <c r="U22" s="72">
        <f t="shared" si="33"/>
        <v>30</v>
      </c>
      <c r="V22" s="72">
        <f t="shared" ref="V22:Y22" si="34">F28</f>
        <v>60</v>
      </c>
      <c r="W22" s="72">
        <f t="shared" si="34"/>
        <v>20</v>
      </c>
      <c r="X22" s="72">
        <f t="shared" si="34"/>
        <v>10</v>
      </c>
      <c r="Y22" s="40">
        <f t="shared" si="34"/>
        <v>25</v>
      </c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</row>
    <row r="23" spans="1:36" ht="12" customHeight="1" x14ac:dyDescent="0.2">
      <c r="A23" s="315" t="s">
        <v>99</v>
      </c>
      <c r="B23" s="185" t="s">
        <v>100</v>
      </c>
      <c r="C23" s="921">
        <v>2</v>
      </c>
      <c r="D23" s="1630">
        <v>2</v>
      </c>
      <c r="E23" s="1413"/>
      <c r="F23" s="921">
        <v>2</v>
      </c>
      <c r="G23" s="720"/>
      <c r="H23" s="921"/>
      <c r="I23" s="79"/>
      <c r="J23" s="889"/>
      <c r="K23" s="104"/>
      <c r="L23" s="104"/>
      <c r="M23" s="104"/>
      <c r="N23" s="889"/>
      <c r="O23" s="230">
        <f t="shared" si="21"/>
        <v>0</v>
      </c>
      <c r="P23" s="230">
        <f t="shared" si="22"/>
        <v>0</v>
      </c>
      <c r="Q23" s="104"/>
      <c r="R23" s="74"/>
      <c r="S23" s="324" t="s">
        <v>33</v>
      </c>
      <c r="T23" s="72">
        <f t="shared" ref="T23:U23" si="35">C29</f>
        <v>26</v>
      </c>
      <c r="U23" s="72">
        <f t="shared" si="35"/>
        <v>18</v>
      </c>
      <c r="V23" s="72">
        <f t="shared" ref="V23:Y23" si="36">F29</f>
        <v>26</v>
      </c>
      <c r="W23" s="72">
        <f t="shared" si="36"/>
        <v>0</v>
      </c>
      <c r="X23" s="72">
        <f t="shared" si="36"/>
        <v>0</v>
      </c>
      <c r="Y23" s="40">
        <f t="shared" si="36"/>
        <v>0</v>
      </c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</row>
    <row r="24" spans="1:36" ht="12.75" customHeight="1" x14ac:dyDescent="0.2">
      <c r="A24" s="315" t="s">
        <v>101</v>
      </c>
      <c r="B24" s="185" t="s">
        <v>102</v>
      </c>
      <c r="C24" s="921">
        <v>90</v>
      </c>
      <c r="D24" s="1630">
        <v>50</v>
      </c>
      <c r="E24" s="1413"/>
      <c r="F24" s="921">
        <v>60</v>
      </c>
      <c r="G24" s="921">
        <v>12</v>
      </c>
      <c r="H24" s="921">
        <v>5</v>
      </c>
      <c r="I24" s="316">
        <v>6</v>
      </c>
      <c r="J24" s="889"/>
      <c r="K24" s="104"/>
      <c r="L24" s="104"/>
      <c r="M24" s="104"/>
      <c r="N24" s="889" t="s">
        <v>69</v>
      </c>
      <c r="O24" s="230">
        <f t="shared" si="21"/>
        <v>0</v>
      </c>
      <c r="P24" s="230">
        <f t="shared" si="22"/>
        <v>5</v>
      </c>
      <c r="Q24" s="104"/>
      <c r="R24" s="74"/>
      <c r="S24" s="324" t="s">
        <v>34</v>
      </c>
      <c r="T24" s="72">
        <f t="shared" ref="T24:U24" si="37">C30</f>
        <v>40</v>
      </c>
      <c r="U24" s="72">
        <f t="shared" si="37"/>
        <v>21</v>
      </c>
      <c r="V24" s="72">
        <f t="shared" ref="V24:Y24" si="38">F30</f>
        <v>34</v>
      </c>
      <c r="W24" s="72">
        <f t="shared" si="38"/>
        <v>0</v>
      </c>
      <c r="X24" s="72">
        <f t="shared" si="38"/>
        <v>5</v>
      </c>
      <c r="Y24" s="40">
        <f t="shared" si="38"/>
        <v>0</v>
      </c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</row>
    <row r="25" spans="1:36" ht="12.75" customHeight="1" x14ac:dyDescent="0.2">
      <c r="A25" s="315" t="s">
        <v>103</v>
      </c>
      <c r="B25" s="185" t="s">
        <v>104</v>
      </c>
      <c r="C25" s="921">
        <v>135</v>
      </c>
      <c r="D25" s="1630">
        <v>50</v>
      </c>
      <c r="E25" s="1413"/>
      <c r="F25" s="921">
        <v>75</v>
      </c>
      <c r="G25" s="921">
        <v>20</v>
      </c>
      <c r="H25" s="921">
        <v>10</v>
      </c>
      <c r="I25" s="316">
        <v>15</v>
      </c>
      <c r="J25" s="889"/>
      <c r="K25" s="104"/>
      <c r="L25" s="104"/>
      <c r="M25" s="104"/>
      <c r="N25" s="889" t="s">
        <v>69</v>
      </c>
      <c r="O25" s="230">
        <f t="shared" si="21"/>
        <v>0</v>
      </c>
      <c r="P25" s="230">
        <f t="shared" si="22"/>
        <v>10</v>
      </c>
      <c r="Q25" s="104"/>
      <c r="R25" s="92"/>
      <c r="S25" s="94" t="s">
        <v>15</v>
      </c>
      <c r="T25" s="96">
        <f>SUM(C32)</f>
        <v>1016</v>
      </c>
      <c r="U25" s="96">
        <f>D32</f>
        <v>577</v>
      </c>
      <c r="V25" s="96">
        <f t="shared" ref="V25:Y25" si="39">F32</f>
        <v>667</v>
      </c>
      <c r="W25" s="96">
        <f t="shared" si="39"/>
        <v>127</v>
      </c>
      <c r="X25" s="96">
        <f t="shared" si="39"/>
        <v>65</v>
      </c>
      <c r="Y25" s="49">
        <f t="shared" si="39"/>
        <v>56</v>
      </c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</row>
    <row r="26" spans="1:36" ht="12" customHeight="1" x14ac:dyDescent="0.2">
      <c r="A26" s="315" t="s">
        <v>105</v>
      </c>
      <c r="B26" s="185" t="s">
        <v>106</v>
      </c>
      <c r="C26" s="921">
        <v>80</v>
      </c>
      <c r="D26" s="1630">
        <v>80</v>
      </c>
      <c r="E26" s="1413"/>
      <c r="F26" s="921">
        <v>60</v>
      </c>
      <c r="G26" s="921">
        <v>10</v>
      </c>
      <c r="H26" s="921">
        <v>5</v>
      </c>
      <c r="I26" s="316">
        <v>10</v>
      </c>
      <c r="J26" s="889"/>
      <c r="K26" s="104"/>
      <c r="L26" s="104"/>
      <c r="M26" s="104"/>
      <c r="N26" s="889" t="s">
        <v>69</v>
      </c>
      <c r="O26" s="230">
        <f t="shared" si="21"/>
        <v>0</v>
      </c>
      <c r="P26" s="230">
        <f t="shared" si="22"/>
        <v>5</v>
      </c>
      <c r="Q26" s="104"/>
      <c r="R26" s="906" t="s">
        <v>37</v>
      </c>
      <c r="S26" s="920" t="s">
        <v>42</v>
      </c>
      <c r="T26" s="42">
        <f t="shared" ref="T26:U26" si="40">C39</f>
        <v>48</v>
      </c>
      <c r="U26" s="42">
        <f t="shared" si="40"/>
        <v>18</v>
      </c>
      <c r="V26" s="42">
        <f t="shared" ref="V26:Y26" si="41">F39</f>
        <v>30</v>
      </c>
      <c r="W26" s="42">
        <f t="shared" si="41"/>
        <v>5</v>
      </c>
      <c r="X26" s="42">
        <f t="shared" si="41"/>
        <v>2</v>
      </c>
      <c r="Y26" s="40">
        <f t="shared" si="41"/>
        <v>2</v>
      </c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</row>
    <row r="27" spans="1:36" ht="12.75" customHeight="1" x14ac:dyDescent="0.2">
      <c r="A27" s="907" t="s">
        <v>107</v>
      </c>
      <c r="B27" s="185" t="s">
        <v>108</v>
      </c>
      <c r="C27" s="921">
        <v>20</v>
      </c>
      <c r="D27" s="1630">
        <v>10</v>
      </c>
      <c r="E27" s="1413"/>
      <c r="F27" s="921">
        <v>5</v>
      </c>
      <c r="G27" s="741">
        <v>2</v>
      </c>
      <c r="H27" s="921">
        <v>5</v>
      </c>
      <c r="I27" s="79"/>
      <c r="J27" s="889"/>
      <c r="K27" s="104"/>
      <c r="L27" s="104"/>
      <c r="M27" s="104"/>
      <c r="N27" s="889" t="s">
        <v>69</v>
      </c>
      <c r="O27" s="230">
        <f t="shared" si="21"/>
        <v>0</v>
      </c>
      <c r="P27" s="230">
        <f t="shared" si="22"/>
        <v>5</v>
      </c>
      <c r="Q27" s="104"/>
      <c r="R27" s="74"/>
      <c r="S27" s="324" t="s">
        <v>38</v>
      </c>
      <c r="T27" s="42">
        <f t="shared" ref="T27:U27" si="42">C35</f>
        <v>63</v>
      </c>
      <c r="U27" s="42">
        <f t="shared" si="42"/>
        <v>32</v>
      </c>
      <c r="V27" s="42">
        <f t="shared" ref="V27:Y27" si="43">F35</f>
        <v>35</v>
      </c>
      <c r="W27" s="42">
        <f t="shared" si="43"/>
        <v>2</v>
      </c>
      <c r="X27" s="42">
        <f t="shared" si="43"/>
        <v>1</v>
      </c>
      <c r="Y27" s="40">
        <f t="shared" si="43"/>
        <v>0</v>
      </c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</row>
    <row r="28" spans="1:36" ht="12" customHeight="1" x14ac:dyDescent="0.2">
      <c r="A28" s="315" t="s">
        <v>109</v>
      </c>
      <c r="B28" s="185" t="s">
        <v>110</v>
      </c>
      <c r="C28" s="921">
        <v>60</v>
      </c>
      <c r="D28" s="1630">
        <v>30</v>
      </c>
      <c r="E28" s="1413"/>
      <c r="F28" s="921">
        <v>60</v>
      </c>
      <c r="G28" s="921">
        <v>20</v>
      </c>
      <c r="H28" s="921">
        <v>10</v>
      </c>
      <c r="I28" s="316">
        <v>25</v>
      </c>
      <c r="J28" s="889"/>
      <c r="K28" s="104"/>
      <c r="L28" s="104"/>
      <c r="M28" s="104"/>
      <c r="N28" s="889" t="s">
        <v>69</v>
      </c>
      <c r="O28" s="230">
        <f t="shared" si="21"/>
        <v>0</v>
      </c>
      <c r="P28" s="230">
        <f t="shared" si="22"/>
        <v>10</v>
      </c>
      <c r="Q28" s="104"/>
      <c r="R28" s="74"/>
      <c r="S28" s="324" t="s">
        <v>39</v>
      </c>
      <c r="T28" s="42">
        <f t="shared" ref="T28:U28" si="44">C36</f>
        <v>69</v>
      </c>
      <c r="U28" s="42">
        <f t="shared" si="44"/>
        <v>34</v>
      </c>
      <c r="V28" s="42">
        <f t="shared" ref="V28:Y28" si="45">F36</f>
        <v>67</v>
      </c>
      <c r="W28" s="42">
        <f t="shared" si="45"/>
        <v>6</v>
      </c>
      <c r="X28" s="42">
        <f t="shared" si="45"/>
        <v>4</v>
      </c>
      <c r="Y28" s="40">
        <f t="shared" si="45"/>
        <v>0</v>
      </c>
      <c r="Z28" s="651"/>
      <c r="AA28" s="651"/>
      <c r="AB28" s="651"/>
      <c r="AC28" s="651"/>
      <c r="AD28" s="651"/>
      <c r="AE28" s="651"/>
      <c r="AF28" s="651"/>
      <c r="AG28" s="651"/>
      <c r="AH28" s="651"/>
      <c r="AI28" s="651"/>
      <c r="AJ28" s="651"/>
    </row>
    <row r="29" spans="1:36" ht="12.75" customHeight="1" x14ac:dyDescent="0.2">
      <c r="A29" s="315" t="s">
        <v>111</v>
      </c>
      <c r="B29" s="185" t="s">
        <v>33</v>
      </c>
      <c r="C29" s="699">
        <v>26</v>
      </c>
      <c r="D29" s="1630">
        <v>18</v>
      </c>
      <c r="E29" s="1413"/>
      <c r="F29" s="699">
        <v>26</v>
      </c>
      <c r="G29" s="717"/>
      <c r="H29" s="742"/>
      <c r="I29" s="79"/>
      <c r="J29" s="889"/>
      <c r="K29" s="104"/>
      <c r="L29" s="104"/>
      <c r="M29" s="104"/>
      <c r="N29" s="889"/>
      <c r="O29" s="230">
        <f t="shared" si="21"/>
        <v>0</v>
      </c>
      <c r="P29" s="230">
        <f t="shared" si="22"/>
        <v>0</v>
      </c>
      <c r="Q29" s="104"/>
      <c r="R29" s="74"/>
      <c r="S29" s="324" t="s">
        <v>40</v>
      </c>
      <c r="T29" s="42">
        <f t="shared" ref="T29:U29" si="46">C37</f>
        <v>56</v>
      </c>
      <c r="U29" s="42">
        <f t="shared" si="46"/>
        <v>33</v>
      </c>
      <c r="V29" s="42">
        <f t="shared" ref="V29:Y29" si="47">F37</f>
        <v>41</v>
      </c>
      <c r="W29" s="42">
        <f t="shared" si="47"/>
        <v>8</v>
      </c>
      <c r="X29" s="42">
        <f t="shared" si="47"/>
        <v>2</v>
      </c>
      <c r="Y29" s="40">
        <f t="shared" si="47"/>
        <v>0</v>
      </c>
      <c r="Z29" s="651"/>
      <c r="AA29" s="651"/>
      <c r="AB29" s="651"/>
      <c r="AC29" s="651"/>
      <c r="AD29" s="651"/>
      <c r="AE29" s="651"/>
      <c r="AF29" s="651"/>
      <c r="AG29" s="651"/>
      <c r="AH29" s="651"/>
      <c r="AI29" s="651"/>
      <c r="AJ29" s="651"/>
    </row>
    <row r="30" spans="1:36" ht="12.75" customHeight="1" x14ac:dyDescent="0.2">
      <c r="A30" s="315" t="s">
        <v>112</v>
      </c>
      <c r="B30" s="185" t="s">
        <v>113</v>
      </c>
      <c r="C30" s="921">
        <v>40</v>
      </c>
      <c r="D30" s="1630">
        <v>21</v>
      </c>
      <c r="E30" s="1413"/>
      <c r="F30" s="921">
        <v>34</v>
      </c>
      <c r="G30" s="719"/>
      <c r="H30" s="921">
        <v>5</v>
      </c>
      <c r="I30" s="79"/>
      <c r="J30" s="889"/>
      <c r="K30" s="104"/>
      <c r="L30" s="104"/>
      <c r="M30" s="104"/>
      <c r="N30" s="889" t="s">
        <v>69</v>
      </c>
      <c r="O30" s="230">
        <f t="shared" si="21"/>
        <v>0</v>
      </c>
      <c r="P30" s="230">
        <f t="shared" si="22"/>
        <v>5</v>
      </c>
      <c r="Q30" s="104"/>
      <c r="R30" s="74"/>
      <c r="S30" s="324" t="s">
        <v>41</v>
      </c>
      <c r="T30" s="42">
        <f t="shared" ref="T30:U30" si="48">C38</f>
        <v>82</v>
      </c>
      <c r="U30" s="42">
        <f t="shared" si="48"/>
        <v>29</v>
      </c>
      <c r="V30" s="42">
        <f t="shared" ref="V30:Y30" si="49">F38</f>
        <v>29</v>
      </c>
      <c r="W30" s="42">
        <f t="shared" si="49"/>
        <v>3</v>
      </c>
      <c r="X30" s="42">
        <f t="shared" si="49"/>
        <v>3</v>
      </c>
      <c r="Y30" s="40">
        <f t="shared" si="49"/>
        <v>0</v>
      </c>
      <c r="Z30" s="651"/>
      <c r="AA30" s="651"/>
      <c r="AB30" s="651"/>
      <c r="AC30" s="651"/>
      <c r="AD30" s="651"/>
      <c r="AE30" s="651"/>
      <c r="AF30" s="651"/>
      <c r="AG30" s="651"/>
      <c r="AH30" s="651"/>
      <c r="AI30" s="651"/>
      <c r="AJ30" s="651"/>
    </row>
    <row r="31" spans="1:36" ht="12.75" customHeight="1" x14ac:dyDescent="0.2">
      <c r="A31" s="315" t="s">
        <v>114</v>
      </c>
      <c r="B31" s="185"/>
      <c r="C31" s="921">
        <v>89</v>
      </c>
      <c r="D31" s="1630">
        <v>13</v>
      </c>
      <c r="E31" s="1413"/>
      <c r="F31" s="921">
        <v>16</v>
      </c>
      <c r="G31" s="719"/>
      <c r="H31" s="720"/>
      <c r="I31" s="79"/>
      <c r="J31" s="889"/>
      <c r="K31" s="104"/>
      <c r="L31" s="104"/>
      <c r="M31" s="104"/>
      <c r="N31" s="889"/>
      <c r="O31" s="230"/>
      <c r="P31" s="230"/>
      <c r="Q31" s="104"/>
      <c r="R31" s="74"/>
      <c r="S31" s="324" t="s">
        <v>480</v>
      </c>
      <c r="T31" s="42">
        <f t="shared" ref="T31:U31" si="50">C42</f>
        <v>58</v>
      </c>
      <c r="U31" s="42">
        <f t="shared" si="50"/>
        <v>25</v>
      </c>
      <c r="V31" s="42">
        <f t="shared" ref="V31:Y31" si="51">F42</f>
        <v>33</v>
      </c>
      <c r="W31" s="42">
        <f t="shared" si="51"/>
        <v>3</v>
      </c>
      <c r="X31" s="42">
        <f t="shared" si="51"/>
        <v>1</v>
      </c>
      <c r="Y31" s="40">
        <f t="shared" si="51"/>
        <v>0</v>
      </c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</row>
    <row r="32" spans="1:36" ht="12.75" customHeight="1" x14ac:dyDescent="0.2">
      <c r="A32" s="1409" t="s">
        <v>117</v>
      </c>
      <c r="B32" s="1413"/>
      <c r="C32" s="16">
        <f t="shared" ref="C32:D32" si="52">SUM(C17:C31)</f>
        <v>1016</v>
      </c>
      <c r="D32" s="1414">
        <f t="shared" si="52"/>
        <v>577</v>
      </c>
      <c r="E32" s="1413"/>
      <c r="F32" s="16">
        <f>SUM(F17:F31)</f>
        <v>667</v>
      </c>
      <c r="G32" s="16">
        <f>SUM(G17:G29)</f>
        <v>127</v>
      </c>
      <c r="H32" s="16">
        <f>SUM(H17:H31)</f>
        <v>65</v>
      </c>
      <c r="I32" s="16">
        <f>SUM(I17:I29)</f>
        <v>56</v>
      </c>
      <c r="J32" s="889"/>
      <c r="K32" s="104"/>
      <c r="L32" s="104"/>
      <c r="M32" s="104"/>
      <c r="N32" s="889"/>
      <c r="O32" s="230"/>
      <c r="P32" s="230"/>
      <c r="Q32" s="104"/>
      <c r="R32" s="74"/>
      <c r="S32" s="324" t="s">
        <v>44</v>
      </c>
      <c r="T32" s="42">
        <f t="shared" ref="T32:U32" si="53">C41</f>
        <v>54</v>
      </c>
      <c r="U32" s="42">
        <f t="shared" si="53"/>
        <v>32</v>
      </c>
      <c r="V32" s="42">
        <f t="shared" ref="V32:Y32" si="54">F41</f>
        <v>40</v>
      </c>
      <c r="W32" s="42">
        <f t="shared" si="54"/>
        <v>4</v>
      </c>
      <c r="X32" s="42">
        <f t="shared" si="54"/>
        <v>3</v>
      </c>
      <c r="Y32" s="40">
        <f t="shared" si="54"/>
        <v>0</v>
      </c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</row>
    <row r="33" spans="1:36" ht="12" customHeight="1" x14ac:dyDescent="0.2">
      <c r="A33" s="651"/>
      <c r="B33" s="11"/>
      <c r="C33" s="8"/>
      <c r="D33" s="8"/>
      <c r="E33" s="8"/>
      <c r="F33" s="8"/>
      <c r="G33" s="8"/>
      <c r="H33" s="148"/>
      <c r="I33" s="148"/>
      <c r="J33" s="105"/>
      <c r="K33" s="104"/>
      <c r="L33" s="104"/>
      <c r="M33" s="104"/>
      <c r="N33" s="105"/>
      <c r="O33" s="230"/>
      <c r="P33" s="230"/>
      <c r="Q33" s="104"/>
      <c r="R33" s="74"/>
      <c r="S33" s="919" t="s">
        <v>43</v>
      </c>
      <c r="T33" s="42">
        <f t="shared" ref="T33:U33" si="55">C40</f>
        <v>40</v>
      </c>
      <c r="U33" s="42">
        <f t="shared" si="55"/>
        <v>40</v>
      </c>
      <c r="V33" s="42">
        <f t="shared" ref="V33:Y33" si="56">F40</f>
        <v>40</v>
      </c>
      <c r="W33" s="42">
        <f t="shared" si="56"/>
        <v>2</v>
      </c>
      <c r="X33" s="42">
        <f t="shared" si="56"/>
        <v>2</v>
      </c>
      <c r="Y33" s="40">
        <f t="shared" si="56"/>
        <v>0</v>
      </c>
      <c r="Z33" s="651"/>
      <c r="AA33" s="651"/>
      <c r="AB33" s="651"/>
      <c r="AC33" s="651"/>
      <c r="AD33" s="651"/>
      <c r="AE33" s="651"/>
      <c r="AF33" s="651"/>
      <c r="AG33" s="651"/>
      <c r="AH33" s="651"/>
      <c r="AI33" s="651"/>
      <c r="AJ33" s="651"/>
    </row>
    <row r="34" spans="1:36" ht="15" customHeight="1" x14ac:dyDescent="0.25">
      <c r="A34" s="1412" t="s">
        <v>118</v>
      </c>
      <c r="B34" s="1413"/>
      <c r="C34" s="653" t="s">
        <v>5</v>
      </c>
      <c r="D34" s="1414" t="s">
        <v>6</v>
      </c>
      <c r="E34" s="1413"/>
      <c r="F34" s="653" t="s">
        <v>7</v>
      </c>
      <c r="G34" s="653" t="s">
        <v>8</v>
      </c>
      <c r="H34" s="653" t="s">
        <v>9</v>
      </c>
      <c r="I34" s="16" t="s">
        <v>63</v>
      </c>
      <c r="J34" s="889"/>
      <c r="K34" s="104"/>
      <c r="L34" s="104"/>
      <c r="M34" s="104"/>
      <c r="N34" s="889"/>
      <c r="O34" s="230"/>
      <c r="P34" s="230"/>
      <c r="Q34" s="104"/>
      <c r="R34" s="74"/>
      <c r="S34" s="324" t="s">
        <v>46</v>
      </c>
      <c r="T34" s="42">
        <f t="shared" ref="T34:U34" si="57">C43</f>
        <v>45</v>
      </c>
      <c r="U34" s="42">
        <f t="shared" si="57"/>
        <v>0</v>
      </c>
      <c r="V34" s="42">
        <f t="shared" ref="V34:Y34" si="58">F43</f>
        <v>0</v>
      </c>
      <c r="W34" s="42">
        <f t="shared" si="58"/>
        <v>0</v>
      </c>
      <c r="X34" s="42">
        <f t="shared" si="58"/>
        <v>0</v>
      </c>
      <c r="Y34" s="40">
        <f t="shared" si="58"/>
        <v>0</v>
      </c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</row>
    <row r="35" spans="1:36" ht="12" customHeight="1" x14ac:dyDescent="0.2">
      <c r="A35" s="315" t="s">
        <v>119</v>
      </c>
      <c r="B35" s="185" t="s">
        <v>120</v>
      </c>
      <c r="C35" s="921">
        <v>63</v>
      </c>
      <c r="D35" s="1630">
        <v>32</v>
      </c>
      <c r="E35" s="1413"/>
      <c r="F35" s="921">
        <v>35</v>
      </c>
      <c r="G35" s="921">
        <v>2</v>
      </c>
      <c r="H35" s="921">
        <v>1</v>
      </c>
      <c r="I35" s="79"/>
      <c r="J35" s="889"/>
      <c r="K35" s="104"/>
      <c r="L35" s="104"/>
      <c r="M35" s="104"/>
      <c r="N35" s="889" t="s">
        <v>69</v>
      </c>
      <c r="O35" s="230">
        <f t="shared" ref="O35:O43" si="59">IF(N35="*",$H35,0)</f>
        <v>0</v>
      </c>
      <c r="P35" s="230">
        <f t="shared" ref="P35:P43" si="60">IF(N35="**",$H35,0)</f>
        <v>1</v>
      </c>
      <c r="Q35" s="104"/>
      <c r="R35" s="912"/>
      <c r="S35" s="324" t="s">
        <v>481</v>
      </c>
      <c r="T35" s="42">
        <f t="shared" ref="T35:U35" si="61">C72</f>
        <v>271</v>
      </c>
      <c r="U35" s="42">
        <f t="shared" si="61"/>
        <v>206</v>
      </c>
      <c r="V35" s="42">
        <f t="shared" ref="V35:Y35" si="62">F72</f>
        <v>237</v>
      </c>
      <c r="W35" s="42">
        <f t="shared" si="62"/>
        <v>67</v>
      </c>
      <c r="X35" s="42">
        <f t="shared" si="62"/>
        <v>10</v>
      </c>
      <c r="Y35" s="40">
        <f t="shared" si="62"/>
        <v>10</v>
      </c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</row>
    <row r="36" spans="1:36" ht="12" customHeight="1" x14ac:dyDescent="0.2">
      <c r="A36" s="315" t="s">
        <v>121</v>
      </c>
      <c r="B36" s="185" t="s">
        <v>122</v>
      </c>
      <c r="C36" s="921">
        <v>69</v>
      </c>
      <c r="D36" s="1630">
        <v>34</v>
      </c>
      <c r="E36" s="1413"/>
      <c r="F36" s="921">
        <v>67</v>
      </c>
      <c r="G36" s="921">
        <v>6</v>
      </c>
      <c r="H36" s="921">
        <v>4</v>
      </c>
      <c r="I36" s="35"/>
      <c r="J36" s="889"/>
      <c r="K36" s="104"/>
      <c r="L36" s="104"/>
      <c r="M36" s="104"/>
      <c r="N36" s="889" t="s">
        <v>69</v>
      </c>
      <c r="O36" s="230">
        <f t="shared" si="59"/>
        <v>0</v>
      </c>
      <c r="P36" s="230">
        <f t="shared" si="60"/>
        <v>4</v>
      </c>
      <c r="Q36" s="104"/>
      <c r="R36" s="45"/>
      <c r="S36" s="349" t="s">
        <v>482</v>
      </c>
      <c r="T36" s="42">
        <f t="shared" ref="T36:U36" si="63">C57</f>
        <v>324</v>
      </c>
      <c r="U36" s="42">
        <f t="shared" si="63"/>
        <v>97</v>
      </c>
      <c r="V36" s="42">
        <f t="shared" ref="V36:Y36" si="64">F57</f>
        <v>171</v>
      </c>
      <c r="W36" s="42">
        <f t="shared" si="64"/>
        <v>49</v>
      </c>
      <c r="X36" s="42">
        <f t="shared" si="64"/>
        <v>32</v>
      </c>
      <c r="Y36" s="40">
        <f t="shared" si="64"/>
        <v>16</v>
      </c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</row>
    <row r="37" spans="1:36" ht="15" customHeight="1" x14ac:dyDescent="0.2">
      <c r="A37" s="315" t="s">
        <v>123</v>
      </c>
      <c r="B37" s="185" t="s">
        <v>124</v>
      </c>
      <c r="C37" s="921">
        <v>56</v>
      </c>
      <c r="D37" s="1630">
        <v>33</v>
      </c>
      <c r="E37" s="1413"/>
      <c r="F37" s="921">
        <v>41</v>
      </c>
      <c r="G37" s="921">
        <v>8</v>
      </c>
      <c r="H37" s="921">
        <v>2</v>
      </c>
      <c r="I37" s="35"/>
      <c r="J37" s="889"/>
      <c r="K37" s="104"/>
      <c r="L37" s="104"/>
      <c r="M37" s="104"/>
      <c r="N37" s="889" t="s">
        <v>69</v>
      </c>
      <c r="O37" s="230">
        <f t="shared" si="59"/>
        <v>0</v>
      </c>
      <c r="P37" s="230">
        <f t="shared" si="60"/>
        <v>2</v>
      </c>
      <c r="Q37" s="104"/>
      <c r="R37" s="45"/>
      <c r="S37" s="336" t="s">
        <v>15</v>
      </c>
      <c r="T37" s="96">
        <f t="shared" ref="T37:U37" si="65">C73</f>
        <v>1176</v>
      </c>
      <c r="U37" s="96">
        <f t="shared" si="65"/>
        <v>618</v>
      </c>
      <c r="V37" s="96">
        <f t="shared" ref="V37:Y37" si="66">F73</f>
        <v>804</v>
      </c>
      <c r="W37" s="96">
        <f t="shared" si="66"/>
        <v>149</v>
      </c>
      <c r="X37" s="96">
        <f t="shared" si="66"/>
        <v>73</v>
      </c>
      <c r="Y37" s="49">
        <f t="shared" si="66"/>
        <v>28</v>
      </c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</row>
    <row r="38" spans="1:36" ht="15" customHeight="1" x14ac:dyDescent="0.2">
      <c r="A38" s="315" t="s">
        <v>125</v>
      </c>
      <c r="B38" s="185" t="s">
        <v>126</v>
      </c>
      <c r="C38" s="921">
        <v>82</v>
      </c>
      <c r="D38" s="1630">
        <v>29</v>
      </c>
      <c r="E38" s="1413"/>
      <c r="F38" s="921">
        <v>29</v>
      </c>
      <c r="G38" s="921">
        <v>3</v>
      </c>
      <c r="H38" s="921">
        <v>3</v>
      </c>
      <c r="I38" s="35"/>
      <c r="J38" s="889"/>
      <c r="K38" s="104"/>
      <c r="L38" s="104"/>
      <c r="M38" s="104"/>
      <c r="N38" s="889" t="s">
        <v>69</v>
      </c>
      <c r="O38" s="230">
        <f t="shared" si="59"/>
        <v>0</v>
      </c>
      <c r="P38" s="230">
        <f t="shared" si="60"/>
        <v>3</v>
      </c>
      <c r="Q38" s="104"/>
      <c r="R38" s="1656" t="s">
        <v>50</v>
      </c>
      <c r="S38" s="920" t="s">
        <v>51</v>
      </c>
      <c r="T38" s="42">
        <f>C5+C6</f>
        <v>182</v>
      </c>
      <c r="U38" s="42">
        <f t="shared" ref="U38:U39" si="67">D6</f>
        <v>130</v>
      </c>
      <c r="V38" s="42">
        <f t="shared" ref="V38:X38" si="68">F5</f>
        <v>57</v>
      </c>
      <c r="W38" s="42">
        <f t="shared" si="68"/>
        <v>11</v>
      </c>
      <c r="X38" s="42">
        <f t="shared" si="68"/>
        <v>2</v>
      </c>
      <c r="Y38" s="40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</row>
    <row r="39" spans="1:36" ht="12" customHeight="1" x14ac:dyDescent="0.2">
      <c r="A39" s="315" t="s">
        <v>127</v>
      </c>
      <c r="B39" s="185" t="s">
        <v>128</v>
      </c>
      <c r="C39" s="743">
        <v>48</v>
      </c>
      <c r="D39" s="1630">
        <v>18</v>
      </c>
      <c r="E39" s="1413"/>
      <c r="F39" s="743">
        <v>30</v>
      </c>
      <c r="G39" s="743">
        <v>5</v>
      </c>
      <c r="H39" s="743">
        <v>2</v>
      </c>
      <c r="I39" s="316">
        <v>2</v>
      </c>
      <c r="J39" s="889"/>
      <c r="K39" s="104"/>
      <c r="L39" s="104"/>
      <c r="M39" s="104"/>
      <c r="N39" s="889" t="s">
        <v>69</v>
      </c>
      <c r="O39" s="230">
        <f t="shared" si="59"/>
        <v>0</v>
      </c>
      <c r="P39" s="230">
        <f t="shared" si="60"/>
        <v>2</v>
      </c>
      <c r="Q39" s="104"/>
      <c r="R39" s="1657"/>
      <c r="S39" s="919" t="s">
        <v>52</v>
      </c>
      <c r="T39" s="58"/>
      <c r="U39" s="58">
        <f t="shared" si="67"/>
        <v>58</v>
      </c>
      <c r="V39" s="58"/>
      <c r="W39" s="72"/>
      <c r="X39" s="58"/>
      <c r="Y39" s="40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</row>
    <row r="40" spans="1:36" ht="12" customHeight="1" x14ac:dyDescent="0.2">
      <c r="A40" s="315" t="s">
        <v>129</v>
      </c>
      <c r="B40" s="185" t="s">
        <v>130</v>
      </c>
      <c r="C40" s="921">
        <v>40</v>
      </c>
      <c r="D40" s="1630">
        <v>40</v>
      </c>
      <c r="E40" s="1413"/>
      <c r="F40" s="921">
        <v>40</v>
      </c>
      <c r="G40" s="921">
        <v>2</v>
      </c>
      <c r="H40" s="699">
        <v>2</v>
      </c>
      <c r="I40" s="35"/>
      <c r="J40" s="889"/>
      <c r="K40" s="104"/>
      <c r="L40" s="104"/>
      <c r="M40" s="104"/>
      <c r="N40" s="889" t="s">
        <v>69</v>
      </c>
      <c r="O40" s="230">
        <f t="shared" si="59"/>
        <v>0</v>
      </c>
      <c r="P40" s="230">
        <f t="shared" si="60"/>
        <v>2</v>
      </c>
      <c r="Q40" s="104"/>
      <c r="R40" s="1658"/>
      <c r="S40" s="336" t="s">
        <v>15</v>
      </c>
      <c r="T40" s="48">
        <f t="shared" ref="T40:X40" si="69">SUM(T38:T39)</f>
        <v>182</v>
      </c>
      <c r="U40" s="119">
        <f t="shared" si="69"/>
        <v>188</v>
      </c>
      <c r="V40" s="48">
        <f t="shared" si="69"/>
        <v>57</v>
      </c>
      <c r="W40" s="96">
        <f t="shared" si="69"/>
        <v>11</v>
      </c>
      <c r="X40" s="48">
        <f t="shared" si="69"/>
        <v>2</v>
      </c>
      <c r="Y40" s="49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6" ht="12" customHeight="1" x14ac:dyDescent="0.2">
      <c r="A41" s="315" t="s">
        <v>131</v>
      </c>
      <c r="B41" s="185" t="s">
        <v>132</v>
      </c>
      <c r="C41" s="921">
        <v>54</v>
      </c>
      <c r="D41" s="1630">
        <v>32</v>
      </c>
      <c r="E41" s="1413"/>
      <c r="F41" s="921">
        <v>40</v>
      </c>
      <c r="G41" s="921">
        <v>4</v>
      </c>
      <c r="H41" s="921">
        <v>3</v>
      </c>
      <c r="I41" s="35"/>
      <c r="J41" s="889"/>
      <c r="K41" s="104"/>
      <c r="L41" s="104"/>
      <c r="M41" s="104"/>
      <c r="N41" s="889" t="s">
        <v>69</v>
      </c>
      <c r="O41" s="230">
        <f t="shared" si="59"/>
        <v>0</v>
      </c>
      <c r="P41" s="230">
        <f t="shared" si="60"/>
        <v>3</v>
      </c>
      <c r="Q41" s="104"/>
      <c r="R41" s="1659" t="s">
        <v>53</v>
      </c>
      <c r="S41" s="107" t="s">
        <v>54</v>
      </c>
      <c r="T41" s="58">
        <f t="shared" ref="T41:U41" si="70">C11</f>
        <v>51</v>
      </c>
      <c r="U41" s="58">
        <f t="shared" si="70"/>
        <v>20</v>
      </c>
      <c r="V41" s="58"/>
      <c r="W41" s="72"/>
      <c r="X41" s="42"/>
      <c r="Y41" s="40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</row>
    <row r="42" spans="1:36" ht="12" customHeight="1" x14ac:dyDescent="0.2">
      <c r="A42" s="315" t="s">
        <v>711</v>
      </c>
      <c r="B42" s="185" t="s">
        <v>134</v>
      </c>
      <c r="C42" s="921">
        <v>58</v>
      </c>
      <c r="D42" s="1630">
        <v>25</v>
      </c>
      <c r="E42" s="1413"/>
      <c r="F42" s="921">
        <v>33</v>
      </c>
      <c r="G42" s="921">
        <v>3</v>
      </c>
      <c r="H42" s="921">
        <v>1</v>
      </c>
      <c r="I42" s="35"/>
      <c r="J42" s="889"/>
      <c r="K42" s="104"/>
      <c r="L42" s="104"/>
      <c r="M42" s="104"/>
      <c r="N42" s="889" t="s">
        <v>69</v>
      </c>
      <c r="O42" s="230">
        <f t="shared" si="59"/>
        <v>0</v>
      </c>
      <c r="P42" s="230">
        <f t="shared" si="60"/>
        <v>1</v>
      </c>
      <c r="Q42" s="104"/>
      <c r="R42" s="1657"/>
      <c r="S42" s="105" t="s">
        <v>55</v>
      </c>
      <c r="T42" s="58">
        <f t="shared" ref="T42:U42" si="71">C12</f>
        <v>39</v>
      </c>
      <c r="U42" s="58">
        <f t="shared" si="71"/>
        <v>28</v>
      </c>
      <c r="V42" s="58"/>
      <c r="W42" s="72"/>
      <c r="X42" s="42"/>
      <c r="Y42" s="40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</row>
    <row r="43" spans="1:36" ht="12.75" customHeight="1" x14ac:dyDescent="0.2">
      <c r="A43" s="315" t="s">
        <v>135</v>
      </c>
      <c r="B43" s="185" t="s">
        <v>136</v>
      </c>
      <c r="C43" s="921">
        <v>45</v>
      </c>
      <c r="D43" s="1630"/>
      <c r="E43" s="1413"/>
      <c r="F43" s="316"/>
      <c r="G43" s="79"/>
      <c r="H43" s="101"/>
      <c r="I43" s="35"/>
      <c r="J43" s="183"/>
      <c r="K43" s="104"/>
      <c r="L43" s="104"/>
      <c r="M43" s="104"/>
      <c r="N43" s="183"/>
      <c r="O43" s="230">
        <f t="shared" si="59"/>
        <v>0</v>
      </c>
      <c r="P43" s="230">
        <f t="shared" si="60"/>
        <v>0</v>
      </c>
      <c r="Q43" s="104"/>
      <c r="R43" s="1657"/>
      <c r="S43" s="105" t="s">
        <v>56</v>
      </c>
      <c r="T43" s="58">
        <f t="shared" ref="T43:U43" si="72">C13</f>
        <v>31</v>
      </c>
      <c r="U43" s="58">
        <f t="shared" si="72"/>
        <v>18</v>
      </c>
      <c r="V43" s="58">
        <f t="shared" ref="V43:X43" si="73">F13</f>
        <v>37</v>
      </c>
      <c r="W43" s="58">
        <f t="shared" si="73"/>
        <v>37</v>
      </c>
      <c r="X43" s="58">
        <f t="shared" si="73"/>
        <v>4</v>
      </c>
      <c r="Y43" s="40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</row>
    <row r="44" spans="1:36" ht="12.75" customHeight="1" x14ac:dyDescent="0.2">
      <c r="A44" s="1409" t="s">
        <v>139</v>
      </c>
      <c r="B44" s="1413"/>
      <c r="C44" s="16">
        <f>SUM(C35:C43)</f>
        <v>515</v>
      </c>
      <c r="D44" s="1414">
        <f>SUM(D35:D42)</f>
        <v>243</v>
      </c>
      <c r="E44" s="1413"/>
      <c r="F44" s="16">
        <f t="shared" ref="F44:I44" si="74">SUM(F35:F42)</f>
        <v>315</v>
      </c>
      <c r="G44" s="16">
        <f t="shared" si="74"/>
        <v>33</v>
      </c>
      <c r="H44" s="16">
        <f t="shared" si="74"/>
        <v>18</v>
      </c>
      <c r="I44" s="16">
        <f t="shared" si="74"/>
        <v>2</v>
      </c>
      <c r="J44" s="889"/>
      <c r="K44" s="104"/>
      <c r="L44" s="104"/>
      <c r="M44" s="104"/>
      <c r="N44" s="889"/>
      <c r="O44" s="230"/>
      <c r="P44" s="230"/>
      <c r="Q44" s="104"/>
      <c r="R44" s="1658"/>
      <c r="S44" s="84" t="s">
        <v>57</v>
      </c>
      <c r="T44" s="58">
        <f>C14</f>
        <v>20</v>
      </c>
      <c r="U44" s="58"/>
      <c r="V44" s="58">
        <f t="shared" ref="V44:Y44" si="75">F14</f>
        <v>6</v>
      </c>
      <c r="W44" s="58">
        <f t="shared" si="75"/>
        <v>6</v>
      </c>
      <c r="X44" s="58">
        <f t="shared" si="75"/>
        <v>2</v>
      </c>
      <c r="Y44" s="40">
        <f t="shared" si="75"/>
        <v>1</v>
      </c>
      <c r="Z44" s="651" t="s">
        <v>751</v>
      </c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</row>
    <row r="45" spans="1:36" ht="13.5" customHeight="1" x14ac:dyDescent="0.2">
      <c r="A45" s="651"/>
      <c r="B45" s="108"/>
      <c r="C45" s="109"/>
      <c r="D45" s="109"/>
      <c r="E45" s="109"/>
      <c r="F45" s="109"/>
      <c r="G45" s="109"/>
      <c r="H45" s="148"/>
      <c r="I45" s="8"/>
      <c r="J45" s="889"/>
      <c r="K45" s="104"/>
      <c r="L45" s="104"/>
      <c r="M45" s="104"/>
      <c r="N45" s="889"/>
      <c r="O45" s="230"/>
      <c r="P45" s="230"/>
      <c r="Q45" s="104"/>
      <c r="R45" s="110" t="s">
        <v>15</v>
      </c>
      <c r="S45" s="111"/>
      <c r="T45" s="113">
        <f t="shared" ref="T45:Y45" si="76">SUM(T41:T44)+T37+T40+T25+T10+SUM(T11:T13)</f>
        <v>4693</v>
      </c>
      <c r="U45" s="113">
        <f t="shared" si="76"/>
        <v>3530</v>
      </c>
      <c r="V45" s="113">
        <f t="shared" si="76"/>
        <v>3731</v>
      </c>
      <c r="W45" s="113">
        <f t="shared" si="76"/>
        <v>1978</v>
      </c>
      <c r="X45" s="113">
        <f t="shared" si="76"/>
        <v>582</v>
      </c>
      <c r="Y45" s="114">
        <f t="shared" si="76"/>
        <v>451</v>
      </c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</row>
    <row r="46" spans="1:36" ht="15" customHeight="1" x14ac:dyDescent="0.25">
      <c r="A46" s="1412" t="s">
        <v>484</v>
      </c>
      <c r="B46" s="1413"/>
      <c r="C46" s="653" t="s">
        <v>5</v>
      </c>
      <c r="D46" s="1414" t="s">
        <v>6</v>
      </c>
      <c r="E46" s="1413"/>
      <c r="F46" s="653" t="s">
        <v>7</v>
      </c>
      <c r="G46" s="653" t="s">
        <v>8</v>
      </c>
      <c r="H46" s="653" t="s">
        <v>9</v>
      </c>
      <c r="I46" s="634" t="s">
        <v>63</v>
      </c>
      <c r="J46" s="889"/>
      <c r="K46" s="104"/>
      <c r="L46" s="104"/>
      <c r="M46" s="104"/>
      <c r="N46" s="889"/>
      <c r="O46" s="230"/>
      <c r="P46" s="230"/>
      <c r="Q46" s="104"/>
      <c r="R46" s="1655" t="s">
        <v>745</v>
      </c>
      <c r="S46" s="1623"/>
      <c r="T46" s="1623"/>
      <c r="U46" s="1623"/>
      <c r="V46" s="1623"/>
      <c r="W46" s="1623"/>
      <c r="X46" s="1623"/>
      <c r="Y46" s="1623"/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</row>
    <row r="47" spans="1:36" ht="12.75" customHeight="1" x14ac:dyDescent="0.2">
      <c r="A47" s="315" t="s">
        <v>141</v>
      </c>
      <c r="B47" s="185"/>
      <c r="C47" s="316">
        <v>89</v>
      </c>
      <c r="D47" s="1630">
        <v>33</v>
      </c>
      <c r="E47" s="1413"/>
      <c r="F47" s="316">
        <v>38</v>
      </c>
      <c r="G47" s="316">
        <v>5</v>
      </c>
      <c r="H47" s="53">
        <v>5</v>
      </c>
      <c r="I47" s="316">
        <v>5</v>
      </c>
      <c r="J47" s="889"/>
      <c r="K47" s="104"/>
      <c r="L47" s="104"/>
      <c r="M47" s="104"/>
      <c r="N47" s="889" t="s">
        <v>69</v>
      </c>
      <c r="O47" s="230">
        <f t="shared" ref="O47:O56" si="77">IF(N47="*",$H47,0)</f>
        <v>0</v>
      </c>
      <c r="P47" s="230">
        <f t="shared" ref="P47:P56" si="78">IF(N47="**",$H47,0)</f>
        <v>5</v>
      </c>
      <c r="Q47" s="104"/>
      <c r="R47" s="1459" t="s">
        <v>150</v>
      </c>
      <c r="S47" s="1623"/>
      <c r="T47" s="1623"/>
      <c r="U47" s="1623"/>
      <c r="V47" s="1623"/>
      <c r="W47" s="1623"/>
      <c r="X47" s="1623"/>
      <c r="Y47" s="1623"/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</row>
    <row r="48" spans="1:36" ht="12.75" customHeight="1" x14ac:dyDescent="0.2">
      <c r="A48" s="315" t="s">
        <v>143</v>
      </c>
      <c r="B48" s="185" t="s">
        <v>144</v>
      </c>
      <c r="C48" s="316">
        <v>25</v>
      </c>
      <c r="D48" s="1630">
        <v>8</v>
      </c>
      <c r="E48" s="1413"/>
      <c r="F48" s="316">
        <v>12</v>
      </c>
      <c r="G48" s="316">
        <v>8</v>
      </c>
      <c r="H48" s="316">
        <v>3</v>
      </c>
      <c r="I48" s="316">
        <v>5</v>
      </c>
      <c r="J48" s="889"/>
      <c r="K48" s="104"/>
      <c r="L48" s="104"/>
      <c r="M48" s="104"/>
      <c r="N48" s="889" t="s">
        <v>69</v>
      </c>
      <c r="O48" s="230">
        <f t="shared" si="77"/>
        <v>0</v>
      </c>
      <c r="P48" s="230">
        <f t="shared" si="78"/>
        <v>3</v>
      </c>
      <c r="Q48" s="104"/>
      <c r="R48" s="651"/>
      <c r="S48" s="651"/>
      <c r="T48" s="651"/>
      <c r="U48" s="651"/>
      <c r="V48" s="651"/>
      <c r="W48" s="651"/>
      <c r="X48" s="651"/>
      <c r="Y48" s="651"/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</row>
    <row r="49" spans="1:36" ht="15" customHeight="1" x14ac:dyDescent="0.2">
      <c r="A49" s="315" t="s">
        <v>485</v>
      </c>
      <c r="B49" s="185" t="s">
        <v>146</v>
      </c>
      <c r="C49" s="316">
        <v>25</v>
      </c>
      <c r="D49" s="1630">
        <v>17</v>
      </c>
      <c r="E49" s="1413"/>
      <c r="F49" s="316">
        <v>25</v>
      </c>
      <c r="G49" s="693">
        <v>4</v>
      </c>
      <c r="H49" s="316">
        <v>4</v>
      </c>
      <c r="I49" s="35"/>
      <c r="J49" s="889"/>
      <c r="K49" s="104"/>
      <c r="L49" s="104"/>
      <c r="M49" s="104"/>
      <c r="N49" s="889" t="s">
        <v>69</v>
      </c>
      <c r="O49" s="230">
        <f t="shared" si="77"/>
        <v>0</v>
      </c>
      <c r="P49" s="230">
        <f t="shared" si="78"/>
        <v>4</v>
      </c>
      <c r="Q49" s="104"/>
      <c r="R49" s="651"/>
      <c r="S49" s="651"/>
      <c r="T49" s="651"/>
      <c r="U49" s="651"/>
      <c r="V49" s="651"/>
      <c r="W49" s="651"/>
      <c r="X49" s="651"/>
      <c r="Y49" s="651"/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</row>
    <row r="50" spans="1:36" ht="15" customHeight="1" x14ac:dyDescent="0.2">
      <c r="A50" s="315" t="s">
        <v>148</v>
      </c>
      <c r="B50" s="185" t="s">
        <v>149</v>
      </c>
      <c r="C50" s="316">
        <v>45</v>
      </c>
      <c r="D50" s="1630">
        <v>5</v>
      </c>
      <c r="E50" s="1413"/>
      <c r="F50" s="901">
        <v>13</v>
      </c>
      <c r="G50" s="693">
        <v>12</v>
      </c>
      <c r="H50" s="53">
        <v>3</v>
      </c>
      <c r="I50" s="316">
        <v>2</v>
      </c>
      <c r="J50" s="889"/>
      <c r="K50" s="104"/>
      <c r="L50" s="104"/>
      <c r="M50" s="104"/>
      <c r="N50" s="889" t="s">
        <v>69</v>
      </c>
      <c r="O50" s="230">
        <f t="shared" si="77"/>
        <v>0</v>
      </c>
      <c r="P50" s="230">
        <f t="shared" si="78"/>
        <v>3</v>
      </c>
      <c r="Q50" s="104"/>
      <c r="R50" s="651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</row>
    <row r="51" spans="1:36" ht="15" customHeight="1" x14ac:dyDescent="0.2">
      <c r="A51" s="315" t="s">
        <v>486</v>
      </c>
      <c r="B51" s="185" t="s">
        <v>152</v>
      </c>
      <c r="C51" s="316">
        <v>7</v>
      </c>
      <c r="D51" s="1630">
        <v>6</v>
      </c>
      <c r="E51" s="1413"/>
      <c r="F51" s="316">
        <v>7</v>
      </c>
      <c r="G51" s="693">
        <v>2</v>
      </c>
      <c r="H51" s="53">
        <v>1</v>
      </c>
      <c r="I51" s="316">
        <v>4</v>
      </c>
      <c r="J51" s="889"/>
      <c r="K51" s="104"/>
      <c r="L51" s="104"/>
      <c r="M51" s="104"/>
      <c r="N51" s="889" t="s">
        <v>69</v>
      </c>
      <c r="O51" s="230">
        <f t="shared" si="77"/>
        <v>0</v>
      </c>
      <c r="P51" s="230">
        <f t="shared" si="78"/>
        <v>1</v>
      </c>
      <c r="Q51" s="104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</row>
    <row r="52" spans="1:36" ht="12.75" customHeight="1" x14ac:dyDescent="0.2">
      <c r="A52" s="315" t="s">
        <v>154</v>
      </c>
      <c r="B52" s="185"/>
      <c r="C52" s="316">
        <v>16</v>
      </c>
      <c r="D52" s="1630">
        <v>8</v>
      </c>
      <c r="E52" s="1413"/>
      <c r="F52" s="901">
        <v>18</v>
      </c>
      <c r="G52" s="693">
        <v>3</v>
      </c>
      <c r="H52" s="53">
        <v>1</v>
      </c>
      <c r="I52" s="35"/>
      <c r="J52" s="889"/>
      <c r="K52" s="104"/>
      <c r="L52" s="104"/>
      <c r="M52" s="104"/>
      <c r="N52" s="889" t="s">
        <v>69</v>
      </c>
      <c r="O52" s="230">
        <f t="shared" si="77"/>
        <v>0</v>
      </c>
      <c r="P52" s="230">
        <f t="shared" si="78"/>
        <v>1</v>
      </c>
      <c r="Q52" s="104"/>
      <c r="R52" s="651"/>
      <c r="S52" s="651"/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</row>
    <row r="53" spans="1:36" ht="12.75" customHeight="1" x14ac:dyDescent="0.2">
      <c r="A53" s="315" t="s">
        <v>155</v>
      </c>
      <c r="B53" s="185"/>
      <c r="C53" s="316">
        <v>20</v>
      </c>
      <c r="D53" s="1630">
        <v>10</v>
      </c>
      <c r="E53" s="1413"/>
      <c r="F53" s="901">
        <v>20</v>
      </c>
      <c r="G53" s="693">
        <v>15</v>
      </c>
      <c r="H53" s="53">
        <v>10</v>
      </c>
      <c r="I53" s="35"/>
      <c r="J53" s="889"/>
      <c r="K53" s="104"/>
      <c r="L53" s="104"/>
      <c r="M53" s="104"/>
      <c r="N53" s="889" t="s">
        <v>69</v>
      </c>
      <c r="O53" s="230">
        <f t="shared" si="77"/>
        <v>0</v>
      </c>
      <c r="P53" s="230">
        <f t="shared" si="78"/>
        <v>10</v>
      </c>
      <c r="Q53" s="104"/>
      <c r="R53" s="651"/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</row>
    <row r="54" spans="1:36" ht="12.75" customHeight="1" x14ac:dyDescent="0.2">
      <c r="A54" s="315" t="s">
        <v>752</v>
      </c>
      <c r="B54" s="185"/>
      <c r="C54" s="316">
        <v>12</v>
      </c>
      <c r="D54" s="1630">
        <v>0</v>
      </c>
      <c r="E54" s="1413"/>
      <c r="F54" s="901">
        <v>18</v>
      </c>
      <c r="G54" s="167"/>
      <c r="H54" s="101"/>
      <c r="I54" s="35"/>
      <c r="J54" s="183"/>
      <c r="K54" s="104"/>
      <c r="L54" s="104"/>
      <c r="M54" s="104"/>
      <c r="N54" s="183"/>
      <c r="O54" s="230">
        <f t="shared" si="77"/>
        <v>0</v>
      </c>
      <c r="P54" s="230">
        <f t="shared" si="78"/>
        <v>0</v>
      </c>
      <c r="Q54" s="104"/>
      <c r="R54" s="651"/>
      <c r="S54" s="651"/>
      <c r="T54" s="651"/>
      <c r="U54" s="651"/>
      <c r="V54" s="651"/>
      <c r="W54" s="651"/>
      <c r="X54" s="651"/>
      <c r="Y54" s="651"/>
      <c r="Z54" s="651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</row>
    <row r="55" spans="1:36" ht="12.75" customHeight="1" x14ac:dyDescent="0.2">
      <c r="A55" s="315" t="s">
        <v>692</v>
      </c>
      <c r="B55" s="185" t="s">
        <v>159</v>
      </c>
      <c r="C55" s="699">
        <v>65</v>
      </c>
      <c r="D55" s="1630">
        <v>10</v>
      </c>
      <c r="E55" s="1413"/>
      <c r="F55" s="699">
        <v>12</v>
      </c>
      <c r="G55" s="717"/>
      <c r="H55" s="699">
        <v>5</v>
      </c>
      <c r="I55" s="79"/>
      <c r="J55" s="889"/>
      <c r="K55" s="104"/>
      <c r="L55" s="104"/>
      <c r="M55" s="104"/>
      <c r="N55" s="889" t="s">
        <v>69</v>
      </c>
      <c r="O55" s="230">
        <f t="shared" si="77"/>
        <v>0</v>
      </c>
      <c r="P55" s="230">
        <f t="shared" si="78"/>
        <v>5</v>
      </c>
      <c r="Q55" s="104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</row>
    <row r="56" spans="1:36" ht="12.75" customHeight="1" x14ac:dyDescent="0.2">
      <c r="A56" s="907" t="s">
        <v>693</v>
      </c>
      <c r="B56" s="718"/>
      <c r="C56" s="921">
        <v>20</v>
      </c>
      <c r="D56" s="1630"/>
      <c r="E56" s="1413"/>
      <c r="F56" s="921">
        <v>8</v>
      </c>
      <c r="G56" s="719"/>
      <c r="H56" s="720"/>
      <c r="I56" s="79"/>
      <c r="J56" s="889"/>
      <c r="K56" s="104"/>
      <c r="L56" s="104"/>
      <c r="M56" s="104"/>
      <c r="N56" s="889"/>
      <c r="O56" s="230">
        <f t="shared" si="77"/>
        <v>0</v>
      </c>
      <c r="P56" s="230">
        <f t="shared" si="78"/>
        <v>0</v>
      </c>
      <c r="Q56" s="104"/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</row>
    <row r="57" spans="1:36" ht="12.75" customHeight="1" x14ac:dyDescent="0.2">
      <c r="A57" s="1409" t="s">
        <v>167</v>
      </c>
      <c r="B57" s="1413"/>
      <c r="C57" s="16">
        <f t="shared" ref="C57:D57" si="79">SUM(C47:C56)</f>
        <v>324</v>
      </c>
      <c r="D57" s="1414">
        <f t="shared" si="79"/>
        <v>97</v>
      </c>
      <c r="E57" s="1413"/>
      <c r="F57" s="16">
        <f t="shared" ref="F57:I57" si="80">SUM(F47:F56)</f>
        <v>171</v>
      </c>
      <c r="G57" s="16">
        <f t="shared" si="80"/>
        <v>49</v>
      </c>
      <c r="H57" s="16">
        <f t="shared" si="80"/>
        <v>32</v>
      </c>
      <c r="I57" s="16">
        <f t="shared" si="80"/>
        <v>16</v>
      </c>
      <c r="J57" s="889"/>
      <c r="K57" s="104"/>
      <c r="L57" s="104"/>
      <c r="M57" s="104"/>
      <c r="N57" s="889"/>
      <c r="O57" s="230"/>
      <c r="P57" s="230"/>
      <c r="Q57" s="104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</row>
    <row r="58" spans="1:36" ht="12.75" customHeight="1" x14ac:dyDescent="0.2">
      <c r="A58" s="651"/>
      <c r="B58" s="46"/>
      <c r="C58" s="148"/>
      <c r="D58" s="148"/>
      <c r="E58" s="148"/>
      <c r="F58" s="148"/>
      <c r="G58" s="8"/>
      <c r="H58" s="148"/>
      <c r="I58" s="8"/>
      <c r="J58" s="889"/>
      <c r="K58" s="104"/>
      <c r="L58" s="104"/>
      <c r="M58" s="104"/>
      <c r="N58" s="889"/>
      <c r="O58" s="230"/>
      <c r="P58" s="230"/>
      <c r="Q58" s="104"/>
      <c r="R58" s="651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</row>
    <row r="59" spans="1:36" ht="12.75" customHeight="1" x14ac:dyDescent="0.25">
      <c r="A59" s="1412" t="s">
        <v>168</v>
      </c>
      <c r="B59" s="1413"/>
      <c r="C59" s="653" t="s">
        <v>5</v>
      </c>
      <c r="D59" s="1414" t="s">
        <v>6</v>
      </c>
      <c r="E59" s="1413"/>
      <c r="F59" s="653" t="s">
        <v>7</v>
      </c>
      <c r="G59" s="653" t="s">
        <v>8</v>
      </c>
      <c r="H59" s="16" t="s">
        <v>9</v>
      </c>
      <c r="I59" s="16" t="s">
        <v>63</v>
      </c>
      <c r="J59" s="118"/>
      <c r="K59" s="104"/>
      <c r="L59" s="104"/>
      <c r="M59" s="104"/>
      <c r="N59" s="118"/>
      <c r="O59" s="230"/>
      <c r="P59" s="230"/>
      <c r="Q59" s="104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</row>
    <row r="60" spans="1:36" ht="12.75" customHeight="1" x14ac:dyDescent="0.2">
      <c r="A60" s="315" t="s">
        <v>169</v>
      </c>
      <c r="B60" s="185" t="s">
        <v>170</v>
      </c>
      <c r="C60" s="316">
        <v>41</v>
      </c>
      <c r="D60" s="1630">
        <v>41</v>
      </c>
      <c r="E60" s="1413"/>
      <c r="F60" s="316">
        <v>51</v>
      </c>
      <c r="G60" s="79" t="s">
        <v>753</v>
      </c>
      <c r="H60" s="316">
        <v>6</v>
      </c>
      <c r="I60" s="35"/>
      <c r="J60" s="183"/>
      <c r="K60" s="104"/>
      <c r="L60" s="104"/>
      <c r="M60" s="104"/>
      <c r="N60" s="183" t="s">
        <v>81</v>
      </c>
      <c r="O60" s="230">
        <f t="shared" ref="O60:O62" si="81">IF(N60="*",$H60,0)</f>
        <v>6</v>
      </c>
      <c r="P60" s="230">
        <f t="shared" ref="P60:P62" si="82">IF(N60="**",$H60,0)</f>
        <v>0</v>
      </c>
      <c r="Q60" s="104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</row>
    <row r="61" spans="1:36" ht="12.75" customHeight="1" x14ac:dyDescent="0.2">
      <c r="A61" s="315" t="s">
        <v>171</v>
      </c>
      <c r="B61" s="185" t="s">
        <v>172</v>
      </c>
      <c r="C61" s="316">
        <v>4</v>
      </c>
      <c r="D61" s="1630">
        <v>5</v>
      </c>
      <c r="E61" s="1413"/>
      <c r="F61" s="316">
        <v>5</v>
      </c>
      <c r="G61" s="79" t="s">
        <v>753</v>
      </c>
      <c r="H61" s="79"/>
      <c r="I61" s="35"/>
      <c r="J61" s="183"/>
      <c r="K61" s="104"/>
      <c r="L61" s="104"/>
      <c r="M61" s="104"/>
      <c r="N61" s="183"/>
      <c r="O61" s="230">
        <f t="shared" si="81"/>
        <v>0</v>
      </c>
      <c r="P61" s="230">
        <f t="shared" si="82"/>
        <v>0</v>
      </c>
      <c r="Q61" s="104"/>
      <c r="R61" s="651"/>
      <c r="S61" s="651"/>
      <c r="T61" s="651"/>
      <c r="U61" s="651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</row>
    <row r="62" spans="1:36" ht="12.75" customHeight="1" x14ac:dyDescent="0.2">
      <c r="A62" s="315" t="s">
        <v>173</v>
      </c>
      <c r="B62" s="185" t="s">
        <v>174</v>
      </c>
      <c r="C62" s="316">
        <v>21</v>
      </c>
      <c r="D62" s="1630">
        <v>26</v>
      </c>
      <c r="E62" s="1413"/>
      <c r="F62" s="316">
        <v>25</v>
      </c>
      <c r="G62" s="79" t="s">
        <v>753</v>
      </c>
      <c r="H62" s="316">
        <v>7</v>
      </c>
      <c r="I62" s="35"/>
      <c r="J62" s="183"/>
      <c r="K62" s="104"/>
      <c r="L62" s="104"/>
      <c r="M62" s="104"/>
      <c r="N62" s="183" t="s">
        <v>81</v>
      </c>
      <c r="O62" s="230">
        <f t="shared" si="81"/>
        <v>7</v>
      </c>
      <c r="P62" s="230">
        <f t="shared" si="82"/>
        <v>0</v>
      </c>
      <c r="Q62" s="104"/>
      <c r="R62" s="651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</row>
    <row r="63" spans="1:36" ht="12.75" customHeight="1" x14ac:dyDescent="0.2">
      <c r="A63" s="1467" t="s">
        <v>175</v>
      </c>
      <c r="B63" s="1468"/>
      <c r="C63" s="16">
        <f t="shared" ref="C63:D63" si="83">SUM(C60:C62)</f>
        <v>66</v>
      </c>
      <c r="D63" s="1414">
        <f t="shared" si="83"/>
        <v>72</v>
      </c>
      <c r="E63" s="1413"/>
      <c r="F63" s="16">
        <f t="shared" ref="F63:I63" si="84">SUM(F60:F62)</f>
        <v>81</v>
      </c>
      <c r="G63" s="16">
        <f t="shared" si="84"/>
        <v>0</v>
      </c>
      <c r="H63" s="16">
        <f t="shared" si="84"/>
        <v>13</v>
      </c>
      <c r="I63" s="16">
        <f t="shared" si="84"/>
        <v>0</v>
      </c>
      <c r="J63" s="889"/>
      <c r="K63" s="104"/>
      <c r="L63" s="104"/>
      <c r="M63" s="104"/>
      <c r="N63" s="889"/>
      <c r="O63" s="230"/>
      <c r="P63" s="230"/>
      <c r="Q63" s="104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</row>
    <row r="64" spans="1:36" ht="15.75" customHeight="1" x14ac:dyDescent="0.2">
      <c r="A64" s="651"/>
      <c r="B64" s="46"/>
      <c r="C64" s="148"/>
      <c r="D64" s="148"/>
      <c r="E64" s="148"/>
      <c r="F64" s="148"/>
      <c r="G64" s="148"/>
      <c r="H64" s="148"/>
      <c r="I64" s="8"/>
      <c r="J64" s="889"/>
      <c r="K64" s="104"/>
      <c r="L64" s="104"/>
      <c r="M64" s="104"/>
      <c r="N64" s="889"/>
      <c r="O64" s="230"/>
      <c r="P64" s="230"/>
      <c r="Q64" s="104"/>
      <c r="R64" s="651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</row>
    <row r="65" spans="1:36" ht="12.75" customHeight="1" x14ac:dyDescent="0.25">
      <c r="A65" s="1412" t="s">
        <v>488</v>
      </c>
      <c r="B65" s="1413"/>
      <c r="C65" s="653" t="s">
        <v>5</v>
      </c>
      <c r="D65" s="1414" t="s">
        <v>6</v>
      </c>
      <c r="E65" s="1413"/>
      <c r="F65" s="653" t="s">
        <v>7</v>
      </c>
      <c r="G65" s="653" t="s">
        <v>8</v>
      </c>
      <c r="H65" s="653" t="s">
        <v>9</v>
      </c>
      <c r="I65" s="16" t="s">
        <v>63</v>
      </c>
      <c r="J65" s="889"/>
      <c r="K65" s="104"/>
      <c r="L65" s="104"/>
      <c r="M65" s="104"/>
      <c r="N65" s="889"/>
      <c r="O65" s="230"/>
      <c r="P65" s="230"/>
      <c r="Q65" s="104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</row>
    <row r="66" spans="1:36" ht="12.75" customHeight="1" x14ac:dyDescent="0.2">
      <c r="A66" s="315" t="s">
        <v>713</v>
      </c>
      <c r="B66" s="185" t="s">
        <v>714</v>
      </c>
      <c r="C66" s="693">
        <v>55</v>
      </c>
      <c r="D66" s="1630">
        <v>50</v>
      </c>
      <c r="E66" s="1413"/>
      <c r="F66" s="693">
        <v>45</v>
      </c>
      <c r="G66" s="693">
        <v>8</v>
      </c>
      <c r="H66" s="693">
        <v>2</v>
      </c>
      <c r="I66" s="35"/>
      <c r="J66" s="889"/>
      <c r="K66" s="104"/>
      <c r="L66" s="104"/>
      <c r="M66" s="104"/>
      <c r="N66" s="889" t="s">
        <v>69</v>
      </c>
      <c r="O66" s="230">
        <f t="shared" ref="O66:O71" si="85">IF(N66="*",$H66,0)</f>
        <v>0</v>
      </c>
      <c r="P66" s="230">
        <f t="shared" ref="P66:P71" si="86">IF(N66="**",$H66,0)</f>
        <v>2</v>
      </c>
      <c r="Q66" s="104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</row>
    <row r="67" spans="1:36" ht="12" customHeight="1" x14ac:dyDescent="0.2">
      <c r="A67" s="315" t="s">
        <v>715</v>
      </c>
      <c r="B67" s="185" t="s">
        <v>166</v>
      </c>
      <c r="C67" s="693">
        <v>50</v>
      </c>
      <c r="D67" s="1630">
        <v>45</v>
      </c>
      <c r="E67" s="1413"/>
      <c r="F67" s="693">
        <v>45</v>
      </c>
      <c r="G67" s="693">
        <v>20</v>
      </c>
      <c r="H67" s="693">
        <v>2</v>
      </c>
      <c r="I67" s="316">
        <v>5</v>
      </c>
      <c r="J67" s="889"/>
      <c r="K67" s="104"/>
      <c r="L67" s="104"/>
      <c r="M67" s="104"/>
      <c r="N67" s="889" t="s">
        <v>69</v>
      </c>
      <c r="O67" s="230">
        <f t="shared" si="85"/>
        <v>0</v>
      </c>
      <c r="P67" s="230">
        <f t="shared" si="86"/>
        <v>2</v>
      </c>
      <c r="Q67" s="104"/>
      <c r="R67" s="651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</row>
    <row r="68" spans="1:36" ht="12" customHeight="1" x14ac:dyDescent="0.2">
      <c r="A68" s="315" t="s">
        <v>716</v>
      </c>
      <c r="B68" s="185" t="s">
        <v>717</v>
      </c>
      <c r="C68" s="693">
        <v>50</v>
      </c>
      <c r="D68" s="1630">
        <v>45</v>
      </c>
      <c r="E68" s="1413"/>
      <c r="F68" s="693">
        <v>45</v>
      </c>
      <c r="G68" s="693">
        <v>20</v>
      </c>
      <c r="H68" s="693">
        <v>2</v>
      </c>
      <c r="I68" s="316">
        <v>5</v>
      </c>
      <c r="J68" s="889"/>
      <c r="K68" s="104"/>
      <c r="L68" s="104"/>
      <c r="M68" s="104"/>
      <c r="N68" s="889" t="s">
        <v>69</v>
      </c>
      <c r="O68" s="230">
        <f t="shared" si="85"/>
        <v>0</v>
      </c>
      <c r="P68" s="230">
        <f t="shared" si="86"/>
        <v>2</v>
      </c>
      <c r="Q68" s="104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</row>
    <row r="69" spans="1:36" ht="12" customHeight="1" x14ac:dyDescent="0.2">
      <c r="A69" s="315" t="s">
        <v>718</v>
      </c>
      <c r="B69" s="185" t="s">
        <v>719</v>
      </c>
      <c r="C69" s="693">
        <v>58</v>
      </c>
      <c r="D69" s="1630">
        <v>43</v>
      </c>
      <c r="E69" s="1413"/>
      <c r="F69" s="693">
        <v>49</v>
      </c>
      <c r="G69" s="693">
        <v>3</v>
      </c>
      <c r="H69" s="693">
        <v>2</v>
      </c>
      <c r="I69" s="35"/>
      <c r="J69" s="889"/>
      <c r="K69" s="104"/>
      <c r="L69" s="104"/>
      <c r="M69" s="104"/>
      <c r="N69" s="889" t="s">
        <v>69</v>
      </c>
      <c r="O69" s="230">
        <f t="shared" si="85"/>
        <v>0</v>
      </c>
      <c r="P69" s="230">
        <f t="shared" si="86"/>
        <v>2</v>
      </c>
      <c r="Q69" s="104"/>
      <c r="R69" s="651"/>
      <c r="S69" s="651"/>
      <c r="T69" s="651"/>
      <c r="U69" s="651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</row>
    <row r="70" spans="1:36" ht="15.75" customHeight="1" x14ac:dyDescent="0.2">
      <c r="A70" s="315" t="s">
        <v>160</v>
      </c>
      <c r="B70" s="185" t="s">
        <v>161</v>
      </c>
      <c r="C70" s="693">
        <v>45</v>
      </c>
      <c r="D70" s="1630">
        <v>15</v>
      </c>
      <c r="E70" s="1413"/>
      <c r="F70" s="693">
        <v>40</v>
      </c>
      <c r="G70" s="693">
        <v>13</v>
      </c>
      <c r="H70" s="693">
        <v>2</v>
      </c>
      <c r="I70" s="35"/>
      <c r="J70" s="889"/>
      <c r="K70" s="104"/>
      <c r="L70" s="104"/>
      <c r="M70" s="104"/>
      <c r="N70" s="889" t="s">
        <v>69</v>
      </c>
      <c r="O70" s="230">
        <f t="shared" si="85"/>
        <v>0</v>
      </c>
      <c r="P70" s="230">
        <f t="shared" si="86"/>
        <v>2</v>
      </c>
      <c r="Q70" s="104"/>
      <c r="R70" s="651"/>
      <c r="S70" s="651"/>
      <c r="T70" s="651"/>
      <c r="U70" s="651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</row>
    <row r="71" spans="1:36" ht="15.75" customHeight="1" x14ac:dyDescent="0.2">
      <c r="A71" s="315"/>
      <c r="B71" s="185" t="s">
        <v>162</v>
      </c>
      <c r="C71" s="693">
        <v>13</v>
      </c>
      <c r="D71" s="1630">
        <v>8</v>
      </c>
      <c r="E71" s="1413"/>
      <c r="F71" s="693">
        <v>13</v>
      </c>
      <c r="G71" s="693">
        <v>3</v>
      </c>
      <c r="H71" s="693">
        <v>0</v>
      </c>
      <c r="I71" s="35"/>
      <c r="J71" s="889"/>
      <c r="K71" s="104"/>
      <c r="L71" s="104"/>
      <c r="M71" s="104"/>
      <c r="N71" s="889" t="s">
        <v>69</v>
      </c>
      <c r="O71" s="230">
        <f t="shared" si="85"/>
        <v>0</v>
      </c>
      <c r="P71" s="230">
        <f t="shared" si="86"/>
        <v>0</v>
      </c>
      <c r="Q71" s="104"/>
      <c r="R71" s="230"/>
      <c r="S71" s="10"/>
      <c r="T71" s="10"/>
      <c r="U71" s="10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</row>
    <row r="72" spans="1:36" ht="11.25" customHeight="1" x14ac:dyDescent="0.2">
      <c r="A72" s="1409" t="s">
        <v>489</v>
      </c>
      <c r="B72" s="1413"/>
      <c r="C72" s="16">
        <f t="shared" ref="C72:D72" si="87">SUM(C66:C71)</f>
        <v>271</v>
      </c>
      <c r="D72" s="1414">
        <f t="shared" si="87"/>
        <v>206</v>
      </c>
      <c r="E72" s="1413"/>
      <c r="F72" s="16">
        <f t="shared" ref="F72:I72" si="88">SUM(F66:F71)</f>
        <v>237</v>
      </c>
      <c r="G72" s="16">
        <f t="shared" si="88"/>
        <v>67</v>
      </c>
      <c r="H72" s="16">
        <f t="shared" si="88"/>
        <v>10</v>
      </c>
      <c r="I72" s="16">
        <f t="shared" si="88"/>
        <v>10</v>
      </c>
      <c r="J72" s="889"/>
      <c r="K72" s="230"/>
      <c r="L72" s="230"/>
      <c r="M72" s="230"/>
      <c r="N72" s="230"/>
      <c r="O72" s="889"/>
      <c r="P72" s="230"/>
      <c r="Q72" s="230"/>
      <c r="R72" s="10"/>
      <c r="S72" s="10"/>
      <c r="T72" s="10"/>
      <c r="U72" s="10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</row>
    <row r="73" spans="1:36" ht="12.75" customHeight="1" x14ac:dyDescent="0.2">
      <c r="A73" s="1636" t="s">
        <v>490</v>
      </c>
      <c r="B73" s="1413"/>
      <c r="C73" s="120">
        <f t="shared" ref="C73:D73" si="89">C44+C57+C63+C72</f>
        <v>1176</v>
      </c>
      <c r="D73" s="1556">
        <f t="shared" si="89"/>
        <v>618</v>
      </c>
      <c r="E73" s="1413"/>
      <c r="F73" s="120">
        <f t="shared" ref="F73:I73" si="90">F44+F57+F63+F72</f>
        <v>804</v>
      </c>
      <c r="G73" s="120">
        <f t="shared" si="90"/>
        <v>149</v>
      </c>
      <c r="H73" s="120">
        <f t="shared" si="90"/>
        <v>73</v>
      </c>
      <c r="I73" s="120">
        <f t="shared" si="90"/>
        <v>28</v>
      </c>
      <c r="J73" s="1"/>
      <c r="K73" s="877"/>
      <c r="L73" s="10"/>
      <c r="M73" s="10"/>
      <c r="N73" s="10"/>
      <c r="O73" s="877"/>
      <c r="P73" s="877"/>
      <c r="Q73" s="10"/>
      <c r="R73" s="10"/>
      <c r="S73" s="10"/>
      <c r="T73" s="10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</row>
    <row r="74" spans="1:36" ht="12.75" customHeight="1" x14ac:dyDescent="0.2">
      <c r="A74" s="651"/>
      <c r="B74" s="644"/>
      <c r="C74" s="8"/>
      <c r="D74" s="8"/>
      <c r="E74" s="8"/>
      <c r="F74" s="8"/>
      <c r="G74" s="8"/>
      <c r="H74" s="8"/>
      <c r="I74" s="1"/>
      <c r="J74" s="877"/>
      <c r="K74" s="10"/>
      <c r="L74" s="10"/>
      <c r="M74" s="10"/>
      <c r="N74" s="10"/>
      <c r="O74" s="10"/>
      <c r="P74" s="10"/>
      <c r="Q74" s="193"/>
      <c r="R74" s="10"/>
      <c r="S74" s="10"/>
      <c r="T74" s="10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</row>
    <row r="75" spans="1:36" ht="12.75" customHeight="1" x14ac:dyDescent="0.25">
      <c r="A75" s="1412" t="s">
        <v>491</v>
      </c>
      <c r="B75" s="1413"/>
      <c r="C75" s="653" t="s">
        <v>5</v>
      </c>
      <c r="D75" s="653" t="s">
        <v>178</v>
      </c>
      <c r="E75" s="653" t="s">
        <v>179</v>
      </c>
      <c r="F75" s="653" t="s">
        <v>7</v>
      </c>
      <c r="G75" s="653" t="s">
        <v>8</v>
      </c>
      <c r="H75" s="16" t="s">
        <v>9</v>
      </c>
      <c r="I75" s="16" t="s">
        <v>63</v>
      </c>
      <c r="J75" s="889"/>
      <c r="K75" s="121"/>
      <c r="L75" s="121"/>
      <c r="M75" s="121"/>
      <c r="N75" s="121"/>
      <c r="O75" s="121"/>
      <c r="P75" s="121"/>
      <c r="Q75" s="123"/>
      <c r="R75" s="124"/>
      <c r="S75" s="10"/>
      <c r="T75" s="10"/>
      <c r="U75" s="651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</row>
    <row r="76" spans="1:36" ht="12.75" customHeight="1" x14ac:dyDescent="0.25">
      <c r="A76" s="315" t="s">
        <v>492</v>
      </c>
      <c r="B76" s="185" t="s">
        <v>214</v>
      </c>
      <c r="C76" s="316">
        <v>43</v>
      </c>
      <c r="D76" s="316">
        <v>25</v>
      </c>
      <c r="E76" s="316"/>
      <c r="F76" s="316">
        <v>54</v>
      </c>
      <c r="G76" s="316">
        <v>46</v>
      </c>
      <c r="H76" s="316">
        <v>19</v>
      </c>
      <c r="I76" s="125"/>
      <c r="J76" s="889"/>
      <c r="K76" s="39"/>
      <c r="L76" s="39"/>
      <c r="M76" s="39"/>
      <c r="N76" s="889" t="s">
        <v>81</v>
      </c>
      <c r="O76" s="230">
        <f t="shared" ref="O76:O108" si="91">IF(N76="*",$H76,0)</f>
        <v>19</v>
      </c>
      <c r="P76" s="230">
        <f t="shared" ref="P76:P108" si="92">IF(N76="**",$H76,0)</f>
        <v>0</v>
      </c>
      <c r="Q76" s="123"/>
      <c r="R76" s="124"/>
      <c r="S76" s="10"/>
      <c r="T76" s="10"/>
      <c r="U76" s="651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</row>
    <row r="77" spans="1:36" ht="12.75" customHeight="1" x14ac:dyDescent="0.25">
      <c r="A77" s="315" t="s">
        <v>494</v>
      </c>
      <c r="B77" s="185" t="s">
        <v>183</v>
      </c>
      <c r="C77" s="79"/>
      <c r="D77" s="79"/>
      <c r="E77" s="316">
        <v>47</v>
      </c>
      <c r="F77" s="79"/>
      <c r="G77" s="79"/>
      <c r="H77" s="79"/>
      <c r="I77" s="125"/>
      <c r="J77" s="889"/>
      <c r="K77" s="39"/>
      <c r="L77" s="39"/>
      <c r="M77" s="39"/>
      <c r="N77" s="889"/>
      <c r="O77" s="230">
        <f t="shared" si="91"/>
        <v>0</v>
      </c>
      <c r="P77" s="230">
        <f t="shared" si="92"/>
        <v>0</v>
      </c>
      <c r="Q77" s="123"/>
      <c r="R77" s="124"/>
      <c r="S77" s="10"/>
      <c r="T77" s="10"/>
      <c r="U77" s="651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</row>
    <row r="78" spans="1:36" ht="15" customHeight="1" x14ac:dyDescent="0.25">
      <c r="A78" s="315" t="s">
        <v>495</v>
      </c>
      <c r="B78" s="185" t="s">
        <v>185</v>
      </c>
      <c r="C78" s="316">
        <v>148</v>
      </c>
      <c r="D78" s="316">
        <v>37</v>
      </c>
      <c r="E78" s="316"/>
      <c r="F78" s="316">
        <v>55</v>
      </c>
      <c r="G78" s="316">
        <v>8</v>
      </c>
      <c r="H78" s="316">
        <v>8</v>
      </c>
      <c r="I78" s="125"/>
      <c r="J78" s="889"/>
      <c r="K78" s="39"/>
      <c r="L78" s="39"/>
      <c r="M78" s="39"/>
      <c r="N78" s="889" t="s">
        <v>81</v>
      </c>
      <c r="O78" s="230">
        <f t="shared" si="91"/>
        <v>8</v>
      </c>
      <c r="P78" s="230">
        <f t="shared" si="92"/>
        <v>0</v>
      </c>
      <c r="Q78" s="123"/>
      <c r="R78" s="124"/>
      <c r="S78" s="10"/>
      <c r="T78" s="10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</row>
    <row r="79" spans="1:36" ht="15" customHeight="1" x14ac:dyDescent="0.25">
      <c r="A79" s="315" t="s">
        <v>496</v>
      </c>
      <c r="B79" s="185" t="s">
        <v>212</v>
      </c>
      <c r="C79" s="702">
        <v>50</v>
      </c>
      <c r="D79" s="702">
        <v>22</v>
      </c>
      <c r="E79" s="702">
        <v>30</v>
      </c>
      <c r="F79" s="702">
        <v>18</v>
      </c>
      <c r="G79" s="316">
        <v>8</v>
      </c>
      <c r="H79" s="316">
        <v>2</v>
      </c>
      <c r="I79" s="125"/>
      <c r="J79" s="889"/>
      <c r="K79" s="39"/>
      <c r="L79" s="39"/>
      <c r="M79" s="39"/>
      <c r="N79" s="889" t="s">
        <v>81</v>
      </c>
      <c r="O79" s="230">
        <f t="shared" si="91"/>
        <v>2</v>
      </c>
      <c r="P79" s="230">
        <f t="shared" si="92"/>
        <v>0</v>
      </c>
      <c r="Q79" s="123"/>
      <c r="R79" s="124"/>
      <c r="S79" s="10"/>
      <c r="T79" s="10"/>
      <c r="U79" s="651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</row>
    <row r="80" spans="1:36" ht="14.25" customHeight="1" x14ac:dyDescent="0.25">
      <c r="A80" s="315" t="s">
        <v>497</v>
      </c>
      <c r="B80" s="185" t="s">
        <v>194</v>
      </c>
      <c r="C80" s="316">
        <v>40</v>
      </c>
      <c r="D80" s="316">
        <v>15</v>
      </c>
      <c r="E80" s="316"/>
      <c r="F80" s="316">
        <v>19</v>
      </c>
      <c r="G80" s="316">
        <v>6</v>
      </c>
      <c r="H80" s="79"/>
      <c r="I80" s="125"/>
      <c r="J80" s="889"/>
      <c r="K80" s="39"/>
      <c r="L80" s="39"/>
      <c r="M80" s="39"/>
      <c r="N80" s="889"/>
      <c r="O80" s="230">
        <f t="shared" si="91"/>
        <v>0</v>
      </c>
      <c r="P80" s="230">
        <f t="shared" si="92"/>
        <v>0</v>
      </c>
      <c r="Q80" s="123"/>
      <c r="R80" s="124"/>
      <c r="S80" s="10"/>
      <c r="T80" s="10"/>
      <c r="U80" s="651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</row>
    <row r="81" spans="1:36" ht="14.25" customHeight="1" x14ac:dyDescent="0.25">
      <c r="A81" s="315" t="s">
        <v>754</v>
      </c>
      <c r="B81" s="185" t="s">
        <v>499</v>
      </c>
      <c r="C81" s="723"/>
      <c r="D81" s="723"/>
      <c r="E81" s="702">
        <v>36</v>
      </c>
      <c r="F81" s="723"/>
      <c r="G81" s="79"/>
      <c r="H81" s="79"/>
      <c r="I81" s="125"/>
      <c r="J81" s="889"/>
      <c r="K81" s="39"/>
      <c r="L81" s="39"/>
      <c r="M81" s="39"/>
      <c r="N81" s="889"/>
      <c r="O81" s="230">
        <f t="shared" si="91"/>
        <v>0</v>
      </c>
      <c r="P81" s="230">
        <f t="shared" si="92"/>
        <v>0</v>
      </c>
      <c r="Q81" s="123"/>
      <c r="R81" s="124"/>
      <c r="S81" s="10"/>
      <c r="T81" s="10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</row>
    <row r="82" spans="1:36" ht="14.25" customHeight="1" x14ac:dyDescent="0.25">
      <c r="A82" s="315" t="s">
        <v>500</v>
      </c>
      <c r="B82" s="185" t="s">
        <v>228</v>
      </c>
      <c r="C82" s="702">
        <v>40</v>
      </c>
      <c r="D82" s="702">
        <v>8</v>
      </c>
      <c r="E82" s="702"/>
      <c r="F82" s="702">
        <v>12</v>
      </c>
      <c r="G82" s="316">
        <v>5</v>
      </c>
      <c r="H82" s="316">
        <v>5</v>
      </c>
      <c r="I82" s="125"/>
      <c r="J82" s="889"/>
      <c r="K82" s="39"/>
      <c r="L82" s="39"/>
      <c r="M82" s="39"/>
      <c r="N82" s="889" t="s">
        <v>81</v>
      </c>
      <c r="O82" s="230">
        <f t="shared" si="91"/>
        <v>5</v>
      </c>
      <c r="P82" s="230">
        <f t="shared" si="92"/>
        <v>0</v>
      </c>
      <c r="Q82" s="123"/>
      <c r="R82" s="124"/>
      <c r="S82" s="10"/>
      <c r="T82" s="10"/>
      <c r="U82" s="651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</row>
    <row r="83" spans="1:36" ht="15" customHeight="1" x14ac:dyDescent="0.25">
      <c r="A83" s="315" t="s">
        <v>501</v>
      </c>
      <c r="B83" s="185" t="s">
        <v>216</v>
      </c>
      <c r="C83" s="316">
        <v>70</v>
      </c>
      <c r="D83" s="316">
        <v>60</v>
      </c>
      <c r="E83" s="316"/>
      <c r="F83" s="316">
        <v>80</v>
      </c>
      <c r="G83" s="316">
        <v>15</v>
      </c>
      <c r="H83" s="316">
        <v>3</v>
      </c>
      <c r="I83" s="125"/>
      <c r="J83" s="889"/>
      <c r="K83" s="39"/>
      <c r="L83" s="39"/>
      <c r="M83" s="39"/>
      <c r="N83" s="889" t="s">
        <v>81</v>
      </c>
      <c r="O83" s="230">
        <f t="shared" si="91"/>
        <v>3</v>
      </c>
      <c r="P83" s="230">
        <f t="shared" si="92"/>
        <v>0</v>
      </c>
      <c r="Q83" s="123"/>
      <c r="R83" s="124"/>
      <c r="S83" s="10"/>
      <c r="T83" s="10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</row>
    <row r="84" spans="1:36" ht="14.25" customHeight="1" x14ac:dyDescent="0.25">
      <c r="A84" s="315" t="s">
        <v>502</v>
      </c>
      <c r="B84" s="185" t="s">
        <v>218</v>
      </c>
      <c r="C84" s="316">
        <v>120</v>
      </c>
      <c r="D84" s="316">
        <v>10</v>
      </c>
      <c r="E84" s="316"/>
      <c r="F84" s="901">
        <v>10</v>
      </c>
      <c r="G84" s="316">
        <v>10</v>
      </c>
      <c r="H84" s="79"/>
      <c r="I84" s="125"/>
      <c r="J84" s="889"/>
      <c r="K84" s="39"/>
      <c r="L84" s="39"/>
      <c r="M84" s="39"/>
      <c r="N84" s="889"/>
      <c r="O84" s="230">
        <f t="shared" si="91"/>
        <v>0</v>
      </c>
      <c r="P84" s="230">
        <f t="shared" si="92"/>
        <v>0</v>
      </c>
      <c r="Q84" s="123"/>
      <c r="R84" s="124"/>
      <c r="S84" s="10"/>
      <c r="T84" s="10"/>
      <c r="U84" s="651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</row>
    <row r="85" spans="1:36" ht="14.25" customHeight="1" x14ac:dyDescent="0.25">
      <c r="A85" s="315" t="s">
        <v>503</v>
      </c>
      <c r="B85" s="185" t="s">
        <v>220</v>
      </c>
      <c r="C85" s="316">
        <v>11</v>
      </c>
      <c r="D85" s="316">
        <v>6</v>
      </c>
      <c r="E85" s="316"/>
      <c r="F85" s="316">
        <v>12</v>
      </c>
      <c r="G85" s="316">
        <v>3</v>
      </c>
      <c r="H85" s="79"/>
      <c r="I85" s="125"/>
      <c r="J85" s="889"/>
      <c r="K85" s="39"/>
      <c r="L85" s="39"/>
      <c r="M85" s="39"/>
      <c r="N85" s="889"/>
      <c r="O85" s="230">
        <f t="shared" si="91"/>
        <v>0</v>
      </c>
      <c r="P85" s="230">
        <f t="shared" si="92"/>
        <v>0</v>
      </c>
      <c r="Q85" s="123"/>
      <c r="R85" s="124"/>
      <c r="S85" s="10"/>
      <c r="T85" s="10"/>
      <c r="U85" s="651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</row>
    <row r="86" spans="1:36" ht="14.25" customHeight="1" x14ac:dyDescent="0.25">
      <c r="A86" s="315" t="s">
        <v>504</v>
      </c>
      <c r="B86" s="185" t="s">
        <v>222</v>
      </c>
      <c r="C86" s="316">
        <v>10</v>
      </c>
      <c r="D86" s="316">
        <v>18</v>
      </c>
      <c r="E86" s="316"/>
      <c r="F86" s="316">
        <v>11</v>
      </c>
      <c r="G86" s="316">
        <v>1</v>
      </c>
      <c r="H86" s="316">
        <v>1</v>
      </c>
      <c r="I86" s="125"/>
      <c r="J86" s="889"/>
      <c r="K86" s="39"/>
      <c r="L86" s="39"/>
      <c r="M86" s="39"/>
      <c r="N86" s="889" t="s">
        <v>81</v>
      </c>
      <c r="O86" s="230">
        <f t="shared" si="91"/>
        <v>1</v>
      </c>
      <c r="P86" s="230">
        <f t="shared" si="92"/>
        <v>0</v>
      </c>
      <c r="Q86" s="123"/>
      <c r="R86" s="124"/>
      <c r="S86" s="10"/>
      <c r="T86" s="10"/>
      <c r="U86" s="651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</row>
    <row r="87" spans="1:36" ht="14.25" customHeight="1" x14ac:dyDescent="0.25">
      <c r="A87" s="315" t="s">
        <v>505</v>
      </c>
      <c r="B87" s="128" t="s">
        <v>224</v>
      </c>
      <c r="C87" s="316">
        <v>96</v>
      </c>
      <c r="D87" s="316">
        <v>103</v>
      </c>
      <c r="E87" s="316"/>
      <c r="F87" s="316">
        <v>77</v>
      </c>
      <c r="G87" s="316">
        <v>6</v>
      </c>
      <c r="H87" s="316">
        <v>4</v>
      </c>
      <c r="I87" s="125"/>
      <c r="J87" s="889"/>
      <c r="K87" s="39"/>
      <c r="L87" s="39"/>
      <c r="M87" s="39"/>
      <c r="N87" s="889" t="s">
        <v>81</v>
      </c>
      <c r="O87" s="230">
        <f t="shared" si="91"/>
        <v>4</v>
      </c>
      <c r="P87" s="230">
        <f t="shared" si="92"/>
        <v>0</v>
      </c>
      <c r="Q87" s="123"/>
      <c r="R87" s="124"/>
      <c r="S87" s="10"/>
      <c r="T87" s="10"/>
      <c r="U87" s="651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</row>
    <row r="88" spans="1:36" ht="14.25" customHeight="1" x14ac:dyDescent="0.25">
      <c r="A88" s="315" t="s">
        <v>506</v>
      </c>
      <c r="B88" s="185" t="s">
        <v>200</v>
      </c>
      <c r="C88" s="316"/>
      <c r="D88" s="316"/>
      <c r="E88" s="316">
        <v>40</v>
      </c>
      <c r="F88" s="316"/>
      <c r="G88" s="316"/>
      <c r="H88" s="316"/>
      <c r="I88" s="125"/>
      <c r="J88" s="889"/>
      <c r="K88" s="39"/>
      <c r="L88" s="39"/>
      <c r="M88" s="39"/>
      <c r="N88" s="889"/>
      <c r="O88" s="230">
        <f t="shared" si="91"/>
        <v>0</v>
      </c>
      <c r="P88" s="230">
        <f t="shared" si="92"/>
        <v>0</v>
      </c>
      <c r="Q88" s="123"/>
      <c r="R88" s="124"/>
      <c r="S88" s="10"/>
      <c r="T88" s="10"/>
      <c r="U88" s="651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</row>
    <row r="89" spans="1:36" ht="14.25" customHeight="1" x14ac:dyDescent="0.25">
      <c r="A89" s="315" t="s">
        <v>507</v>
      </c>
      <c r="B89" s="185" t="s">
        <v>190</v>
      </c>
      <c r="C89" s="316">
        <v>12</v>
      </c>
      <c r="D89" s="316">
        <v>8</v>
      </c>
      <c r="E89" s="316">
        <v>45</v>
      </c>
      <c r="F89" s="316">
        <v>12</v>
      </c>
      <c r="G89" s="316">
        <v>2</v>
      </c>
      <c r="H89" s="316">
        <v>2</v>
      </c>
      <c r="I89" s="125"/>
      <c r="J89" s="889"/>
      <c r="K89" s="39"/>
      <c r="L89" s="39"/>
      <c r="M89" s="39"/>
      <c r="N89" s="889" t="s">
        <v>81</v>
      </c>
      <c r="O89" s="230">
        <f t="shared" si="91"/>
        <v>2</v>
      </c>
      <c r="P89" s="230">
        <f t="shared" si="92"/>
        <v>0</v>
      </c>
      <c r="Q89" s="123"/>
      <c r="R89" s="124"/>
      <c r="S89" s="10"/>
      <c r="T89" s="10"/>
      <c r="U89" s="651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</row>
    <row r="90" spans="1:36" ht="14.25" customHeight="1" x14ac:dyDescent="0.25">
      <c r="A90" s="315" t="s">
        <v>508</v>
      </c>
      <c r="B90" s="185" t="s">
        <v>202</v>
      </c>
      <c r="C90" s="316"/>
      <c r="D90" s="316"/>
      <c r="E90" s="316">
        <v>60</v>
      </c>
      <c r="F90" s="316"/>
      <c r="G90" s="316"/>
      <c r="H90" s="316"/>
      <c r="I90" s="125"/>
      <c r="J90" s="889"/>
      <c r="K90" s="39"/>
      <c r="L90" s="39"/>
      <c r="M90" s="39"/>
      <c r="N90" s="889"/>
      <c r="O90" s="230">
        <f t="shared" si="91"/>
        <v>0</v>
      </c>
      <c r="P90" s="230">
        <f t="shared" si="92"/>
        <v>0</v>
      </c>
      <c r="Q90" s="123"/>
      <c r="R90" s="124"/>
      <c r="S90" s="10"/>
      <c r="T90" s="10"/>
      <c r="U90" s="651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</row>
    <row r="91" spans="1:36" ht="14.25" customHeight="1" x14ac:dyDescent="0.25">
      <c r="A91" s="315" t="s">
        <v>509</v>
      </c>
      <c r="B91" s="185" t="s">
        <v>204</v>
      </c>
      <c r="C91" s="316"/>
      <c r="D91" s="316"/>
      <c r="E91" s="316">
        <v>40</v>
      </c>
      <c r="F91" s="316"/>
      <c r="G91" s="316"/>
      <c r="H91" s="316"/>
      <c r="I91" s="125"/>
      <c r="J91" s="889"/>
      <c r="K91" s="39"/>
      <c r="L91" s="39"/>
      <c r="M91" s="39"/>
      <c r="N91" s="889"/>
      <c r="O91" s="230">
        <f t="shared" si="91"/>
        <v>0</v>
      </c>
      <c r="P91" s="230">
        <f t="shared" si="92"/>
        <v>0</v>
      </c>
      <c r="Q91" s="123"/>
      <c r="R91" s="124"/>
      <c r="S91" s="10"/>
      <c r="T91" s="10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</row>
    <row r="92" spans="1:36" ht="14.25" customHeight="1" x14ac:dyDescent="0.25">
      <c r="A92" s="315" t="s">
        <v>510</v>
      </c>
      <c r="B92" s="185" t="s">
        <v>230</v>
      </c>
      <c r="C92" s="316">
        <v>44</v>
      </c>
      <c r="D92" s="316">
        <v>27</v>
      </c>
      <c r="E92" s="316"/>
      <c r="F92" s="316">
        <v>45</v>
      </c>
      <c r="G92" s="316">
        <v>5</v>
      </c>
      <c r="H92" s="316">
        <v>6</v>
      </c>
      <c r="I92" s="125"/>
      <c r="J92" s="889"/>
      <c r="K92" s="39"/>
      <c r="L92" s="39"/>
      <c r="M92" s="39"/>
      <c r="N92" s="889" t="s">
        <v>81</v>
      </c>
      <c r="O92" s="230">
        <f t="shared" si="91"/>
        <v>6</v>
      </c>
      <c r="P92" s="230">
        <f t="shared" si="92"/>
        <v>0</v>
      </c>
      <c r="Q92" s="123"/>
      <c r="R92" s="124"/>
      <c r="S92" s="10"/>
      <c r="T92" s="10"/>
      <c r="U92" s="651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</row>
    <row r="93" spans="1:36" ht="14.25" customHeight="1" x14ac:dyDescent="0.25">
      <c r="A93" s="315" t="s">
        <v>511</v>
      </c>
      <c r="B93" s="185" t="s">
        <v>512</v>
      </c>
      <c r="C93" s="316">
        <v>5</v>
      </c>
      <c r="D93" s="316">
        <v>10</v>
      </c>
      <c r="E93" s="316"/>
      <c r="F93" s="316">
        <v>5</v>
      </c>
      <c r="G93" s="79"/>
      <c r="H93" s="79"/>
      <c r="I93" s="125"/>
      <c r="J93" s="889"/>
      <c r="K93" s="39"/>
      <c r="L93" s="39"/>
      <c r="M93" s="39"/>
      <c r="N93" s="889"/>
      <c r="O93" s="230">
        <f t="shared" si="91"/>
        <v>0</v>
      </c>
      <c r="P93" s="230">
        <f t="shared" si="92"/>
        <v>0</v>
      </c>
      <c r="Q93" s="123"/>
      <c r="R93" s="124"/>
      <c r="S93" s="10"/>
      <c r="T93" s="10"/>
      <c r="U93" s="651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</row>
    <row r="94" spans="1:36" ht="14.25" customHeight="1" x14ac:dyDescent="0.25">
      <c r="A94" s="315" t="s">
        <v>513</v>
      </c>
      <c r="B94" s="185" t="s">
        <v>232</v>
      </c>
      <c r="C94" s="316">
        <v>5</v>
      </c>
      <c r="D94" s="316"/>
      <c r="E94" s="316">
        <v>50</v>
      </c>
      <c r="F94" s="316">
        <v>7</v>
      </c>
      <c r="G94" s="79"/>
      <c r="H94" s="79"/>
      <c r="I94" s="125"/>
      <c r="J94" s="889"/>
      <c r="K94" s="39"/>
      <c r="L94" s="39"/>
      <c r="M94" s="39"/>
      <c r="N94" s="889"/>
      <c r="O94" s="230">
        <f t="shared" si="91"/>
        <v>0</v>
      </c>
      <c r="P94" s="230">
        <f t="shared" si="92"/>
        <v>0</v>
      </c>
      <c r="Q94" s="123"/>
      <c r="R94" s="124"/>
      <c r="S94" s="10"/>
      <c r="T94" s="10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</row>
    <row r="95" spans="1:36" ht="14.25" customHeight="1" x14ac:dyDescent="0.25">
      <c r="A95" s="315" t="s">
        <v>137</v>
      </c>
      <c r="B95" s="185" t="s">
        <v>138</v>
      </c>
      <c r="C95" s="316">
        <v>3</v>
      </c>
      <c r="D95" s="316"/>
      <c r="E95" s="316">
        <v>62</v>
      </c>
      <c r="F95" s="316"/>
      <c r="G95" s="316"/>
      <c r="H95" s="316"/>
      <c r="I95" s="125"/>
      <c r="J95" s="889"/>
      <c r="K95" s="39"/>
      <c r="L95" s="39"/>
      <c r="M95" s="39"/>
      <c r="N95" s="889"/>
      <c r="O95" s="230">
        <f t="shared" si="91"/>
        <v>0</v>
      </c>
      <c r="P95" s="230">
        <f t="shared" si="92"/>
        <v>0</v>
      </c>
      <c r="Q95" s="123"/>
      <c r="R95" s="124"/>
      <c r="S95" s="10"/>
      <c r="T95" s="10"/>
      <c r="U95" s="651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</row>
    <row r="96" spans="1:36" ht="14.25" customHeight="1" x14ac:dyDescent="0.25">
      <c r="A96" s="315" t="s">
        <v>514</v>
      </c>
      <c r="B96" s="185" t="s">
        <v>515</v>
      </c>
      <c r="C96" s="316">
        <v>44</v>
      </c>
      <c r="D96" s="316">
        <v>19</v>
      </c>
      <c r="E96" s="316"/>
      <c r="F96" s="316">
        <v>45</v>
      </c>
      <c r="G96" s="316">
        <v>12</v>
      </c>
      <c r="H96" s="316">
        <v>3</v>
      </c>
      <c r="I96" s="145">
        <v>5</v>
      </c>
      <c r="J96" s="889"/>
      <c r="K96" s="39"/>
      <c r="L96" s="39"/>
      <c r="M96" s="39"/>
      <c r="N96" s="889" t="s">
        <v>81</v>
      </c>
      <c r="O96" s="230">
        <f t="shared" si="91"/>
        <v>3</v>
      </c>
      <c r="P96" s="230">
        <f t="shared" si="92"/>
        <v>0</v>
      </c>
      <c r="Q96" s="123"/>
      <c r="R96" s="124"/>
      <c r="S96" s="10"/>
      <c r="T96" s="10"/>
      <c r="U96" s="651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</row>
    <row r="97" spans="1:36" ht="14.25" customHeight="1" x14ac:dyDescent="0.25">
      <c r="A97" s="315" t="s">
        <v>516</v>
      </c>
      <c r="B97" s="185" t="s">
        <v>515</v>
      </c>
      <c r="C97" s="316">
        <v>18</v>
      </c>
      <c r="D97" s="316">
        <v>15</v>
      </c>
      <c r="E97" s="316"/>
      <c r="F97" s="316">
        <v>25</v>
      </c>
      <c r="G97" s="316">
        <v>8</v>
      </c>
      <c r="H97" s="316">
        <v>3</v>
      </c>
      <c r="I97" s="125"/>
      <c r="J97" s="889"/>
      <c r="K97" s="39"/>
      <c r="L97" s="39"/>
      <c r="M97" s="39"/>
      <c r="N97" s="889" t="s">
        <v>81</v>
      </c>
      <c r="O97" s="230">
        <f t="shared" si="91"/>
        <v>3</v>
      </c>
      <c r="P97" s="230">
        <f t="shared" si="92"/>
        <v>0</v>
      </c>
      <c r="Q97" s="123"/>
      <c r="R97" s="124"/>
      <c r="S97" s="10"/>
      <c r="T97" s="10"/>
      <c r="U97" s="651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</row>
    <row r="98" spans="1:36" ht="14.25" customHeight="1" x14ac:dyDescent="0.25">
      <c r="A98" s="315" t="s">
        <v>517</v>
      </c>
      <c r="B98" s="128" t="s">
        <v>208</v>
      </c>
      <c r="C98" s="316">
        <v>10</v>
      </c>
      <c r="D98" s="316">
        <v>12</v>
      </c>
      <c r="E98" s="316"/>
      <c r="F98" s="901">
        <v>12</v>
      </c>
      <c r="G98" s="79"/>
      <c r="H98" s="79"/>
      <c r="I98" s="125"/>
      <c r="J98" s="889"/>
      <c r="K98" s="39"/>
      <c r="L98" s="39"/>
      <c r="M98" s="39"/>
      <c r="N98" s="889"/>
      <c r="O98" s="230">
        <f t="shared" si="91"/>
        <v>0</v>
      </c>
      <c r="P98" s="230">
        <f t="shared" si="92"/>
        <v>0</v>
      </c>
      <c r="Q98" s="123"/>
      <c r="R98" s="124"/>
      <c r="S98" s="10"/>
      <c r="T98" s="10"/>
      <c r="U98" s="651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</row>
    <row r="99" spans="1:36" ht="14.25" customHeight="1" x14ac:dyDescent="0.25">
      <c r="A99" s="315" t="s">
        <v>518</v>
      </c>
      <c r="B99" s="185" t="s">
        <v>226</v>
      </c>
      <c r="C99" s="316">
        <v>55</v>
      </c>
      <c r="D99" s="316">
        <v>28</v>
      </c>
      <c r="E99" s="316"/>
      <c r="F99" s="901">
        <v>58</v>
      </c>
      <c r="G99" s="316">
        <v>5</v>
      </c>
      <c r="H99" s="316">
        <v>2</v>
      </c>
      <c r="I99" s="145">
        <v>2</v>
      </c>
      <c r="J99" s="889"/>
      <c r="K99" s="39"/>
      <c r="L99" s="39"/>
      <c r="M99" s="39"/>
      <c r="N99" s="889" t="s">
        <v>81</v>
      </c>
      <c r="O99" s="230">
        <f t="shared" si="91"/>
        <v>2</v>
      </c>
      <c r="P99" s="230">
        <f t="shared" si="92"/>
        <v>0</v>
      </c>
      <c r="Q99" s="123"/>
      <c r="R99" s="124"/>
      <c r="S99" s="10"/>
      <c r="T99" s="10"/>
      <c r="U99" s="651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</row>
    <row r="100" spans="1:36" ht="14.25" customHeight="1" x14ac:dyDescent="0.25">
      <c r="A100" s="315" t="s">
        <v>519</v>
      </c>
      <c r="B100" s="185" t="s">
        <v>210</v>
      </c>
      <c r="C100" s="316">
        <v>23</v>
      </c>
      <c r="D100" s="316">
        <v>17</v>
      </c>
      <c r="E100" s="316">
        <v>21</v>
      </c>
      <c r="F100" s="901">
        <v>27</v>
      </c>
      <c r="G100" s="316">
        <v>8</v>
      </c>
      <c r="H100" s="316">
        <v>4</v>
      </c>
      <c r="I100" s="125"/>
      <c r="J100" s="889"/>
      <c r="K100" s="39"/>
      <c r="L100" s="39"/>
      <c r="M100" s="39"/>
      <c r="N100" s="889" t="s">
        <v>81</v>
      </c>
      <c r="O100" s="230">
        <f t="shared" si="91"/>
        <v>4</v>
      </c>
      <c r="P100" s="230">
        <f t="shared" si="92"/>
        <v>0</v>
      </c>
      <c r="Q100" s="123"/>
      <c r="R100" s="10"/>
      <c r="S100" s="10"/>
      <c r="T100" s="10"/>
      <c r="U100" s="651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</row>
    <row r="101" spans="1:36" ht="14.25" customHeight="1" x14ac:dyDescent="0.25">
      <c r="A101" s="315" t="s">
        <v>520</v>
      </c>
      <c r="B101" s="185" t="s">
        <v>206</v>
      </c>
      <c r="C101" s="79"/>
      <c r="D101" s="79"/>
      <c r="E101" s="316">
        <v>40</v>
      </c>
      <c r="F101" s="79"/>
      <c r="G101" s="79"/>
      <c r="H101" s="79"/>
      <c r="I101" s="125"/>
      <c r="J101" s="889"/>
      <c r="K101" s="39"/>
      <c r="L101" s="39"/>
      <c r="M101" s="39"/>
      <c r="N101" s="889"/>
      <c r="O101" s="230">
        <f t="shared" si="91"/>
        <v>0</v>
      </c>
      <c r="P101" s="230">
        <f t="shared" si="92"/>
        <v>0</v>
      </c>
      <c r="Q101" s="123"/>
      <c r="R101" s="124"/>
      <c r="S101" s="10"/>
      <c r="T101" s="10"/>
      <c r="U101" s="651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</row>
    <row r="102" spans="1:36" ht="14.25" customHeight="1" x14ac:dyDescent="0.25">
      <c r="A102" s="315" t="s">
        <v>521</v>
      </c>
      <c r="B102" s="185" t="s">
        <v>192</v>
      </c>
      <c r="C102" s="79"/>
      <c r="D102" s="79"/>
      <c r="E102" s="316">
        <v>45</v>
      </c>
      <c r="F102" s="79"/>
      <c r="G102" s="79"/>
      <c r="H102" s="79"/>
      <c r="I102" s="125"/>
      <c r="J102" s="889"/>
      <c r="K102" s="39"/>
      <c r="L102" s="39"/>
      <c r="M102" s="39"/>
      <c r="N102" s="889"/>
      <c r="O102" s="230">
        <f t="shared" si="91"/>
        <v>0</v>
      </c>
      <c r="P102" s="230">
        <f t="shared" si="92"/>
        <v>0</v>
      </c>
      <c r="Q102" s="123"/>
      <c r="R102" s="124"/>
      <c r="S102" s="10"/>
      <c r="T102" s="10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</row>
    <row r="103" spans="1:36" ht="14.25" customHeight="1" x14ac:dyDescent="0.25">
      <c r="A103" s="315" t="s">
        <v>522</v>
      </c>
      <c r="B103" s="185" t="s">
        <v>198</v>
      </c>
      <c r="C103" s="316">
        <v>13</v>
      </c>
      <c r="D103" s="316">
        <v>15</v>
      </c>
      <c r="E103" s="316"/>
      <c r="F103" s="316">
        <v>15</v>
      </c>
      <c r="G103" s="79"/>
      <c r="H103" s="79"/>
      <c r="I103" s="125"/>
      <c r="J103" s="877"/>
      <c r="K103" s="598"/>
      <c r="L103" s="598"/>
      <c r="M103" s="598"/>
      <c r="N103" s="877"/>
      <c r="O103" s="230">
        <f t="shared" si="91"/>
        <v>0</v>
      </c>
      <c r="P103" s="230">
        <f t="shared" si="92"/>
        <v>0</v>
      </c>
      <c r="Q103" s="877"/>
      <c r="R103" s="124"/>
      <c r="S103" s="10"/>
      <c r="T103" s="10"/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ht="14.25" customHeight="1" x14ac:dyDescent="0.25">
      <c r="A104" s="315" t="s">
        <v>523</v>
      </c>
      <c r="B104" s="185" t="s">
        <v>720</v>
      </c>
      <c r="C104" s="316">
        <v>31</v>
      </c>
      <c r="D104" s="316">
        <v>31</v>
      </c>
      <c r="E104" s="316"/>
      <c r="F104" s="316">
        <v>28</v>
      </c>
      <c r="G104" s="316"/>
      <c r="H104" s="316">
        <v>6</v>
      </c>
      <c r="I104" s="125"/>
      <c r="J104" s="889"/>
      <c r="K104" s="39"/>
      <c r="L104" s="39"/>
      <c r="M104" s="39"/>
      <c r="N104" s="889" t="s">
        <v>81</v>
      </c>
      <c r="O104" s="230">
        <f t="shared" si="91"/>
        <v>6</v>
      </c>
      <c r="P104" s="230">
        <f t="shared" si="92"/>
        <v>0</v>
      </c>
      <c r="Q104" s="123"/>
      <c r="R104" s="124"/>
      <c r="S104" s="10"/>
      <c r="T104" s="10"/>
      <c r="U104" s="651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</row>
    <row r="105" spans="1:36" ht="14.25" customHeight="1" x14ac:dyDescent="0.25">
      <c r="A105" s="315" t="s">
        <v>524</v>
      </c>
      <c r="B105" s="185" t="s">
        <v>196</v>
      </c>
      <c r="C105" s="316">
        <v>45</v>
      </c>
      <c r="D105" s="316">
        <v>22</v>
      </c>
      <c r="E105" s="316"/>
      <c r="F105" s="316">
        <v>39</v>
      </c>
      <c r="G105" s="316">
        <v>3</v>
      </c>
      <c r="H105" s="316"/>
      <c r="I105" s="125"/>
      <c r="J105" s="889"/>
      <c r="K105" s="39"/>
      <c r="L105" s="39"/>
      <c r="M105" s="39"/>
      <c r="N105" s="889"/>
      <c r="O105" s="230">
        <f t="shared" si="91"/>
        <v>0</v>
      </c>
      <c r="P105" s="230">
        <f t="shared" si="92"/>
        <v>0</v>
      </c>
      <c r="Q105" s="123"/>
      <c r="R105" s="124"/>
      <c r="S105" s="10"/>
      <c r="T105" s="10"/>
      <c r="U105" s="651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</row>
    <row r="106" spans="1:36" ht="14.25" customHeight="1" x14ac:dyDescent="0.25">
      <c r="A106" s="315" t="s">
        <v>525</v>
      </c>
      <c r="B106" s="185" t="s">
        <v>241</v>
      </c>
      <c r="C106" s="316">
        <v>135</v>
      </c>
      <c r="D106" s="316">
        <v>43</v>
      </c>
      <c r="E106" s="316"/>
      <c r="F106" s="316">
        <v>104</v>
      </c>
      <c r="G106" s="316">
        <v>10</v>
      </c>
      <c r="H106" s="316">
        <v>2</v>
      </c>
      <c r="I106" s="125"/>
      <c r="J106" s="889"/>
      <c r="K106" s="39"/>
      <c r="L106" s="39"/>
      <c r="M106" s="39"/>
      <c r="N106" s="889" t="s">
        <v>81</v>
      </c>
      <c r="O106" s="230">
        <f t="shared" si="91"/>
        <v>2</v>
      </c>
      <c r="P106" s="230">
        <f t="shared" si="92"/>
        <v>0</v>
      </c>
      <c r="Q106" s="123"/>
      <c r="R106" s="124"/>
      <c r="S106" s="10"/>
      <c r="T106" s="10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</row>
    <row r="107" spans="1:36" ht="14.25" customHeight="1" x14ac:dyDescent="0.25">
      <c r="A107" s="315" t="s">
        <v>526</v>
      </c>
      <c r="B107" s="185" t="s">
        <v>243</v>
      </c>
      <c r="C107" s="316">
        <v>28</v>
      </c>
      <c r="D107" s="316">
        <v>27</v>
      </c>
      <c r="E107" s="316">
        <v>97</v>
      </c>
      <c r="F107" s="316">
        <v>26</v>
      </c>
      <c r="G107" s="79"/>
      <c r="H107" s="79"/>
      <c r="I107" s="125"/>
      <c r="J107" s="889"/>
      <c r="K107" s="39"/>
      <c r="L107" s="39"/>
      <c r="M107" s="39"/>
      <c r="N107" s="889"/>
      <c r="O107" s="230">
        <f t="shared" si="91"/>
        <v>0</v>
      </c>
      <c r="P107" s="230">
        <f t="shared" si="92"/>
        <v>0</v>
      </c>
      <c r="Q107" s="123"/>
      <c r="R107" s="124"/>
      <c r="S107" s="10"/>
      <c r="T107" s="10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</row>
    <row r="108" spans="1:36" ht="14.25" customHeight="1" x14ac:dyDescent="0.25">
      <c r="A108" s="315" t="s">
        <v>244</v>
      </c>
      <c r="B108" s="185" t="s">
        <v>527</v>
      </c>
      <c r="C108" s="316">
        <v>35</v>
      </c>
      <c r="D108" s="316">
        <v>25</v>
      </c>
      <c r="E108" s="316"/>
      <c r="F108" s="316">
        <v>49</v>
      </c>
      <c r="G108" s="316">
        <v>16</v>
      </c>
      <c r="H108" s="316">
        <v>16</v>
      </c>
      <c r="I108" s="125"/>
      <c r="J108" s="889"/>
      <c r="K108" s="39"/>
      <c r="L108" s="39"/>
      <c r="M108" s="39"/>
      <c r="N108" s="889" t="s">
        <v>81</v>
      </c>
      <c r="O108" s="230">
        <f t="shared" si="91"/>
        <v>16</v>
      </c>
      <c r="P108" s="230">
        <f t="shared" si="92"/>
        <v>0</v>
      </c>
      <c r="Q108" s="123"/>
      <c r="R108" s="124"/>
      <c r="S108" s="10"/>
      <c r="T108" s="10"/>
      <c r="U108" s="651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</row>
    <row r="109" spans="1:36" ht="12.75" customHeight="1" x14ac:dyDescent="0.2">
      <c r="A109" s="1409" t="s">
        <v>245</v>
      </c>
      <c r="B109" s="1413"/>
      <c r="C109" s="132">
        <f t="shared" ref="C109:I109" si="93">SUM(C76:C108)</f>
        <v>1134</v>
      </c>
      <c r="D109" s="132">
        <f t="shared" si="93"/>
        <v>603</v>
      </c>
      <c r="E109" s="132">
        <f t="shared" si="93"/>
        <v>613</v>
      </c>
      <c r="F109" s="132">
        <f t="shared" si="93"/>
        <v>845</v>
      </c>
      <c r="G109" s="132">
        <f t="shared" si="93"/>
        <v>177</v>
      </c>
      <c r="H109" s="132">
        <f t="shared" si="93"/>
        <v>86</v>
      </c>
      <c r="I109" s="132">
        <f t="shared" si="93"/>
        <v>7</v>
      </c>
      <c r="J109" s="105"/>
      <c r="K109" s="134"/>
      <c r="L109" s="134"/>
      <c r="M109" s="134"/>
      <c r="N109" s="134"/>
      <c r="O109" s="134"/>
      <c r="P109" s="134"/>
      <c r="Q109" s="134"/>
      <c r="R109" s="136"/>
      <c r="S109" s="136"/>
      <c r="T109" s="10"/>
      <c r="U109" s="651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</row>
    <row r="110" spans="1:36" ht="12.75" customHeight="1" x14ac:dyDescent="0.2">
      <c r="A110" s="649"/>
      <c r="B110" s="137"/>
      <c r="C110" s="138"/>
      <c r="D110" s="138"/>
      <c r="E110" s="138"/>
      <c r="F110" s="138"/>
      <c r="G110" s="138"/>
      <c r="H110" s="138"/>
      <c r="I110" s="315"/>
      <c r="J110" s="1414" t="s">
        <v>246</v>
      </c>
      <c r="K110" s="1462"/>
      <c r="L110" s="1413"/>
      <c r="M110" s="139"/>
      <c r="N110" s="139"/>
      <c r="O110" s="139"/>
      <c r="P110" s="139"/>
      <c r="Q110" s="140"/>
      <c r="R110" s="124"/>
      <c r="S110" s="10"/>
      <c r="T110" s="10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</row>
    <row r="111" spans="1:36" ht="15" customHeight="1" x14ac:dyDescent="0.25">
      <c r="A111" s="1412" t="s">
        <v>528</v>
      </c>
      <c r="B111" s="1413"/>
      <c r="C111" s="653" t="s">
        <v>5</v>
      </c>
      <c r="D111" s="653" t="s">
        <v>178</v>
      </c>
      <c r="E111" s="653" t="s">
        <v>179</v>
      </c>
      <c r="F111" s="653" t="s">
        <v>7</v>
      </c>
      <c r="G111" s="653" t="s">
        <v>8</v>
      </c>
      <c r="H111" s="16" t="s">
        <v>9</v>
      </c>
      <c r="I111" s="16" t="s">
        <v>63</v>
      </c>
      <c r="J111" s="139" t="s">
        <v>248</v>
      </c>
      <c r="K111" s="139" t="s">
        <v>249</v>
      </c>
      <c r="L111" s="139" t="s">
        <v>250</v>
      </c>
      <c r="M111" s="139"/>
      <c r="N111" s="139"/>
      <c r="O111" s="139"/>
      <c r="P111" s="139"/>
      <c r="Q111" s="139"/>
      <c r="R111" s="10"/>
      <c r="S111" s="10"/>
      <c r="T111" s="10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</row>
    <row r="112" spans="1:36" ht="14.25" customHeight="1" x14ac:dyDescent="0.25">
      <c r="A112" s="315" t="s">
        <v>529</v>
      </c>
      <c r="B112" s="185" t="s">
        <v>530</v>
      </c>
      <c r="C112" s="79"/>
      <c r="D112" s="79"/>
      <c r="E112" s="79"/>
      <c r="F112" s="79"/>
      <c r="G112" s="79"/>
      <c r="H112" s="79"/>
      <c r="I112" s="125"/>
      <c r="J112" s="598">
        <v>10</v>
      </c>
      <c r="K112" s="148"/>
      <c r="L112" s="193"/>
      <c r="M112" s="148"/>
      <c r="N112" s="148"/>
      <c r="O112" s="230">
        <f t="shared" ref="O112:O122" si="94">IF(N112="*",$H112,0)</f>
        <v>0</v>
      </c>
      <c r="P112" s="230">
        <f t="shared" ref="P112:P122" si="95">IF(N112="**",$H112,0)</f>
        <v>0</v>
      </c>
      <c r="Q112" s="193"/>
      <c r="R112" s="10"/>
      <c r="S112" s="10"/>
      <c r="T112" s="10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</row>
    <row r="113" spans="1:36" ht="14.25" customHeight="1" x14ac:dyDescent="0.25">
      <c r="A113" s="315" t="s">
        <v>531</v>
      </c>
      <c r="B113" s="185" t="s">
        <v>532</v>
      </c>
      <c r="C113" s="79"/>
      <c r="D113" s="79"/>
      <c r="E113" s="79"/>
      <c r="F113" s="79"/>
      <c r="G113" s="79"/>
      <c r="H113" s="316">
        <v>15</v>
      </c>
      <c r="I113" s="145">
        <v>10</v>
      </c>
      <c r="J113" s="1"/>
      <c r="K113" s="148"/>
      <c r="L113" s="1"/>
      <c r="M113" s="148"/>
      <c r="N113" s="183" t="s">
        <v>81</v>
      </c>
      <c r="O113" s="230">
        <f t="shared" si="94"/>
        <v>15</v>
      </c>
      <c r="P113" s="230">
        <f t="shared" si="95"/>
        <v>0</v>
      </c>
      <c r="Q113" s="1"/>
      <c r="R113" s="10"/>
      <c r="S113" s="10"/>
      <c r="T113" s="10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</row>
    <row r="114" spans="1:36" ht="14.25" customHeight="1" x14ac:dyDescent="0.25">
      <c r="A114" s="315" t="s">
        <v>535</v>
      </c>
      <c r="B114" s="185" t="s">
        <v>536</v>
      </c>
      <c r="C114" s="316">
        <v>69</v>
      </c>
      <c r="D114" s="79"/>
      <c r="E114" s="79"/>
      <c r="F114" s="79"/>
      <c r="G114" s="79"/>
      <c r="H114" s="79"/>
      <c r="I114" s="125"/>
      <c r="J114" s="1"/>
      <c r="K114" s="148"/>
      <c r="L114" s="1"/>
      <c r="M114" s="148"/>
      <c r="N114" s="148"/>
      <c r="O114" s="230">
        <f t="shared" si="94"/>
        <v>0</v>
      </c>
      <c r="P114" s="230">
        <f t="shared" si="95"/>
        <v>0</v>
      </c>
      <c r="Q114" s="1"/>
      <c r="R114" s="10"/>
      <c r="S114" s="10"/>
      <c r="T114" s="10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</row>
    <row r="115" spans="1:36" ht="14.25" customHeight="1" x14ac:dyDescent="0.25">
      <c r="A115" s="315" t="s">
        <v>537</v>
      </c>
      <c r="B115" s="185" t="s">
        <v>538</v>
      </c>
      <c r="C115" s="79"/>
      <c r="D115" s="79"/>
      <c r="E115" s="79"/>
      <c r="F115" s="79"/>
      <c r="G115" s="316">
        <v>2</v>
      </c>
      <c r="H115" s="79"/>
      <c r="I115" s="125"/>
      <c r="J115" s="1"/>
      <c r="K115" s="598">
        <v>45</v>
      </c>
      <c r="L115" s="1"/>
      <c r="M115" s="598"/>
      <c r="N115" s="598"/>
      <c r="O115" s="230">
        <f t="shared" si="94"/>
        <v>0</v>
      </c>
      <c r="P115" s="230">
        <f t="shared" si="95"/>
        <v>0</v>
      </c>
      <c r="Q115" s="1"/>
      <c r="R115" s="10"/>
      <c r="S115" s="10"/>
      <c r="T115" s="10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</row>
    <row r="116" spans="1:36" ht="13.5" customHeight="1" x14ac:dyDescent="0.25">
      <c r="A116" s="315" t="s">
        <v>264</v>
      </c>
      <c r="B116" s="185" t="s">
        <v>539</v>
      </c>
      <c r="C116" s="694">
        <v>15</v>
      </c>
      <c r="D116" s="694">
        <v>22</v>
      </c>
      <c r="E116" s="694"/>
      <c r="F116" s="694">
        <v>28</v>
      </c>
      <c r="G116" s="316">
        <v>25</v>
      </c>
      <c r="H116" s="316">
        <v>15</v>
      </c>
      <c r="I116" s="145">
        <v>12</v>
      </c>
      <c r="J116" s="1"/>
      <c r="K116" s="148"/>
      <c r="L116" s="1"/>
      <c r="M116" s="148"/>
      <c r="N116" s="183" t="s">
        <v>81</v>
      </c>
      <c r="O116" s="230">
        <f t="shared" si="94"/>
        <v>15</v>
      </c>
      <c r="P116" s="230">
        <f t="shared" si="95"/>
        <v>0</v>
      </c>
      <c r="Q116" s="1"/>
      <c r="R116" s="10"/>
      <c r="S116" s="10"/>
      <c r="T116" s="10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</row>
    <row r="117" spans="1:36" ht="14.25" customHeight="1" x14ac:dyDescent="0.25">
      <c r="A117" s="315" t="s">
        <v>266</v>
      </c>
      <c r="B117" s="185" t="s">
        <v>540</v>
      </c>
      <c r="C117" s="694">
        <v>11</v>
      </c>
      <c r="D117" s="694">
        <v>12</v>
      </c>
      <c r="E117" s="694"/>
      <c r="F117" s="694">
        <v>4</v>
      </c>
      <c r="G117" s="79"/>
      <c r="H117" s="79"/>
      <c r="I117" s="125"/>
      <c r="J117" s="1"/>
      <c r="K117" s="148"/>
      <c r="L117" s="1"/>
      <c r="M117" s="148"/>
      <c r="N117" s="148"/>
      <c r="O117" s="230">
        <f t="shared" si="94"/>
        <v>0</v>
      </c>
      <c r="P117" s="230">
        <f t="shared" si="95"/>
        <v>0</v>
      </c>
      <c r="Q117" s="1"/>
      <c r="R117" s="10"/>
      <c r="S117" s="10"/>
      <c r="T117" s="10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</row>
    <row r="118" spans="1:36" ht="14.25" customHeight="1" x14ac:dyDescent="0.25">
      <c r="A118" s="315" t="s">
        <v>541</v>
      </c>
      <c r="B118" s="128" t="s">
        <v>542</v>
      </c>
      <c r="C118" s="899"/>
      <c r="D118" s="162"/>
      <c r="E118" s="162"/>
      <c r="F118" s="62"/>
      <c r="G118" s="316">
        <v>8</v>
      </c>
      <c r="H118" s="79"/>
      <c r="I118" s="125"/>
      <c r="J118" s="1"/>
      <c r="K118" s="598">
        <v>80</v>
      </c>
      <c r="L118" s="1"/>
      <c r="M118" s="598"/>
      <c r="N118" s="598"/>
      <c r="O118" s="230">
        <f t="shared" si="94"/>
        <v>0</v>
      </c>
      <c r="P118" s="230">
        <f t="shared" si="95"/>
        <v>0</v>
      </c>
      <c r="Q118" s="1"/>
      <c r="R118" s="10"/>
      <c r="S118" s="10"/>
      <c r="T118" s="10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</row>
    <row r="119" spans="1:36" ht="14.25" customHeight="1" x14ac:dyDescent="0.25">
      <c r="A119" s="315" t="s">
        <v>543</v>
      </c>
      <c r="B119" s="128" t="s">
        <v>544</v>
      </c>
      <c r="C119" s="899"/>
      <c r="D119" s="162"/>
      <c r="E119" s="162"/>
      <c r="F119" s="62"/>
      <c r="G119" s="62"/>
      <c r="H119" s="79"/>
      <c r="I119" s="125"/>
      <c r="J119" s="1"/>
      <c r="K119" s="148"/>
      <c r="L119" s="598">
        <v>38</v>
      </c>
      <c r="M119" s="148"/>
      <c r="N119" s="148"/>
      <c r="O119" s="230">
        <f t="shared" si="94"/>
        <v>0</v>
      </c>
      <c r="P119" s="230">
        <f t="shared" si="95"/>
        <v>0</v>
      </c>
      <c r="Q119" s="598"/>
      <c r="R119" s="123"/>
      <c r="S119" s="10"/>
      <c r="T119" s="10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</row>
    <row r="120" spans="1:36" ht="14.25" customHeight="1" x14ac:dyDescent="0.25">
      <c r="A120" s="315" t="s">
        <v>545</v>
      </c>
      <c r="B120" s="185" t="s">
        <v>546</v>
      </c>
      <c r="C120" s="899"/>
      <c r="D120" s="162"/>
      <c r="E120" s="162"/>
      <c r="F120" s="62"/>
      <c r="G120" s="316">
        <v>2</v>
      </c>
      <c r="H120" s="316"/>
      <c r="I120" s="125"/>
      <c r="J120" s="1"/>
      <c r="K120" s="598">
        <v>56</v>
      </c>
      <c r="L120" s="1"/>
      <c r="M120" s="598"/>
      <c r="N120" s="183" t="s">
        <v>81</v>
      </c>
      <c r="O120" s="230">
        <f t="shared" si="94"/>
        <v>0</v>
      </c>
      <c r="P120" s="230">
        <f t="shared" si="95"/>
        <v>0</v>
      </c>
      <c r="Q120" s="1"/>
      <c r="R120" s="183"/>
      <c r="S120" s="149"/>
      <c r="T120" s="149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</row>
    <row r="121" spans="1:36" ht="14.25" customHeight="1" x14ac:dyDescent="0.25">
      <c r="A121" s="704" t="s">
        <v>547</v>
      </c>
      <c r="B121" s="150" t="s">
        <v>548</v>
      </c>
      <c r="C121" s="899"/>
      <c r="D121" s="162"/>
      <c r="E121" s="162"/>
      <c r="F121" s="62"/>
      <c r="G121" s="79"/>
      <c r="H121" s="316"/>
      <c r="I121" s="125"/>
      <c r="J121" s="1"/>
      <c r="K121" s="598">
        <v>65</v>
      </c>
      <c r="L121" s="1"/>
      <c r="M121" s="148"/>
      <c r="N121" s="183" t="s">
        <v>81</v>
      </c>
      <c r="O121" s="230">
        <f t="shared" si="94"/>
        <v>0</v>
      </c>
      <c r="P121" s="230">
        <f t="shared" si="95"/>
        <v>0</v>
      </c>
      <c r="Q121" s="1"/>
      <c r="R121" s="10"/>
      <c r="S121" s="10"/>
      <c r="T121" s="10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6" ht="14.25" customHeight="1" x14ac:dyDescent="0.2">
      <c r="A122" s="704" t="s">
        <v>549</v>
      </c>
      <c r="B122" s="150" t="s">
        <v>550</v>
      </c>
      <c r="C122" s="316">
        <v>6</v>
      </c>
      <c r="D122" s="316">
        <v>6</v>
      </c>
      <c r="E122" s="651"/>
      <c r="F122" s="316">
        <v>9</v>
      </c>
      <c r="G122" s="316">
        <v>20</v>
      </c>
      <c r="H122" s="316">
        <v>7</v>
      </c>
      <c r="I122" s="153"/>
      <c r="J122" s="651"/>
      <c r="K122" s="651"/>
      <c r="L122" s="651"/>
      <c r="M122" s="651"/>
      <c r="N122" s="183" t="s">
        <v>81</v>
      </c>
      <c r="O122" s="230">
        <f t="shared" si="94"/>
        <v>7</v>
      </c>
      <c r="P122" s="230">
        <f t="shared" si="95"/>
        <v>0</v>
      </c>
      <c r="Q122" s="651"/>
      <c r="R122" s="124"/>
      <c r="S122" s="10"/>
      <c r="T122" s="10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6" ht="12.75" customHeight="1" x14ac:dyDescent="0.2">
      <c r="A123" s="1409" t="s">
        <v>283</v>
      </c>
      <c r="B123" s="1413"/>
      <c r="C123" s="132">
        <f t="shared" ref="C123:L123" si="96">SUM(C112:C122)</f>
        <v>101</v>
      </c>
      <c r="D123" s="132">
        <f t="shared" si="96"/>
        <v>40</v>
      </c>
      <c r="E123" s="132">
        <f t="shared" si="96"/>
        <v>0</v>
      </c>
      <c r="F123" s="132">
        <f t="shared" si="96"/>
        <v>41</v>
      </c>
      <c r="G123" s="132">
        <f t="shared" si="96"/>
        <v>57</v>
      </c>
      <c r="H123" s="132">
        <f t="shared" si="96"/>
        <v>37</v>
      </c>
      <c r="I123" s="132">
        <f t="shared" si="96"/>
        <v>22</v>
      </c>
      <c r="J123" s="132">
        <f t="shared" si="96"/>
        <v>10</v>
      </c>
      <c r="K123" s="132">
        <f t="shared" si="96"/>
        <v>246</v>
      </c>
      <c r="L123" s="132">
        <f t="shared" si="96"/>
        <v>38</v>
      </c>
      <c r="M123" s="139"/>
      <c r="N123" s="139"/>
      <c r="O123" s="139"/>
      <c r="P123" s="139"/>
      <c r="Q123" s="139"/>
      <c r="R123" s="10"/>
      <c r="S123" s="10"/>
      <c r="T123" s="10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6" ht="12.75" customHeight="1" x14ac:dyDescent="0.2">
      <c r="A124" s="1409" t="s">
        <v>284</v>
      </c>
      <c r="B124" s="1413"/>
      <c r="C124" s="132">
        <f t="shared" ref="C124:L124" si="97">C123+C109</f>
        <v>1235</v>
      </c>
      <c r="D124" s="132">
        <f t="shared" si="97"/>
        <v>643</v>
      </c>
      <c r="E124" s="132">
        <f t="shared" si="97"/>
        <v>613</v>
      </c>
      <c r="F124" s="132">
        <f t="shared" si="97"/>
        <v>886</v>
      </c>
      <c r="G124" s="132">
        <f t="shared" si="97"/>
        <v>234</v>
      </c>
      <c r="H124" s="132">
        <f t="shared" si="97"/>
        <v>123</v>
      </c>
      <c r="I124" s="132">
        <f t="shared" si="97"/>
        <v>29</v>
      </c>
      <c r="J124" s="132">
        <f t="shared" si="97"/>
        <v>10</v>
      </c>
      <c r="K124" s="132">
        <f t="shared" si="97"/>
        <v>246</v>
      </c>
      <c r="L124" s="132">
        <f t="shared" si="97"/>
        <v>38</v>
      </c>
      <c r="M124" s="156"/>
      <c r="N124" s="156"/>
      <c r="O124" s="157"/>
      <c r="P124" s="157"/>
      <c r="Q124" s="156"/>
      <c r="R124" s="123"/>
      <c r="S124" s="10"/>
      <c r="T124" s="10"/>
      <c r="U124" s="10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</row>
    <row r="125" spans="1:36" ht="12.75" customHeight="1" x14ac:dyDescent="0.2">
      <c r="A125" s="651"/>
      <c r="B125" s="108"/>
      <c r="C125" s="158"/>
      <c r="D125" s="158"/>
      <c r="E125" s="158"/>
      <c r="F125" s="158"/>
      <c r="G125" s="158"/>
      <c r="H125" s="158"/>
      <c r="I125" s="158"/>
      <c r="J125" s="1"/>
      <c r="K125" s="1477"/>
      <c r="L125" s="1623"/>
      <c r="M125" s="651"/>
      <c r="N125" s="880"/>
      <c r="O125" s="880"/>
      <c r="P125" s="17"/>
      <c r="Q125" s="17"/>
      <c r="R125" s="17"/>
      <c r="S125" s="10"/>
      <c r="T125" s="10"/>
      <c r="U125" s="10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</row>
    <row r="126" spans="1:36" ht="12.75" customHeight="1" x14ac:dyDescent="0.25">
      <c r="A126" s="1412" t="s">
        <v>694</v>
      </c>
      <c r="B126" s="1413"/>
      <c r="C126" s="653" t="s">
        <v>5</v>
      </c>
      <c r="D126" s="1414" t="s">
        <v>6</v>
      </c>
      <c r="E126" s="1413"/>
      <c r="F126" s="653" t="s">
        <v>7</v>
      </c>
      <c r="G126" s="653" t="s">
        <v>8</v>
      </c>
      <c r="H126" s="16" t="s">
        <v>9</v>
      </c>
      <c r="I126" s="16" t="s">
        <v>63</v>
      </c>
      <c r="J126" s="183"/>
      <c r="K126" s="17"/>
      <c r="L126" s="17"/>
      <c r="M126" s="123"/>
      <c r="N126" s="17"/>
      <c r="O126" s="889"/>
      <c r="P126" s="889"/>
      <c r="Q126" s="17"/>
      <c r="R126" s="370"/>
      <c r="S126" s="10"/>
      <c r="T126" s="10"/>
      <c r="U126" s="10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</row>
    <row r="127" spans="1:36" ht="12.75" customHeight="1" x14ac:dyDescent="0.2">
      <c r="A127" s="315" t="s">
        <v>90</v>
      </c>
      <c r="B127" s="185" t="s">
        <v>91</v>
      </c>
      <c r="C127" s="316">
        <v>40</v>
      </c>
      <c r="D127" s="1630">
        <v>20</v>
      </c>
      <c r="E127" s="1413"/>
      <c r="F127" s="316">
        <v>261</v>
      </c>
      <c r="G127" s="316">
        <v>551</v>
      </c>
      <c r="H127" s="53">
        <v>35</v>
      </c>
      <c r="I127" s="316">
        <v>25</v>
      </c>
      <c r="J127" s="889"/>
      <c r="K127" s="370"/>
      <c r="L127" s="370"/>
      <c r="M127" s="123"/>
      <c r="N127" s="889" t="s">
        <v>69</v>
      </c>
      <c r="O127" s="230">
        <f t="shared" ref="O127:O128" si="98">IF(N127="*",$H127,0)</f>
        <v>0</v>
      </c>
      <c r="P127" s="230">
        <f t="shared" ref="P127:P128" si="99">IF(N127="**",$H127,0)</f>
        <v>35</v>
      </c>
      <c r="Q127" s="370"/>
      <c r="R127" s="149"/>
      <c r="S127" s="10"/>
      <c r="T127" s="10"/>
      <c r="U127" s="10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</row>
    <row r="128" spans="1:36" ht="12.75" customHeight="1" x14ac:dyDescent="0.2">
      <c r="A128" s="315" t="s">
        <v>25</v>
      </c>
      <c r="B128" s="185" t="s">
        <v>94</v>
      </c>
      <c r="C128" s="316">
        <v>168</v>
      </c>
      <c r="D128" s="1630">
        <v>170</v>
      </c>
      <c r="E128" s="1413"/>
      <c r="F128" s="316">
        <v>153</v>
      </c>
      <c r="G128" s="316">
        <v>31</v>
      </c>
      <c r="H128" s="316">
        <v>18</v>
      </c>
      <c r="I128" s="316">
        <v>29</v>
      </c>
      <c r="J128" s="183"/>
      <c r="K128" s="149"/>
      <c r="L128" s="149"/>
      <c r="M128" s="123"/>
      <c r="N128" s="183" t="s">
        <v>81</v>
      </c>
      <c r="O128" s="230">
        <f t="shared" si="98"/>
        <v>18</v>
      </c>
      <c r="P128" s="230">
        <f t="shared" si="99"/>
        <v>0</v>
      </c>
      <c r="Q128" s="149"/>
      <c r="R128" s="39"/>
      <c r="S128" s="10"/>
      <c r="T128" s="10"/>
      <c r="U128" s="10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</row>
    <row r="129" spans="1:36" ht="15" customHeight="1" x14ac:dyDescent="0.2">
      <c r="A129" s="1467" t="s">
        <v>695</v>
      </c>
      <c r="B129" s="1468"/>
      <c r="C129" s="16">
        <f t="shared" ref="C129:D129" si="100">SUM(C127:C128)</f>
        <v>208</v>
      </c>
      <c r="D129" s="1414">
        <f t="shared" si="100"/>
        <v>190</v>
      </c>
      <c r="E129" s="1413"/>
      <c r="F129" s="16">
        <f t="shared" ref="F129:I129" si="101">SUM(F127:F128)</f>
        <v>414</v>
      </c>
      <c r="G129" s="16">
        <f t="shared" si="101"/>
        <v>582</v>
      </c>
      <c r="H129" s="16">
        <f t="shared" si="101"/>
        <v>53</v>
      </c>
      <c r="I129" s="16">
        <f t="shared" si="101"/>
        <v>54</v>
      </c>
      <c r="J129" s="183"/>
      <c r="K129" s="39"/>
      <c r="L129" s="39"/>
      <c r="M129" s="39"/>
      <c r="N129" s="183"/>
      <c r="O129" s="889"/>
      <c r="P129" s="651"/>
      <c r="Q129" s="39"/>
      <c r="R129" s="370"/>
      <c r="S129" s="10"/>
      <c r="T129" s="10"/>
      <c r="U129" s="10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</row>
    <row r="130" spans="1:36" ht="15" customHeight="1" x14ac:dyDescent="0.2">
      <c r="A130" s="651"/>
      <c r="B130" s="108"/>
      <c r="C130" s="109"/>
      <c r="D130" s="161"/>
      <c r="E130" s="161"/>
      <c r="F130" s="109"/>
      <c r="G130" s="109"/>
      <c r="H130" s="148"/>
      <c r="I130" s="1"/>
      <c r="J130" s="1414" t="s">
        <v>246</v>
      </c>
      <c r="K130" s="1462"/>
      <c r="L130" s="1413"/>
      <c r="M130" s="370"/>
      <c r="N130" s="183"/>
      <c r="O130" s="889"/>
      <c r="P130" s="651"/>
      <c r="Q130" s="370"/>
      <c r="R130" s="17"/>
      <c r="S130" s="10"/>
      <c r="T130" s="10"/>
      <c r="U130" s="10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</row>
    <row r="131" spans="1:36" ht="15" customHeight="1" x14ac:dyDescent="0.25">
      <c r="A131" s="1637" t="s">
        <v>551</v>
      </c>
      <c r="B131" s="1413"/>
      <c r="C131" s="653" t="s">
        <v>5</v>
      </c>
      <c r="D131" s="1414" t="s">
        <v>6</v>
      </c>
      <c r="E131" s="1413"/>
      <c r="F131" s="653" t="s">
        <v>7</v>
      </c>
      <c r="G131" s="653" t="s">
        <v>8</v>
      </c>
      <c r="H131" s="653" t="s">
        <v>9</v>
      </c>
      <c r="I131" s="16" t="s">
        <v>63</v>
      </c>
      <c r="J131" s="183"/>
      <c r="K131" s="139" t="s">
        <v>249</v>
      </c>
      <c r="L131" s="17"/>
      <c r="M131" s="17"/>
      <c r="N131" s="183"/>
      <c r="O131" s="889"/>
      <c r="P131" s="651"/>
      <c r="Q131" s="17"/>
      <c r="R131" s="370"/>
      <c r="S131" s="10"/>
      <c r="T131" s="10"/>
      <c r="U131" s="10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</row>
    <row r="132" spans="1:36" ht="12.75" customHeight="1" x14ac:dyDescent="0.2">
      <c r="A132" s="168" t="s">
        <v>721</v>
      </c>
      <c r="B132" s="185" t="s">
        <v>722</v>
      </c>
      <c r="C132" s="706"/>
      <c r="D132" s="707"/>
      <c r="E132" s="707"/>
      <c r="F132" s="708"/>
      <c r="G132" s="167"/>
      <c r="H132" s="79"/>
      <c r="I132" s="163"/>
      <c r="J132" s="183"/>
      <c r="K132" s="598">
        <v>18</v>
      </c>
      <c r="L132" s="370"/>
      <c r="M132" s="370"/>
      <c r="N132" s="183"/>
      <c r="O132" s="230">
        <f t="shared" ref="O132:O168" si="102">IF(N132="*",$H132,0)</f>
        <v>0</v>
      </c>
      <c r="P132" s="230">
        <f t="shared" ref="P132:P168" si="103">IF(N132="**",$H132,0)</f>
        <v>0</v>
      </c>
      <c r="Q132" s="370"/>
      <c r="R132" s="370"/>
      <c r="S132" s="10"/>
      <c r="T132" s="10"/>
      <c r="U132" s="10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</row>
    <row r="133" spans="1:36" ht="12.75" customHeight="1" x14ac:dyDescent="0.2">
      <c r="A133" s="168" t="s">
        <v>552</v>
      </c>
      <c r="B133" s="185" t="s">
        <v>553</v>
      </c>
      <c r="C133" s="706"/>
      <c r="D133" s="707"/>
      <c r="E133" s="707"/>
      <c r="F133" s="708"/>
      <c r="G133" s="167"/>
      <c r="H133" s="79"/>
      <c r="I133" s="163"/>
      <c r="J133" s="183"/>
      <c r="K133" s="598">
        <v>6</v>
      </c>
      <c r="L133" s="370"/>
      <c r="M133" s="370"/>
      <c r="N133" s="183"/>
      <c r="O133" s="230">
        <f t="shared" si="102"/>
        <v>0</v>
      </c>
      <c r="P133" s="230">
        <f t="shared" si="103"/>
        <v>0</v>
      </c>
      <c r="Q133" s="370"/>
      <c r="R133" s="370"/>
      <c r="S133" s="10"/>
      <c r="T133" s="10"/>
      <c r="U133" s="10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</row>
    <row r="134" spans="1:36" ht="15" customHeight="1" x14ac:dyDescent="0.2">
      <c r="A134" s="168" t="s">
        <v>554</v>
      </c>
      <c r="B134" s="185" t="s">
        <v>555</v>
      </c>
      <c r="C134" s="706"/>
      <c r="D134" s="707"/>
      <c r="E134" s="707"/>
      <c r="F134" s="708"/>
      <c r="G134" s="693">
        <v>2</v>
      </c>
      <c r="H134" s="79"/>
      <c r="I134" s="693">
        <v>2</v>
      </c>
      <c r="J134" s="183"/>
      <c r="K134" s="598">
        <v>6</v>
      </c>
      <c r="L134" s="370"/>
      <c r="M134" s="370"/>
      <c r="N134" s="183"/>
      <c r="O134" s="230">
        <f t="shared" si="102"/>
        <v>0</v>
      </c>
      <c r="P134" s="230">
        <f t="shared" si="103"/>
        <v>0</v>
      </c>
      <c r="Q134" s="370"/>
      <c r="R134" s="370"/>
      <c r="S134" s="10"/>
      <c r="T134" s="10"/>
      <c r="U134" s="10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</row>
    <row r="135" spans="1:36" ht="15.75" customHeight="1" x14ac:dyDescent="0.2">
      <c r="A135" s="168" t="s">
        <v>556</v>
      </c>
      <c r="B135" s="185" t="s">
        <v>557</v>
      </c>
      <c r="C135" s="706"/>
      <c r="D135" s="707"/>
      <c r="E135" s="707"/>
      <c r="F135" s="708"/>
      <c r="G135" s="167"/>
      <c r="H135" s="79"/>
      <c r="I135" s="163"/>
      <c r="J135" s="183"/>
      <c r="K135" s="598">
        <v>3</v>
      </c>
      <c r="L135" s="370"/>
      <c r="M135" s="370"/>
      <c r="N135" s="183"/>
      <c r="O135" s="230">
        <f t="shared" si="102"/>
        <v>0</v>
      </c>
      <c r="P135" s="230">
        <f t="shared" si="103"/>
        <v>0</v>
      </c>
      <c r="Q135" s="370"/>
      <c r="R135" s="370"/>
      <c r="S135" s="10"/>
      <c r="T135" s="10"/>
      <c r="U135" s="10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</row>
    <row r="136" spans="1:36" ht="12.75" customHeight="1" x14ac:dyDescent="0.2">
      <c r="A136" s="168" t="s">
        <v>560</v>
      </c>
      <c r="B136" s="185" t="s">
        <v>561</v>
      </c>
      <c r="C136" s="706"/>
      <c r="D136" s="707"/>
      <c r="E136" s="707"/>
      <c r="F136" s="708"/>
      <c r="G136" s="167"/>
      <c r="H136" s="79"/>
      <c r="I136" s="163"/>
      <c r="J136" s="183"/>
      <c r="K136" s="598"/>
      <c r="L136" s="370"/>
      <c r="M136" s="370"/>
      <c r="N136" s="183"/>
      <c r="O136" s="230">
        <f t="shared" si="102"/>
        <v>0</v>
      </c>
      <c r="P136" s="230">
        <f t="shared" si="103"/>
        <v>0</v>
      </c>
      <c r="Q136" s="370"/>
      <c r="R136" s="370"/>
      <c r="S136" s="10"/>
      <c r="T136" s="10"/>
      <c r="U136" s="10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</row>
    <row r="137" spans="1:36" ht="12.75" customHeight="1" x14ac:dyDescent="0.2">
      <c r="A137" s="168" t="s">
        <v>562</v>
      </c>
      <c r="B137" s="185" t="s">
        <v>563</v>
      </c>
      <c r="C137" s="706"/>
      <c r="D137" s="707"/>
      <c r="E137" s="707"/>
      <c r="F137" s="708"/>
      <c r="G137" s="693">
        <v>3</v>
      </c>
      <c r="H137" s="79"/>
      <c r="I137" s="163"/>
      <c r="J137" s="183"/>
      <c r="K137" s="598">
        <v>13</v>
      </c>
      <c r="L137" s="370"/>
      <c r="M137" s="370"/>
      <c r="N137" s="183"/>
      <c r="O137" s="230">
        <f t="shared" si="102"/>
        <v>0</v>
      </c>
      <c r="P137" s="230">
        <f t="shared" si="103"/>
        <v>0</v>
      </c>
      <c r="Q137" s="370"/>
      <c r="R137" s="370"/>
      <c r="S137" s="10"/>
      <c r="T137" s="10"/>
      <c r="U137" s="10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</row>
    <row r="138" spans="1:36" ht="12.75" customHeight="1" x14ac:dyDescent="0.2">
      <c r="A138" s="168" t="s">
        <v>564</v>
      </c>
      <c r="B138" s="185" t="s">
        <v>565</v>
      </c>
      <c r="C138" s="706"/>
      <c r="D138" s="707"/>
      <c r="E138" s="707"/>
      <c r="F138" s="708"/>
      <c r="G138" s="167">
        <v>0</v>
      </c>
      <c r="H138" s="79"/>
      <c r="I138" s="163"/>
      <c r="J138" s="183"/>
      <c r="K138" s="598"/>
      <c r="L138" s="370"/>
      <c r="M138" s="370"/>
      <c r="N138" s="183"/>
      <c r="O138" s="230">
        <f t="shared" si="102"/>
        <v>0</v>
      </c>
      <c r="P138" s="230">
        <f t="shared" si="103"/>
        <v>0</v>
      </c>
      <c r="Q138" s="370"/>
      <c r="R138" s="370"/>
      <c r="S138" s="10"/>
      <c r="T138" s="10"/>
      <c r="U138" s="10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</row>
    <row r="139" spans="1:36" ht="12.75" customHeight="1" x14ac:dyDescent="0.2">
      <c r="A139" s="168" t="s">
        <v>271</v>
      </c>
      <c r="B139" s="185" t="s">
        <v>566</v>
      </c>
      <c r="C139" s="706"/>
      <c r="D139" s="707"/>
      <c r="E139" s="707"/>
      <c r="F139" s="708"/>
      <c r="G139" s="693">
        <v>2</v>
      </c>
      <c r="H139" s="316">
        <v>8</v>
      </c>
      <c r="I139" s="693">
        <v>8</v>
      </c>
      <c r="J139" s="889"/>
      <c r="K139" s="598">
        <v>5</v>
      </c>
      <c r="L139" s="370"/>
      <c r="M139" s="370"/>
      <c r="N139" s="889" t="s">
        <v>81</v>
      </c>
      <c r="O139" s="230">
        <f t="shared" si="102"/>
        <v>8</v>
      </c>
      <c r="P139" s="230">
        <f t="shared" si="103"/>
        <v>0</v>
      </c>
      <c r="Q139" s="370"/>
      <c r="R139" s="370"/>
      <c r="S139" s="10"/>
      <c r="T139" s="10"/>
      <c r="U139" s="10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</row>
    <row r="140" spans="1:36" ht="12.75" customHeight="1" x14ac:dyDescent="0.2">
      <c r="A140" s="168" t="s">
        <v>567</v>
      </c>
      <c r="B140" s="185" t="s">
        <v>568</v>
      </c>
      <c r="C140" s="706"/>
      <c r="D140" s="707"/>
      <c r="E140" s="707"/>
      <c r="F140" s="708"/>
      <c r="G140" s="693">
        <v>2</v>
      </c>
      <c r="H140" s="79"/>
      <c r="I140" s="163"/>
      <c r="J140" s="183"/>
      <c r="K140" s="598">
        <v>7</v>
      </c>
      <c r="L140" s="370"/>
      <c r="M140" s="370"/>
      <c r="N140" s="183"/>
      <c r="O140" s="230">
        <f t="shared" si="102"/>
        <v>0</v>
      </c>
      <c r="P140" s="230">
        <f t="shared" si="103"/>
        <v>0</v>
      </c>
      <c r="Q140" s="370"/>
      <c r="R140" s="370"/>
      <c r="S140" s="10"/>
      <c r="T140" s="10"/>
      <c r="U140" s="10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</row>
    <row r="141" spans="1:36" ht="12.75" customHeight="1" x14ac:dyDescent="0.2">
      <c r="A141" s="168" t="s">
        <v>569</v>
      </c>
      <c r="B141" s="185" t="s">
        <v>570</v>
      </c>
      <c r="C141" s="706"/>
      <c r="D141" s="707"/>
      <c r="E141" s="707"/>
      <c r="F141" s="708"/>
      <c r="G141" s="693">
        <v>4</v>
      </c>
      <c r="H141" s="316">
        <v>40</v>
      </c>
      <c r="I141" s="693">
        <v>30</v>
      </c>
      <c r="J141" s="889"/>
      <c r="K141" s="598">
        <v>6</v>
      </c>
      <c r="L141" s="370"/>
      <c r="M141" s="370"/>
      <c r="N141" s="889" t="s">
        <v>69</v>
      </c>
      <c r="O141" s="230">
        <f t="shared" si="102"/>
        <v>0</v>
      </c>
      <c r="P141" s="230">
        <f t="shared" si="103"/>
        <v>40</v>
      </c>
      <c r="Q141" s="370"/>
      <c r="R141" s="370"/>
      <c r="S141" s="10"/>
      <c r="T141" s="10"/>
      <c r="U141" s="10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</row>
    <row r="142" spans="1:36" ht="12.75" customHeight="1" x14ac:dyDescent="0.2">
      <c r="A142" s="168" t="s">
        <v>571</v>
      </c>
      <c r="B142" s="185"/>
      <c r="C142" s="706"/>
      <c r="D142" s="707"/>
      <c r="E142" s="707"/>
      <c r="F142" s="708"/>
      <c r="G142" s="167"/>
      <c r="H142" s="79"/>
      <c r="I142" s="163"/>
      <c r="J142" s="183"/>
      <c r="K142" s="598">
        <v>3</v>
      </c>
      <c r="L142" s="370"/>
      <c r="M142" s="370"/>
      <c r="N142" s="183"/>
      <c r="O142" s="230">
        <f t="shared" si="102"/>
        <v>0</v>
      </c>
      <c r="P142" s="230">
        <f t="shared" si="103"/>
        <v>0</v>
      </c>
      <c r="Q142" s="370"/>
      <c r="R142" s="370"/>
      <c r="S142" s="10"/>
      <c r="T142" s="10"/>
      <c r="U142" s="10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</row>
    <row r="143" spans="1:36" ht="12.75" customHeight="1" x14ac:dyDescent="0.2">
      <c r="A143" s="168" t="s">
        <v>723</v>
      </c>
      <c r="B143" s="185" t="s">
        <v>595</v>
      </c>
      <c r="C143" s="706"/>
      <c r="D143" s="707"/>
      <c r="E143" s="707"/>
      <c r="F143" s="708"/>
      <c r="G143" s="693">
        <v>6</v>
      </c>
      <c r="H143" s="79"/>
      <c r="I143" s="163"/>
      <c r="J143" s="183"/>
      <c r="K143" s="598">
        <v>27</v>
      </c>
      <c r="L143" s="370"/>
      <c r="M143" s="370"/>
      <c r="N143" s="183"/>
      <c r="O143" s="230">
        <f t="shared" si="102"/>
        <v>0</v>
      </c>
      <c r="P143" s="230">
        <f t="shared" si="103"/>
        <v>0</v>
      </c>
      <c r="Q143" s="370"/>
      <c r="R143" s="370"/>
      <c r="S143" s="10"/>
      <c r="T143" s="10"/>
      <c r="U143" s="10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</row>
    <row r="144" spans="1:36" ht="12.75" customHeight="1" x14ac:dyDescent="0.2">
      <c r="A144" s="168" t="s">
        <v>572</v>
      </c>
      <c r="B144" s="185" t="s">
        <v>573</v>
      </c>
      <c r="C144" s="706"/>
      <c r="D144" s="707"/>
      <c r="E144" s="707"/>
      <c r="F144" s="708"/>
      <c r="G144" s="167"/>
      <c r="H144" s="79"/>
      <c r="I144" s="163"/>
      <c r="J144" s="183"/>
      <c r="K144" s="598">
        <v>15</v>
      </c>
      <c r="L144" s="370"/>
      <c r="M144" s="370"/>
      <c r="N144" s="183"/>
      <c r="O144" s="230">
        <f t="shared" si="102"/>
        <v>0</v>
      </c>
      <c r="P144" s="230">
        <f t="shared" si="103"/>
        <v>0</v>
      </c>
      <c r="Q144" s="370"/>
      <c r="R144" s="370"/>
      <c r="S144" s="10"/>
      <c r="T144" s="10"/>
      <c r="U144" s="10"/>
      <c r="V144" s="651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</row>
    <row r="145" spans="1:36" ht="12.75" customHeight="1" x14ac:dyDescent="0.2">
      <c r="A145" s="168" t="s">
        <v>274</v>
      </c>
      <c r="B145" s="185" t="s">
        <v>574</v>
      </c>
      <c r="C145" s="706"/>
      <c r="D145" s="707"/>
      <c r="E145" s="707"/>
      <c r="F145" s="708"/>
      <c r="G145" s="693">
        <v>15</v>
      </c>
      <c r="H145" s="316">
        <v>11</v>
      </c>
      <c r="I145" s="693">
        <v>10</v>
      </c>
      <c r="J145" s="889"/>
      <c r="K145" s="598">
        <v>24</v>
      </c>
      <c r="L145" s="370"/>
      <c r="M145" s="370"/>
      <c r="N145" s="889" t="s">
        <v>81</v>
      </c>
      <c r="O145" s="230">
        <f t="shared" si="102"/>
        <v>11</v>
      </c>
      <c r="P145" s="230">
        <f t="shared" si="103"/>
        <v>0</v>
      </c>
      <c r="Q145" s="370"/>
      <c r="R145" s="370"/>
      <c r="S145" s="10"/>
      <c r="T145" s="10"/>
      <c r="U145" s="10"/>
      <c r="V145" s="651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</row>
    <row r="146" spans="1:36" ht="12.75" customHeight="1" x14ac:dyDescent="0.2">
      <c r="A146" s="168" t="s">
        <v>755</v>
      </c>
      <c r="B146" s="185" t="s">
        <v>576</v>
      </c>
      <c r="C146" s="706"/>
      <c r="D146" s="707"/>
      <c r="E146" s="707"/>
      <c r="F146" s="708"/>
      <c r="G146" s="693">
        <v>1</v>
      </c>
      <c r="H146" s="79"/>
      <c r="I146" s="163"/>
      <c r="J146" s="183"/>
      <c r="K146" s="598">
        <v>10</v>
      </c>
      <c r="L146" s="370"/>
      <c r="M146" s="370"/>
      <c r="N146" s="183"/>
      <c r="O146" s="230">
        <f t="shared" si="102"/>
        <v>0</v>
      </c>
      <c r="P146" s="230">
        <f t="shared" si="103"/>
        <v>0</v>
      </c>
      <c r="Q146" s="370"/>
      <c r="R146" s="370"/>
      <c r="S146" s="10"/>
      <c r="T146" s="10"/>
      <c r="U146" s="10"/>
      <c r="V146" s="651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</row>
    <row r="147" spans="1:36" ht="12.75" customHeight="1" x14ac:dyDescent="0.2">
      <c r="A147" s="168" t="s">
        <v>577</v>
      </c>
      <c r="B147" s="185" t="s">
        <v>578</v>
      </c>
      <c r="C147" s="706"/>
      <c r="D147" s="707"/>
      <c r="E147" s="707"/>
      <c r="F147" s="708"/>
      <c r="G147" s="693">
        <v>2</v>
      </c>
      <c r="H147" s="79"/>
      <c r="I147" s="163"/>
      <c r="J147" s="183"/>
      <c r="K147" s="598">
        <v>3</v>
      </c>
      <c r="L147" s="370"/>
      <c r="M147" s="370"/>
      <c r="N147" s="183"/>
      <c r="O147" s="230">
        <f t="shared" si="102"/>
        <v>0</v>
      </c>
      <c r="P147" s="230">
        <f t="shared" si="103"/>
        <v>0</v>
      </c>
      <c r="Q147" s="370"/>
      <c r="R147" s="370"/>
      <c r="S147" s="10"/>
      <c r="T147" s="10"/>
      <c r="U147" s="10"/>
      <c r="V147" s="651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</row>
    <row r="148" spans="1:36" ht="12.75" customHeight="1" x14ac:dyDescent="0.2">
      <c r="A148" s="168" t="s">
        <v>579</v>
      </c>
      <c r="B148" s="185" t="s">
        <v>580</v>
      </c>
      <c r="C148" s="706"/>
      <c r="D148" s="707"/>
      <c r="E148" s="707"/>
      <c r="F148" s="708"/>
      <c r="G148" s="693">
        <v>2</v>
      </c>
      <c r="H148" s="79"/>
      <c r="I148" s="163"/>
      <c r="J148" s="183"/>
      <c r="K148" s="598">
        <v>6</v>
      </c>
      <c r="L148" s="370"/>
      <c r="M148" s="370"/>
      <c r="N148" s="183"/>
      <c r="O148" s="230">
        <f t="shared" si="102"/>
        <v>0</v>
      </c>
      <c r="P148" s="230">
        <f t="shared" si="103"/>
        <v>0</v>
      </c>
      <c r="Q148" s="370"/>
      <c r="R148" s="370"/>
      <c r="S148" s="10"/>
      <c r="T148" s="10"/>
      <c r="U148" s="10"/>
      <c r="V148" s="651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</row>
    <row r="149" spans="1:36" ht="12.75" customHeight="1" x14ac:dyDescent="0.2">
      <c r="A149" s="168" t="s">
        <v>581</v>
      </c>
      <c r="B149" s="185" t="s">
        <v>582</v>
      </c>
      <c r="C149" s="706"/>
      <c r="D149" s="707"/>
      <c r="E149" s="707"/>
      <c r="F149" s="708"/>
      <c r="G149" s="167">
        <v>0</v>
      </c>
      <c r="H149" s="79"/>
      <c r="I149" s="163"/>
      <c r="J149" s="183"/>
      <c r="K149" s="598"/>
      <c r="L149" s="370"/>
      <c r="M149" s="370"/>
      <c r="N149" s="183"/>
      <c r="O149" s="230">
        <f t="shared" si="102"/>
        <v>0</v>
      </c>
      <c r="P149" s="230">
        <f t="shared" si="103"/>
        <v>0</v>
      </c>
      <c r="Q149" s="370"/>
      <c r="R149" s="370"/>
      <c r="S149" s="10"/>
      <c r="T149" s="10"/>
      <c r="U149" s="10"/>
      <c r="V149" s="651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</row>
    <row r="150" spans="1:36" ht="12.75" customHeight="1" x14ac:dyDescent="0.2">
      <c r="A150" s="168" t="s">
        <v>583</v>
      </c>
      <c r="B150" s="185" t="s">
        <v>584</v>
      </c>
      <c r="C150" s="706"/>
      <c r="D150" s="707"/>
      <c r="E150" s="707"/>
      <c r="F150" s="708"/>
      <c r="G150" s="693">
        <v>5</v>
      </c>
      <c r="H150" s="79"/>
      <c r="I150" s="163"/>
      <c r="J150" s="183"/>
      <c r="K150" s="598">
        <v>8</v>
      </c>
      <c r="L150" s="370"/>
      <c r="M150" s="370"/>
      <c r="N150" s="183"/>
      <c r="O150" s="230">
        <f t="shared" si="102"/>
        <v>0</v>
      </c>
      <c r="P150" s="230">
        <f t="shared" si="103"/>
        <v>0</v>
      </c>
      <c r="Q150" s="370"/>
      <c r="R150" s="370"/>
      <c r="S150" s="10"/>
      <c r="T150" s="10"/>
      <c r="U150" s="10"/>
      <c r="V150" s="651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</row>
    <row r="151" spans="1:36" ht="12.75" customHeight="1" x14ac:dyDescent="0.2">
      <c r="A151" s="168" t="s">
        <v>585</v>
      </c>
      <c r="B151" s="185" t="s">
        <v>586</v>
      </c>
      <c r="C151" s="706"/>
      <c r="D151" s="707"/>
      <c r="E151" s="707"/>
      <c r="F151" s="708"/>
      <c r="G151" s="167">
        <v>0</v>
      </c>
      <c r="H151" s="79"/>
      <c r="I151" s="163"/>
      <c r="J151" s="183"/>
      <c r="K151" s="598"/>
      <c r="L151" s="370"/>
      <c r="M151" s="370"/>
      <c r="N151" s="183"/>
      <c r="O151" s="230">
        <f t="shared" si="102"/>
        <v>0</v>
      </c>
      <c r="P151" s="230">
        <f t="shared" si="103"/>
        <v>0</v>
      </c>
      <c r="Q151" s="370"/>
      <c r="R151" s="370"/>
      <c r="S151" s="10"/>
      <c r="T151" s="10"/>
      <c r="U151" s="10"/>
      <c r="V151" s="651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</row>
    <row r="152" spans="1:36" ht="12.75" customHeight="1" x14ac:dyDescent="0.2">
      <c r="A152" s="168" t="s">
        <v>587</v>
      </c>
      <c r="B152" s="185" t="s">
        <v>588</v>
      </c>
      <c r="C152" s="706"/>
      <c r="D152" s="707"/>
      <c r="E152" s="707"/>
      <c r="F152" s="708"/>
      <c r="G152" s="693">
        <v>3</v>
      </c>
      <c r="H152" s="79"/>
      <c r="I152" s="163"/>
      <c r="J152" s="183"/>
      <c r="K152" s="598">
        <v>7</v>
      </c>
      <c r="L152" s="370"/>
      <c r="M152" s="370"/>
      <c r="N152" s="183"/>
      <c r="O152" s="230">
        <f t="shared" si="102"/>
        <v>0</v>
      </c>
      <c r="P152" s="230">
        <f t="shared" si="103"/>
        <v>0</v>
      </c>
      <c r="Q152" s="370"/>
      <c r="R152" s="370"/>
      <c r="S152" s="10"/>
      <c r="T152" s="10"/>
      <c r="U152" s="10"/>
      <c r="V152" s="651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</row>
    <row r="153" spans="1:36" ht="12.75" customHeight="1" x14ac:dyDescent="0.2">
      <c r="A153" s="168" t="s">
        <v>589</v>
      </c>
      <c r="B153" s="185" t="s">
        <v>590</v>
      </c>
      <c r="C153" s="706"/>
      <c r="D153" s="707"/>
      <c r="E153" s="707"/>
      <c r="F153" s="708"/>
      <c r="G153" s="693">
        <v>2</v>
      </c>
      <c r="H153" s="79"/>
      <c r="I153" s="163"/>
      <c r="J153" s="183"/>
      <c r="K153" s="598">
        <v>11</v>
      </c>
      <c r="L153" s="370"/>
      <c r="M153" s="370"/>
      <c r="N153" s="183"/>
      <c r="O153" s="230">
        <f t="shared" si="102"/>
        <v>0</v>
      </c>
      <c r="P153" s="230">
        <f t="shared" si="103"/>
        <v>0</v>
      </c>
      <c r="Q153" s="370"/>
      <c r="R153" s="370"/>
      <c r="S153" s="10"/>
      <c r="T153" s="10"/>
      <c r="U153" s="10"/>
      <c r="V153" s="651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</row>
    <row r="154" spans="1:36" ht="12.75" customHeight="1" x14ac:dyDescent="0.2">
      <c r="A154" s="168" t="s">
        <v>591</v>
      </c>
      <c r="B154" s="185" t="s">
        <v>592</v>
      </c>
      <c r="C154" s="706"/>
      <c r="D154" s="707"/>
      <c r="E154" s="707"/>
      <c r="F154" s="708"/>
      <c r="G154" s="693">
        <v>3</v>
      </c>
      <c r="H154" s="316">
        <v>2</v>
      </c>
      <c r="I154" s="167"/>
      <c r="J154" s="889"/>
      <c r="K154" s="598">
        <v>9</v>
      </c>
      <c r="L154" s="370"/>
      <c r="M154" s="370"/>
      <c r="N154" s="889" t="s">
        <v>81</v>
      </c>
      <c r="O154" s="230">
        <f t="shared" si="102"/>
        <v>2</v>
      </c>
      <c r="P154" s="230">
        <f t="shared" si="103"/>
        <v>0</v>
      </c>
      <c r="Q154" s="370"/>
      <c r="R154" s="370"/>
      <c r="S154" s="10"/>
      <c r="T154" s="10"/>
      <c r="U154" s="10"/>
      <c r="V154" s="651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</row>
    <row r="155" spans="1:36" ht="12.75" customHeight="1" x14ac:dyDescent="0.2">
      <c r="A155" s="168" t="s">
        <v>593</v>
      </c>
      <c r="B155" s="185"/>
      <c r="C155" s="706"/>
      <c r="D155" s="707"/>
      <c r="E155" s="707"/>
      <c r="F155" s="708"/>
      <c r="G155" s="693"/>
      <c r="H155" s="316"/>
      <c r="I155" s="167"/>
      <c r="J155" s="183"/>
      <c r="K155" s="598">
        <v>15</v>
      </c>
      <c r="L155" s="370"/>
      <c r="M155" s="370"/>
      <c r="N155" s="183"/>
      <c r="O155" s="230">
        <f t="shared" si="102"/>
        <v>0</v>
      </c>
      <c r="P155" s="230">
        <f t="shared" si="103"/>
        <v>0</v>
      </c>
      <c r="Q155" s="370"/>
      <c r="R155" s="370"/>
      <c r="S155" s="10"/>
      <c r="T155" s="10"/>
      <c r="U155" s="10"/>
      <c r="V155" s="651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</row>
    <row r="156" spans="1:36" ht="12.75" customHeight="1" x14ac:dyDescent="0.2">
      <c r="A156" s="168" t="s">
        <v>596</v>
      </c>
      <c r="B156" s="185" t="s">
        <v>597</v>
      </c>
      <c r="C156" s="724"/>
      <c r="D156" s="725"/>
      <c r="E156" s="725"/>
      <c r="F156" s="726"/>
      <c r="G156" s="1638">
        <v>111</v>
      </c>
      <c r="H156" s="316">
        <v>4</v>
      </c>
      <c r="I156" s="316">
        <v>12</v>
      </c>
      <c r="J156" s="889"/>
      <c r="K156" s="1641">
        <v>585</v>
      </c>
      <c r="L156" s="370"/>
      <c r="M156" s="370"/>
      <c r="N156" s="889" t="s">
        <v>81</v>
      </c>
      <c r="O156" s="230">
        <f t="shared" si="102"/>
        <v>4</v>
      </c>
      <c r="P156" s="230">
        <f t="shared" si="103"/>
        <v>0</v>
      </c>
      <c r="Q156" s="370"/>
      <c r="R156" s="370"/>
      <c r="S156" s="10"/>
      <c r="T156" s="10"/>
      <c r="U156" s="10"/>
      <c r="V156" s="651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</row>
    <row r="157" spans="1:36" ht="12.75" customHeight="1" x14ac:dyDescent="0.2">
      <c r="A157" s="709" t="s">
        <v>598</v>
      </c>
      <c r="B157" s="185" t="s">
        <v>599</v>
      </c>
      <c r="C157" s="727"/>
      <c r="D157" s="650"/>
      <c r="E157" s="650"/>
      <c r="F157" s="728"/>
      <c r="G157" s="1660"/>
      <c r="H157" s="316">
        <v>2</v>
      </c>
      <c r="I157" s="316">
        <v>4</v>
      </c>
      <c r="J157" s="889"/>
      <c r="K157" s="1623"/>
      <c r="L157" s="370"/>
      <c r="M157" s="370"/>
      <c r="N157" s="889" t="s">
        <v>81</v>
      </c>
      <c r="O157" s="230">
        <f t="shared" si="102"/>
        <v>2</v>
      </c>
      <c r="P157" s="230">
        <f t="shared" si="103"/>
        <v>0</v>
      </c>
      <c r="Q157" s="370"/>
      <c r="R157" s="370"/>
      <c r="S157" s="10"/>
      <c r="T157" s="10"/>
      <c r="U157" s="10"/>
      <c r="V157" s="651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</row>
    <row r="158" spans="1:36" ht="12.75" customHeight="1" x14ac:dyDescent="0.2">
      <c r="A158" s="710" t="s">
        <v>600</v>
      </c>
      <c r="B158" s="185" t="s">
        <v>601</v>
      </c>
      <c r="C158" s="727"/>
      <c r="D158" s="650"/>
      <c r="E158" s="650"/>
      <c r="F158" s="728"/>
      <c r="G158" s="1660"/>
      <c r="H158" s="316">
        <v>2</v>
      </c>
      <c r="I158" s="316">
        <v>2</v>
      </c>
      <c r="J158" s="889"/>
      <c r="K158" s="1623"/>
      <c r="L158" s="370"/>
      <c r="M158" s="370"/>
      <c r="N158" s="889" t="s">
        <v>81</v>
      </c>
      <c r="O158" s="230">
        <f t="shared" si="102"/>
        <v>2</v>
      </c>
      <c r="P158" s="230">
        <f t="shared" si="103"/>
        <v>0</v>
      </c>
      <c r="Q158" s="370"/>
      <c r="R158" s="370"/>
      <c r="S158" s="10"/>
      <c r="T158" s="10"/>
      <c r="U158" s="10"/>
      <c r="V158" s="651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</row>
    <row r="159" spans="1:36" ht="12.75" customHeight="1" x14ac:dyDescent="0.2">
      <c r="A159" s="168" t="s">
        <v>602</v>
      </c>
      <c r="B159" s="185" t="s">
        <v>603</v>
      </c>
      <c r="C159" s="727"/>
      <c r="D159" s="650"/>
      <c r="E159" s="650"/>
      <c r="F159" s="728"/>
      <c r="G159" s="1660"/>
      <c r="H159" s="316">
        <v>15</v>
      </c>
      <c r="I159" s="316">
        <v>18</v>
      </c>
      <c r="J159" s="889"/>
      <c r="K159" s="1623"/>
      <c r="L159" s="370"/>
      <c r="M159" s="370"/>
      <c r="N159" s="889" t="s">
        <v>81</v>
      </c>
      <c r="O159" s="230">
        <f t="shared" si="102"/>
        <v>15</v>
      </c>
      <c r="P159" s="230">
        <f t="shared" si="103"/>
        <v>0</v>
      </c>
      <c r="Q159" s="370"/>
      <c r="R159" s="370"/>
      <c r="S159" s="10"/>
      <c r="T159" s="10"/>
      <c r="U159" s="10"/>
      <c r="V159" s="651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</row>
    <row r="160" spans="1:36" ht="12.75" customHeight="1" x14ac:dyDescent="0.2">
      <c r="A160" s="168" t="s">
        <v>604</v>
      </c>
      <c r="B160" s="185" t="s">
        <v>605</v>
      </c>
      <c r="C160" s="727"/>
      <c r="D160" s="650"/>
      <c r="E160" s="650"/>
      <c r="F160" s="728"/>
      <c r="G160" s="1660"/>
      <c r="H160" s="316">
        <v>3</v>
      </c>
      <c r="I160" s="79"/>
      <c r="J160" s="889"/>
      <c r="K160" s="1623"/>
      <c r="L160" s="370"/>
      <c r="M160" s="370"/>
      <c r="N160" s="889" t="s">
        <v>81</v>
      </c>
      <c r="O160" s="230">
        <f t="shared" si="102"/>
        <v>3</v>
      </c>
      <c r="P160" s="230">
        <f t="shared" si="103"/>
        <v>0</v>
      </c>
      <c r="Q160" s="370"/>
      <c r="R160" s="370"/>
      <c r="S160" s="10"/>
      <c r="T160" s="10"/>
      <c r="U160" s="10"/>
      <c r="V160" s="651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</row>
    <row r="161" spans="1:36" ht="12.75" customHeight="1" x14ac:dyDescent="0.2">
      <c r="A161" s="168" t="s">
        <v>606</v>
      </c>
      <c r="B161" s="185" t="s">
        <v>607</v>
      </c>
      <c r="C161" s="727"/>
      <c r="D161" s="650"/>
      <c r="E161" s="650"/>
      <c r="F161" s="728"/>
      <c r="G161" s="1660"/>
      <c r="H161" s="316">
        <v>3</v>
      </c>
      <c r="I161" s="316">
        <v>14</v>
      </c>
      <c r="J161" s="889"/>
      <c r="K161" s="1623"/>
      <c r="L161" s="370"/>
      <c r="M161" s="370"/>
      <c r="N161" s="889" t="s">
        <v>81</v>
      </c>
      <c r="O161" s="230">
        <f t="shared" si="102"/>
        <v>3</v>
      </c>
      <c r="P161" s="230">
        <f t="shared" si="103"/>
        <v>0</v>
      </c>
      <c r="Q161" s="370"/>
      <c r="R161" s="370"/>
      <c r="S161" s="10"/>
      <c r="T161" s="10"/>
      <c r="U161" s="10"/>
      <c r="V161" s="651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</row>
    <row r="162" spans="1:36" ht="12.75" customHeight="1" x14ac:dyDescent="0.2">
      <c r="A162" s="168" t="s">
        <v>608</v>
      </c>
      <c r="B162" s="185" t="s">
        <v>609</v>
      </c>
      <c r="C162" s="727"/>
      <c r="D162" s="650"/>
      <c r="E162" s="650"/>
      <c r="F162" s="728"/>
      <c r="G162" s="1660"/>
      <c r="H162" s="316"/>
      <c r="I162" s="316">
        <v>2</v>
      </c>
      <c r="J162" s="889"/>
      <c r="K162" s="1623"/>
      <c r="L162" s="370"/>
      <c r="M162" s="370"/>
      <c r="N162" s="889"/>
      <c r="O162" s="230">
        <f t="shared" si="102"/>
        <v>0</v>
      </c>
      <c r="P162" s="230">
        <f t="shared" si="103"/>
        <v>0</v>
      </c>
      <c r="Q162" s="370"/>
      <c r="R162" s="370"/>
      <c r="S162" s="10"/>
      <c r="T162" s="10"/>
      <c r="U162" s="10"/>
      <c r="V162" s="651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</row>
    <row r="163" spans="1:36" ht="12.75" customHeight="1" x14ac:dyDescent="0.2">
      <c r="A163" s="168" t="s">
        <v>610</v>
      </c>
      <c r="B163" s="185" t="s">
        <v>611</v>
      </c>
      <c r="C163" s="727"/>
      <c r="D163" s="650"/>
      <c r="E163" s="650"/>
      <c r="F163" s="728"/>
      <c r="G163" s="1660"/>
      <c r="H163" s="316">
        <v>17</v>
      </c>
      <c r="I163" s="316">
        <v>18</v>
      </c>
      <c r="J163" s="889"/>
      <c r="K163" s="1623"/>
      <c r="L163" s="370"/>
      <c r="M163" s="370"/>
      <c r="N163" s="889" t="s">
        <v>81</v>
      </c>
      <c r="O163" s="230">
        <f t="shared" si="102"/>
        <v>17</v>
      </c>
      <c r="P163" s="230">
        <f t="shared" si="103"/>
        <v>0</v>
      </c>
      <c r="Q163" s="370"/>
      <c r="R163" s="370"/>
      <c r="S163" s="10"/>
      <c r="T163" s="10"/>
      <c r="U163" s="10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6" ht="12.75" customHeight="1" x14ac:dyDescent="0.2">
      <c r="A164" s="168" t="s">
        <v>612</v>
      </c>
      <c r="B164" s="185"/>
      <c r="C164" s="727"/>
      <c r="D164" s="650"/>
      <c r="E164" s="650"/>
      <c r="F164" s="728"/>
      <c r="G164" s="1660"/>
      <c r="H164" s="316"/>
      <c r="I164" s="316">
        <v>4</v>
      </c>
      <c r="J164" s="889"/>
      <c r="K164" s="1623"/>
      <c r="L164" s="370"/>
      <c r="M164" s="370"/>
      <c r="N164" s="889"/>
      <c r="O164" s="230">
        <f t="shared" si="102"/>
        <v>0</v>
      </c>
      <c r="P164" s="230">
        <f t="shared" si="103"/>
        <v>0</v>
      </c>
      <c r="Q164" s="370"/>
      <c r="R164" s="370"/>
      <c r="S164" s="10"/>
      <c r="T164" s="10"/>
      <c r="U164" s="10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6" ht="12.75" customHeight="1" x14ac:dyDescent="0.2">
      <c r="A165" s="168" t="s">
        <v>613</v>
      </c>
      <c r="B165" s="185" t="s">
        <v>614</v>
      </c>
      <c r="C165" s="727"/>
      <c r="D165" s="650"/>
      <c r="E165" s="650"/>
      <c r="F165" s="728"/>
      <c r="G165" s="1660"/>
      <c r="H165" s="316"/>
      <c r="I165" s="79"/>
      <c r="J165" s="889"/>
      <c r="K165" s="1623"/>
      <c r="L165" s="370"/>
      <c r="M165" s="370"/>
      <c r="N165" s="889"/>
      <c r="O165" s="230">
        <f t="shared" si="102"/>
        <v>0</v>
      </c>
      <c r="P165" s="230">
        <f t="shared" si="103"/>
        <v>0</v>
      </c>
      <c r="Q165" s="370"/>
      <c r="R165" s="370"/>
      <c r="S165" s="10"/>
      <c r="T165" s="10"/>
      <c r="U165" s="10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6" ht="12.75" customHeight="1" x14ac:dyDescent="0.2">
      <c r="A166" s="168" t="s">
        <v>615</v>
      </c>
      <c r="B166" s="185" t="s">
        <v>616</v>
      </c>
      <c r="C166" s="727"/>
      <c r="D166" s="650"/>
      <c r="E166" s="650"/>
      <c r="F166" s="728"/>
      <c r="G166" s="1660"/>
      <c r="H166" s="316">
        <v>7</v>
      </c>
      <c r="I166" s="316">
        <v>9</v>
      </c>
      <c r="J166" s="889"/>
      <c r="K166" s="1623"/>
      <c r="L166" s="370"/>
      <c r="M166" s="370"/>
      <c r="N166" s="889" t="s">
        <v>81</v>
      </c>
      <c r="O166" s="230">
        <f t="shared" si="102"/>
        <v>7</v>
      </c>
      <c r="P166" s="230">
        <f t="shared" si="103"/>
        <v>0</v>
      </c>
      <c r="Q166" s="370"/>
      <c r="R166" s="370"/>
      <c r="S166" s="10"/>
      <c r="T166" s="10"/>
      <c r="U166" s="10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6" ht="12.75" customHeight="1" x14ac:dyDescent="0.2">
      <c r="A167" s="168" t="s">
        <v>617</v>
      </c>
      <c r="B167" s="185" t="s">
        <v>618</v>
      </c>
      <c r="C167" s="727"/>
      <c r="D167" s="650"/>
      <c r="E167" s="650"/>
      <c r="F167" s="728"/>
      <c r="G167" s="1660"/>
      <c r="H167" s="316">
        <v>8</v>
      </c>
      <c r="I167" s="316">
        <v>21</v>
      </c>
      <c r="J167" s="889"/>
      <c r="K167" s="1623"/>
      <c r="L167" s="370"/>
      <c r="M167" s="370"/>
      <c r="N167" s="889" t="s">
        <v>81</v>
      </c>
      <c r="O167" s="230">
        <f t="shared" si="102"/>
        <v>8</v>
      </c>
      <c r="P167" s="230">
        <f t="shared" si="103"/>
        <v>0</v>
      </c>
      <c r="Q167" s="370"/>
      <c r="R167" s="370"/>
      <c r="S167" s="10"/>
      <c r="T167" s="10"/>
      <c r="U167" s="10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6" ht="12.75" customHeight="1" x14ac:dyDescent="0.2">
      <c r="A168" s="168" t="s">
        <v>619</v>
      </c>
      <c r="B168" s="185" t="s">
        <v>620</v>
      </c>
      <c r="C168" s="729"/>
      <c r="D168" s="730"/>
      <c r="E168" s="730"/>
      <c r="F168" s="731"/>
      <c r="G168" s="1661"/>
      <c r="H168" s="316">
        <v>4</v>
      </c>
      <c r="I168" s="316">
        <v>5</v>
      </c>
      <c r="J168" s="889"/>
      <c r="K168" s="1623"/>
      <c r="L168" s="370"/>
      <c r="M168" s="370"/>
      <c r="N168" s="889" t="s">
        <v>81</v>
      </c>
      <c r="O168" s="230">
        <f t="shared" si="102"/>
        <v>4</v>
      </c>
      <c r="P168" s="230">
        <f t="shared" si="103"/>
        <v>0</v>
      </c>
      <c r="Q168" s="370"/>
      <c r="R168" s="370"/>
      <c r="S168" s="10"/>
      <c r="T168" s="10"/>
      <c r="U168" s="10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6" ht="12.75" customHeight="1" x14ac:dyDescent="0.2">
      <c r="A169" s="1409" t="s">
        <v>621</v>
      </c>
      <c r="B169" s="1413"/>
      <c r="C169" s="175"/>
      <c r="D169" s="176"/>
      <c r="E169" s="176"/>
      <c r="F169" s="886"/>
      <c r="G169" s="16">
        <f>SUM(G132:G167)</f>
        <v>163</v>
      </c>
      <c r="H169" s="16">
        <f t="shared" ref="H169:I169" si="104">SUM(H132:H168)</f>
        <v>126</v>
      </c>
      <c r="I169" s="16">
        <f t="shared" si="104"/>
        <v>159</v>
      </c>
      <c r="J169" s="652"/>
      <c r="K169" s="16">
        <f>SUM(K132:K168)</f>
        <v>787</v>
      </c>
      <c r="L169" s="370"/>
      <c r="M169" s="370"/>
      <c r="N169" s="652"/>
      <c r="O169" s="652"/>
      <c r="P169" s="651"/>
      <c r="Q169" s="370"/>
      <c r="R169" s="370"/>
      <c r="S169" s="10"/>
      <c r="T169" s="10"/>
      <c r="U169" s="10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6" ht="12.75" customHeight="1" x14ac:dyDescent="0.2">
      <c r="A170" s="651"/>
      <c r="B170" s="108"/>
      <c r="C170" s="109"/>
      <c r="D170" s="109"/>
      <c r="E170" s="109"/>
      <c r="F170" s="109"/>
      <c r="G170" s="109"/>
      <c r="H170" s="148"/>
      <c r="I170" s="8"/>
      <c r="J170" s="183"/>
      <c r="K170" s="370"/>
      <c r="L170" s="370"/>
      <c r="M170" s="370"/>
      <c r="N170" s="183"/>
      <c r="O170" s="889"/>
      <c r="P170" s="651"/>
      <c r="Q170" s="370"/>
      <c r="R170" s="370"/>
      <c r="S170" s="10"/>
      <c r="T170" s="10"/>
      <c r="U170" s="10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6" ht="15" customHeight="1" x14ac:dyDescent="0.25">
      <c r="A171" s="1637" t="s">
        <v>622</v>
      </c>
      <c r="B171" s="1413"/>
      <c r="C171" s="653" t="s">
        <v>5</v>
      </c>
      <c r="D171" s="1414" t="s">
        <v>6</v>
      </c>
      <c r="E171" s="1413"/>
      <c r="F171" s="653" t="s">
        <v>7</v>
      </c>
      <c r="G171" s="653" t="s">
        <v>8</v>
      </c>
      <c r="H171" s="653" t="s">
        <v>9</v>
      </c>
      <c r="I171" s="16" t="s">
        <v>63</v>
      </c>
      <c r="J171" s="177"/>
      <c r="K171" s="370"/>
      <c r="L171" s="370"/>
      <c r="M171" s="370"/>
      <c r="N171" s="177"/>
      <c r="O171" s="118"/>
      <c r="P171" s="651"/>
      <c r="Q171" s="370"/>
      <c r="R171" s="370"/>
      <c r="S171" s="10"/>
      <c r="T171" s="10"/>
      <c r="U171" s="10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6" ht="14.25" customHeight="1" x14ac:dyDescent="0.2">
      <c r="A172" s="315" t="s">
        <v>333</v>
      </c>
      <c r="B172" s="185" t="s">
        <v>623</v>
      </c>
      <c r="C172" s="900">
        <v>15</v>
      </c>
      <c r="D172" s="1630">
        <v>0</v>
      </c>
      <c r="E172" s="1413"/>
      <c r="F172" s="901">
        <v>20</v>
      </c>
      <c r="G172" s="316">
        <v>25</v>
      </c>
      <c r="H172" s="79"/>
      <c r="I172" s="179">
        <v>10</v>
      </c>
      <c r="J172" s="177"/>
      <c r="K172" s="370"/>
      <c r="L172" s="370"/>
      <c r="M172" s="370"/>
      <c r="N172" s="177"/>
      <c r="O172" s="230">
        <f t="shared" ref="O172:O184" si="105">IF(N172="*",$H172,0)</f>
        <v>0</v>
      </c>
      <c r="P172" s="230">
        <f t="shared" ref="P172:P184" si="106">IF(N172="**",$H172,0)</f>
        <v>0</v>
      </c>
      <c r="Q172" s="370"/>
      <c r="R172" s="370"/>
      <c r="S172" s="10"/>
      <c r="T172" s="10"/>
      <c r="U172" s="10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6" ht="12.75" customHeight="1" x14ac:dyDescent="0.2">
      <c r="A173" s="315" t="s">
        <v>624</v>
      </c>
      <c r="B173" s="185"/>
      <c r="C173" s="900">
        <v>12</v>
      </c>
      <c r="D173" s="1630">
        <v>12</v>
      </c>
      <c r="E173" s="1413"/>
      <c r="F173" s="901">
        <v>18</v>
      </c>
      <c r="G173" s="316">
        <v>18</v>
      </c>
      <c r="H173" s="316">
        <v>5</v>
      </c>
      <c r="I173" s="693">
        <v>5</v>
      </c>
      <c r="J173" s="183"/>
      <c r="K173" s="370"/>
      <c r="L173" s="370"/>
      <c r="M173" s="370"/>
      <c r="N173" s="183" t="s">
        <v>81</v>
      </c>
      <c r="O173" s="230">
        <f t="shared" si="105"/>
        <v>5</v>
      </c>
      <c r="P173" s="230">
        <f t="shared" si="106"/>
        <v>0</v>
      </c>
      <c r="Q173" s="370"/>
      <c r="R173" s="370"/>
      <c r="S173" s="10"/>
      <c r="T173" s="10"/>
      <c r="U173" s="10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6" ht="15" customHeight="1" x14ac:dyDescent="0.2">
      <c r="A174" s="315" t="s">
        <v>625</v>
      </c>
      <c r="B174" s="185"/>
      <c r="C174" s="900">
        <v>10</v>
      </c>
      <c r="D174" s="1630">
        <v>10</v>
      </c>
      <c r="E174" s="1413"/>
      <c r="F174" s="901">
        <v>20</v>
      </c>
      <c r="G174" s="316">
        <v>20</v>
      </c>
      <c r="H174" s="79"/>
      <c r="I174" s="693">
        <v>10</v>
      </c>
      <c r="J174" s="177"/>
      <c r="K174" s="370"/>
      <c r="L174" s="370"/>
      <c r="M174" s="370"/>
      <c r="N174" s="177"/>
      <c r="O174" s="230">
        <f t="shared" si="105"/>
        <v>0</v>
      </c>
      <c r="P174" s="230">
        <f t="shared" si="106"/>
        <v>0</v>
      </c>
      <c r="Q174" s="370"/>
      <c r="R174" s="370"/>
      <c r="S174" s="10"/>
      <c r="T174" s="10"/>
      <c r="U174" s="10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6" ht="15" customHeight="1" x14ac:dyDescent="0.2">
      <c r="A175" s="315" t="s">
        <v>626</v>
      </c>
      <c r="B175" s="185" t="s">
        <v>627</v>
      </c>
      <c r="C175" s="900">
        <v>25</v>
      </c>
      <c r="D175" s="1630">
        <v>10</v>
      </c>
      <c r="E175" s="1413"/>
      <c r="F175" s="901">
        <v>25</v>
      </c>
      <c r="G175" s="316">
        <v>15</v>
      </c>
      <c r="H175" s="79"/>
      <c r="I175" s="693">
        <v>6</v>
      </c>
      <c r="J175" s="177"/>
      <c r="K175" s="370"/>
      <c r="L175" s="370"/>
      <c r="M175" s="370"/>
      <c r="N175" s="177"/>
      <c r="O175" s="230">
        <f t="shared" si="105"/>
        <v>0</v>
      </c>
      <c r="P175" s="230">
        <f t="shared" si="106"/>
        <v>0</v>
      </c>
      <c r="Q175" s="370"/>
      <c r="R175" s="370"/>
      <c r="S175" s="10"/>
      <c r="T175" s="10"/>
      <c r="U175" s="10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6" ht="12.75" customHeight="1" x14ac:dyDescent="0.2">
      <c r="A176" s="315" t="s">
        <v>628</v>
      </c>
      <c r="B176" s="185" t="s">
        <v>629</v>
      </c>
      <c r="C176" s="900">
        <v>13</v>
      </c>
      <c r="D176" s="1630">
        <v>16</v>
      </c>
      <c r="E176" s="1413"/>
      <c r="F176" s="901">
        <v>13</v>
      </c>
      <c r="G176" s="316">
        <v>8</v>
      </c>
      <c r="H176" s="79"/>
      <c r="I176" s="163"/>
      <c r="J176" s="177"/>
      <c r="K176" s="370"/>
      <c r="L176" s="370"/>
      <c r="M176" s="370"/>
      <c r="N176" s="177"/>
      <c r="O176" s="230">
        <f t="shared" si="105"/>
        <v>0</v>
      </c>
      <c r="P176" s="230">
        <f t="shared" si="106"/>
        <v>0</v>
      </c>
      <c r="Q176" s="370"/>
      <c r="R176" s="370"/>
      <c r="S176" s="10"/>
      <c r="T176" s="10"/>
      <c r="U176" s="10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1:36" ht="12.75" customHeight="1" x14ac:dyDescent="0.2">
      <c r="A177" s="315" t="s">
        <v>630</v>
      </c>
      <c r="B177" s="185" t="s">
        <v>631</v>
      </c>
      <c r="C177" s="316">
        <v>0</v>
      </c>
      <c r="D177" s="1630">
        <v>12</v>
      </c>
      <c r="E177" s="1413"/>
      <c r="F177" s="316"/>
      <c r="G177" s="316"/>
      <c r="H177" s="79"/>
      <c r="I177" s="163"/>
      <c r="J177" s="177"/>
      <c r="K177" s="370"/>
      <c r="L177" s="370"/>
      <c r="M177" s="370"/>
      <c r="N177" s="177"/>
      <c r="O177" s="230">
        <f t="shared" si="105"/>
        <v>0</v>
      </c>
      <c r="P177" s="230">
        <f t="shared" si="106"/>
        <v>0</v>
      </c>
      <c r="Q177" s="370"/>
      <c r="R177" s="370"/>
      <c r="S177" s="10"/>
      <c r="T177" s="10"/>
      <c r="U177" s="10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1:36" ht="12.75" customHeight="1" x14ac:dyDescent="0.2">
      <c r="A178" s="315" t="s">
        <v>632</v>
      </c>
      <c r="B178" s="185" t="s">
        <v>633</v>
      </c>
      <c r="C178" s="316">
        <v>15</v>
      </c>
      <c r="D178" s="1630">
        <v>15</v>
      </c>
      <c r="E178" s="1413"/>
      <c r="F178" s="316">
        <v>15</v>
      </c>
      <c r="G178" s="316">
        <v>15</v>
      </c>
      <c r="H178" s="79"/>
      <c r="I178" s="163"/>
      <c r="J178" s="177"/>
      <c r="K178" s="370"/>
      <c r="L178" s="370"/>
      <c r="M178" s="370"/>
      <c r="N178" s="177"/>
      <c r="O178" s="230">
        <f t="shared" si="105"/>
        <v>0</v>
      </c>
      <c r="P178" s="230">
        <f t="shared" si="106"/>
        <v>0</v>
      </c>
      <c r="Q178" s="370"/>
      <c r="R178" s="370"/>
      <c r="S178" s="10"/>
      <c r="T178" s="10"/>
      <c r="U178" s="10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1:36" ht="12.75" customHeight="1" x14ac:dyDescent="0.2">
      <c r="A179" s="315" t="s">
        <v>355</v>
      </c>
      <c r="B179" s="185" t="s">
        <v>634</v>
      </c>
      <c r="C179" s="316">
        <v>25</v>
      </c>
      <c r="D179" s="1630">
        <v>25</v>
      </c>
      <c r="E179" s="1413"/>
      <c r="F179" s="316">
        <v>25</v>
      </c>
      <c r="G179" s="316">
        <v>25</v>
      </c>
      <c r="H179" s="79"/>
      <c r="I179" s="163"/>
      <c r="J179" s="177"/>
      <c r="K179" s="370"/>
      <c r="L179" s="370"/>
      <c r="M179" s="370"/>
      <c r="N179" s="177"/>
      <c r="O179" s="230">
        <f t="shared" si="105"/>
        <v>0</v>
      </c>
      <c r="P179" s="230">
        <f t="shared" si="106"/>
        <v>0</v>
      </c>
      <c r="Q179" s="370"/>
      <c r="R179" s="370"/>
      <c r="S179" s="10"/>
      <c r="T179" s="10"/>
      <c r="U179" s="10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</row>
    <row r="180" spans="1:36" ht="12.75" customHeight="1" x14ac:dyDescent="0.2">
      <c r="A180" s="315" t="s">
        <v>635</v>
      </c>
      <c r="B180" s="185" t="s">
        <v>636</v>
      </c>
      <c r="C180" s="316">
        <v>10</v>
      </c>
      <c r="D180" s="1630">
        <v>5</v>
      </c>
      <c r="E180" s="1413"/>
      <c r="F180" s="316">
        <v>15</v>
      </c>
      <c r="G180" s="316">
        <v>5</v>
      </c>
      <c r="H180" s="79"/>
      <c r="I180" s="163"/>
      <c r="J180" s="177"/>
      <c r="K180" s="370"/>
      <c r="L180" s="370"/>
      <c r="M180" s="370"/>
      <c r="N180" s="177"/>
      <c r="O180" s="230">
        <f t="shared" si="105"/>
        <v>0</v>
      </c>
      <c r="P180" s="230">
        <f t="shared" si="106"/>
        <v>0</v>
      </c>
      <c r="Q180" s="370"/>
      <c r="R180" s="370"/>
      <c r="S180" s="10"/>
      <c r="T180" s="10"/>
      <c r="U180" s="10"/>
      <c r="V180" s="651"/>
      <c r="W180" s="651"/>
      <c r="X180" s="651"/>
      <c r="Y180" s="651"/>
      <c r="Z180" s="651"/>
      <c r="AA180" s="651"/>
      <c r="AB180" s="651"/>
      <c r="AC180" s="651"/>
      <c r="AD180" s="651"/>
      <c r="AE180" s="651"/>
      <c r="AF180" s="651"/>
      <c r="AG180" s="651"/>
      <c r="AH180" s="651"/>
      <c r="AI180" s="651"/>
      <c r="AJ180" s="651"/>
    </row>
    <row r="181" spans="1:36" ht="12.75" customHeight="1" x14ac:dyDescent="0.2">
      <c r="A181" s="315" t="s">
        <v>356</v>
      </c>
      <c r="B181" s="185" t="s">
        <v>637</v>
      </c>
      <c r="C181" s="316">
        <v>20</v>
      </c>
      <c r="D181" s="1630">
        <v>20</v>
      </c>
      <c r="E181" s="1413"/>
      <c r="F181" s="316">
        <v>20</v>
      </c>
      <c r="G181" s="316">
        <v>20</v>
      </c>
      <c r="H181" s="79"/>
      <c r="I181" s="163"/>
      <c r="J181" s="177"/>
      <c r="K181" s="370"/>
      <c r="L181" s="370"/>
      <c r="M181" s="370"/>
      <c r="N181" s="177"/>
      <c r="O181" s="230">
        <f t="shared" si="105"/>
        <v>0</v>
      </c>
      <c r="P181" s="230">
        <f t="shared" si="106"/>
        <v>0</v>
      </c>
      <c r="Q181" s="370"/>
      <c r="R181" s="370"/>
      <c r="S181" s="10"/>
      <c r="T181" s="10"/>
      <c r="U181" s="10"/>
      <c r="V181" s="651"/>
      <c r="W181" s="651"/>
      <c r="X181" s="651"/>
      <c r="Y181" s="651"/>
      <c r="Z181" s="651"/>
      <c r="AA181" s="651"/>
      <c r="AB181" s="651"/>
      <c r="AC181" s="651"/>
      <c r="AD181" s="651"/>
      <c r="AE181" s="651"/>
      <c r="AF181" s="651"/>
      <c r="AG181" s="651"/>
      <c r="AH181" s="651"/>
      <c r="AI181" s="651"/>
      <c r="AJ181" s="651"/>
    </row>
    <row r="182" spans="1:36" ht="12.75" customHeight="1" x14ac:dyDescent="0.2">
      <c r="A182" s="315" t="s">
        <v>638</v>
      </c>
      <c r="B182" s="185" t="s">
        <v>639</v>
      </c>
      <c r="C182" s="316">
        <v>10</v>
      </c>
      <c r="D182" s="1630">
        <v>10</v>
      </c>
      <c r="E182" s="1413"/>
      <c r="F182" s="316">
        <v>10</v>
      </c>
      <c r="G182" s="316">
        <v>10</v>
      </c>
      <c r="H182" s="79"/>
      <c r="I182" s="163"/>
      <c r="J182" s="177"/>
      <c r="K182" s="370"/>
      <c r="L182" s="370"/>
      <c r="M182" s="370"/>
      <c r="N182" s="177"/>
      <c r="O182" s="230">
        <f t="shared" si="105"/>
        <v>0</v>
      </c>
      <c r="P182" s="230">
        <f t="shared" si="106"/>
        <v>0</v>
      </c>
      <c r="Q182" s="370"/>
      <c r="R182" s="370"/>
      <c r="S182" s="10"/>
      <c r="T182" s="10"/>
      <c r="U182" s="10"/>
      <c r="V182" s="651"/>
      <c r="W182" s="651"/>
      <c r="X182" s="651"/>
      <c r="Y182" s="651"/>
      <c r="Z182" s="651"/>
      <c r="AA182" s="651"/>
      <c r="AB182" s="651"/>
      <c r="AC182" s="651"/>
      <c r="AD182" s="651"/>
      <c r="AE182" s="651"/>
      <c r="AF182" s="651"/>
      <c r="AG182" s="651"/>
      <c r="AH182" s="651"/>
      <c r="AI182" s="651"/>
      <c r="AJ182" s="651"/>
    </row>
    <row r="183" spans="1:36" ht="12.75" customHeight="1" x14ac:dyDescent="0.2">
      <c r="A183" s="315" t="s">
        <v>275</v>
      </c>
      <c r="B183" s="128" t="s">
        <v>640</v>
      </c>
      <c r="C183" s="900">
        <v>35</v>
      </c>
      <c r="D183" s="1630">
        <v>15</v>
      </c>
      <c r="E183" s="1413"/>
      <c r="F183" s="901">
        <v>35</v>
      </c>
      <c r="G183" s="316">
        <v>25</v>
      </c>
      <c r="H183" s="316">
        <v>6</v>
      </c>
      <c r="I183" s="163"/>
      <c r="J183" s="889"/>
      <c r="K183" s="370"/>
      <c r="L183" s="370"/>
      <c r="M183" s="370"/>
      <c r="N183" s="889" t="s">
        <v>81</v>
      </c>
      <c r="O183" s="230">
        <f t="shared" si="105"/>
        <v>6</v>
      </c>
      <c r="P183" s="230">
        <f t="shared" si="106"/>
        <v>0</v>
      </c>
      <c r="Q183" s="370"/>
      <c r="R183" s="370"/>
      <c r="S183" s="10"/>
      <c r="T183" s="10"/>
      <c r="U183" s="10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51"/>
      <c r="AI183" s="651"/>
      <c r="AJ183" s="651"/>
    </row>
    <row r="184" spans="1:36" ht="12.75" customHeight="1" x14ac:dyDescent="0.2">
      <c r="A184" s="315" t="s">
        <v>696</v>
      </c>
      <c r="B184" s="128" t="s">
        <v>642</v>
      </c>
      <c r="C184" s="900">
        <v>4</v>
      </c>
      <c r="D184" s="1630">
        <v>6</v>
      </c>
      <c r="E184" s="1413"/>
      <c r="F184" s="901">
        <v>4</v>
      </c>
      <c r="G184" s="79"/>
      <c r="H184" s="79"/>
      <c r="I184" s="163"/>
      <c r="J184" s="177"/>
      <c r="K184" s="370"/>
      <c r="L184" s="370"/>
      <c r="M184" s="370"/>
      <c r="N184" s="177"/>
      <c r="O184" s="230">
        <f t="shared" si="105"/>
        <v>0</v>
      </c>
      <c r="P184" s="230">
        <f t="shared" si="106"/>
        <v>0</v>
      </c>
      <c r="Q184" s="370"/>
      <c r="R184" s="370"/>
      <c r="S184" s="10"/>
      <c r="T184" s="10"/>
      <c r="U184" s="10"/>
      <c r="V184" s="651"/>
      <c r="W184" s="651"/>
      <c r="X184" s="651"/>
      <c r="Y184" s="651"/>
      <c r="Z184" s="651"/>
      <c r="AA184" s="651"/>
      <c r="AB184" s="651"/>
      <c r="AC184" s="651"/>
      <c r="AD184" s="651"/>
      <c r="AE184" s="651"/>
      <c r="AF184" s="651"/>
      <c r="AG184" s="651"/>
      <c r="AH184" s="651"/>
      <c r="AI184" s="651"/>
      <c r="AJ184" s="651"/>
    </row>
    <row r="185" spans="1:36" ht="12.75" customHeight="1" x14ac:dyDescent="0.2">
      <c r="A185" s="1409" t="s">
        <v>643</v>
      </c>
      <c r="B185" s="1413"/>
      <c r="C185" s="16">
        <f>SUM(C172:C184)</f>
        <v>194</v>
      </c>
      <c r="D185" s="1414">
        <f>SUM(D172:E184)</f>
        <v>156</v>
      </c>
      <c r="E185" s="1413"/>
      <c r="F185" s="16">
        <f t="shared" ref="F185:I185" si="107">SUM(F172:F184)</f>
        <v>220</v>
      </c>
      <c r="G185" s="16">
        <f t="shared" si="107"/>
        <v>186</v>
      </c>
      <c r="H185" s="16">
        <f t="shared" si="107"/>
        <v>11</v>
      </c>
      <c r="I185" s="16">
        <f t="shared" si="107"/>
        <v>31</v>
      </c>
      <c r="J185" s="711"/>
      <c r="K185" s="370"/>
      <c r="L185" s="370"/>
      <c r="M185" s="370"/>
      <c r="N185" s="711"/>
      <c r="O185" s="652"/>
      <c r="P185" s="651"/>
      <c r="Q185" s="370"/>
      <c r="R185" s="370"/>
      <c r="S185" s="124"/>
      <c r="T185" s="124"/>
      <c r="U185" s="124"/>
      <c r="V185" s="651"/>
      <c r="W185" s="651"/>
      <c r="X185" s="651"/>
      <c r="Y185" s="651"/>
      <c r="Z185" s="651"/>
      <c r="AA185" s="651"/>
      <c r="AB185" s="651"/>
      <c r="AC185" s="651"/>
      <c r="AD185" s="651"/>
      <c r="AE185" s="651"/>
      <c r="AF185" s="651"/>
      <c r="AG185" s="651"/>
      <c r="AH185" s="651"/>
      <c r="AI185" s="651"/>
      <c r="AJ185" s="651"/>
    </row>
    <row r="186" spans="1:36" ht="12.75" customHeight="1" x14ac:dyDescent="0.25">
      <c r="A186" s="1412" t="s">
        <v>644</v>
      </c>
      <c r="B186" s="1413"/>
      <c r="C186" s="653" t="s">
        <v>5</v>
      </c>
      <c r="D186" s="1414" t="s">
        <v>6</v>
      </c>
      <c r="E186" s="1413"/>
      <c r="F186" s="653" t="s">
        <v>7</v>
      </c>
      <c r="G186" s="653" t="s">
        <v>8</v>
      </c>
      <c r="H186" s="653" t="s">
        <v>9</v>
      </c>
      <c r="I186" s="16" t="s">
        <v>63</v>
      </c>
      <c r="J186" s="177"/>
      <c r="K186" s="370"/>
      <c r="L186" s="370"/>
      <c r="M186" s="370"/>
      <c r="N186" s="177"/>
      <c r="O186" s="118"/>
      <c r="P186" s="651"/>
      <c r="Q186" s="370"/>
      <c r="R186" s="370"/>
      <c r="S186" s="10"/>
      <c r="T186" s="10"/>
      <c r="U186" s="10"/>
      <c r="V186" s="651"/>
      <c r="W186" s="651"/>
      <c r="X186" s="651"/>
      <c r="Y186" s="651"/>
      <c r="Z186" s="651"/>
      <c r="AA186" s="651"/>
      <c r="AB186" s="651"/>
      <c r="AC186" s="651"/>
      <c r="AD186" s="651"/>
      <c r="AE186" s="651"/>
      <c r="AF186" s="651"/>
      <c r="AG186" s="651"/>
      <c r="AH186" s="651"/>
      <c r="AI186" s="651"/>
      <c r="AJ186" s="651"/>
    </row>
    <row r="187" spans="1:36" ht="12.75" customHeight="1" x14ac:dyDescent="0.2">
      <c r="A187" s="315" t="s">
        <v>317</v>
      </c>
      <c r="B187" s="185" t="s">
        <v>645</v>
      </c>
      <c r="C187" s="900">
        <v>45</v>
      </c>
      <c r="D187" s="1630">
        <v>35</v>
      </c>
      <c r="E187" s="1413"/>
      <c r="F187" s="901">
        <v>40</v>
      </c>
      <c r="G187" s="316">
        <v>30</v>
      </c>
      <c r="H187" s="79"/>
      <c r="I187" s="163"/>
      <c r="J187" s="183"/>
      <c r="K187" s="370"/>
      <c r="L187" s="370"/>
      <c r="M187" s="370"/>
      <c r="N187" s="183"/>
      <c r="O187" s="230">
        <f t="shared" ref="O187:O191" si="108">IF(N187="*",$H187,0)</f>
        <v>0</v>
      </c>
      <c r="P187" s="230">
        <f t="shared" ref="P187:P191" si="109">IF(N187="**",$H187,0)</f>
        <v>0</v>
      </c>
      <c r="Q187" s="370"/>
      <c r="R187" s="370"/>
      <c r="S187" s="10"/>
      <c r="T187" s="10"/>
      <c r="U187" s="10"/>
      <c r="V187" s="651"/>
      <c r="W187" s="651"/>
      <c r="X187" s="651"/>
      <c r="Y187" s="651"/>
      <c r="Z187" s="651"/>
      <c r="AA187" s="651"/>
      <c r="AB187" s="651"/>
      <c r="AC187" s="651"/>
      <c r="AD187" s="651"/>
      <c r="AE187" s="651"/>
      <c r="AF187" s="651"/>
      <c r="AG187" s="651"/>
      <c r="AH187" s="651"/>
      <c r="AI187" s="651"/>
      <c r="AJ187" s="651"/>
    </row>
    <row r="188" spans="1:36" ht="12.75" customHeight="1" x14ac:dyDescent="0.2">
      <c r="A188" s="315" t="s">
        <v>646</v>
      </c>
      <c r="B188" s="185" t="s">
        <v>647</v>
      </c>
      <c r="C188" s="900">
        <v>35</v>
      </c>
      <c r="D188" s="1630">
        <v>20</v>
      </c>
      <c r="E188" s="1413"/>
      <c r="F188" s="901">
        <v>30</v>
      </c>
      <c r="G188" s="316">
        <v>20</v>
      </c>
      <c r="H188" s="79"/>
      <c r="I188" s="163"/>
      <c r="J188" s="183"/>
      <c r="K188" s="370"/>
      <c r="L188" s="370"/>
      <c r="M188" s="370"/>
      <c r="N188" s="183"/>
      <c r="O188" s="230">
        <f t="shared" si="108"/>
        <v>0</v>
      </c>
      <c r="P188" s="230">
        <f t="shared" si="109"/>
        <v>0</v>
      </c>
      <c r="Q188" s="370"/>
      <c r="R188" s="370"/>
      <c r="S188" s="10"/>
      <c r="T188" s="10"/>
      <c r="U188" s="10"/>
      <c r="V188" s="651"/>
      <c r="W188" s="651"/>
      <c r="X188" s="651"/>
      <c r="Y188" s="651"/>
      <c r="Z188" s="651"/>
      <c r="AA188" s="651"/>
      <c r="AB188" s="651"/>
      <c r="AC188" s="651"/>
      <c r="AD188" s="651"/>
      <c r="AE188" s="651"/>
      <c r="AF188" s="651"/>
      <c r="AG188" s="651"/>
      <c r="AH188" s="651"/>
      <c r="AI188" s="651"/>
      <c r="AJ188" s="651"/>
    </row>
    <row r="189" spans="1:36" ht="12.75" customHeight="1" x14ac:dyDescent="0.2">
      <c r="A189" s="315" t="s">
        <v>367</v>
      </c>
      <c r="B189" s="185" t="s">
        <v>648</v>
      </c>
      <c r="C189" s="900">
        <v>21</v>
      </c>
      <c r="D189" s="1630">
        <v>12</v>
      </c>
      <c r="E189" s="1413"/>
      <c r="F189" s="901">
        <v>12</v>
      </c>
      <c r="G189" s="316"/>
      <c r="H189" s="79"/>
      <c r="I189" s="167"/>
      <c r="J189" s="183"/>
      <c r="K189" s="370"/>
      <c r="L189" s="370"/>
      <c r="M189" s="370"/>
      <c r="N189" s="183"/>
      <c r="O189" s="230">
        <f t="shared" si="108"/>
        <v>0</v>
      </c>
      <c r="P189" s="230">
        <f t="shared" si="109"/>
        <v>0</v>
      </c>
      <c r="Q189" s="370"/>
      <c r="R189" s="370"/>
      <c r="S189" s="10"/>
      <c r="T189" s="10"/>
      <c r="U189" s="10"/>
      <c r="V189" s="651"/>
      <c r="W189" s="651"/>
      <c r="X189" s="651"/>
      <c r="Y189" s="651"/>
      <c r="Z189" s="651"/>
      <c r="AA189" s="651"/>
      <c r="AB189" s="651"/>
      <c r="AC189" s="651"/>
      <c r="AD189" s="651"/>
      <c r="AE189" s="651"/>
      <c r="AF189" s="651"/>
      <c r="AG189" s="651"/>
      <c r="AH189" s="651"/>
      <c r="AI189" s="651"/>
      <c r="AJ189" s="651"/>
    </row>
    <row r="190" spans="1:36" ht="12.75" customHeight="1" x14ac:dyDescent="0.2">
      <c r="A190" s="315" t="s">
        <v>724</v>
      </c>
      <c r="B190" s="185" t="s">
        <v>650</v>
      </c>
      <c r="C190" s="900">
        <v>15</v>
      </c>
      <c r="D190" s="1630">
        <v>10</v>
      </c>
      <c r="E190" s="1413"/>
      <c r="F190" s="901">
        <v>35</v>
      </c>
      <c r="G190" s="316">
        <v>25</v>
      </c>
      <c r="H190" s="79"/>
      <c r="I190" s="693">
        <v>10</v>
      </c>
      <c r="J190" s="183"/>
      <c r="K190" s="370"/>
      <c r="L190" s="370"/>
      <c r="M190" s="370"/>
      <c r="N190" s="183"/>
      <c r="O190" s="230">
        <f t="shared" si="108"/>
        <v>0</v>
      </c>
      <c r="P190" s="230">
        <f t="shared" si="109"/>
        <v>0</v>
      </c>
      <c r="Q190" s="370"/>
      <c r="R190" s="370"/>
      <c r="S190" s="10"/>
      <c r="T190" s="10"/>
      <c r="U190" s="10"/>
      <c r="V190" s="651"/>
      <c r="W190" s="651"/>
      <c r="X190" s="651"/>
      <c r="Y190" s="651"/>
      <c r="Z190" s="651"/>
      <c r="AA190" s="651"/>
      <c r="AB190" s="651"/>
      <c r="AC190" s="651"/>
      <c r="AD190" s="651"/>
      <c r="AE190" s="651"/>
      <c r="AF190" s="651"/>
      <c r="AG190" s="651"/>
      <c r="AH190" s="651"/>
      <c r="AI190" s="651"/>
      <c r="AJ190" s="651"/>
    </row>
    <row r="191" spans="1:36" ht="12.75" customHeight="1" x14ac:dyDescent="0.2">
      <c r="A191" s="315" t="s">
        <v>651</v>
      </c>
      <c r="B191" s="185" t="s">
        <v>652</v>
      </c>
      <c r="C191" s="900">
        <v>25</v>
      </c>
      <c r="D191" s="1630">
        <v>8</v>
      </c>
      <c r="E191" s="1413"/>
      <c r="F191" s="901">
        <v>27</v>
      </c>
      <c r="G191" s="316">
        <v>30</v>
      </c>
      <c r="H191" s="79"/>
      <c r="I191" s="167"/>
      <c r="J191" s="183"/>
      <c r="K191" s="370"/>
      <c r="L191" s="370"/>
      <c r="M191" s="370"/>
      <c r="N191" s="183"/>
      <c r="O191" s="230">
        <f t="shared" si="108"/>
        <v>0</v>
      </c>
      <c r="P191" s="230">
        <f t="shared" si="109"/>
        <v>0</v>
      </c>
      <c r="Q191" s="370"/>
      <c r="R191" s="370"/>
      <c r="S191" s="10"/>
      <c r="T191" s="10"/>
      <c r="U191" s="10"/>
      <c r="V191" s="651"/>
      <c r="W191" s="651"/>
      <c r="X191" s="651"/>
      <c r="Y191" s="651"/>
      <c r="Z191" s="651"/>
      <c r="AA191" s="651"/>
      <c r="AB191" s="651"/>
      <c r="AC191" s="651"/>
      <c r="AD191" s="651"/>
      <c r="AE191" s="651"/>
      <c r="AF191" s="651"/>
      <c r="AG191" s="651"/>
      <c r="AH191" s="651"/>
      <c r="AI191" s="651"/>
      <c r="AJ191" s="651"/>
    </row>
    <row r="192" spans="1:36" ht="12.75" customHeight="1" x14ac:dyDescent="0.2">
      <c r="A192" s="315" t="s">
        <v>653</v>
      </c>
      <c r="B192" s="185" t="s">
        <v>654</v>
      </c>
      <c r="C192" s="900">
        <v>5</v>
      </c>
      <c r="D192" s="1630">
        <v>3</v>
      </c>
      <c r="E192" s="1413"/>
      <c r="F192" s="901">
        <v>5</v>
      </c>
      <c r="G192" s="316"/>
      <c r="H192" s="79"/>
      <c r="I192" s="167"/>
      <c r="J192" s="183"/>
      <c r="K192" s="370"/>
      <c r="L192" s="370"/>
      <c r="M192" s="370"/>
      <c r="N192" s="183"/>
      <c r="O192" s="230"/>
      <c r="P192" s="230"/>
      <c r="Q192" s="370"/>
      <c r="R192" s="370"/>
      <c r="S192" s="10"/>
      <c r="T192" s="10"/>
      <c r="U192" s="10"/>
      <c r="V192" s="651"/>
      <c r="W192" s="651"/>
      <c r="X192" s="651"/>
      <c r="Y192" s="651"/>
      <c r="Z192" s="651"/>
      <c r="AA192" s="651"/>
      <c r="AB192" s="651"/>
      <c r="AC192" s="651"/>
      <c r="AD192" s="651"/>
      <c r="AE192" s="651"/>
      <c r="AF192" s="651"/>
      <c r="AG192" s="651"/>
      <c r="AH192" s="651"/>
      <c r="AI192" s="651"/>
      <c r="AJ192" s="651"/>
    </row>
    <row r="193" spans="1:36" ht="12.75" customHeight="1" x14ac:dyDescent="0.2">
      <c r="A193" s="315" t="s">
        <v>697</v>
      </c>
      <c r="B193" s="185" t="s">
        <v>698</v>
      </c>
      <c r="C193" s="900">
        <v>12</v>
      </c>
      <c r="D193" s="1630">
        <v>22</v>
      </c>
      <c r="E193" s="1413"/>
      <c r="F193" s="901">
        <v>18</v>
      </c>
      <c r="G193" s="79"/>
      <c r="H193" s="79"/>
      <c r="I193" s="167"/>
      <c r="J193" s="183"/>
      <c r="K193" s="370"/>
      <c r="L193" s="370"/>
      <c r="M193" s="370"/>
      <c r="N193" s="183"/>
      <c r="O193" s="230">
        <f t="shared" ref="O193:O215" si="110">IF(N193="*",$H193,0)</f>
        <v>0</v>
      </c>
      <c r="P193" s="230">
        <f t="shared" ref="P193:P215" si="111">IF(N193="**",$H193,0)</f>
        <v>0</v>
      </c>
      <c r="Q193" s="370"/>
      <c r="R193" s="370"/>
      <c r="S193" s="10"/>
      <c r="T193" s="10"/>
      <c r="U193" s="10"/>
      <c r="V193" s="651"/>
      <c r="W193" s="651"/>
      <c r="X193" s="651"/>
      <c r="Y193" s="651"/>
      <c r="Z193" s="651"/>
      <c r="AA193" s="651"/>
      <c r="AB193" s="651"/>
      <c r="AC193" s="651"/>
      <c r="AD193" s="651"/>
      <c r="AE193" s="651"/>
      <c r="AF193" s="651"/>
      <c r="AG193" s="651"/>
      <c r="AH193" s="651"/>
      <c r="AI193" s="651"/>
      <c r="AJ193" s="651"/>
    </row>
    <row r="194" spans="1:36" ht="12.75" customHeight="1" x14ac:dyDescent="0.2">
      <c r="A194" s="315" t="s">
        <v>655</v>
      </c>
      <c r="B194" s="185" t="s">
        <v>656</v>
      </c>
      <c r="C194" s="900">
        <v>24</v>
      </c>
      <c r="D194" s="1630">
        <v>16</v>
      </c>
      <c r="E194" s="1413"/>
      <c r="F194" s="901">
        <v>22</v>
      </c>
      <c r="G194" s="316">
        <v>20</v>
      </c>
      <c r="H194" s="79"/>
      <c r="I194" s="167"/>
      <c r="J194" s="183"/>
      <c r="K194" s="370"/>
      <c r="L194" s="370"/>
      <c r="M194" s="370"/>
      <c r="N194" s="183"/>
      <c r="O194" s="230">
        <f t="shared" si="110"/>
        <v>0</v>
      </c>
      <c r="P194" s="230">
        <f t="shared" si="111"/>
        <v>0</v>
      </c>
      <c r="Q194" s="370"/>
      <c r="R194" s="370"/>
      <c r="S194" s="10"/>
      <c r="T194" s="10"/>
      <c r="U194" s="10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</row>
    <row r="195" spans="1:36" ht="12.75" customHeight="1" x14ac:dyDescent="0.2">
      <c r="A195" s="315" t="s">
        <v>115</v>
      </c>
      <c r="B195" s="185" t="s">
        <v>116</v>
      </c>
      <c r="C195" s="900">
        <v>20</v>
      </c>
      <c r="D195" s="1630">
        <v>20</v>
      </c>
      <c r="E195" s="1413"/>
      <c r="F195" s="901">
        <v>20</v>
      </c>
      <c r="G195" s="316">
        <v>20</v>
      </c>
      <c r="H195" s="79"/>
      <c r="I195" s="167"/>
      <c r="J195" s="183"/>
      <c r="K195" s="370"/>
      <c r="L195" s="370"/>
      <c r="M195" s="370"/>
      <c r="N195" s="183"/>
      <c r="O195" s="230">
        <f t="shared" si="110"/>
        <v>0</v>
      </c>
      <c r="P195" s="230">
        <f t="shared" si="111"/>
        <v>0</v>
      </c>
      <c r="Q195" s="370"/>
      <c r="R195" s="370"/>
      <c r="S195" s="10"/>
      <c r="T195" s="10"/>
      <c r="U195" s="10"/>
      <c r="V195" s="651"/>
      <c r="W195" s="651"/>
      <c r="X195" s="651"/>
      <c r="Y195" s="651"/>
      <c r="Z195" s="651"/>
      <c r="AA195" s="651"/>
      <c r="AB195" s="651"/>
      <c r="AC195" s="651"/>
      <c r="AD195" s="651"/>
      <c r="AE195" s="651"/>
      <c r="AF195" s="651"/>
      <c r="AG195" s="651"/>
      <c r="AH195" s="651"/>
      <c r="AI195" s="651"/>
      <c r="AJ195" s="651"/>
    </row>
    <row r="196" spans="1:36" ht="12.75" customHeight="1" x14ac:dyDescent="0.2">
      <c r="A196" s="315" t="s">
        <v>657</v>
      </c>
      <c r="B196" s="185" t="s">
        <v>658</v>
      </c>
      <c r="C196" s="900">
        <v>12</v>
      </c>
      <c r="D196" s="1630">
        <v>46</v>
      </c>
      <c r="E196" s="1413"/>
      <c r="F196" s="901">
        <v>20</v>
      </c>
      <c r="G196" s="316">
        <v>18</v>
      </c>
      <c r="H196" s="53">
        <v>6</v>
      </c>
      <c r="I196" s="167"/>
      <c r="J196" s="889"/>
      <c r="K196" s="370"/>
      <c r="L196" s="370"/>
      <c r="M196" s="370"/>
      <c r="N196" s="889" t="s">
        <v>81</v>
      </c>
      <c r="O196" s="230">
        <f t="shared" si="110"/>
        <v>6</v>
      </c>
      <c r="P196" s="230">
        <f t="shared" si="111"/>
        <v>0</v>
      </c>
      <c r="Q196" s="370"/>
      <c r="R196" s="370"/>
      <c r="S196" s="10"/>
      <c r="T196" s="10"/>
      <c r="U196" s="10"/>
      <c r="V196" s="651"/>
      <c r="W196" s="651"/>
      <c r="X196" s="651"/>
      <c r="Y196" s="651"/>
      <c r="Z196" s="651"/>
      <c r="AA196" s="651"/>
      <c r="AB196" s="651"/>
      <c r="AC196" s="651"/>
      <c r="AD196" s="651"/>
      <c r="AE196" s="651"/>
      <c r="AF196" s="651"/>
      <c r="AG196" s="651"/>
      <c r="AH196" s="651"/>
      <c r="AI196" s="651"/>
      <c r="AJ196" s="651"/>
    </row>
    <row r="197" spans="1:36" ht="12.75" customHeight="1" x14ac:dyDescent="0.2">
      <c r="A197" s="315" t="s">
        <v>659</v>
      </c>
      <c r="B197" s="185" t="s">
        <v>660</v>
      </c>
      <c r="C197" s="316">
        <v>30</v>
      </c>
      <c r="D197" s="1630">
        <v>36</v>
      </c>
      <c r="E197" s="1413"/>
      <c r="F197" s="316">
        <v>28</v>
      </c>
      <c r="G197" s="316">
        <v>4</v>
      </c>
      <c r="H197" s="79"/>
      <c r="I197" s="167"/>
      <c r="J197" s="183"/>
      <c r="K197" s="370"/>
      <c r="L197" s="370"/>
      <c r="M197" s="370"/>
      <c r="N197" s="183"/>
      <c r="O197" s="230">
        <f t="shared" si="110"/>
        <v>0</v>
      </c>
      <c r="P197" s="230">
        <f t="shared" si="111"/>
        <v>0</v>
      </c>
      <c r="Q197" s="370"/>
      <c r="R197" s="370"/>
      <c r="S197" s="10"/>
      <c r="T197" s="10"/>
      <c r="U197" s="10"/>
      <c r="V197" s="651"/>
      <c r="W197" s="651"/>
      <c r="X197" s="651"/>
      <c r="Y197" s="651"/>
      <c r="Z197" s="651"/>
      <c r="AA197" s="651"/>
      <c r="AB197" s="651"/>
      <c r="AC197" s="651"/>
      <c r="AD197" s="651"/>
      <c r="AE197" s="651"/>
      <c r="AF197" s="651"/>
      <c r="AG197" s="651"/>
      <c r="AH197" s="651"/>
      <c r="AI197" s="651"/>
      <c r="AJ197" s="651"/>
    </row>
    <row r="198" spans="1:36" ht="12.75" customHeight="1" x14ac:dyDescent="0.2">
      <c r="A198" s="315" t="s">
        <v>267</v>
      </c>
      <c r="B198" s="185" t="s">
        <v>661</v>
      </c>
      <c r="C198" s="900">
        <v>8</v>
      </c>
      <c r="D198" s="1630">
        <v>10</v>
      </c>
      <c r="E198" s="1413"/>
      <c r="F198" s="901">
        <v>14</v>
      </c>
      <c r="G198" s="316">
        <v>8</v>
      </c>
      <c r="H198" s="316">
        <v>10</v>
      </c>
      <c r="I198" s="693">
        <v>12</v>
      </c>
      <c r="J198" s="183"/>
      <c r="K198" s="370"/>
      <c r="L198" s="370"/>
      <c r="M198" s="370"/>
      <c r="N198" s="183" t="s">
        <v>81</v>
      </c>
      <c r="O198" s="230">
        <f t="shared" si="110"/>
        <v>10</v>
      </c>
      <c r="P198" s="230">
        <f t="shared" si="111"/>
        <v>0</v>
      </c>
      <c r="Q198" s="370"/>
      <c r="R198" s="370"/>
      <c r="S198" s="10"/>
      <c r="T198" s="10"/>
      <c r="U198" s="10"/>
      <c r="V198" s="651"/>
      <c r="W198" s="651"/>
      <c r="X198" s="651"/>
      <c r="Y198" s="651"/>
      <c r="Z198" s="651"/>
      <c r="AA198" s="651"/>
      <c r="AB198" s="651"/>
      <c r="AC198" s="651"/>
      <c r="AD198" s="651"/>
      <c r="AE198" s="651"/>
      <c r="AF198" s="651"/>
      <c r="AG198" s="651"/>
      <c r="AH198" s="651"/>
      <c r="AI198" s="651"/>
      <c r="AJ198" s="651"/>
    </row>
    <row r="199" spans="1:36" ht="12.75" customHeight="1" x14ac:dyDescent="0.2">
      <c r="A199" s="315" t="s">
        <v>662</v>
      </c>
      <c r="B199" s="185" t="s">
        <v>663</v>
      </c>
      <c r="C199" s="316">
        <v>25</v>
      </c>
      <c r="D199" s="1630">
        <v>10</v>
      </c>
      <c r="E199" s="1413"/>
      <c r="F199" s="316">
        <v>20</v>
      </c>
      <c r="G199" s="316">
        <v>10</v>
      </c>
      <c r="H199" s="79"/>
      <c r="I199" s="693">
        <v>20</v>
      </c>
      <c r="J199" s="183"/>
      <c r="K199" s="370"/>
      <c r="L199" s="370"/>
      <c r="M199" s="370"/>
      <c r="N199" s="183"/>
      <c r="O199" s="230">
        <f t="shared" si="110"/>
        <v>0</v>
      </c>
      <c r="P199" s="230">
        <f t="shared" si="111"/>
        <v>0</v>
      </c>
      <c r="Q199" s="370"/>
      <c r="R199" s="370"/>
      <c r="S199" s="10"/>
      <c r="T199" s="10"/>
      <c r="U199" s="10"/>
      <c r="V199" s="651"/>
      <c r="W199" s="651"/>
      <c r="X199" s="651"/>
      <c r="Y199" s="651"/>
      <c r="Z199" s="651"/>
      <c r="AA199" s="651"/>
      <c r="AB199" s="651"/>
      <c r="AC199" s="651"/>
      <c r="AD199" s="651"/>
      <c r="AE199" s="651"/>
      <c r="AF199" s="651"/>
      <c r="AG199" s="651"/>
      <c r="AH199" s="651"/>
      <c r="AI199" s="651"/>
      <c r="AJ199" s="651"/>
    </row>
    <row r="200" spans="1:36" ht="12.75" customHeight="1" x14ac:dyDescent="0.2">
      <c r="A200" s="315" t="s">
        <v>352</v>
      </c>
      <c r="B200" s="185" t="s">
        <v>664</v>
      </c>
      <c r="C200" s="316">
        <v>10</v>
      </c>
      <c r="D200" s="1630">
        <v>10</v>
      </c>
      <c r="E200" s="1413"/>
      <c r="F200" s="79"/>
      <c r="G200" s="316">
        <v>10</v>
      </c>
      <c r="H200" s="316">
        <v>5</v>
      </c>
      <c r="I200" s="167"/>
      <c r="J200" s="889"/>
      <c r="K200" s="370"/>
      <c r="L200" s="370"/>
      <c r="M200" s="370"/>
      <c r="N200" s="889" t="s">
        <v>69</v>
      </c>
      <c r="O200" s="230">
        <f t="shared" si="110"/>
        <v>0</v>
      </c>
      <c r="P200" s="230">
        <f t="shared" si="111"/>
        <v>5</v>
      </c>
      <c r="Q200" s="370"/>
      <c r="R200" s="370"/>
      <c r="S200" s="10"/>
      <c r="T200" s="10"/>
      <c r="U200" s="10"/>
      <c r="V200" s="651"/>
      <c r="W200" s="651"/>
      <c r="X200" s="651"/>
      <c r="Y200" s="651"/>
      <c r="Z200" s="651"/>
      <c r="AA200" s="651"/>
      <c r="AB200" s="651"/>
      <c r="AC200" s="651"/>
      <c r="AD200" s="651"/>
      <c r="AE200" s="651"/>
      <c r="AF200" s="651"/>
      <c r="AG200" s="651"/>
      <c r="AH200" s="651"/>
      <c r="AI200" s="651"/>
      <c r="AJ200" s="651"/>
    </row>
    <row r="201" spans="1:36" ht="12.75" customHeight="1" x14ac:dyDescent="0.2">
      <c r="A201" s="315" t="s">
        <v>354</v>
      </c>
      <c r="B201" s="185" t="s">
        <v>664</v>
      </c>
      <c r="C201" s="316">
        <v>25</v>
      </c>
      <c r="D201" s="1630">
        <v>25</v>
      </c>
      <c r="E201" s="1413"/>
      <c r="F201" s="316">
        <v>35</v>
      </c>
      <c r="G201" s="693">
        <v>15</v>
      </c>
      <c r="H201" s="316">
        <v>5</v>
      </c>
      <c r="I201" s="167"/>
      <c r="J201" s="889"/>
      <c r="K201" s="370"/>
      <c r="L201" s="370"/>
      <c r="M201" s="370"/>
      <c r="N201" s="889" t="s">
        <v>69</v>
      </c>
      <c r="O201" s="230">
        <f t="shared" si="110"/>
        <v>0</v>
      </c>
      <c r="P201" s="230">
        <f t="shared" si="111"/>
        <v>5</v>
      </c>
      <c r="Q201" s="370"/>
      <c r="R201" s="370"/>
      <c r="S201" s="10"/>
      <c r="T201" s="10"/>
      <c r="U201" s="10"/>
      <c r="V201" s="651"/>
      <c r="W201" s="651"/>
      <c r="X201" s="651"/>
      <c r="Y201" s="651"/>
      <c r="Z201" s="651"/>
      <c r="AA201" s="651"/>
      <c r="AB201" s="651"/>
      <c r="AC201" s="651"/>
      <c r="AD201" s="651"/>
      <c r="AE201" s="651"/>
      <c r="AF201" s="651"/>
      <c r="AG201" s="651"/>
      <c r="AH201" s="651"/>
      <c r="AI201" s="651"/>
      <c r="AJ201" s="651"/>
    </row>
    <row r="202" spans="1:36" ht="12.75" customHeight="1" x14ac:dyDescent="0.2">
      <c r="A202" s="315" t="s">
        <v>269</v>
      </c>
      <c r="B202" s="185" t="s">
        <v>665</v>
      </c>
      <c r="C202" s="316">
        <v>40</v>
      </c>
      <c r="D202" s="1630">
        <v>20</v>
      </c>
      <c r="E202" s="1413"/>
      <c r="F202" s="316">
        <v>40</v>
      </c>
      <c r="G202" s="316">
        <v>40</v>
      </c>
      <c r="H202" s="53">
        <v>30</v>
      </c>
      <c r="I202" s="693">
        <v>15</v>
      </c>
      <c r="J202" s="889"/>
      <c r="K202" s="370"/>
      <c r="L202" s="370"/>
      <c r="M202" s="370"/>
      <c r="N202" s="889" t="s">
        <v>81</v>
      </c>
      <c r="O202" s="230">
        <f t="shared" si="110"/>
        <v>30</v>
      </c>
      <c r="P202" s="230">
        <f t="shared" si="111"/>
        <v>0</v>
      </c>
      <c r="Q202" s="370"/>
      <c r="R202" s="370"/>
      <c r="S202" s="10"/>
      <c r="T202" s="10"/>
      <c r="U202" s="10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51"/>
      <c r="AI202" s="651"/>
      <c r="AJ202" s="651"/>
    </row>
    <row r="203" spans="1:36" ht="12.75" customHeight="1" x14ac:dyDescent="0.2">
      <c r="A203" s="315" t="s">
        <v>666</v>
      </c>
      <c r="B203" s="185" t="s">
        <v>667</v>
      </c>
      <c r="C203" s="316">
        <v>20</v>
      </c>
      <c r="D203" s="1630">
        <v>10</v>
      </c>
      <c r="E203" s="1413"/>
      <c r="F203" s="316">
        <v>20</v>
      </c>
      <c r="G203" s="316">
        <v>10</v>
      </c>
      <c r="H203" s="101"/>
      <c r="I203" s="167"/>
      <c r="J203" s="183"/>
      <c r="K203" s="370"/>
      <c r="L203" s="370"/>
      <c r="M203" s="370"/>
      <c r="N203" s="183"/>
      <c r="O203" s="230">
        <f t="shared" si="110"/>
        <v>0</v>
      </c>
      <c r="P203" s="230">
        <f t="shared" si="111"/>
        <v>0</v>
      </c>
      <c r="Q203" s="370"/>
      <c r="R203" s="370"/>
      <c r="S203" s="10"/>
      <c r="T203" s="10"/>
      <c r="U203" s="10"/>
      <c r="V203" s="651"/>
      <c r="W203" s="651"/>
      <c r="X203" s="651"/>
      <c r="Y203" s="651"/>
      <c r="Z203" s="651"/>
      <c r="AA203" s="651"/>
      <c r="AB203" s="651"/>
      <c r="AC203" s="651"/>
      <c r="AD203" s="651"/>
      <c r="AE203" s="651"/>
      <c r="AF203" s="651"/>
      <c r="AG203" s="651"/>
      <c r="AH203" s="651"/>
      <c r="AI203" s="651"/>
      <c r="AJ203" s="651"/>
    </row>
    <row r="204" spans="1:36" ht="12.75" customHeight="1" x14ac:dyDescent="0.2">
      <c r="A204" s="315" t="s">
        <v>668</v>
      </c>
      <c r="B204" s="185" t="s">
        <v>669</v>
      </c>
      <c r="C204" s="316">
        <v>40</v>
      </c>
      <c r="D204" s="1630">
        <v>20</v>
      </c>
      <c r="E204" s="1413"/>
      <c r="F204" s="316">
        <v>40</v>
      </c>
      <c r="G204" s="316">
        <v>20</v>
      </c>
      <c r="H204" s="101"/>
      <c r="I204" s="167"/>
      <c r="J204" s="183"/>
      <c r="K204" s="370"/>
      <c r="L204" s="370"/>
      <c r="M204" s="370"/>
      <c r="N204" s="183"/>
      <c r="O204" s="230">
        <f t="shared" si="110"/>
        <v>0</v>
      </c>
      <c r="P204" s="230">
        <f t="shared" si="111"/>
        <v>0</v>
      </c>
      <c r="Q204" s="370"/>
      <c r="R204" s="370"/>
      <c r="S204" s="10"/>
      <c r="T204" s="10"/>
      <c r="U204" s="10"/>
      <c r="V204" s="651"/>
      <c r="W204" s="651"/>
      <c r="X204" s="651"/>
      <c r="Y204" s="651"/>
      <c r="Z204" s="651"/>
      <c r="AA204" s="651"/>
      <c r="AB204" s="651"/>
      <c r="AC204" s="651"/>
      <c r="AD204" s="651"/>
      <c r="AE204" s="651"/>
      <c r="AF204" s="651"/>
      <c r="AG204" s="651"/>
      <c r="AH204" s="651"/>
      <c r="AI204" s="651"/>
      <c r="AJ204" s="651"/>
    </row>
    <row r="205" spans="1:36" ht="12.75" customHeight="1" x14ac:dyDescent="0.2">
      <c r="A205" s="315" t="s">
        <v>327</v>
      </c>
      <c r="B205" s="185" t="s">
        <v>670</v>
      </c>
      <c r="C205" s="316">
        <v>14</v>
      </c>
      <c r="D205" s="1630">
        <v>14</v>
      </c>
      <c r="E205" s="1413"/>
      <c r="F205" s="316">
        <v>18</v>
      </c>
      <c r="G205" s="316">
        <v>8</v>
      </c>
      <c r="H205" s="101"/>
      <c r="I205" s="167"/>
      <c r="J205" s="183"/>
      <c r="K205" s="370"/>
      <c r="L205" s="370"/>
      <c r="M205" s="370"/>
      <c r="N205" s="183"/>
      <c r="O205" s="230">
        <f t="shared" si="110"/>
        <v>0</v>
      </c>
      <c r="P205" s="230">
        <f t="shared" si="111"/>
        <v>0</v>
      </c>
      <c r="Q205" s="370"/>
      <c r="R205" s="370"/>
      <c r="S205" s="10"/>
      <c r="T205" s="10"/>
      <c r="U205" s="10"/>
      <c r="V205" s="651"/>
      <c r="W205" s="651"/>
      <c r="X205" s="651"/>
      <c r="Y205" s="651"/>
      <c r="Z205" s="651"/>
      <c r="AA205" s="651"/>
      <c r="AB205" s="651"/>
      <c r="AC205" s="651"/>
      <c r="AD205" s="651"/>
      <c r="AE205" s="651"/>
      <c r="AF205" s="651"/>
      <c r="AG205" s="651"/>
      <c r="AH205" s="651"/>
      <c r="AI205" s="651"/>
      <c r="AJ205" s="651"/>
    </row>
    <row r="206" spans="1:36" ht="12.75" customHeight="1" x14ac:dyDescent="0.2">
      <c r="A206" s="315" t="s">
        <v>699</v>
      </c>
      <c r="B206" s="185" t="s">
        <v>700</v>
      </c>
      <c r="C206" s="316">
        <v>20</v>
      </c>
      <c r="D206" s="1630">
        <v>20</v>
      </c>
      <c r="E206" s="1413"/>
      <c r="F206" s="316">
        <v>30</v>
      </c>
      <c r="G206" s="316">
        <v>20</v>
      </c>
      <c r="H206" s="79"/>
      <c r="I206" s="167"/>
      <c r="J206" s="183"/>
      <c r="K206" s="370"/>
      <c r="L206" s="370"/>
      <c r="M206" s="370"/>
      <c r="N206" s="183"/>
      <c r="O206" s="230">
        <f t="shared" si="110"/>
        <v>0</v>
      </c>
      <c r="P206" s="230">
        <f t="shared" si="111"/>
        <v>0</v>
      </c>
      <c r="Q206" s="370"/>
      <c r="R206" s="370"/>
      <c r="S206" s="10"/>
      <c r="T206" s="10"/>
      <c r="U206" s="10"/>
      <c r="V206" s="651"/>
      <c r="W206" s="651"/>
      <c r="X206" s="651"/>
      <c r="Y206" s="651"/>
      <c r="Z206" s="651"/>
      <c r="AA206" s="651"/>
      <c r="AB206" s="651"/>
      <c r="AC206" s="651"/>
      <c r="AD206" s="651"/>
      <c r="AE206" s="651"/>
      <c r="AF206" s="651"/>
      <c r="AG206" s="651"/>
      <c r="AH206" s="651"/>
      <c r="AI206" s="651"/>
      <c r="AJ206" s="651"/>
    </row>
    <row r="207" spans="1:36" ht="12.75" customHeight="1" x14ac:dyDescent="0.2">
      <c r="A207" s="315" t="s">
        <v>272</v>
      </c>
      <c r="B207" s="185" t="s">
        <v>671</v>
      </c>
      <c r="C207" s="900">
        <v>20</v>
      </c>
      <c r="D207" s="1630">
        <v>20</v>
      </c>
      <c r="E207" s="1413"/>
      <c r="F207" s="901">
        <v>40</v>
      </c>
      <c r="G207" s="316">
        <v>35</v>
      </c>
      <c r="H207" s="53">
        <v>25</v>
      </c>
      <c r="I207" s="693">
        <v>25</v>
      </c>
      <c r="J207" s="889"/>
      <c r="K207" s="370"/>
      <c r="L207" s="370"/>
      <c r="M207" s="370"/>
      <c r="N207" s="889" t="s">
        <v>81</v>
      </c>
      <c r="O207" s="230">
        <f t="shared" si="110"/>
        <v>25</v>
      </c>
      <c r="P207" s="230">
        <f t="shared" si="111"/>
        <v>0</v>
      </c>
      <c r="Q207" s="370"/>
      <c r="R207" s="370"/>
      <c r="S207" s="10"/>
      <c r="T207" s="10"/>
      <c r="U207" s="10"/>
      <c r="V207" s="651"/>
      <c r="W207" s="651"/>
      <c r="X207" s="651"/>
      <c r="Y207" s="651"/>
      <c r="Z207" s="651"/>
      <c r="AA207" s="651"/>
      <c r="AB207" s="651"/>
      <c r="AC207" s="651"/>
      <c r="AD207" s="651"/>
      <c r="AE207" s="651"/>
      <c r="AF207" s="651"/>
      <c r="AG207" s="651"/>
      <c r="AH207" s="651"/>
      <c r="AI207" s="651"/>
      <c r="AJ207" s="651"/>
    </row>
    <row r="208" spans="1:36" ht="12.75" customHeight="1" x14ac:dyDescent="0.2">
      <c r="A208" s="315" t="s">
        <v>498</v>
      </c>
      <c r="B208" s="185" t="s">
        <v>672</v>
      </c>
      <c r="C208" s="900">
        <v>16</v>
      </c>
      <c r="D208" s="1630">
        <v>0</v>
      </c>
      <c r="E208" s="1413"/>
      <c r="F208" s="901">
        <v>60</v>
      </c>
      <c r="G208" s="316">
        <v>68</v>
      </c>
      <c r="H208" s="316">
        <v>8</v>
      </c>
      <c r="I208" s="693">
        <v>8</v>
      </c>
      <c r="J208" s="889"/>
      <c r="K208" s="370"/>
      <c r="L208" s="370"/>
      <c r="M208" s="370"/>
      <c r="N208" s="889" t="s">
        <v>69</v>
      </c>
      <c r="O208" s="230">
        <f t="shared" si="110"/>
        <v>0</v>
      </c>
      <c r="P208" s="230">
        <f t="shared" si="111"/>
        <v>8</v>
      </c>
      <c r="Q208" s="370"/>
      <c r="R208" s="370"/>
      <c r="S208" s="10"/>
      <c r="T208" s="10"/>
      <c r="U208" s="10"/>
      <c r="V208" s="651"/>
      <c r="W208" s="651"/>
      <c r="X208" s="651"/>
      <c r="Y208" s="651"/>
      <c r="Z208" s="651"/>
      <c r="AA208" s="651"/>
      <c r="AB208" s="651"/>
      <c r="AC208" s="651"/>
      <c r="AD208" s="651"/>
      <c r="AE208" s="651"/>
      <c r="AF208" s="651"/>
      <c r="AG208" s="651"/>
      <c r="AH208" s="651"/>
      <c r="AI208" s="651"/>
      <c r="AJ208" s="651"/>
    </row>
    <row r="209" spans="1:36" ht="12.75" customHeight="1" x14ac:dyDescent="0.2">
      <c r="A209" s="315" t="s">
        <v>673</v>
      </c>
      <c r="B209" s="185" t="s">
        <v>674</v>
      </c>
      <c r="C209" s="900">
        <v>10</v>
      </c>
      <c r="D209" s="1630">
        <v>10</v>
      </c>
      <c r="E209" s="1413"/>
      <c r="F209" s="901">
        <v>20</v>
      </c>
      <c r="G209" s="316">
        <v>20</v>
      </c>
      <c r="H209" s="53">
        <v>20</v>
      </c>
      <c r="I209" s="167"/>
      <c r="J209" s="889"/>
      <c r="K209" s="370"/>
      <c r="L209" s="370"/>
      <c r="M209" s="370"/>
      <c r="N209" s="889" t="s">
        <v>69</v>
      </c>
      <c r="O209" s="230">
        <f t="shared" si="110"/>
        <v>0</v>
      </c>
      <c r="P209" s="230">
        <f t="shared" si="111"/>
        <v>20</v>
      </c>
      <c r="Q209" s="370"/>
      <c r="R209" s="370"/>
      <c r="S209" s="10"/>
      <c r="T209" s="10"/>
      <c r="U209" s="10"/>
      <c r="V209" s="651"/>
      <c r="W209" s="651"/>
      <c r="X209" s="651"/>
      <c r="Y209" s="651"/>
      <c r="Z209" s="651"/>
      <c r="AA209" s="651"/>
      <c r="AB209" s="651"/>
      <c r="AC209" s="651"/>
      <c r="AD209" s="651"/>
      <c r="AE209" s="651"/>
      <c r="AF209" s="651"/>
      <c r="AG209" s="651"/>
      <c r="AH209" s="651"/>
      <c r="AI209" s="651"/>
      <c r="AJ209" s="651"/>
    </row>
    <row r="210" spans="1:36" ht="12.75" customHeight="1" x14ac:dyDescent="0.2">
      <c r="A210" s="315" t="s">
        <v>725</v>
      </c>
      <c r="B210" s="185" t="s">
        <v>676</v>
      </c>
      <c r="C210" s="900">
        <v>10</v>
      </c>
      <c r="D210" s="1630">
        <v>15</v>
      </c>
      <c r="E210" s="1413"/>
      <c r="F210" s="901">
        <v>10</v>
      </c>
      <c r="G210" s="316">
        <v>5</v>
      </c>
      <c r="H210" s="79"/>
      <c r="I210" s="167"/>
      <c r="J210" s="183"/>
      <c r="K210" s="370"/>
      <c r="L210" s="370"/>
      <c r="M210" s="370"/>
      <c r="N210" s="183"/>
      <c r="O210" s="230">
        <f t="shared" si="110"/>
        <v>0</v>
      </c>
      <c r="P210" s="230">
        <f t="shared" si="111"/>
        <v>0</v>
      </c>
      <c r="Q210" s="370"/>
      <c r="R210" s="370"/>
      <c r="S210" s="10"/>
      <c r="T210" s="10"/>
      <c r="U210" s="10"/>
      <c r="V210" s="651"/>
      <c r="W210" s="651"/>
      <c r="X210" s="651"/>
      <c r="Y210" s="651"/>
      <c r="Z210" s="651"/>
      <c r="AA210" s="651"/>
      <c r="AB210" s="651"/>
      <c r="AC210" s="651"/>
      <c r="AD210" s="651"/>
      <c r="AE210" s="651"/>
      <c r="AF210" s="651"/>
      <c r="AG210" s="651"/>
      <c r="AH210" s="651"/>
      <c r="AI210" s="651"/>
      <c r="AJ210" s="651"/>
    </row>
    <row r="211" spans="1:36" ht="12.75" customHeight="1" x14ac:dyDescent="0.2">
      <c r="A211" s="315" t="s">
        <v>677</v>
      </c>
      <c r="B211" s="185" t="s">
        <v>678</v>
      </c>
      <c r="C211" s="900">
        <v>5</v>
      </c>
      <c r="D211" s="1630">
        <v>35</v>
      </c>
      <c r="E211" s="1413"/>
      <c r="F211" s="901">
        <v>0</v>
      </c>
      <c r="G211" s="316">
        <v>5</v>
      </c>
      <c r="H211" s="101"/>
      <c r="I211" s="167"/>
      <c r="J211" s="183"/>
      <c r="K211" s="370"/>
      <c r="L211" s="370"/>
      <c r="M211" s="370"/>
      <c r="N211" s="183"/>
      <c r="O211" s="230">
        <f t="shared" si="110"/>
        <v>0</v>
      </c>
      <c r="P211" s="230">
        <f t="shared" si="111"/>
        <v>0</v>
      </c>
      <c r="Q211" s="370"/>
      <c r="R211" s="370"/>
      <c r="S211" s="10"/>
      <c r="T211" s="10"/>
      <c r="U211" s="10"/>
      <c r="V211" s="651"/>
      <c r="W211" s="651"/>
      <c r="X211" s="651"/>
      <c r="Y211" s="651"/>
      <c r="Z211" s="651"/>
      <c r="AA211" s="651"/>
      <c r="AB211" s="651"/>
      <c r="AC211" s="651"/>
      <c r="AD211" s="651"/>
      <c r="AE211" s="651"/>
      <c r="AF211" s="651"/>
      <c r="AG211" s="651"/>
      <c r="AH211" s="651"/>
      <c r="AI211" s="651"/>
      <c r="AJ211" s="651"/>
    </row>
    <row r="212" spans="1:36" ht="12.75" customHeight="1" x14ac:dyDescent="0.2">
      <c r="A212" s="315" t="s">
        <v>679</v>
      </c>
      <c r="B212" s="185" t="s">
        <v>680</v>
      </c>
      <c r="C212" s="900">
        <v>12</v>
      </c>
      <c r="D212" s="1630">
        <v>10</v>
      </c>
      <c r="E212" s="1413"/>
      <c r="F212" s="316">
        <v>10</v>
      </c>
      <c r="G212" s="316">
        <v>8</v>
      </c>
      <c r="H212" s="316">
        <v>6</v>
      </c>
      <c r="I212" s="167"/>
      <c r="J212" s="889"/>
      <c r="K212" s="370"/>
      <c r="L212" s="370"/>
      <c r="M212" s="370"/>
      <c r="N212" s="889" t="s">
        <v>81</v>
      </c>
      <c r="O212" s="230">
        <f t="shared" si="110"/>
        <v>6</v>
      </c>
      <c r="P212" s="230">
        <f t="shared" si="111"/>
        <v>0</v>
      </c>
      <c r="Q212" s="370"/>
      <c r="R212" s="370"/>
      <c r="S212" s="10"/>
      <c r="T212" s="10"/>
      <c r="U212" s="10"/>
      <c r="V212" s="651"/>
      <c r="W212" s="651"/>
      <c r="X212" s="651"/>
      <c r="Y212" s="651"/>
      <c r="Z212" s="651"/>
      <c r="AA212" s="651"/>
      <c r="AB212" s="651"/>
      <c r="AC212" s="651"/>
      <c r="AD212" s="651"/>
      <c r="AE212" s="651"/>
      <c r="AF212" s="651"/>
      <c r="AG212" s="651"/>
      <c r="AH212" s="651"/>
      <c r="AI212" s="651"/>
      <c r="AJ212" s="651"/>
    </row>
    <row r="213" spans="1:36" ht="12.75" customHeight="1" x14ac:dyDescent="0.2">
      <c r="A213" s="315" t="s">
        <v>560</v>
      </c>
      <c r="B213" s="185" t="s">
        <v>756</v>
      </c>
      <c r="C213" s="899"/>
      <c r="D213" s="1629"/>
      <c r="E213" s="1413"/>
      <c r="F213" s="79"/>
      <c r="G213" s="316">
        <v>7</v>
      </c>
      <c r="H213" s="79"/>
      <c r="I213" s="693">
        <v>3</v>
      </c>
      <c r="J213" s="183"/>
      <c r="K213" s="370"/>
      <c r="L213" s="370"/>
      <c r="M213" s="370"/>
      <c r="N213" s="183"/>
      <c r="O213" s="230">
        <f t="shared" si="110"/>
        <v>0</v>
      </c>
      <c r="P213" s="230">
        <f t="shared" si="111"/>
        <v>0</v>
      </c>
      <c r="Q213" s="370"/>
      <c r="R213" s="370"/>
      <c r="S213" s="10"/>
      <c r="T213" s="10"/>
      <c r="U213" s="10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51"/>
      <c r="AI213" s="651"/>
      <c r="AJ213" s="651"/>
    </row>
    <row r="214" spans="1:36" ht="12.75" customHeight="1" x14ac:dyDescent="0.2">
      <c r="A214" s="315" t="s">
        <v>682</v>
      </c>
      <c r="B214" s="185" t="s">
        <v>683</v>
      </c>
      <c r="C214" s="900">
        <v>20</v>
      </c>
      <c r="D214" s="1630">
        <v>20</v>
      </c>
      <c r="E214" s="1413"/>
      <c r="F214" s="316">
        <v>20</v>
      </c>
      <c r="G214" s="316">
        <v>21</v>
      </c>
      <c r="H214" s="79"/>
      <c r="I214" s="184"/>
      <c r="J214" s="183"/>
      <c r="K214" s="370"/>
      <c r="L214" s="370"/>
      <c r="M214" s="370"/>
      <c r="N214" s="183"/>
      <c r="O214" s="230">
        <f t="shared" si="110"/>
        <v>0</v>
      </c>
      <c r="P214" s="230">
        <f t="shared" si="111"/>
        <v>0</v>
      </c>
      <c r="Q214" s="370"/>
      <c r="R214" s="651"/>
      <c r="S214" s="10"/>
      <c r="T214" s="10"/>
      <c r="U214" s="10"/>
      <c r="V214" s="651"/>
      <c r="W214" s="651"/>
      <c r="X214" s="651"/>
      <c r="Y214" s="651"/>
      <c r="Z214" s="651"/>
      <c r="AA214" s="651"/>
      <c r="AB214" s="651"/>
      <c r="AC214" s="651"/>
      <c r="AD214" s="651"/>
      <c r="AE214" s="651"/>
      <c r="AF214" s="651"/>
      <c r="AG214" s="651"/>
      <c r="AH214" s="651"/>
      <c r="AI214" s="651"/>
      <c r="AJ214" s="651"/>
    </row>
    <row r="215" spans="1:36" ht="12.75" customHeight="1" x14ac:dyDescent="0.2">
      <c r="A215" s="315" t="s">
        <v>377</v>
      </c>
      <c r="B215" s="185" t="s">
        <v>684</v>
      </c>
      <c r="C215" s="900">
        <v>2</v>
      </c>
      <c r="D215" s="1630">
        <v>2</v>
      </c>
      <c r="E215" s="1413"/>
      <c r="F215" s="316">
        <v>6</v>
      </c>
      <c r="G215" s="316">
        <v>6</v>
      </c>
      <c r="H215" s="316">
        <v>8</v>
      </c>
      <c r="I215" s="186"/>
      <c r="J215" s="183"/>
      <c r="K215" s="370"/>
      <c r="L215" s="370"/>
      <c r="M215" s="370"/>
      <c r="N215" s="183" t="s">
        <v>81</v>
      </c>
      <c r="O215" s="230">
        <f t="shared" si="110"/>
        <v>8</v>
      </c>
      <c r="P215" s="230">
        <f t="shared" si="111"/>
        <v>0</v>
      </c>
      <c r="Q215" s="370"/>
      <c r="R215" s="10"/>
      <c r="S215" s="10"/>
      <c r="T215" s="10"/>
      <c r="U215" s="10"/>
      <c r="V215" s="651"/>
      <c r="W215" s="651"/>
      <c r="X215" s="651"/>
      <c r="Y215" s="651"/>
      <c r="Z215" s="651"/>
      <c r="AA215" s="651"/>
      <c r="AB215" s="651"/>
      <c r="AC215" s="651"/>
      <c r="AD215" s="651"/>
      <c r="AE215" s="651"/>
      <c r="AF215" s="651"/>
      <c r="AG215" s="651"/>
      <c r="AH215" s="651"/>
      <c r="AI215" s="651"/>
      <c r="AJ215" s="651"/>
    </row>
    <row r="216" spans="1:36" ht="12.75" customHeight="1" x14ac:dyDescent="0.2">
      <c r="A216" s="1409" t="s">
        <v>685</v>
      </c>
      <c r="B216" s="1413"/>
      <c r="C216" s="16">
        <f t="shared" ref="C216:D216" si="112">SUM(C187:C215)</f>
        <v>541</v>
      </c>
      <c r="D216" s="1414">
        <f t="shared" si="112"/>
        <v>479</v>
      </c>
      <c r="E216" s="1413"/>
      <c r="F216" s="16">
        <f t="shared" ref="F216:I216" si="113">SUM(F187:F215)</f>
        <v>640</v>
      </c>
      <c r="G216" s="16">
        <f t="shared" si="113"/>
        <v>483</v>
      </c>
      <c r="H216" s="16">
        <f t="shared" si="113"/>
        <v>123</v>
      </c>
      <c r="I216" s="16">
        <f t="shared" si="113"/>
        <v>93</v>
      </c>
      <c r="J216" s="123"/>
      <c r="K216" s="370"/>
      <c r="L216" s="370"/>
      <c r="M216" s="370"/>
      <c r="N216" s="370" t="s">
        <v>686</v>
      </c>
      <c r="O216" s="230">
        <f t="shared" ref="O216:P216" si="114">SUM(O132:O215)</f>
        <v>182</v>
      </c>
      <c r="P216" s="230">
        <f t="shared" si="114"/>
        <v>78</v>
      </c>
      <c r="Q216" s="651"/>
      <c r="R216" s="10"/>
      <c r="S216" s="10"/>
      <c r="T216" s="10"/>
      <c r="U216" s="10"/>
      <c r="V216" s="651"/>
      <c r="W216" s="651"/>
      <c r="X216" s="651"/>
      <c r="Y216" s="651"/>
      <c r="Z216" s="651"/>
      <c r="AA216" s="651"/>
      <c r="AB216" s="651"/>
      <c r="AC216" s="651"/>
      <c r="AD216" s="651"/>
      <c r="AE216" s="651"/>
      <c r="AF216" s="651"/>
      <c r="AG216" s="651"/>
      <c r="AH216" s="651"/>
      <c r="AI216" s="651"/>
      <c r="AJ216" s="651"/>
    </row>
    <row r="217" spans="1:36" ht="12.75" customHeight="1" x14ac:dyDescent="0.2">
      <c r="A217" s="1409" t="s">
        <v>687</v>
      </c>
      <c r="B217" s="1413"/>
      <c r="C217" s="16">
        <f t="shared" ref="C217:D217" si="115">INT(C216+C185+C129)</f>
        <v>943</v>
      </c>
      <c r="D217" s="1414">
        <f t="shared" si="115"/>
        <v>825</v>
      </c>
      <c r="E217" s="1413"/>
      <c r="F217" s="16">
        <f>INT(F216+F185+F129)</f>
        <v>1274</v>
      </c>
      <c r="G217" s="16">
        <f t="shared" ref="G217:I217" si="116">G216+G185+G169+G129</f>
        <v>1414</v>
      </c>
      <c r="H217" s="16">
        <f t="shared" si="116"/>
        <v>313</v>
      </c>
      <c r="I217" s="16">
        <f t="shared" si="116"/>
        <v>337</v>
      </c>
      <c r="J217" s="140"/>
      <c r="K217" s="16">
        <f>K216+K185+K169+K129</f>
        <v>787</v>
      </c>
      <c r="L217" s="370"/>
      <c r="M217" s="370"/>
      <c r="N217" s="370" t="s">
        <v>688</v>
      </c>
      <c r="O217" s="370">
        <f t="shared" ref="O217:P217" si="117">SUM(O5:O215)</f>
        <v>342</v>
      </c>
      <c r="P217" s="370">
        <f t="shared" si="117"/>
        <v>240</v>
      </c>
      <c r="Q217" s="123"/>
      <c r="R217" s="10"/>
      <c r="S217" s="10"/>
      <c r="T217" s="10"/>
      <c r="U217" s="651"/>
      <c r="V217" s="651"/>
      <c r="W217" s="651"/>
      <c r="X217" s="651"/>
      <c r="Y217" s="651"/>
      <c r="Z217" s="651"/>
      <c r="AA217" s="651"/>
      <c r="AB217" s="651"/>
      <c r="AC217" s="651"/>
      <c r="AD217" s="651"/>
      <c r="AE217" s="651"/>
      <c r="AF217" s="651"/>
      <c r="AG217" s="651"/>
      <c r="AH217" s="651"/>
      <c r="AI217" s="651"/>
      <c r="AJ217" s="651"/>
    </row>
    <row r="218" spans="1:36" ht="12.75" customHeight="1" x14ac:dyDescent="0.2">
      <c r="A218" s="651"/>
      <c r="B218" s="46"/>
      <c r="C218" s="654"/>
      <c r="D218" s="8"/>
      <c r="E218" s="8"/>
      <c r="F218" s="193"/>
      <c r="G218" s="148"/>
      <c r="H218" s="1"/>
      <c r="I218" s="183"/>
      <c r="J218" s="121"/>
      <c r="K218" s="121"/>
      <c r="L218" s="121"/>
      <c r="M218" s="121"/>
      <c r="N218" s="121"/>
      <c r="O218" s="121"/>
      <c r="P218" s="189"/>
      <c r="Q218" s="189"/>
      <c r="R218" s="10"/>
      <c r="S218" s="10"/>
      <c r="T218" s="10"/>
      <c r="U218" s="651"/>
      <c r="V218" s="651"/>
      <c r="W218" s="651"/>
      <c r="X218" s="651"/>
      <c r="Y218" s="651"/>
      <c r="Z218" s="651"/>
      <c r="AA218" s="651"/>
      <c r="AB218" s="651"/>
      <c r="AC218" s="651"/>
      <c r="AD218" s="651"/>
      <c r="AE218" s="651"/>
      <c r="AF218" s="651"/>
      <c r="AG218" s="651"/>
      <c r="AH218" s="651"/>
      <c r="AI218" s="651"/>
      <c r="AJ218" s="651"/>
    </row>
    <row r="219" spans="1:36" ht="12.75" customHeight="1" x14ac:dyDescent="0.25">
      <c r="A219" s="1682"/>
      <c r="B219" s="1623"/>
      <c r="C219" s="109"/>
      <c r="D219" s="190"/>
      <c r="E219" s="8"/>
      <c r="F219" s="193"/>
      <c r="G219" s="148"/>
      <c r="H219" s="1"/>
      <c r="I219" s="1"/>
      <c r="J219" s="124"/>
      <c r="K219" s="124"/>
      <c r="L219" s="124"/>
      <c r="M219" s="191" t="s">
        <v>9</v>
      </c>
      <c r="N219" s="598" t="s">
        <v>81</v>
      </c>
      <c r="O219" s="1484" t="s">
        <v>390</v>
      </c>
      <c r="P219" s="1623"/>
      <c r="Q219" s="10"/>
      <c r="R219" s="10"/>
      <c r="S219" s="10"/>
      <c r="T219" s="10"/>
      <c r="U219" s="651"/>
      <c r="V219" s="651"/>
      <c r="W219" s="651"/>
      <c r="X219" s="651"/>
      <c r="Y219" s="651"/>
      <c r="Z219" s="651"/>
      <c r="AA219" s="651"/>
      <c r="AB219" s="651"/>
      <c r="AC219" s="651"/>
      <c r="AD219" s="651"/>
      <c r="AE219" s="651"/>
      <c r="AF219" s="651"/>
      <c r="AG219" s="651"/>
      <c r="AH219" s="651"/>
      <c r="AI219" s="651"/>
      <c r="AJ219" s="651"/>
    </row>
    <row r="220" spans="1:36" ht="15" customHeight="1" x14ac:dyDescent="0.2">
      <c r="A220" s="651"/>
      <c r="B220" s="46"/>
      <c r="C220" s="1681"/>
      <c r="D220" s="8"/>
      <c r="E220" s="8"/>
      <c r="F220" s="8"/>
      <c r="G220" s="8"/>
      <c r="H220" s="8"/>
      <c r="I220" s="8"/>
      <c r="J220" s="651"/>
      <c r="K220" s="651"/>
      <c r="L220" s="877"/>
      <c r="M220" s="192"/>
      <c r="N220" s="598" t="s">
        <v>69</v>
      </c>
      <c r="O220" s="1484" t="s">
        <v>391</v>
      </c>
      <c r="P220" s="1623"/>
      <c r="Q220" s="10"/>
      <c r="R220" s="10"/>
      <c r="S220" s="10"/>
      <c r="T220" s="10"/>
      <c r="U220" s="651"/>
      <c r="V220" s="651"/>
      <c r="W220" s="651"/>
      <c r="X220" s="651"/>
      <c r="Y220" s="651"/>
      <c r="Z220" s="651"/>
      <c r="AA220" s="651"/>
      <c r="AB220" s="651"/>
      <c r="AC220" s="651"/>
      <c r="AD220" s="651"/>
      <c r="AE220" s="651"/>
      <c r="AF220" s="651"/>
      <c r="AG220" s="651"/>
      <c r="AH220" s="651"/>
      <c r="AI220" s="651"/>
      <c r="AJ220" s="651"/>
    </row>
    <row r="221" spans="1:36" ht="15.75" customHeight="1" x14ac:dyDescent="0.2">
      <c r="A221" s="651"/>
      <c r="B221" s="46"/>
      <c r="C221" s="1623"/>
      <c r="D221" s="8"/>
      <c r="E221" s="8"/>
      <c r="F221" s="193"/>
      <c r="G221" s="148"/>
      <c r="H221" s="1"/>
      <c r="I221" s="1"/>
      <c r="J221" s="124"/>
      <c r="K221" s="124"/>
      <c r="L221" s="124"/>
      <c r="M221" s="124"/>
      <c r="N221" s="124"/>
      <c r="O221" s="124"/>
      <c r="P221" s="124"/>
      <c r="Q221" s="124"/>
      <c r="R221" s="10"/>
      <c r="S221" s="10"/>
      <c r="T221" s="10"/>
      <c r="U221" s="651"/>
      <c r="V221" s="651"/>
      <c r="W221" s="651"/>
      <c r="X221" s="651"/>
      <c r="Y221" s="651"/>
      <c r="Z221" s="651"/>
      <c r="AA221" s="651"/>
      <c r="AB221" s="651"/>
      <c r="AC221" s="651"/>
      <c r="AD221" s="651"/>
      <c r="AE221" s="651"/>
      <c r="AF221" s="651"/>
      <c r="AG221" s="651"/>
      <c r="AH221" s="651"/>
      <c r="AI221" s="651"/>
      <c r="AJ221" s="651"/>
    </row>
    <row r="222" spans="1:36" ht="12.75" customHeight="1" x14ac:dyDescent="0.2">
      <c r="A222" s="10"/>
      <c r="B222" s="10"/>
      <c r="C222" s="8"/>
      <c r="D222" s="8"/>
      <c r="E222" s="8"/>
      <c r="F222" s="193" t="s">
        <v>757</v>
      </c>
      <c r="G222" s="148"/>
      <c r="H222" s="1"/>
      <c r="I222" s="1"/>
      <c r="J222" s="124"/>
      <c r="K222" s="124"/>
      <c r="L222" s="124"/>
      <c r="M222" s="124"/>
      <c r="N222" s="124"/>
      <c r="O222" s="124"/>
      <c r="P222" s="124"/>
      <c r="Q222" s="124"/>
      <c r="R222" s="10"/>
      <c r="S222" s="10"/>
      <c r="T222" s="10"/>
      <c r="U222" s="651"/>
      <c r="V222" s="651"/>
      <c r="W222" s="651"/>
      <c r="X222" s="651"/>
      <c r="Y222" s="651"/>
      <c r="Z222" s="651"/>
      <c r="AA222" s="651"/>
      <c r="AB222" s="651"/>
      <c r="AC222" s="651"/>
      <c r="AD222" s="651"/>
      <c r="AE222" s="651"/>
      <c r="AF222" s="651"/>
      <c r="AG222" s="651"/>
      <c r="AH222" s="651"/>
      <c r="AI222" s="651"/>
      <c r="AJ222" s="651"/>
    </row>
    <row r="223" spans="1:36" ht="12.75" customHeight="1" x14ac:dyDescent="0.2">
      <c r="A223" s="105"/>
      <c r="B223" s="651"/>
      <c r="C223" s="8"/>
      <c r="D223" s="8"/>
      <c r="E223" s="8"/>
      <c r="F223" s="193"/>
      <c r="G223" s="148"/>
      <c r="H223" s="1"/>
      <c r="I223" s="1"/>
      <c r="J223" s="1556" t="s">
        <v>246</v>
      </c>
      <c r="K223" s="1462"/>
      <c r="L223" s="1413"/>
      <c r="M223" s="124"/>
      <c r="N223" s="124"/>
      <c r="O223" s="124"/>
      <c r="P223" s="124"/>
      <c r="Q223" s="124"/>
      <c r="R223" s="10"/>
      <c r="S223" s="10"/>
      <c r="T223" s="10"/>
      <c r="U223" s="651"/>
      <c r="V223" s="651"/>
      <c r="W223" s="651"/>
      <c r="X223" s="651"/>
      <c r="Y223" s="651"/>
      <c r="Z223" s="651"/>
      <c r="AA223" s="651"/>
      <c r="AB223" s="651"/>
      <c r="AC223" s="651"/>
      <c r="AD223" s="651"/>
      <c r="AE223" s="651"/>
      <c r="AF223" s="651"/>
      <c r="AG223" s="651"/>
      <c r="AH223" s="651"/>
      <c r="AI223" s="651"/>
      <c r="AJ223" s="651"/>
    </row>
    <row r="224" spans="1:36" ht="13.5" customHeight="1" x14ac:dyDescent="0.25">
      <c r="A224" s="651"/>
      <c r="B224" s="1485" t="s">
        <v>393</v>
      </c>
      <c r="C224" s="879" t="s">
        <v>5</v>
      </c>
      <c r="D224" s="1487" t="s">
        <v>6</v>
      </c>
      <c r="E224" s="1413"/>
      <c r="F224" s="879" t="s">
        <v>7</v>
      </c>
      <c r="G224" s="879" t="s">
        <v>8</v>
      </c>
      <c r="H224" s="194" t="s">
        <v>9</v>
      </c>
      <c r="I224" s="194" t="s">
        <v>63</v>
      </c>
      <c r="J224" s="120" t="s">
        <v>248</v>
      </c>
      <c r="K224" s="120" t="s">
        <v>249</v>
      </c>
      <c r="L224" s="120" t="s">
        <v>250</v>
      </c>
      <c r="M224" s="124"/>
      <c r="N224" s="124"/>
      <c r="O224" s="124"/>
      <c r="P224" s="124"/>
      <c r="Q224" s="124"/>
      <c r="R224" s="10"/>
      <c r="S224" s="10"/>
      <c r="T224" s="10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51"/>
      <c r="AI224" s="651"/>
      <c r="AJ224" s="651"/>
    </row>
    <row r="225" spans="1:36" ht="13.5" customHeight="1" x14ac:dyDescent="0.25">
      <c r="A225" s="651"/>
      <c r="B225" s="1486"/>
      <c r="C225" s="195">
        <f>C32+C124+C217+C73+SUM(C5:C7)+SUM(C11:C14)</f>
        <v>4693</v>
      </c>
      <c r="D225" s="1488">
        <f>D6+D7+D11+D12+D13+D32+D44+D72+D124+E124+D217++D57+D63</f>
        <v>3530</v>
      </c>
      <c r="E225" s="1413"/>
      <c r="F225" s="195">
        <f t="shared" ref="F225:I225" si="118">F32+F124+F217+F73+SUM(F5:F7)+SUM(F11:F14)</f>
        <v>3731</v>
      </c>
      <c r="G225" s="195">
        <f t="shared" si="118"/>
        <v>1978</v>
      </c>
      <c r="H225" s="195">
        <f t="shared" si="118"/>
        <v>582</v>
      </c>
      <c r="I225" s="195">
        <f t="shared" si="118"/>
        <v>451</v>
      </c>
      <c r="J225" s="197">
        <f t="shared" ref="J225:L225" si="119">J217+J124</f>
        <v>10</v>
      </c>
      <c r="K225" s="197">
        <f t="shared" si="119"/>
        <v>1033</v>
      </c>
      <c r="L225" s="197">
        <f t="shared" si="119"/>
        <v>38</v>
      </c>
      <c r="M225" s="124"/>
      <c r="N225" s="124"/>
      <c r="O225" s="124"/>
      <c r="P225" s="124"/>
      <c r="Q225" s="124"/>
      <c r="R225" s="10"/>
      <c r="S225" s="10"/>
      <c r="T225" s="10"/>
      <c r="U225" s="651"/>
      <c r="V225" s="651"/>
      <c r="W225" s="651"/>
      <c r="X225" s="651"/>
      <c r="Y225" s="651"/>
      <c r="Z225" s="651"/>
      <c r="AA225" s="651"/>
      <c r="AB225" s="651"/>
      <c r="AC225" s="651"/>
      <c r="AD225" s="651"/>
      <c r="AE225" s="651"/>
      <c r="AF225" s="651"/>
      <c r="AG225" s="651"/>
      <c r="AH225" s="651"/>
      <c r="AI225" s="651"/>
      <c r="AJ225" s="651"/>
    </row>
    <row r="226" spans="1:36" ht="12.75" customHeight="1" x14ac:dyDescent="0.2">
      <c r="A226" s="651"/>
      <c r="B226" s="651"/>
      <c r="C226" s="193"/>
      <c r="D226" s="193"/>
      <c r="E226" s="193"/>
      <c r="F226" s="198"/>
      <c r="G226" s="148"/>
      <c r="H226" s="1"/>
      <c r="I226" s="1"/>
      <c r="J226" s="124"/>
      <c r="K226" s="124"/>
      <c r="L226" s="124"/>
      <c r="M226" s="124"/>
      <c r="N226" s="124"/>
      <c r="O226" s="124"/>
      <c r="P226" s="124"/>
      <c r="Q226" s="124"/>
      <c r="R226" s="10"/>
      <c r="S226" s="10"/>
      <c r="T226" s="10"/>
      <c r="U226" s="651"/>
      <c r="V226" s="651"/>
      <c r="W226" s="651"/>
      <c r="X226" s="651"/>
      <c r="Y226" s="651"/>
      <c r="Z226" s="651"/>
      <c r="AA226" s="651"/>
      <c r="AB226" s="651"/>
      <c r="AC226" s="651"/>
      <c r="AD226" s="651"/>
      <c r="AE226" s="651"/>
      <c r="AF226" s="651"/>
      <c r="AG226" s="651"/>
      <c r="AH226" s="651"/>
      <c r="AI226" s="651"/>
      <c r="AJ226" s="651"/>
    </row>
    <row r="227" spans="1:36" ht="12.75" customHeight="1" x14ac:dyDescent="0.2">
      <c r="A227" s="651"/>
      <c r="B227" s="651"/>
      <c r="C227" s="193"/>
      <c r="D227" s="193"/>
      <c r="E227" s="193"/>
      <c r="F227" s="193"/>
      <c r="G227" s="148"/>
      <c r="H227" s="1"/>
      <c r="I227" s="1"/>
      <c r="J227" s="124"/>
      <c r="K227" s="124"/>
      <c r="L227" s="124"/>
      <c r="M227" s="124"/>
      <c r="N227" s="124"/>
      <c r="O227" s="124"/>
      <c r="P227" s="124"/>
      <c r="Q227" s="124"/>
      <c r="R227" s="10"/>
      <c r="S227" s="10"/>
      <c r="T227" s="10"/>
      <c r="U227" s="651"/>
      <c r="V227" s="651"/>
      <c r="W227" s="651"/>
      <c r="X227" s="651"/>
      <c r="Y227" s="651"/>
      <c r="Z227" s="651"/>
      <c r="AA227" s="651"/>
      <c r="AB227" s="651"/>
      <c r="AC227" s="651"/>
      <c r="AD227" s="651"/>
      <c r="AE227" s="651"/>
      <c r="AF227" s="651"/>
      <c r="AG227" s="651"/>
      <c r="AH227" s="651"/>
      <c r="AI227" s="651"/>
      <c r="AJ227" s="651"/>
    </row>
    <row r="228" spans="1:36" ht="15" customHeight="1" x14ac:dyDescent="0.2">
      <c r="A228" s="10"/>
      <c r="B228" s="10"/>
      <c r="C228" s="193"/>
      <c r="D228" s="193"/>
      <c r="E228" s="193"/>
      <c r="F228" s="193"/>
      <c r="G228" s="1"/>
      <c r="H228" s="193"/>
      <c r="I228" s="877"/>
      <c r="J228" s="124"/>
      <c r="K228" s="124"/>
      <c r="L228" s="124"/>
      <c r="M228" s="124"/>
      <c r="N228" s="124"/>
      <c r="O228" s="124"/>
      <c r="P228" s="124"/>
      <c r="Q228" s="124"/>
      <c r="R228" s="651"/>
      <c r="S228" s="651"/>
      <c r="T228" s="651"/>
      <c r="U228" s="651"/>
      <c r="V228" s="651"/>
      <c r="W228" s="651"/>
      <c r="X228" s="651"/>
      <c r="Y228" s="651"/>
      <c r="Z228" s="651"/>
      <c r="AA228" s="651"/>
      <c r="AB228" s="651"/>
      <c r="AC228" s="651"/>
      <c r="AD228" s="651"/>
      <c r="AE228" s="651"/>
      <c r="AF228" s="651"/>
      <c r="AG228" s="651"/>
      <c r="AH228" s="651"/>
      <c r="AI228" s="651"/>
      <c r="AJ228" s="651"/>
    </row>
    <row r="229" spans="1:36" ht="15" hidden="1" customHeight="1" x14ac:dyDescent="0.2">
      <c r="A229" s="124"/>
      <c r="B229" s="10"/>
      <c r="C229" s="193"/>
      <c r="D229" s="193" t="s">
        <v>394</v>
      </c>
      <c r="E229" s="8"/>
      <c r="F229" s="8"/>
      <c r="G229" s="8"/>
      <c r="H229" s="8"/>
      <c r="I229" s="651"/>
      <c r="J229" s="651"/>
      <c r="K229" s="651"/>
      <c r="L229" s="651"/>
      <c r="M229" s="651"/>
      <c r="N229" s="651"/>
      <c r="O229" s="651"/>
      <c r="P229" s="651"/>
      <c r="Q229" s="651"/>
      <c r="R229" s="651"/>
      <c r="S229" s="651"/>
      <c r="T229" s="651"/>
      <c r="U229" s="651"/>
      <c r="V229" s="651"/>
      <c r="W229" s="651"/>
      <c r="X229" s="651"/>
      <c r="Y229" s="651"/>
      <c r="Z229" s="651"/>
      <c r="AA229" s="651"/>
      <c r="AB229" s="651"/>
      <c r="AC229" s="651"/>
      <c r="AD229" s="651"/>
      <c r="AE229" s="651"/>
      <c r="AF229" s="651"/>
      <c r="AG229" s="651"/>
      <c r="AH229" s="651"/>
      <c r="AI229" s="651"/>
      <c r="AJ229" s="651"/>
    </row>
    <row r="230" spans="1:36" ht="14.25" hidden="1" customHeight="1" x14ac:dyDescent="0.2">
      <c r="A230" s="124"/>
      <c r="B230" s="10"/>
      <c r="C230" s="193"/>
      <c r="D230" s="193" t="s">
        <v>395</v>
      </c>
      <c r="E230" s="8"/>
      <c r="F230" s="8"/>
      <c r="G230" s="8"/>
      <c r="H230" s="8"/>
      <c r="I230" s="651"/>
      <c r="J230" s="651"/>
      <c r="K230" s="651"/>
      <c r="L230" s="651"/>
      <c r="M230" s="651"/>
      <c r="N230" s="651"/>
      <c r="O230" s="651"/>
      <c r="P230" s="651"/>
      <c r="Q230" s="651"/>
      <c r="R230" s="651"/>
      <c r="S230" s="651"/>
      <c r="T230" s="651"/>
      <c r="U230" s="651"/>
      <c r="V230" s="651"/>
      <c r="W230" s="651"/>
      <c r="X230" s="651"/>
      <c r="Y230" s="651"/>
      <c r="Z230" s="651"/>
      <c r="AA230" s="651"/>
      <c r="AB230" s="651"/>
      <c r="AC230" s="651"/>
      <c r="AD230" s="651"/>
      <c r="AE230" s="651"/>
      <c r="AF230" s="651"/>
      <c r="AG230" s="651"/>
      <c r="AH230" s="651"/>
      <c r="AI230" s="651"/>
      <c r="AJ230" s="651"/>
    </row>
    <row r="231" spans="1:36" ht="12.75" customHeight="1" x14ac:dyDescent="0.2">
      <c r="A231" s="124"/>
      <c r="B231" s="10"/>
      <c r="C231" s="193"/>
      <c r="D231" s="193"/>
      <c r="E231" s="8"/>
      <c r="F231" s="8"/>
      <c r="G231" s="8"/>
      <c r="H231" s="8"/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  <c r="AE231" s="651"/>
      <c r="AF231" s="651"/>
      <c r="AG231" s="651"/>
      <c r="AH231" s="651"/>
      <c r="AI231" s="651"/>
      <c r="AJ231" s="651"/>
    </row>
    <row r="232" spans="1:36" ht="14.25" customHeight="1" x14ac:dyDescent="0.2">
      <c r="A232" s="124"/>
      <c r="B232" s="10"/>
      <c r="C232" s="193"/>
      <c r="D232" s="193"/>
      <c r="E232" s="8"/>
      <c r="F232" s="8"/>
      <c r="G232" s="8"/>
      <c r="H232" s="8"/>
      <c r="I232" s="8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1"/>
      <c r="AI232" s="651"/>
      <c r="AJ232" s="651"/>
    </row>
    <row r="233" spans="1:36" ht="12.75" customHeight="1" x14ac:dyDescent="0.2">
      <c r="A233" s="10"/>
      <c r="B233" s="10"/>
      <c r="C233" s="193"/>
      <c r="D233" s="193"/>
      <c r="E233" s="8"/>
      <c r="F233" s="8"/>
      <c r="G233" s="8"/>
      <c r="H233" s="8"/>
      <c r="I233" s="8"/>
      <c r="J233" s="651"/>
      <c r="K233" s="651"/>
      <c r="L233" s="651"/>
      <c r="M233" s="651"/>
      <c r="N233" s="651"/>
      <c r="O233" s="651"/>
      <c r="P233" s="651"/>
      <c r="Q233" s="651"/>
      <c r="R233" s="10"/>
      <c r="S233" s="10"/>
      <c r="T233" s="10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  <c r="AE233" s="651"/>
      <c r="AF233" s="651"/>
      <c r="AG233" s="651"/>
      <c r="AH233" s="651"/>
      <c r="AI233" s="651"/>
      <c r="AJ233" s="651"/>
    </row>
    <row r="234" spans="1:36" ht="12.75" customHeight="1" x14ac:dyDescent="0.2">
      <c r="A234" s="10"/>
      <c r="B234" s="10"/>
      <c r="C234" s="193"/>
      <c r="D234" s="193"/>
      <c r="E234" s="193"/>
      <c r="F234" s="193"/>
      <c r="G234" s="193"/>
      <c r="H234" s="193"/>
      <c r="I234" s="1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  <c r="AE234" s="651"/>
      <c r="AF234" s="651"/>
      <c r="AG234" s="651"/>
      <c r="AH234" s="651"/>
      <c r="AI234" s="651"/>
      <c r="AJ234" s="651"/>
    </row>
    <row r="235" spans="1:36" ht="15.75" customHeight="1" x14ac:dyDescent="0.2">
      <c r="A235" s="10"/>
      <c r="B235" s="10"/>
      <c r="C235" s="193"/>
      <c r="D235" s="193"/>
      <c r="E235" s="193"/>
      <c r="F235" s="193"/>
      <c r="G235" s="193"/>
      <c r="H235" s="193"/>
      <c r="I235" s="1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  <c r="AE235" s="651"/>
      <c r="AF235" s="651"/>
      <c r="AG235" s="651"/>
      <c r="AH235" s="651"/>
      <c r="AI235" s="651"/>
      <c r="AJ235" s="651"/>
    </row>
    <row r="236" spans="1:36" ht="15.75" customHeight="1" x14ac:dyDescent="0.2">
      <c r="A236" s="10"/>
      <c r="B236" s="10"/>
      <c r="C236" s="193"/>
      <c r="D236" s="193"/>
      <c r="E236" s="193"/>
      <c r="F236" s="193"/>
      <c r="G236" s="193"/>
      <c r="H236" s="193"/>
      <c r="I236" s="1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  <c r="AE236" s="651"/>
      <c r="AF236" s="651"/>
      <c r="AG236" s="651"/>
      <c r="AH236" s="651"/>
      <c r="AI236" s="651"/>
      <c r="AJ236" s="651"/>
    </row>
    <row r="237" spans="1:36" ht="12.75" customHeight="1" x14ac:dyDescent="0.2">
      <c r="A237" s="10"/>
      <c r="B237" s="10"/>
      <c r="C237" s="193"/>
      <c r="D237" s="193"/>
      <c r="E237" s="193"/>
      <c r="F237" s="193"/>
      <c r="G237" s="193"/>
      <c r="H237" s="193"/>
      <c r="I237" s="1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</row>
    <row r="238" spans="1:36" ht="12.75" customHeight="1" x14ac:dyDescent="0.2">
      <c r="A238" s="10"/>
      <c r="B238" s="10"/>
      <c r="C238" s="199"/>
      <c r="D238" s="199"/>
      <c r="E238" s="199"/>
      <c r="F238" s="193"/>
      <c r="G238" s="193"/>
      <c r="H238" s="193"/>
      <c r="I238" s="1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</row>
    <row r="239" spans="1:36" ht="12.75" customHeight="1" x14ac:dyDescent="0.2">
      <c r="A239" s="10"/>
      <c r="B239" s="10"/>
      <c r="C239" s="193"/>
      <c r="D239" s="193"/>
      <c r="E239" s="193"/>
      <c r="F239" s="193"/>
      <c r="G239" s="193"/>
      <c r="H239" s="193"/>
      <c r="I239" s="1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1:36" ht="12.75" customHeight="1" x14ac:dyDescent="0.2">
      <c r="A240" s="10"/>
      <c r="B240" s="10"/>
      <c r="C240" s="193"/>
      <c r="D240" s="193"/>
      <c r="E240" s="193"/>
      <c r="F240" s="193"/>
      <c r="G240" s="193"/>
      <c r="H240" s="193"/>
      <c r="I240" s="1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1:36" ht="12.75" customHeight="1" x14ac:dyDescent="0.2">
      <c r="A241" s="10"/>
      <c r="B241" s="10"/>
      <c r="C241" s="193"/>
      <c r="D241" s="193"/>
      <c r="E241" s="193"/>
      <c r="F241" s="193"/>
      <c r="G241" s="193"/>
      <c r="H241" s="193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1:36" ht="12.75" customHeight="1" x14ac:dyDescent="0.2">
      <c r="A242" s="10"/>
      <c r="B242" s="10"/>
      <c r="C242" s="193"/>
      <c r="D242" s="193"/>
      <c r="E242" s="193"/>
      <c r="F242" s="193"/>
      <c r="G242" s="193"/>
      <c r="H242" s="193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1:36" ht="12.75" customHeight="1" x14ac:dyDescent="0.2">
      <c r="A243" s="10"/>
      <c r="B243" s="10"/>
      <c r="C243" s="193"/>
      <c r="D243" s="193"/>
      <c r="E243" s="193"/>
      <c r="F243" s="193"/>
      <c r="G243" s="193"/>
      <c r="H243" s="193"/>
      <c r="I243" s="1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1:36" ht="12.75" customHeight="1" x14ac:dyDescent="0.2">
      <c r="A244" s="10"/>
      <c r="B244" s="10"/>
      <c r="C244" s="193"/>
      <c r="D244" s="193"/>
      <c r="E244" s="193"/>
      <c r="F244" s="193"/>
      <c r="G244" s="193"/>
      <c r="H244" s="193"/>
      <c r="I244" s="1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1:36" ht="12.75" customHeight="1" x14ac:dyDescent="0.2">
      <c r="A245" s="10"/>
      <c r="B245" s="10"/>
      <c r="C245" s="193"/>
      <c r="D245" s="193"/>
      <c r="E245" s="193"/>
      <c r="F245" s="193"/>
      <c r="G245" s="193"/>
      <c r="H245" s="193"/>
      <c r="I245" s="1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1:36" ht="12.75" customHeight="1" x14ac:dyDescent="0.2">
      <c r="A246" s="10"/>
      <c r="B246" s="10"/>
      <c r="C246" s="193"/>
      <c r="D246" s="193"/>
      <c r="E246" s="193"/>
      <c r="F246" s="193"/>
      <c r="G246" s="193"/>
      <c r="H246" s="193"/>
      <c r="I246" s="1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1:36" ht="12.75" customHeight="1" x14ac:dyDescent="0.2">
      <c r="A247" s="10"/>
      <c r="B247" s="10"/>
      <c r="C247" s="193"/>
      <c r="D247" s="193"/>
      <c r="E247" s="193"/>
      <c r="F247" s="193"/>
      <c r="G247" s="193"/>
      <c r="H247" s="193"/>
      <c r="I247" s="1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1:36" ht="12.75" customHeight="1" x14ac:dyDescent="0.2">
      <c r="A248" s="10"/>
      <c r="B248" s="10"/>
      <c r="C248" s="193"/>
      <c r="D248" s="193"/>
      <c r="E248" s="193"/>
      <c r="F248" s="193"/>
      <c r="G248" s="193"/>
      <c r="H248" s="193"/>
      <c r="I248" s="1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1:36" ht="12.75" customHeight="1" x14ac:dyDescent="0.2">
      <c r="A249" s="10"/>
      <c r="B249" s="10"/>
      <c r="C249" s="193"/>
      <c r="D249" s="193"/>
      <c r="E249" s="193"/>
      <c r="F249" s="193"/>
      <c r="G249" s="193"/>
      <c r="H249" s="193"/>
      <c r="I249" s="1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1:36" ht="12.75" customHeight="1" x14ac:dyDescent="0.2">
      <c r="A250" s="10"/>
      <c r="B250" s="10"/>
      <c r="C250" s="193"/>
      <c r="D250" s="193"/>
      <c r="E250" s="193"/>
      <c r="F250" s="193"/>
      <c r="G250" s="193"/>
      <c r="H250" s="193"/>
      <c r="I250" s="1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1:36" ht="12.75" customHeight="1" x14ac:dyDescent="0.2">
      <c r="A251" s="10"/>
      <c r="B251" s="10"/>
      <c r="C251" s="193"/>
      <c r="D251" s="193"/>
      <c r="E251" s="193"/>
      <c r="F251" s="193"/>
      <c r="G251" s="193"/>
      <c r="H251" s="193"/>
      <c r="I251" s="1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1:36" ht="12.75" customHeight="1" x14ac:dyDescent="0.2">
      <c r="A252" s="10"/>
      <c r="B252" s="10"/>
      <c r="C252" s="193"/>
      <c r="D252" s="193"/>
      <c r="E252" s="193"/>
      <c r="F252" s="193"/>
      <c r="G252" s="193"/>
      <c r="H252" s="193"/>
      <c r="I252" s="1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1:36" ht="12.75" customHeight="1" x14ac:dyDescent="0.2">
      <c r="A253" s="10"/>
      <c r="B253" s="10"/>
      <c r="C253" s="193"/>
      <c r="D253" s="193"/>
      <c r="E253" s="193"/>
      <c r="F253" s="193"/>
      <c r="G253" s="193"/>
      <c r="H253" s="193"/>
      <c r="I253" s="1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1:36" ht="12.75" customHeight="1" x14ac:dyDescent="0.2">
      <c r="A254" s="10"/>
      <c r="B254" s="10"/>
      <c r="C254" s="193"/>
      <c r="D254" s="193"/>
      <c r="E254" s="193"/>
      <c r="F254" s="193"/>
      <c r="G254" s="193"/>
      <c r="H254" s="193"/>
      <c r="I254" s="1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1:36" ht="12.75" customHeight="1" x14ac:dyDescent="0.2">
      <c r="A255" s="10"/>
      <c r="B255" s="10"/>
      <c r="C255" s="193"/>
      <c r="D255" s="193"/>
      <c r="E255" s="193"/>
      <c r="F255" s="193"/>
      <c r="G255" s="193"/>
      <c r="H255" s="193"/>
      <c r="I255" s="1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1:36" ht="12.75" customHeight="1" x14ac:dyDescent="0.2">
      <c r="A256" s="10"/>
      <c r="B256" s="10"/>
      <c r="C256" s="193"/>
      <c r="D256" s="193"/>
      <c r="E256" s="193"/>
      <c r="F256" s="193"/>
      <c r="G256" s="193"/>
      <c r="H256" s="193"/>
      <c r="I256" s="1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1:36" ht="12.75" customHeight="1" x14ac:dyDescent="0.2">
      <c r="A257" s="10"/>
      <c r="B257" s="10"/>
      <c r="C257" s="193"/>
      <c r="D257" s="193"/>
      <c r="E257" s="193"/>
      <c r="F257" s="193"/>
      <c r="G257" s="193"/>
      <c r="H257" s="193"/>
      <c r="I257" s="1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1:36" ht="12.75" customHeight="1" x14ac:dyDescent="0.2">
      <c r="A258" s="10"/>
      <c r="B258" s="10"/>
      <c r="C258" s="193"/>
      <c r="D258" s="193"/>
      <c r="E258" s="193"/>
      <c r="F258" s="193"/>
      <c r="G258" s="193"/>
      <c r="H258" s="193"/>
      <c r="I258" s="1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1:36" ht="12.75" customHeight="1" x14ac:dyDescent="0.2">
      <c r="A259" s="10"/>
      <c r="B259" s="10"/>
      <c r="C259" s="193"/>
      <c r="D259" s="193"/>
      <c r="E259" s="193"/>
      <c r="F259" s="193"/>
      <c r="G259" s="193"/>
      <c r="H259" s="193"/>
      <c r="I259" s="1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1:36" ht="12.75" customHeight="1" x14ac:dyDescent="0.2">
      <c r="A260" s="10"/>
      <c r="B260" s="10"/>
      <c r="C260" s="193"/>
      <c r="D260" s="193"/>
      <c r="E260" s="193"/>
      <c r="F260" s="193"/>
      <c r="G260" s="193"/>
      <c r="H260" s="193"/>
      <c r="I260" s="1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1:36" ht="12.75" customHeight="1" x14ac:dyDescent="0.2">
      <c r="A261" s="10"/>
      <c r="B261" s="10"/>
      <c r="C261" s="193"/>
      <c r="D261" s="193"/>
      <c r="E261" s="193"/>
      <c r="F261" s="193"/>
      <c r="G261" s="193"/>
      <c r="H261" s="193"/>
      <c r="I261" s="1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1:36" ht="12.75" customHeight="1" x14ac:dyDescent="0.2">
      <c r="A262" s="10"/>
      <c r="B262" s="10"/>
      <c r="C262" s="193"/>
      <c r="D262" s="193"/>
      <c r="E262" s="193"/>
      <c r="F262" s="193"/>
      <c r="G262" s="193"/>
      <c r="H262" s="193"/>
      <c r="I262" s="1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1:36" ht="12.75" customHeight="1" x14ac:dyDescent="0.2">
      <c r="A263" s="10"/>
      <c r="B263" s="10"/>
      <c r="C263" s="193"/>
      <c r="D263" s="193"/>
      <c r="E263" s="193"/>
      <c r="F263" s="193"/>
      <c r="G263" s="193"/>
      <c r="H263" s="193"/>
      <c r="I263" s="1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1:36" ht="12.75" customHeight="1" x14ac:dyDescent="0.2">
      <c r="A264" s="10"/>
      <c r="B264" s="10"/>
      <c r="C264" s="193"/>
      <c r="D264" s="193"/>
      <c r="E264" s="193"/>
      <c r="F264" s="193"/>
      <c r="G264" s="193"/>
      <c r="H264" s="193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1:36" ht="12.75" customHeight="1" x14ac:dyDescent="0.2">
      <c r="A265" s="10"/>
      <c r="B265" s="10"/>
      <c r="C265" s="193"/>
      <c r="D265" s="193"/>
      <c r="E265" s="193"/>
      <c r="F265" s="193"/>
      <c r="G265" s="193"/>
      <c r="H265" s="193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1:36" ht="12.75" customHeight="1" x14ac:dyDescent="0.2">
      <c r="A266" s="10"/>
      <c r="B266" s="10"/>
      <c r="C266" s="193"/>
      <c r="D266" s="193"/>
      <c r="E266" s="193"/>
      <c r="F266" s="193"/>
      <c r="G266" s="193"/>
      <c r="H266" s="193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1:36" ht="12.75" customHeight="1" x14ac:dyDescent="0.2">
      <c r="A267" s="10"/>
      <c r="B267" s="10"/>
      <c r="C267" s="193"/>
      <c r="D267" s="193"/>
      <c r="E267" s="193"/>
      <c r="F267" s="193"/>
      <c r="G267" s="193"/>
      <c r="H267" s="193"/>
      <c r="I267" s="1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1:36" ht="12.75" customHeight="1" x14ac:dyDescent="0.2">
      <c r="A268" s="10"/>
      <c r="B268" s="10"/>
      <c r="C268" s="193"/>
      <c r="D268" s="193"/>
      <c r="E268" s="193"/>
      <c r="F268" s="193"/>
      <c r="G268" s="193"/>
      <c r="H268" s="193"/>
      <c r="I268" s="1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1:36" ht="12.75" customHeight="1" x14ac:dyDescent="0.2">
      <c r="A269" s="10"/>
      <c r="B269" s="10"/>
      <c r="C269" s="193"/>
      <c r="D269" s="193"/>
      <c r="E269" s="193"/>
      <c r="F269" s="193"/>
      <c r="G269" s="193"/>
      <c r="H269" s="193"/>
      <c r="I269" s="1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1:36" ht="12.75" customHeight="1" x14ac:dyDescent="0.2">
      <c r="A270" s="10"/>
      <c r="B270" s="10"/>
      <c r="C270" s="193"/>
      <c r="D270" s="193"/>
      <c r="E270" s="193"/>
      <c r="F270" s="193"/>
      <c r="G270" s="193"/>
      <c r="H270" s="193"/>
      <c r="I270" s="1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1:36" ht="12.75" customHeight="1" x14ac:dyDescent="0.2">
      <c r="A271" s="10"/>
      <c r="B271" s="10"/>
      <c r="C271" s="193"/>
      <c r="D271" s="193"/>
      <c r="E271" s="193"/>
      <c r="F271" s="193"/>
      <c r="G271" s="193"/>
      <c r="H271" s="193"/>
      <c r="I271" s="1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1:36" ht="12.75" customHeight="1" x14ac:dyDescent="0.2">
      <c r="A272" s="10"/>
      <c r="B272" s="10"/>
      <c r="C272" s="193"/>
      <c r="D272" s="193"/>
      <c r="E272" s="193"/>
      <c r="F272" s="193"/>
      <c r="G272" s="193"/>
      <c r="H272" s="193"/>
      <c r="I272" s="1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1:36" ht="12.75" customHeight="1" x14ac:dyDescent="0.2">
      <c r="A273" s="10"/>
      <c r="B273" s="10"/>
      <c r="C273" s="193"/>
      <c r="D273" s="193"/>
      <c r="E273" s="193"/>
      <c r="F273" s="193"/>
      <c r="G273" s="193"/>
      <c r="H273" s="193"/>
      <c r="I273" s="1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1:36" ht="12.75" customHeight="1" x14ac:dyDescent="0.2">
      <c r="A274" s="10"/>
      <c r="B274" s="10"/>
      <c r="C274" s="193"/>
      <c r="D274" s="193"/>
      <c r="E274" s="193"/>
      <c r="F274" s="193"/>
      <c r="G274" s="193"/>
      <c r="H274" s="193"/>
      <c r="I274" s="1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1:36" ht="12.75" customHeight="1" x14ac:dyDescent="0.2">
      <c r="A275" s="10"/>
      <c r="B275" s="10"/>
      <c r="C275" s="193"/>
      <c r="D275" s="193"/>
      <c r="E275" s="193"/>
      <c r="F275" s="193"/>
      <c r="G275" s="193"/>
      <c r="H275" s="193"/>
      <c r="I275" s="1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1:36" ht="12.75" customHeight="1" x14ac:dyDescent="0.2">
      <c r="A276" s="10"/>
      <c r="B276" s="10"/>
      <c r="C276" s="193"/>
      <c r="D276" s="193"/>
      <c r="E276" s="193"/>
      <c r="F276" s="193"/>
      <c r="G276" s="193"/>
      <c r="H276" s="193"/>
      <c r="I276" s="1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1:36" ht="12.75" customHeight="1" x14ac:dyDescent="0.2">
      <c r="A277" s="10"/>
      <c r="B277" s="10"/>
      <c r="C277" s="193"/>
      <c r="D277" s="193"/>
      <c r="E277" s="193"/>
      <c r="F277" s="193"/>
      <c r="G277" s="193"/>
      <c r="H277" s="193"/>
      <c r="I277" s="1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1:36" ht="12.75" customHeight="1" x14ac:dyDescent="0.2">
      <c r="A278" s="10"/>
      <c r="B278" s="10"/>
      <c r="C278" s="193"/>
      <c r="D278" s="193"/>
      <c r="E278" s="193"/>
      <c r="F278" s="193"/>
      <c r="G278" s="193"/>
      <c r="H278" s="193"/>
      <c r="I278" s="1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1:36" ht="12.75" customHeight="1" x14ac:dyDescent="0.2">
      <c r="A279" s="10"/>
      <c r="B279" s="10"/>
      <c r="C279" s="193"/>
      <c r="D279" s="193"/>
      <c r="E279" s="193"/>
      <c r="F279" s="193"/>
      <c r="G279" s="193"/>
      <c r="H279" s="193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1:36" ht="12.75" customHeight="1" x14ac:dyDescent="0.2">
      <c r="A280" s="10"/>
      <c r="B280" s="10"/>
      <c r="C280" s="193"/>
      <c r="D280" s="193"/>
      <c r="E280" s="193"/>
      <c r="F280" s="193"/>
      <c r="G280" s="193"/>
      <c r="H280" s="193"/>
      <c r="I280" s="1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1:36" ht="12.75" customHeight="1" x14ac:dyDescent="0.2">
      <c r="A281" s="10"/>
      <c r="B281" s="10"/>
      <c r="C281" s="193"/>
      <c r="D281" s="193"/>
      <c r="E281" s="193"/>
      <c r="F281" s="193"/>
      <c r="G281" s="193"/>
      <c r="H281" s="193"/>
      <c r="I281" s="1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1:36" ht="12.75" customHeight="1" x14ac:dyDescent="0.2">
      <c r="A282" s="10"/>
      <c r="B282" s="10"/>
      <c r="C282" s="193"/>
      <c r="D282" s="193"/>
      <c r="E282" s="193"/>
      <c r="F282" s="193"/>
      <c r="G282" s="193"/>
      <c r="H282" s="193"/>
      <c r="I282" s="1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1:36" ht="12.75" customHeight="1" x14ac:dyDescent="0.2">
      <c r="A283" s="10"/>
      <c r="B283" s="10"/>
      <c r="C283" s="193"/>
      <c r="D283" s="193"/>
      <c r="E283" s="193"/>
      <c r="F283" s="193"/>
      <c r="G283" s="193"/>
      <c r="H283" s="193"/>
      <c r="I283" s="1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1:36" ht="12.75" customHeight="1" x14ac:dyDescent="0.2">
      <c r="A284" s="10"/>
      <c r="B284" s="10"/>
      <c r="C284" s="193"/>
      <c r="D284" s="193"/>
      <c r="E284" s="193"/>
      <c r="F284" s="193"/>
      <c r="G284" s="193"/>
      <c r="H284" s="193"/>
      <c r="I284" s="1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1:36" ht="12.75" customHeight="1" x14ac:dyDescent="0.2">
      <c r="A285" s="10"/>
      <c r="B285" s="10"/>
      <c r="C285" s="193"/>
      <c r="D285" s="193"/>
      <c r="E285" s="193"/>
      <c r="F285" s="193"/>
      <c r="G285" s="193"/>
      <c r="H285" s="193"/>
      <c r="I285" s="1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1:36" ht="12.75" customHeight="1" x14ac:dyDescent="0.2">
      <c r="A286" s="10"/>
      <c r="B286" s="10"/>
      <c r="C286" s="193"/>
      <c r="D286" s="193"/>
      <c r="E286" s="193"/>
      <c r="F286" s="193"/>
      <c r="G286" s="193"/>
      <c r="H286" s="193"/>
      <c r="I286" s="1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1:36" ht="12.75" customHeight="1" x14ac:dyDescent="0.2">
      <c r="A287" s="10"/>
      <c r="B287" s="10"/>
      <c r="C287" s="193"/>
      <c r="D287" s="193"/>
      <c r="E287" s="193"/>
      <c r="F287" s="193"/>
      <c r="G287" s="193"/>
      <c r="H287" s="193"/>
      <c r="I287" s="1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1:36" ht="12.75" customHeight="1" x14ac:dyDescent="0.2">
      <c r="A288" s="10"/>
      <c r="B288" s="10"/>
      <c r="C288" s="193"/>
      <c r="D288" s="193"/>
      <c r="E288" s="193"/>
      <c r="F288" s="193"/>
      <c r="G288" s="193"/>
      <c r="H288" s="193"/>
      <c r="I288" s="1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1:36" ht="12.75" customHeight="1" x14ac:dyDescent="0.2">
      <c r="A289" s="10"/>
      <c r="B289" s="10"/>
      <c r="C289" s="193"/>
      <c r="D289" s="193"/>
      <c r="E289" s="193"/>
      <c r="F289" s="193"/>
      <c r="G289" s="193"/>
      <c r="H289" s="193"/>
      <c r="I289" s="1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1:36" ht="12.75" customHeight="1" x14ac:dyDescent="0.2">
      <c r="A290" s="10"/>
      <c r="B290" s="10"/>
      <c r="C290" s="193"/>
      <c r="D290" s="193"/>
      <c r="E290" s="193"/>
      <c r="F290" s="193"/>
      <c r="G290" s="193"/>
      <c r="H290" s="193"/>
      <c r="I290" s="1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1:36" ht="12.75" customHeight="1" x14ac:dyDescent="0.2">
      <c r="A291" s="10"/>
      <c r="B291" s="10"/>
      <c r="C291" s="193"/>
      <c r="D291" s="193"/>
      <c r="E291" s="193"/>
      <c r="F291" s="193"/>
      <c r="G291" s="193"/>
      <c r="H291" s="193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1:36" ht="12.75" customHeight="1" x14ac:dyDescent="0.2">
      <c r="A292" s="10"/>
      <c r="B292" s="10"/>
      <c r="C292" s="193"/>
      <c r="D292" s="193"/>
      <c r="E292" s="193"/>
      <c r="F292" s="193"/>
      <c r="G292" s="193"/>
      <c r="H292" s="193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1:36" ht="12.75" customHeight="1" x14ac:dyDescent="0.2">
      <c r="A293" s="10"/>
      <c r="B293" s="10"/>
      <c r="C293" s="193"/>
      <c r="D293" s="193"/>
      <c r="E293" s="193"/>
      <c r="F293" s="193"/>
      <c r="G293" s="193"/>
      <c r="H293" s="193"/>
      <c r="I293" s="1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1:36" ht="12.75" customHeight="1" x14ac:dyDescent="0.2">
      <c r="A294" s="10"/>
      <c r="B294" s="10"/>
      <c r="C294" s="193"/>
      <c r="D294" s="193"/>
      <c r="E294" s="193"/>
      <c r="F294" s="193"/>
      <c r="G294" s="193"/>
      <c r="H294" s="193"/>
      <c r="I294" s="1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1:36" ht="12.75" customHeight="1" x14ac:dyDescent="0.2">
      <c r="A295" s="10"/>
      <c r="B295" s="10"/>
      <c r="C295" s="193"/>
      <c r="D295" s="193"/>
      <c r="E295" s="193"/>
      <c r="F295" s="193"/>
      <c r="G295" s="193"/>
      <c r="H295" s="193"/>
      <c r="I295" s="1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1:36" ht="12.75" customHeight="1" x14ac:dyDescent="0.2">
      <c r="A296" s="10"/>
      <c r="B296" s="10"/>
      <c r="C296" s="193"/>
      <c r="D296" s="193"/>
      <c r="E296" s="193"/>
      <c r="F296" s="193"/>
      <c r="G296" s="193"/>
      <c r="H296" s="193"/>
      <c r="I296" s="1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1:36" ht="12.75" customHeight="1" x14ac:dyDescent="0.2">
      <c r="A297" s="10"/>
      <c r="B297" s="10"/>
      <c r="C297" s="193"/>
      <c r="D297" s="193"/>
      <c r="E297" s="193"/>
      <c r="F297" s="193"/>
      <c r="G297" s="193"/>
      <c r="H297" s="193"/>
      <c r="I297" s="1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1:36" ht="12.75" customHeight="1" x14ac:dyDescent="0.2">
      <c r="A298" s="10"/>
      <c r="B298" s="10"/>
      <c r="C298" s="193"/>
      <c r="D298" s="193"/>
      <c r="E298" s="193"/>
      <c r="F298" s="193"/>
      <c r="G298" s="193"/>
      <c r="H298" s="193"/>
      <c r="I298" s="1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1:36" ht="12.75" customHeight="1" x14ac:dyDescent="0.2">
      <c r="A299" s="10"/>
      <c r="B299" s="10"/>
      <c r="C299" s="193"/>
      <c r="D299" s="193"/>
      <c r="E299" s="193"/>
      <c r="F299" s="193"/>
      <c r="G299" s="193"/>
      <c r="H299" s="193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1:36" ht="12.75" customHeight="1" x14ac:dyDescent="0.2">
      <c r="A300" s="10"/>
      <c r="B300" s="10"/>
      <c r="C300" s="193"/>
      <c r="D300" s="193"/>
      <c r="E300" s="193"/>
      <c r="F300" s="193"/>
      <c r="G300" s="193"/>
      <c r="H300" s="193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1:36" ht="12.75" customHeight="1" x14ac:dyDescent="0.2">
      <c r="A301" s="10"/>
      <c r="B301" s="10"/>
      <c r="C301" s="193"/>
      <c r="D301" s="193"/>
      <c r="E301" s="193"/>
      <c r="F301" s="193"/>
      <c r="G301" s="193"/>
      <c r="H301" s="193"/>
      <c r="I301" s="1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1:36" ht="12.75" customHeight="1" x14ac:dyDescent="0.2">
      <c r="A302" s="10"/>
      <c r="B302" s="10"/>
      <c r="C302" s="193"/>
      <c r="D302" s="193"/>
      <c r="E302" s="193"/>
      <c r="F302" s="193"/>
      <c r="G302" s="193"/>
      <c r="H302" s="193"/>
      <c r="I302" s="1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1:36" ht="12.75" customHeight="1" x14ac:dyDescent="0.2">
      <c r="A303" s="10"/>
      <c r="B303" s="10"/>
      <c r="C303" s="193"/>
      <c r="D303" s="193"/>
      <c r="E303" s="193"/>
      <c r="F303" s="193"/>
      <c r="G303" s="193"/>
      <c r="H303" s="193"/>
      <c r="I303" s="1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1:36" ht="12.75" customHeight="1" x14ac:dyDescent="0.2">
      <c r="A304" s="10"/>
      <c r="B304" s="10"/>
      <c r="C304" s="193"/>
      <c r="D304" s="193"/>
      <c r="E304" s="193"/>
      <c r="F304" s="193"/>
      <c r="G304" s="193"/>
      <c r="H304" s="193"/>
      <c r="I304" s="1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1:36" ht="12.75" customHeight="1" x14ac:dyDescent="0.2">
      <c r="A305" s="10"/>
      <c r="B305" s="10"/>
      <c r="C305" s="193"/>
      <c r="D305" s="193"/>
      <c r="E305" s="193"/>
      <c r="F305" s="193"/>
      <c r="G305" s="193"/>
      <c r="H305" s="193"/>
      <c r="I305" s="1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1:36" ht="12.75" customHeight="1" x14ac:dyDescent="0.2">
      <c r="A306" s="10"/>
      <c r="B306" s="10"/>
      <c r="C306" s="193"/>
      <c r="D306" s="193"/>
      <c r="E306" s="193"/>
      <c r="F306" s="193"/>
      <c r="G306" s="193"/>
      <c r="H306" s="193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1:36" ht="12.75" customHeight="1" x14ac:dyDescent="0.2">
      <c r="A307" s="10"/>
      <c r="B307" s="10"/>
      <c r="C307" s="193"/>
      <c r="D307" s="193"/>
      <c r="E307" s="193"/>
      <c r="F307" s="193"/>
      <c r="G307" s="193"/>
      <c r="H307" s="193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1:36" ht="12.75" customHeight="1" x14ac:dyDescent="0.2">
      <c r="A308" s="10"/>
      <c r="B308" s="10"/>
      <c r="C308" s="193"/>
      <c r="D308" s="193"/>
      <c r="E308" s="193"/>
      <c r="F308" s="193"/>
      <c r="G308" s="193"/>
      <c r="H308" s="193"/>
      <c r="I308" s="1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1:36" ht="12.75" customHeight="1" x14ac:dyDescent="0.2">
      <c r="A309" s="10"/>
      <c r="B309" s="10"/>
      <c r="C309" s="193"/>
      <c r="D309" s="193"/>
      <c r="E309" s="193"/>
      <c r="F309" s="193"/>
      <c r="G309" s="193"/>
      <c r="H309" s="193"/>
      <c r="I309" s="1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1:36" ht="12.75" customHeight="1" x14ac:dyDescent="0.2">
      <c r="A310" s="10"/>
      <c r="B310" s="10"/>
      <c r="C310" s="193"/>
      <c r="D310" s="193"/>
      <c r="E310" s="193"/>
      <c r="F310" s="193"/>
      <c r="G310" s="193"/>
      <c r="H310" s="193"/>
      <c r="I310" s="1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1:36" ht="12.75" customHeight="1" x14ac:dyDescent="0.2">
      <c r="A311" s="10"/>
      <c r="B311" s="10"/>
      <c r="C311" s="193"/>
      <c r="D311" s="193"/>
      <c r="E311" s="193"/>
      <c r="F311" s="193"/>
      <c r="G311" s="193"/>
      <c r="H311" s="193"/>
      <c r="I311" s="1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1:36" ht="12.75" customHeight="1" x14ac:dyDescent="0.2">
      <c r="A312" s="10"/>
      <c r="B312" s="10"/>
      <c r="C312" s="193"/>
      <c r="D312" s="193"/>
      <c r="E312" s="193"/>
      <c r="F312" s="193"/>
      <c r="G312" s="193"/>
      <c r="H312" s="193"/>
      <c r="I312" s="1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1:36" ht="12.75" customHeight="1" x14ac:dyDescent="0.2">
      <c r="A313" s="10"/>
      <c r="B313" s="10"/>
      <c r="C313" s="193"/>
      <c r="D313" s="193"/>
      <c r="E313" s="193"/>
      <c r="F313" s="193"/>
      <c r="G313" s="193"/>
      <c r="H313" s="193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1:36" ht="12.75" customHeight="1" x14ac:dyDescent="0.2">
      <c r="A314" s="10"/>
      <c r="B314" s="10"/>
      <c r="C314" s="193"/>
      <c r="D314" s="193"/>
      <c r="E314" s="193"/>
      <c r="F314" s="193"/>
      <c r="G314" s="193"/>
      <c r="H314" s="193"/>
      <c r="I314" s="1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1:36" ht="12.75" customHeight="1" x14ac:dyDescent="0.2">
      <c r="A315" s="10"/>
      <c r="B315" s="10"/>
      <c r="C315" s="193"/>
      <c r="D315" s="193"/>
      <c r="E315" s="193"/>
      <c r="F315" s="193"/>
      <c r="G315" s="193"/>
      <c r="H315" s="193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1:36" ht="12.75" customHeight="1" x14ac:dyDescent="0.2">
      <c r="A316" s="10"/>
      <c r="B316" s="10"/>
      <c r="C316" s="193"/>
      <c r="D316" s="193"/>
      <c r="E316" s="193"/>
      <c r="F316" s="193"/>
      <c r="G316" s="193"/>
      <c r="H316" s="193"/>
      <c r="I316" s="1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1:36" ht="12.75" customHeight="1" x14ac:dyDescent="0.2">
      <c r="A317" s="10"/>
      <c r="B317" s="10"/>
      <c r="C317" s="193"/>
      <c r="D317" s="193"/>
      <c r="E317" s="193"/>
      <c r="F317" s="193"/>
      <c r="G317" s="193"/>
      <c r="H317" s="193"/>
      <c r="I317" s="1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1:36" ht="12.75" customHeight="1" x14ac:dyDescent="0.2">
      <c r="A318" s="10"/>
      <c r="B318" s="10"/>
      <c r="C318" s="193"/>
      <c r="D318" s="193"/>
      <c r="E318" s="193"/>
      <c r="F318" s="193"/>
      <c r="G318" s="193"/>
      <c r="H318" s="193"/>
      <c r="I318" s="1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1:36" ht="12.75" customHeight="1" x14ac:dyDescent="0.2">
      <c r="A319" s="10"/>
      <c r="B319" s="10"/>
      <c r="C319" s="193"/>
      <c r="D319" s="193"/>
      <c r="E319" s="193"/>
      <c r="F319" s="193"/>
      <c r="G319" s="193"/>
      <c r="H319" s="193"/>
      <c r="I319" s="1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1:36" ht="12.75" customHeight="1" x14ac:dyDescent="0.2">
      <c r="A320" s="10"/>
      <c r="B320" s="10"/>
      <c r="C320" s="193"/>
      <c r="D320" s="193"/>
      <c r="E320" s="193"/>
      <c r="F320" s="193"/>
      <c r="G320" s="193"/>
      <c r="H320" s="193"/>
      <c r="I320" s="1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1:36" ht="12.75" customHeight="1" x14ac:dyDescent="0.2">
      <c r="A321" s="10"/>
      <c r="B321" s="10"/>
      <c r="C321" s="193"/>
      <c r="D321" s="193"/>
      <c r="E321" s="193"/>
      <c r="F321" s="193"/>
      <c r="G321" s="193"/>
      <c r="H321" s="193"/>
      <c r="I321" s="1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1:36" ht="12.75" customHeight="1" x14ac:dyDescent="0.2">
      <c r="A322" s="10"/>
      <c r="B322" s="10"/>
      <c r="C322" s="193"/>
      <c r="D322" s="193"/>
      <c r="E322" s="193"/>
      <c r="F322" s="193"/>
      <c r="G322" s="193"/>
      <c r="H322" s="193"/>
      <c r="I322" s="1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1:36" ht="12.75" customHeight="1" x14ac:dyDescent="0.2">
      <c r="A323" s="10"/>
      <c r="B323" s="10"/>
      <c r="C323" s="193"/>
      <c r="D323" s="193"/>
      <c r="E323" s="193"/>
      <c r="F323" s="193"/>
      <c r="G323" s="193"/>
      <c r="H323" s="193"/>
      <c r="I323" s="1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1:36" ht="12.75" customHeight="1" x14ac:dyDescent="0.2">
      <c r="A324" s="10"/>
      <c r="B324" s="10"/>
      <c r="C324" s="193"/>
      <c r="D324" s="193"/>
      <c r="E324" s="193"/>
      <c r="F324" s="193"/>
      <c r="G324" s="193"/>
      <c r="H324" s="193"/>
      <c r="I324" s="1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1:36" ht="12.75" customHeight="1" x14ac:dyDescent="0.2">
      <c r="A325" s="10"/>
      <c r="B325" s="10"/>
      <c r="C325" s="193"/>
      <c r="D325" s="193"/>
      <c r="E325" s="193"/>
      <c r="F325" s="193"/>
      <c r="G325" s="193"/>
      <c r="H325" s="193"/>
      <c r="I325" s="1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1:36" ht="12.75" customHeight="1" x14ac:dyDescent="0.2">
      <c r="A326" s="10"/>
      <c r="B326" s="10"/>
      <c r="C326" s="193"/>
      <c r="D326" s="193"/>
      <c r="E326" s="193"/>
      <c r="F326" s="193"/>
      <c r="G326" s="193"/>
      <c r="H326" s="193"/>
      <c r="I326" s="1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1:36" ht="12.75" customHeight="1" x14ac:dyDescent="0.2">
      <c r="A327" s="10"/>
      <c r="B327" s="10"/>
      <c r="C327" s="193"/>
      <c r="D327" s="193"/>
      <c r="E327" s="193"/>
      <c r="F327" s="193"/>
      <c r="G327" s="193"/>
      <c r="H327" s="193"/>
      <c r="I327" s="1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1:36" ht="12.75" customHeight="1" x14ac:dyDescent="0.2">
      <c r="A328" s="10"/>
      <c r="B328" s="10"/>
      <c r="C328" s="193"/>
      <c r="D328" s="193"/>
      <c r="E328" s="193"/>
      <c r="F328" s="193"/>
      <c r="G328" s="193"/>
      <c r="H328" s="193"/>
      <c r="I328" s="1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1:36" ht="12.75" customHeight="1" x14ac:dyDescent="0.2">
      <c r="A329" s="10"/>
      <c r="B329" s="10"/>
      <c r="C329" s="193"/>
      <c r="D329" s="193"/>
      <c r="E329" s="193"/>
      <c r="F329" s="193"/>
      <c r="G329" s="193"/>
      <c r="H329" s="193"/>
      <c r="I329" s="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1:36" ht="12.75" customHeight="1" x14ac:dyDescent="0.2">
      <c r="A330" s="10"/>
      <c r="B330" s="10"/>
      <c r="C330" s="193"/>
      <c r="D330" s="193"/>
      <c r="E330" s="193"/>
      <c r="F330" s="193"/>
      <c r="G330" s="193"/>
      <c r="H330" s="193"/>
      <c r="I330" s="1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1:36" ht="12" customHeight="1" x14ac:dyDescent="0.2">
      <c r="A331" s="651"/>
      <c r="B331" s="651"/>
      <c r="C331" s="8"/>
      <c r="D331" s="8"/>
      <c r="E331" s="8"/>
      <c r="F331" s="8"/>
      <c r="G331" s="8"/>
      <c r="H331" s="8"/>
      <c r="I331" s="8"/>
      <c r="J331" s="651"/>
      <c r="K331" s="651"/>
      <c r="L331" s="651"/>
      <c r="M331" s="651"/>
      <c r="N331" s="651"/>
      <c r="O331" s="651"/>
      <c r="P331" s="651"/>
      <c r="Q331" s="651"/>
      <c r="R331" s="651"/>
      <c r="S331" s="651"/>
      <c r="T331" s="651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1:36" ht="12" customHeight="1" x14ac:dyDescent="0.2">
      <c r="A332" s="651"/>
      <c r="B332" s="651"/>
      <c r="C332" s="8"/>
      <c r="D332" s="8"/>
      <c r="E332" s="8"/>
      <c r="F332" s="8"/>
      <c r="G332" s="8"/>
      <c r="H332" s="8"/>
      <c r="I332" s="8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1:36" ht="12" customHeight="1" x14ac:dyDescent="0.2">
      <c r="A333" s="651"/>
      <c r="B333" s="651"/>
      <c r="C333" s="8"/>
      <c r="D333" s="8"/>
      <c r="E333" s="8"/>
      <c r="F333" s="8"/>
      <c r="G333" s="8"/>
      <c r="H333" s="8"/>
      <c r="I333" s="8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1:36" ht="12" customHeight="1" x14ac:dyDescent="0.2">
      <c r="A334" s="651"/>
      <c r="B334" s="651"/>
      <c r="C334" s="8"/>
      <c r="D334" s="8"/>
      <c r="E334" s="8"/>
      <c r="F334" s="8"/>
      <c r="G334" s="8"/>
      <c r="H334" s="8"/>
      <c r="I334" s="8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1:36" ht="12" customHeight="1" x14ac:dyDescent="0.2">
      <c r="A335" s="651"/>
      <c r="B335" s="651"/>
      <c r="C335" s="8"/>
      <c r="D335" s="8"/>
      <c r="E335" s="8"/>
      <c r="F335" s="8"/>
      <c r="G335" s="8"/>
      <c r="H335" s="8"/>
      <c r="I335" s="8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1:36" ht="12" customHeight="1" x14ac:dyDescent="0.2">
      <c r="A336" s="651"/>
      <c r="B336" s="651"/>
      <c r="C336" s="8"/>
      <c r="D336" s="8"/>
      <c r="E336" s="8"/>
      <c r="F336" s="8"/>
      <c r="G336" s="8"/>
      <c r="H336" s="8"/>
      <c r="I336" s="8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1:36" ht="12" customHeight="1" x14ac:dyDescent="0.2">
      <c r="A337" s="651"/>
      <c r="B337" s="651"/>
      <c r="C337" s="8"/>
      <c r="D337" s="8"/>
      <c r="E337" s="8"/>
      <c r="F337" s="8"/>
      <c r="G337" s="8"/>
      <c r="H337" s="8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1:36" ht="12" customHeight="1" x14ac:dyDescent="0.2">
      <c r="A338" s="651"/>
      <c r="B338" s="651"/>
      <c r="C338" s="8"/>
      <c r="D338" s="8"/>
      <c r="E338" s="8"/>
      <c r="F338" s="8"/>
      <c r="G338" s="8"/>
      <c r="H338" s="8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1:36" ht="12" customHeight="1" x14ac:dyDescent="0.2">
      <c r="A339" s="651"/>
      <c r="B339" s="651"/>
      <c r="C339" s="8"/>
      <c r="D339" s="8"/>
      <c r="E339" s="8"/>
      <c r="F339" s="8"/>
      <c r="G339" s="8"/>
      <c r="H339" s="8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1:36" ht="12" customHeight="1" x14ac:dyDescent="0.2">
      <c r="A340" s="651"/>
      <c r="B340" s="651"/>
      <c r="C340" s="8"/>
      <c r="D340" s="8"/>
      <c r="E340" s="8"/>
      <c r="F340" s="8"/>
      <c r="G340" s="8"/>
      <c r="H340" s="8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1:36" ht="12" customHeight="1" x14ac:dyDescent="0.2">
      <c r="A341" s="651"/>
      <c r="B341" s="651"/>
      <c r="C341" s="8"/>
      <c r="D341" s="8"/>
      <c r="E341" s="8"/>
      <c r="F341" s="8"/>
      <c r="G341" s="8"/>
      <c r="H341" s="8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1:36" ht="12" customHeight="1" x14ac:dyDescent="0.2">
      <c r="A342" s="651"/>
      <c r="B342" s="651"/>
      <c r="C342" s="8"/>
      <c r="D342" s="8"/>
      <c r="E342" s="8"/>
      <c r="F342" s="8"/>
      <c r="G342" s="8"/>
      <c r="H342" s="8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1:36" ht="12" customHeight="1" x14ac:dyDescent="0.2">
      <c r="A343" s="651"/>
      <c r="B343" s="651"/>
      <c r="C343" s="8"/>
      <c r="D343" s="8"/>
      <c r="E343" s="8"/>
      <c r="F343" s="8"/>
      <c r="G343" s="8"/>
      <c r="H343" s="8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1:36" ht="12" customHeight="1" x14ac:dyDescent="0.2">
      <c r="A344" s="651"/>
      <c r="B344" s="651"/>
      <c r="C344" s="8"/>
      <c r="D344" s="8"/>
      <c r="E344" s="8"/>
      <c r="F344" s="8"/>
      <c r="G344" s="8"/>
      <c r="H344" s="8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1:36" ht="12" customHeight="1" x14ac:dyDescent="0.2">
      <c r="A345" s="651"/>
      <c r="B345" s="651"/>
      <c r="C345" s="8"/>
      <c r="D345" s="8"/>
      <c r="E345" s="8"/>
      <c r="F345" s="8"/>
      <c r="G345" s="8"/>
      <c r="H345" s="8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1:36" ht="12" customHeight="1" x14ac:dyDescent="0.2">
      <c r="A346" s="651"/>
      <c r="B346" s="651"/>
      <c r="C346" s="8"/>
      <c r="D346" s="8"/>
      <c r="E346" s="8"/>
      <c r="F346" s="8"/>
      <c r="G346" s="8"/>
      <c r="H346" s="8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1:36" ht="12" customHeight="1" x14ac:dyDescent="0.2">
      <c r="A347" s="651"/>
      <c r="B347" s="651"/>
      <c r="C347" s="8"/>
      <c r="D347" s="8"/>
      <c r="E347" s="8"/>
      <c r="F347" s="8"/>
      <c r="G347" s="8"/>
      <c r="H347" s="8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1:36" ht="12" customHeight="1" x14ac:dyDescent="0.2">
      <c r="A348" s="651"/>
      <c r="B348" s="651"/>
      <c r="C348" s="8"/>
      <c r="D348" s="8"/>
      <c r="E348" s="8"/>
      <c r="F348" s="8"/>
      <c r="G348" s="8"/>
      <c r="H348" s="8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1:36" ht="12" customHeight="1" x14ac:dyDescent="0.2">
      <c r="A349" s="651"/>
      <c r="B349" s="651"/>
      <c r="C349" s="8"/>
      <c r="D349" s="8"/>
      <c r="E349" s="8"/>
      <c r="F349" s="8"/>
      <c r="G349" s="8"/>
      <c r="H349" s="8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1:36" ht="12" customHeight="1" x14ac:dyDescent="0.2">
      <c r="A350" s="651"/>
      <c r="B350" s="651"/>
      <c r="C350" s="8"/>
      <c r="D350" s="8"/>
      <c r="E350" s="8"/>
      <c r="F350" s="8"/>
      <c r="G350" s="8"/>
      <c r="H350" s="8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1:36" ht="12" customHeight="1" x14ac:dyDescent="0.2">
      <c r="A351" s="651"/>
      <c r="B351" s="651"/>
      <c r="C351" s="8"/>
      <c r="D351" s="8"/>
      <c r="E351" s="8"/>
      <c r="F351" s="8"/>
      <c r="G351" s="8"/>
      <c r="H351" s="8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1:36" ht="12" customHeight="1" x14ac:dyDescent="0.2">
      <c r="A352" s="651"/>
      <c r="B352" s="651"/>
      <c r="C352" s="8"/>
      <c r="D352" s="8"/>
      <c r="E352" s="8"/>
      <c r="F352" s="8"/>
      <c r="G352" s="8"/>
      <c r="H352" s="8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1:36" ht="12" customHeight="1" x14ac:dyDescent="0.2">
      <c r="A353" s="651"/>
      <c r="B353" s="651"/>
      <c r="C353" s="8"/>
      <c r="D353" s="8"/>
      <c r="E353" s="8"/>
      <c r="F353" s="8"/>
      <c r="G353" s="8"/>
      <c r="H353" s="8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1:36" ht="12" customHeight="1" x14ac:dyDescent="0.2">
      <c r="A354" s="651"/>
      <c r="B354" s="651"/>
      <c r="C354" s="8"/>
      <c r="D354" s="8"/>
      <c r="E354" s="8"/>
      <c r="F354" s="8"/>
      <c r="G354" s="8"/>
      <c r="H354" s="8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1:36" ht="12" customHeight="1" x14ac:dyDescent="0.2">
      <c r="A355" s="651"/>
      <c r="B355" s="651"/>
      <c r="C355" s="8"/>
      <c r="D355" s="8"/>
      <c r="E355" s="8"/>
      <c r="F355" s="8"/>
      <c r="G355" s="8"/>
      <c r="H355" s="8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1:36" ht="12" customHeight="1" x14ac:dyDescent="0.2">
      <c r="A356" s="651"/>
      <c r="B356" s="651"/>
      <c r="C356" s="8"/>
      <c r="D356" s="8"/>
      <c r="E356" s="8"/>
      <c r="F356" s="8"/>
      <c r="G356" s="8"/>
      <c r="H356" s="8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1:36" ht="12" customHeight="1" x14ac:dyDescent="0.2">
      <c r="A357" s="651"/>
      <c r="B357" s="651"/>
      <c r="C357" s="8"/>
      <c r="D357" s="8"/>
      <c r="E357" s="8"/>
      <c r="F357" s="8"/>
      <c r="G357" s="8"/>
      <c r="H357" s="8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1:36" ht="12" customHeight="1" x14ac:dyDescent="0.2">
      <c r="A358" s="651"/>
      <c r="B358" s="651"/>
      <c r="C358" s="8"/>
      <c r="D358" s="8"/>
      <c r="E358" s="8"/>
      <c r="F358" s="8"/>
      <c r="G358" s="8"/>
      <c r="H358" s="8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1:36" ht="12" customHeight="1" x14ac:dyDescent="0.2">
      <c r="A359" s="651"/>
      <c r="B359" s="651"/>
      <c r="C359" s="8"/>
      <c r="D359" s="8"/>
      <c r="E359" s="8"/>
      <c r="F359" s="8"/>
      <c r="G359" s="8"/>
      <c r="H359" s="8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1:36" ht="12" customHeight="1" x14ac:dyDescent="0.2">
      <c r="A360" s="651"/>
      <c r="B360" s="651"/>
      <c r="C360" s="8"/>
      <c r="D360" s="8"/>
      <c r="E360" s="8"/>
      <c r="F360" s="8"/>
      <c r="G360" s="8"/>
      <c r="H360" s="8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1:36" ht="12" customHeight="1" x14ac:dyDescent="0.2">
      <c r="A361" s="651"/>
      <c r="B361" s="651"/>
      <c r="C361" s="8"/>
      <c r="D361" s="8"/>
      <c r="E361" s="8"/>
      <c r="F361" s="8"/>
      <c r="G361" s="8"/>
      <c r="H361" s="8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1:36" ht="12" customHeight="1" x14ac:dyDescent="0.2">
      <c r="A362" s="651"/>
      <c r="B362" s="651"/>
      <c r="C362" s="8"/>
      <c r="D362" s="8"/>
      <c r="E362" s="8"/>
      <c r="F362" s="8"/>
      <c r="G362" s="8"/>
      <c r="H362" s="8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1:36" ht="12" customHeight="1" x14ac:dyDescent="0.2">
      <c r="A363" s="651"/>
      <c r="B363" s="651"/>
      <c r="C363" s="8"/>
      <c r="D363" s="8"/>
      <c r="E363" s="8"/>
      <c r="F363" s="8"/>
      <c r="G363" s="8"/>
      <c r="H363" s="8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1:36" ht="12" customHeight="1" x14ac:dyDescent="0.2">
      <c r="A364" s="651"/>
      <c r="B364" s="651"/>
      <c r="C364" s="8"/>
      <c r="D364" s="8"/>
      <c r="E364" s="8"/>
      <c r="F364" s="8"/>
      <c r="G364" s="8"/>
      <c r="H364" s="8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1:36" ht="12" customHeight="1" x14ac:dyDescent="0.2">
      <c r="A365" s="651"/>
      <c r="B365" s="651"/>
      <c r="C365" s="8"/>
      <c r="D365" s="8"/>
      <c r="E365" s="8"/>
      <c r="F365" s="8"/>
      <c r="G365" s="8"/>
      <c r="H365" s="8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1:36" ht="12" customHeight="1" x14ac:dyDescent="0.2">
      <c r="A366" s="651"/>
      <c r="B366" s="651"/>
      <c r="C366" s="8"/>
      <c r="D366" s="8"/>
      <c r="E366" s="8"/>
      <c r="F366" s="8"/>
      <c r="G366" s="8"/>
      <c r="H366" s="8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1:36" ht="12" customHeight="1" x14ac:dyDescent="0.2">
      <c r="A367" s="651"/>
      <c r="B367" s="651"/>
      <c r="C367" s="8"/>
      <c r="D367" s="8"/>
      <c r="E367" s="8"/>
      <c r="F367" s="8"/>
      <c r="G367" s="8"/>
      <c r="H367" s="8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1:36" ht="12" customHeight="1" x14ac:dyDescent="0.2">
      <c r="A368" s="651"/>
      <c r="B368" s="651"/>
      <c r="C368" s="8"/>
      <c r="D368" s="8"/>
      <c r="E368" s="8"/>
      <c r="F368" s="8"/>
      <c r="G368" s="8"/>
      <c r="H368" s="8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1:36" ht="12" customHeight="1" x14ac:dyDescent="0.2">
      <c r="A369" s="651"/>
      <c r="B369" s="651"/>
      <c r="C369" s="8"/>
      <c r="D369" s="8"/>
      <c r="E369" s="8"/>
      <c r="F369" s="8"/>
      <c r="G369" s="8"/>
      <c r="H369" s="8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1:36" ht="12" customHeight="1" x14ac:dyDescent="0.2">
      <c r="A370" s="651"/>
      <c r="B370" s="651"/>
      <c r="C370" s="8"/>
      <c r="D370" s="8"/>
      <c r="E370" s="8"/>
      <c r="F370" s="8"/>
      <c r="G370" s="8"/>
      <c r="H370" s="8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1:36" ht="12" customHeight="1" x14ac:dyDescent="0.2">
      <c r="A371" s="651"/>
      <c r="B371" s="651"/>
      <c r="C371" s="8"/>
      <c r="D371" s="8"/>
      <c r="E371" s="8"/>
      <c r="F371" s="8"/>
      <c r="G371" s="8"/>
      <c r="H371" s="8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1:36" ht="12" customHeight="1" x14ac:dyDescent="0.2">
      <c r="A372" s="651"/>
      <c r="B372" s="651"/>
      <c r="C372" s="8"/>
      <c r="D372" s="8"/>
      <c r="E372" s="8"/>
      <c r="F372" s="8"/>
      <c r="G372" s="8"/>
      <c r="H372" s="8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1:36" ht="12" customHeight="1" x14ac:dyDescent="0.2">
      <c r="A373" s="651"/>
      <c r="B373" s="651"/>
      <c r="C373" s="8"/>
      <c r="D373" s="8"/>
      <c r="E373" s="8"/>
      <c r="F373" s="8"/>
      <c r="G373" s="8"/>
      <c r="H373" s="8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1:36" ht="12" customHeight="1" x14ac:dyDescent="0.2">
      <c r="A374" s="651"/>
      <c r="B374" s="651"/>
      <c r="C374" s="8"/>
      <c r="D374" s="8"/>
      <c r="E374" s="8"/>
      <c r="F374" s="8"/>
      <c r="G374" s="8"/>
      <c r="H374" s="8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1:36" ht="12" customHeight="1" x14ac:dyDescent="0.2">
      <c r="A375" s="651"/>
      <c r="B375" s="651"/>
      <c r="C375" s="8"/>
      <c r="D375" s="8"/>
      <c r="E375" s="8"/>
      <c r="F375" s="8"/>
      <c r="G375" s="8"/>
      <c r="H375" s="8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1:36" ht="12" customHeight="1" x14ac:dyDescent="0.2">
      <c r="A376" s="651"/>
      <c r="B376" s="651"/>
      <c r="C376" s="8"/>
      <c r="D376" s="8"/>
      <c r="E376" s="8"/>
      <c r="F376" s="8"/>
      <c r="G376" s="8"/>
      <c r="H376" s="8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1:36" ht="12" customHeight="1" x14ac:dyDescent="0.2">
      <c r="A377" s="651"/>
      <c r="B377" s="651"/>
      <c r="C377" s="8"/>
      <c r="D377" s="8"/>
      <c r="E377" s="8"/>
      <c r="F377" s="8"/>
      <c r="G377" s="8"/>
      <c r="H377" s="8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1:36" ht="12" customHeight="1" x14ac:dyDescent="0.2">
      <c r="A378" s="651"/>
      <c r="B378" s="651"/>
      <c r="C378" s="8"/>
      <c r="D378" s="8"/>
      <c r="E378" s="8"/>
      <c r="F378" s="8"/>
      <c r="G378" s="8"/>
      <c r="H378" s="8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1:36" ht="12" customHeight="1" x14ac:dyDescent="0.2">
      <c r="A379" s="651"/>
      <c r="B379" s="651"/>
      <c r="C379" s="8"/>
      <c r="D379" s="8"/>
      <c r="E379" s="8"/>
      <c r="F379" s="8"/>
      <c r="G379" s="8"/>
      <c r="H379" s="8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1:36" ht="12" customHeight="1" x14ac:dyDescent="0.2">
      <c r="A380" s="651"/>
      <c r="B380" s="651"/>
      <c r="C380" s="8"/>
      <c r="D380" s="8"/>
      <c r="E380" s="8"/>
      <c r="F380" s="8"/>
      <c r="G380" s="8"/>
      <c r="H380" s="8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1:36" ht="12" customHeight="1" x14ac:dyDescent="0.2">
      <c r="A381" s="651"/>
      <c r="B381" s="651"/>
      <c r="C381" s="8"/>
      <c r="D381" s="8"/>
      <c r="E381" s="8"/>
      <c r="F381" s="8"/>
      <c r="G381" s="8"/>
      <c r="H381" s="8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1:36" ht="12" customHeight="1" x14ac:dyDescent="0.2">
      <c r="A382" s="651"/>
      <c r="B382" s="651"/>
      <c r="C382" s="8"/>
      <c r="D382" s="8"/>
      <c r="E382" s="8"/>
      <c r="F382" s="8"/>
      <c r="G382" s="8"/>
      <c r="H382" s="8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1:36" ht="12" customHeight="1" x14ac:dyDescent="0.2">
      <c r="A383" s="651"/>
      <c r="B383" s="651"/>
      <c r="C383" s="8"/>
      <c r="D383" s="8"/>
      <c r="E383" s="8"/>
      <c r="F383" s="8"/>
      <c r="G383" s="8"/>
      <c r="H383" s="8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1:36" ht="12" customHeight="1" x14ac:dyDescent="0.2">
      <c r="A384" s="651"/>
      <c r="B384" s="651"/>
      <c r="C384" s="8"/>
      <c r="D384" s="8"/>
      <c r="E384" s="8"/>
      <c r="F384" s="8"/>
      <c r="G384" s="8"/>
      <c r="H384" s="8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1:36" ht="12" customHeight="1" x14ac:dyDescent="0.2">
      <c r="A385" s="651"/>
      <c r="B385" s="651"/>
      <c r="C385" s="8"/>
      <c r="D385" s="8"/>
      <c r="E385" s="8"/>
      <c r="F385" s="8"/>
      <c r="G385" s="8"/>
      <c r="H385" s="8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1:36" ht="12" customHeight="1" x14ac:dyDescent="0.2">
      <c r="A386" s="651"/>
      <c r="B386" s="651"/>
      <c r="C386" s="8"/>
      <c r="D386" s="8"/>
      <c r="E386" s="8"/>
      <c r="F386" s="8"/>
      <c r="G386" s="8"/>
      <c r="H386" s="8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1:36" ht="12" customHeight="1" x14ac:dyDescent="0.2">
      <c r="A387" s="651"/>
      <c r="B387" s="651"/>
      <c r="C387" s="8"/>
      <c r="D387" s="8"/>
      <c r="E387" s="8"/>
      <c r="F387" s="8"/>
      <c r="G387" s="8"/>
      <c r="H387" s="8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1:36" ht="12" customHeight="1" x14ac:dyDescent="0.2">
      <c r="A388" s="651"/>
      <c r="B388" s="651"/>
      <c r="C388" s="8"/>
      <c r="D388" s="8"/>
      <c r="E388" s="8"/>
      <c r="F388" s="8"/>
      <c r="G388" s="8"/>
      <c r="H388" s="8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1:36" ht="12" customHeight="1" x14ac:dyDescent="0.2">
      <c r="A389" s="651"/>
      <c r="B389" s="651"/>
      <c r="C389" s="8"/>
      <c r="D389" s="8"/>
      <c r="E389" s="8"/>
      <c r="F389" s="8"/>
      <c r="G389" s="8"/>
      <c r="H389" s="8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1:36" ht="12" customHeight="1" x14ac:dyDescent="0.2">
      <c r="A390" s="651"/>
      <c r="B390" s="651"/>
      <c r="C390" s="8"/>
      <c r="D390" s="8"/>
      <c r="E390" s="8"/>
      <c r="F390" s="8"/>
      <c r="G390" s="8"/>
      <c r="H390" s="8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1:36" ht="12" customHeight="1" x14ac:dyDescent="0.2">
      <c r="A391" s="651"/>
      <c r="B391" s="651"/>
      <c r="C391" s="8"/>
      <c r="D391" s="8"/>
      <c r="E391" s="8"/>
      <c r="F391" s="8"/>
      <c r="G391" s="8"/>
      <c r="H391" s="8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1:36" ht="12" customHeight="1" x14ac:dyDescent="0.2">
      <c r="A392" s="651"/>
      <c r="B392" s="651"/>
      <c r="C392" s="8"/>
      <c r="D392" s="8"/>
      <c r="E392" s="8"/>
      <c r="F392" s="8"/>
      <c r="G392" s="8"/>
      <c r="H392" s="8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1:36" ht="12" customHeight="1" x14ac:dyDescent="0.2">
      <c r="A393" s="651"/>
      <c r="B393" s="651"/>
      <c r="C393" s="8"/>
      <c r="D393" s="8"/>
      <c r="E393" s="8"/>
      <c r="F393" s="8"/>
      <c r="G393" s="8"/>
      <c r="H393" s="8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1:36" ht="12" customHeight="1" x14ac:dyDescent="0.2">
      <c r="A394" s="651"/>
      <c r="B394" s="651"/>
      <c r="C394" s="8"/>
      <c r="D394" s="8"/>
      <c r="E394" s="8"/>
      <c r="F394" s="8"/>
      <c r="G394" s="8"/>
      <c r="H394" s="8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1:36" ht="12" customHeight="1" x14ac:dyDescent="0.2">
      <c r="A395" s="651"/>
      <c r="B395" s="651"/>
      <c r="C395" s="8"/>
      <c r="D395" s="8"/>
      <c r="E395" s="8"/>
      <c r="F395" s="8"/>
      <c r="G395" s="8"/>
      <c r="H395" s="8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1:36" ht="12" customHeight="1" x14ac:dyDescent="0.2">
      <c r="A396" s="651"/>
      <c r="B396" s="651"/>
      <c r="C396" s="8"/>
      <c r="D396" s="8"/>
      <c r="E396" s="8"/>
      <c r="F396" s="8"/>
      <c r="G396" s="8"/>
      <c r="H396" s="8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1:36" ht="12" customHeight="1" x14ac:dyDescent="0.2">
      <c r="A397" s="651"/>
      <c r="B397" s="651"/>
      <c r="C397" s="8"/>
      <c r="D397" s="8"/>
      <c r="E397" s="8"/>
      <c r="F397" s="8"/>
      <c r="G397" s="8"/>
      <c r="H397" s="8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1:36" ht="12" customHeight="1" x14ac:dyDescent="0.2">
      <c r="A398" s="651"/>
      <c r="B398" s="651"/>
      <c r="C398" s="8"/>
      <c r="D398" s="8"/>
      <c r="E398" s="8"/>
      <c r="F398" s="8"/>
      <c r="G398" s="8"/>
      <c r="H398" s="8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1:36" ht="12" customHeight="1" x14ac:dyDescent="0.2">
      <c r="A399" s="651"/>
      <c r="B399" s="651"/>
      <c r="C399" s="8"/>
      <c r="D399" s="8"/>
      <c r="E399" s="8"/>
      <c r="F399" s="8"/>
      <c r="G399" s="8"/>
      <c r="H399" s="8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1:36" ht="12" customHeight="1" x14ac:dyDescent="0.2">
      <c r="A400" s="651"/>
      <c r="B400" s="651"/>
      <c r="C400" s="8"/>
      <c r="D400" s="8"/>
      <c r="E400" s="8"/>
      <c r="F400" s="8"/>
      <c r="G400" s="8"/>
      <c r="H400" s="8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1:36" ht="12" customHeight="1" x14ac:dyDescent="0.2">
      <c r="A401" s="651"/>
      <c r="B401" s="651"/>
      <c r="C401" s="8"/>
      <c r="D401" s="8"/>
      <c r="E401" s="8"/>
      <c r="F401" s="8"/>
      <c r="G401" s="8"/>
      <c r="H401" s="8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1:36" ht="12" customHeight="1" x14ac:dyDescent="0.2">
      <c r="A402" s="651"/>
      <c r="B402" s="651"/>
      <c r="C402" s="8"/>
      <c r="D402" s="8"/>
      <c r="E402" s="8"/>
      <c r="F402" s="8"/>
      <c r="G402" s="8"/>
      <c r="H402" s="8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1:36" ht="12" customHeight="1" x14ac:dyDescent="0.2">
      <c r="A403" s="651"/>
      <c r="B403" s="651"/>
      <c r="C403" s="8"/>
      <c r="D403" s="8"/>
      <c r="E403" s="8"/>
      <c r="F403" s="8"/>
      <c r="G403" s="8"/>
      <c r="H403" s="8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1:36" ht="12" customHeight="1" x14ac:dyDescent="0.2">
      <c r="A404" s="651"/>
      <c r="B404" s="651"/>
      <c r="C404" s="8"/>
      <c r="D404" s="8"/>
      <c r="E404" s="8"/>
      <c r="F404" s="8"/>
      <c r="G404" s="8"/>
      <c r="H404" s="8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1:36" ht="12" customHeight="1" x14ac:dyDescent="0.2">
      <c r="A405" s="651"/>
      <c r="B405" s="651"/>
      <c r="C405" s="8"/>
      <c r="D405" s="8"/>
      <c r="E405" s="8"/>
      <c r="F405" s="8"/>
      <c r="G405" s="8"/>
      <c r="H405" s="8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1:36" ht="12" customHeight="1" x14ac:dyDescent="0.2">
      <c r="A406" s="651"/>
      <c r="B406" s="651"/>
      <c r="C406" s="8"/>
      <c r="D406" s="8"/>
      <c r="E406" s="8"/>
      <c r="F406" s="8"/>
      <c r="G406" s="8"/>
      <c r="H406" s="8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1:36" ht="12" customHeight="1" x14ac:dyDescent="0.2">
      <c r="A407" s="651"/>
      <c r="B407" s="651"/>
      <c r="C407" s="8"/>
      <c r="D407" s="8"/>
      <c r="E407" s="8"/>
      <c r="F407" s="8"/>
      <c r="G407" s="8"/>
      <c r="H407" s="8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1:36" ht="12" customHeight="1" x14ac:dyDescent="0.2">
      <c r="A408" s="651"/>
      <c r="B408" s="651"/>
      <c r="C408" s="8"/>
      <c r="D408" s="8"/>
      <c r="E408" s="8"/>
      <c r="F408" s="8"/>
      <c r="G408" s="8"/>
      <c r="H408" s="8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1:36" ht="12" customHeight="1" x14ac:dyDescent="0.2">
      <c r="A409" s="651"/>
      <c r="B409" s="651"/>
      <c r="C409" s="8"/>
      <c r="D409" s="8"/>
      <c r="E409" s="8"/>
      <c r="F409" s="8"/>
      <c r="G409" s="8"/>
      <c r="H409" s="8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1:36" ht="12" customHeight="1" x14ac:dyDescent="0.2">
      <c r="A410" s="651"/>
      <c r="B410" s="651"/>
      <c r="C410" s="8"/>
      <c r="D410" s="8"/>
      <c r="E410" s="8"/>
      <c r="F410" s="8"/>
      <c r="G410" s="8"/>
      <c r="H410" s="8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1:36" ht="12" customHeight="1" x14ac:dyDescent="0.2">
      <c r="A411" s="651"/>
      <c r="B411" s="651"/>
      <c r="C411" s="8"/>
      <c r="D411" s="8"/>
      <c r="E411" s="8"/>
      <c r="F411" s="8"/>
      <c r="G411" s="8"/>
      <c r="H411" s="8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1:36" ht="12" customHeight="1" x14ac:dyDescent="0.2">
      <c r="A412" s="651"/>
      <c r="B412" s="651"/>
      <c r="C412" s="8"/>
      <c r="D412" s="8"/>
      <c r="E412" s="8"/>
      <c r="F412" s="8"/>
      <c r="G412" s="8"/>
      <c r="H412" s="8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1:36" ht="12" customHeight="1" x14ac:dyDescent="0.2">
      <c r="A413" s="651"/>
      <c r="B413" s="651"/>
      <c r="C413" s="8"/>
      <c r="D413" s="8"/>
      <c r="E413" s="8"/>
      <c r="F413" s="8"/>
      <c r="G413" s="8"/>
      <c r="H413" s="8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1:36" ht="12" customHeight="1" x14ac:dyDescent="0.2">
      <c r="A414" s="651"/>
      <c r="B414" s="651"/>
      <c r="C414" s="8"/>
      <c r="D414" s="8"/>
      <c r="E414" s="8"/>
      <c r="F414" s="8"/>
      <c r="G414" s="8"/>
      <c r="H414" s="8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1:36" ht="12" customHeight="1" x14ac:dyDescent="0.2">
      <c r="A415" s="651"/>
      <c r="B415" s="651"/>
      <c r="C415" s="8"/>
      <c r="D415" s="8"/>
      <c r="E415" s="8"/>
      <c r="F415" s="8"/>
      <c r="G415" s="8"/>
      <c r="H415" s="8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1:36" ht="12" customHeight="1" x14ac:dyDescent="0.2">
      <c r="A416" s="651"/>
      <c r="B416" s="651"/>
      <c r="C416" s="8"/>
      <c r="D416" s="8"/>
      <c r="E416" s="8"/>
      <c r="F416" s="8"/>
      <c r="G416" s="8"/>
      <c r="H416" s="8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1:36" ht="12" customHeight="1" x14ac:dyDescent="0.2">
      <c r="A417" s="651"/>
      <c r="B417" s="651"/>
      <c r="C417" s="8"/>
      <c r="D417" s="8"/>
      <c r="E417" s="8"/>
      <c r="F417" s="8"/>
      <c r="G417" s="8"/>
      <c r="H417" s="8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1:36" ht="12" customHeight="1" x14ac:dyDescent="0.2">
      <c r="A418" s="651"/>
      <c r="B418" s="651"/>
      <c r="C418" s="8"/>
      <c r="D418" s="8"/>
      <c r="E418" s="8"/>
      <c r="F418" s="8"/>
      <c r="G418" s="8"/>
      <c r="H418" s="8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1:36" ht="12" customHeight="1" x14ac:dyDescent="0.2">
      <c r="A419" s="651"/>
      <c r="B419" s="651"/>
      <c r="C419" s="8"/>
      <c r="D419" s="8"/>
      <c r="E419" s="8"/>
      <c r="F419" s="8"/>
      <c r="G419" s="8"/>
      <c r="H419" s="8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1:36" ht="12" customHeight="1" x14ac:dyDescent="0.2">
      <c r="A420" s="651"/>
      <c r="B420" s="651"/>
      <c r="C420" s="8"/>
      <c r="D420" s="8"/>
      <c r="E420" s="8"/>
      <c r="F420" s="8"/>
      <c r="G420" s="8"/>
      <c r="H420" s="8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1:36" ht="12" customHeight="1" x14ac:dyDescent="0.2">
      <c r="A421" s="651"/>
      <c r="B421" s="651"/>
      <c r="C421" s="8"/>
      <c r="D421" s="8"/>
      <c r="E421" s="8"/>
      <c r="F421" s="8"/>
      <c r="G421" s="8"/>
      <c r="H421" s="8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1:36" ht="12" customHeight="1" x14ac:dyDescent="0.2">
      <c r="A422" s="651"/>
      <c r="B422" s="651"/>
      <c r="C422" s="8"/>
      <c r="D422" s="8"/>
      <c r="E422" s="8"/>
      <c r="F422" s="8"/>
      <c r="G422" s="8"/>
      <c r="H422" s="8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1:36" ht="12" customHeight="1" x14ac:dyDescent="0.2">
      <c r="A423" s="651"/>
      <c r="B423" s="651"/>
      <c r="C423" s="8"/>
      <c r="D423" s="8"/>
      <c r="E423" s="8"/>
      <c r="F423" s="8"/>
      <c r="G423" s="8"/>
      <c r="H423" s="8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1:36" ht="12" customHeight="1" x14ac:dyDescent="0.2">
      <c r="A424" s="651"/>
      <c r="B424" s="651"/>
      <c r="C424" s="8"/>
      <c r="D424" s="8"/>
      <c r="E424" s="8"/>
      <c r="F424" s="8"/>
      <c r="G424" s="8"/>
      <c r="H424" s="8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1:36" ht="12" customHeight="1" x14ac:dyDescent="0.2">
      <c r="A425" s="651"/>
      <c r="B425" s="651"/>
      <c r="C425" s="8"/>
      <c r="D425" s="8"/>
      <c r="E425" s="8"/>
      <c r="F425" s="8"/>
      <c r="G425" s="8"/>
      <c r="H425" s="8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1:36" ht="12" customHeight="1" x14ac:dyDescent="0.2">
      <c r="A426" s="651"/>
      <c r="B426" s="651"/>
      <c r="C426" s="8"/>
      <c r="D426" s="8"/>
      <c r="E426" s="8"/>
      <c r="F426" s="8"/>
      <c r="G426" s="8"/>
      <c r="H426" s="8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1:36" ht="12" customHeight="1" x14ac:dyDescent="0.2">
      <c r="A427" s="651"/>
      <c r="B427" s="651"/>
      <c r="C427" s="8"/>
      <c r="D427" s="8"/>
      <c r="E427" s="8"/>
      <c r="F427" s="8"/>
      <c r="G427" s="8"/>
      <c r="H427" s="8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1:36" ht="12" customHeight="1" x14ac:dyDescent="0.2">
      <c r="A428" s="651"/>
      <c r="B428" s="651"/>
      <c r="C428" s="8"/>
      <c r="D428" s="8"/>
      <c r="E428" s="8"/>
      <c r="F428" s="8"/>
      <c r="G428" s="8"/>
      <c r="H428" s="8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1:36" ht="12" customHeight="1" x14ac:dyDescent="0.2">
      <c r="A429" s="651"/>
      <c r="B429" s="651"/>
      <c r="C429" s="8"/>
      <c r="D429" s="8"/>
      <c r="E429" s="8"/>
      <c r="F429" s="8"/>
      <c r="G429" s="8"/>
      <c r="H429" s="8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1:36" ht="12" customHeight="1" x14ac:dyDescent="0.2">
      <c r="A430" s="651"/>
      <c r="B430" s="651"/>
      <c r="C430" s="8"/>
      <c r="D430" s="8"/>
      <c r="E430" s="8"/>
      <c r="F430" s="8"/>
      <c r="G430" s="8"/>
      <c r="H430" s="8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1:36" ht="12" customHeight="1" x14ac:dyDescent="0.2">
      <c r="A431" s="651"/>
      <c r="B431" s="651"/>
      <c r="C431" s="8"/>
      <c r="D431" s="8"/>
      <c r="E431" s="8"/>
      <c r="F431" s="8"/>
      <c r="G431" s="8"/>
      <c r="H431" s="8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1:36" ht="12" customHeight="1" x14ac:dyDescent="0.2">
      <c r="A432" s="651"/>
      <c r="B432" s="651"/>
      <c r="C432" s="8"/>
      <c r="D432" s="8"/>
      <c r="E432" s="8"/>
      <c r="F432" s="8"/>
      <c r="G432" s="8"/>
      <c r="H432" s="8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1:36" ht="12" customHeight="1" x14ac:dyDescent="0.2">
      <c r="A433" s="651"/>
      <c r="B433" s="651"/>
      <c r="C433" s="8"/>
      <c r="D433" s="8"/>
      <c r="E433" s="8"/>
      <c r="F433" s="8"/>
      <c r="G433" s="8"/>
      <c r="H433" s="8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1:36" ht="12" customHeight="1" x14ac:dyDescent="0.2">
      <c r="A434" s="651"/>
      <c r="B434" s="651"/>
      <c r="C434" s="8"/>
      <c r="D434" s="8"/>
      <c r="E434" s="8"/>
      <c r="F434" s="8"/>
      <c r="G434" s="8"/>
      <c r="H434" s="8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1:36" ht="12" customHeight="1" x14ac:dyDescent="0.2">
      <c r="A435" s="651"/>
      <c r="B435" s="651"/>
      <c r="C435" s="8"/>
      <c r="D435" s="8"/>
      <c r="E435" s="8"/>
      <c r="F435" s="8"/>
      <c r="G435" s="8"/>
      <c r="H435" s="8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1:36" ht="12" customHeight="1" x14ac:dyDescent="0.2">
      <c r="A436" s="651"/>
      <c r="B436" s="651"/>
      <c r="C436" s="8"/>
      <c r="D436" s="8"/>
      <c r="E436" s="8"/>
      <c r="F436" s="8"/>
      <c r="G436" s="8"/>
      <c r="H436" s="8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1:36" ht="12" customHeight="1" x14ac:dyDescent="0.2">
      <c r="A437" s="651"/>
      <c r="B437" s="651"/>
      <c r="C437" s="8"/>
      <c r="D437" s="8"/>
      <c r="E437" s="8"/>
      <c r="F437" s="8"/>
      <c r="G437" s="8"/>
      <c r="H437" s="8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1:36" ht="12" customHeight="1" x14ac:dyDescent="0.2">
      <c r="A438" s="651"/>
      <c r="B438" s="651"/>
      <c r="C438" s="8"/>
      <c r="D438" s="8"/>
      <c r="E438" s="8"/>
      <c r="F438" s="8"/>
      <c r="G438" s="8"/>
      <c r="H438" s="8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1:36" ht="12" customHeight="1" x14ac:dyDescent="0.2">
      <c r="A439" s="651"/>
      <c r="B439" s="651"/>
      <c r="C439" s="8"/>
      <c r="D439" s="8"/>
      <c r="E439" s="8"/>
      <c r="F439" s="8"/>
      <c r="G439" s="8"/>
      <c r="H439" s="8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1:36" ht="12" customHeight="1" x14ac:dyDescent="0.2">
      <c r="A440" s="651"/>
      <c r="B440" s="651"/>
      <c r="C440" s="8"/>
      <c r="D440" s="8"/>
      <c r="E440" s="8"/>
      <c r="F440" s="8"/>
      <c r="G440" s="8"/>
      <c r="H440" s="8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1:36" ht="12" customHeight="1" x14ac:dyDescent="0.2">
      <c r="A441" s="651"/>
      <c r="B441" s="651"/>
      <c r="C441" s="8"/>
      <c r="D441" s="8"/>
      <c r="E441" s="8"/>
      <c r="F441" s="8"/>
      <c r="G441" s="8"/>
      <c r="H441" s="8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1:36" ht="12" customHeight="1" x14ac:dyDescent="0.2">
      <c r="A442" s="651"/>
      <c r="B442" s="651"/>
      <c r="C442" s="8"/>
      <c r="D442" s="8"/>
      <c r="E442" s="8"/>
      <c r="F442" s="8"/>
      <c r="G442" s="8"/>
      <c r="H442" s="8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1:36" ht="12" customHeight="1" x14ac:dyDescent="0.2">
      <c r="A443" s="651"/>
      <c r="B443" s="651"/>
      <c r="C443" s="8"/>
      <c r="D443" s="8"/>
      <c r="E443" s="8"/>
      <c r="F443" s="8"/>
      <c r="G443" s="8"/>
      <c r="H443" s="8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1:36" ht="12" customHeight="1" x14ac:dyDescent="0.2">
      <c r="A444" s="651"/>
      <c r="B444" s="651"/>
      <c r="C444" s="8"/>
      <c r="D444" s="8"/>
      <c r="E444" s="8"/>
      <c r="F444" s="8"/>
      <c r="G444" s="8"/>
      <c r="H444" s="8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1:36" ht="12" customHeight="1" x14ac:dyDescent="0.2">
      <c r="A445" s="651"/>
      <c r="B445" s="651"/>
      <c r="C445" s="8"/>
      <c r="D445" s="8"/>
      <c r="E445" s="8"/>
      <c r="F445" s="8"/>
      <c r="G445" s="8"/>
      <c r="H445" s="8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1:36" ht="12" customHeight="1" x14ac:dyDescent="0.2">
      <c r="A446" s="651"/>
      <c r="B446" s="651"/>
      <c r="C446" s="8"/>
      <c r="D446" s="8"/>
      <c r="E446" s="8"/>
      <c r="F446" s="8"/>
      <c r="G446" s="8"/>
      <c r="H446" s="8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1:36" ht="12" customHeight="1" x14ac:dyDescent="0.2">
      <c r="A447" s="651"/>
      <c r="B447" s="651"/>
      <c r="C447" s="8"/>
      <c r="D447" s="8"/>
      <c r="E447" s="8"/>
      <c r="F447" s="8"/>
      <c r="G447" s="8"/>
      <c r="H447" s="8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1:36" ht="12" customHeight="1" x14ac:dyDescent="0.2">
      <c r="A448" s="651"/>
      <c r="B448" s="651"/>
      <c r="C448" s="8"/>
      <c r="D448" s="8"/>
      <c r="E448" s="8"/>
      <c r="F448" s="8"/>
      <c r="G448" s="8"/>
      <c r="H448" s="8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1:36" ht="12" customHeight="1" x14ac:dyDescent="0.2">
      <c r="A449" s="651"/>
      <c r="B449" s="651"/>
      <c r="C449" s="8"/>
      <c r="D449" s="8"/>
      <c r="E449" s="8"/>
      <c r="F449" s="8"/>
      <c r="G449" s="8"/>
      <c r="H449" s="8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1:36" ht="12" customHeight="1" x14ac:dyDescent="0.2">
      <c r="A450" s="651"/>
      <c r="B450" s="651"/>
      <c r="C450" s="8"/>
      <c r="D450" s="8"/>
      <c r="E450" s="8"/>
      <c r="F450" s="8"/>
      <c r="G450" s="8"/>
      <c r="H450" s="8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1:36" ht="12" customHeight="1" x14ac:dyDescent="0.2">
      <c r="A451" s="651"/>
      <c r="B451" s="651"/>
      <c r="C451" s="8"/>
      <c r="D451" s="8"/>
      <c r="E451" s="8"/>
      <c r="F451" s="8"/>
      <c r="G451" s="8"/>
      <c r="H451" s="8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1:36" ht="12" customHeight="1" x14ac:dyDescent="0.2">
      <c r="A452" s="651"/>
      <c r="B452" s="651"/>
      <c r="C452" s="8"/>
      <c r="D452" s="8"/>
      <c r="E452" s="8"/>
      <c r="F452" s="8"/>
      <c r="G452" s="8"/>
      <c r="H452" s="8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1:36" ht="12" customHeight="1" x14ac:dyDescent="0.2">
      <c r="A453" s="651"/>
      <c r="B453" s="651"/>
      <c r="C453" s="8"/>
      <c r="D453" s="8"/>
      <c r="E453" s="8"/>
      <c r="F453" s="8"/>
      <c r="G453" s="8"/>
      <c r="H453" s="8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1:36" ht="12" customHeight="1" x14ac:dyDescent="0.2">
      <c r="A454" s="651"/>
      <c r="B454" s="651"/>
      <c r="C454" s="8"/>
      <c r="D454" s="8"/>
      <c r="E454" s="8"/>
      <c r="F454" s="8"/>
      <c r="G454" s="8"/>
      <c r="H454" s="8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1:36" ht="12" customHeight="1" x14ac:dyDescent="0.2">
      <c r="A455" s="651"/>
      <c r="B455" s="651"/>
      <c r="C455" s="8"/>
      <c r="D455" s="8"/>
      <c r="E455" s="8"/>
      <c r="F455" s="8"/>
      <c r="G455" s="8"/>
      <c r="H455" s="8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1:36" ht="12" customHeight="1" x14ac:dyDescent="0.2">
      <c r="A456" s="651"/>
      <c r="B456" s="651"/>
      <c r="C456" s="8"/>
      <c r="D456" s="8"/>
      <c r="E456" s="8"/>
      <c r="F456" s="8"/>
      <c r="G456" s="8"/>
      <c r="H456" s="8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1:36" ht="12" customHeight="1" x14ac:dyDescent="0.2">
      <c r="A457" s="651"/>
      <c r="B457" s="651"/>
      <c r="C457" s="8"/>
      <c r="D457" s="8"/>
      <c r="E457" s="8"/>
      <c r="F457" s="8"/>
      <c r="G457" s="8"/>
      <c r="H457" s="8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1:36" ht="12" customHeight="1" x14ac:dyDescent="0.2">
      <c r="A458" s="651"/>
      <c r="B458" s="651"/>
      <c r="C458" s="8"/>
      <c r="D458" s="8"/>
      <c r="E458" s="8"/>
      <c r="F458" s="8"/>
      <c r="G458" s="8"/>
      <c r="H458" s="8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1:36" ht="12" customHeight="1" x14ac:dyDescent="0.2">
      <c r="A459" s="651"/>
      <c r="B459" s="651"/>
      <c r="C459" s="8"/>
      <c r="D459" s="8"/>
      <c r="E459" s="8"/>
      <c r="F459" s="8"/>
      <c r="G459" s="8"/>
      <c r="H459" s="8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1:36" ht="12" customHeight="1" x14ac:dyDescent="0.2">
      <c r="A460" s="651"/>
      <c r="B460" s="651"/>
      <c r="C460" s="8"/>
      <c r="D460" s="8"/>
      <c r="E460" s="8"/>
      <c r="F460" s="8"/>
      <c r="G460" s="8"/>
      <c r="H460" s="8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1:36" ht="12" customHeight="1" x14ac:dyDescent="0.2">
      <c r="A461" s="651"/>
      <c r="B461" s="651"/>
      <c r="C461" s="8"/>
      <c r="D461" s="8"/>
      <c r="E461" s="8"/>
      <c r="F461" s="8"/>
      <c r="G461" s="8"/>
      <c r="H461" s="8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1:36" ht="12" customHeight="1" x14ac:dyDescent="0.2">
      <c r="A462" s="651"/>
      <c r="B462" s="651"/>
      <c r="C462" s="8"/>
      <c r="D462" s="8"/>
      <c r="E462" s="8"/>
      <c r="F462" s="8"/>
      <c r="G462" s="8"/>
      <c r="H462" s="8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1:36" ht="12" customHeight="1" x14ac:dyDescent="0.2">
      <c r="A463" s="651"/>
      <c r="B463" s="651"/>
      <c r="C463" s="8"/>
      <c r="D463" s="8"/>
      <c r="E463" s="8"/>
      <c r="F463" s="8"/>
      <c r="G463" s="8"/>
      <c r="H463" s="8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1:36" ht="12" customHeight="1" x14ac:dyDescent="0.2">
      <c r="A464" s="651"/>
      <c r="B464" s="651"/>
      <c r="C464" s="8"/>
      <c r="D464" s="8"/>
      <c r="E464" s="8"/>
      <c r="F464" s="8"/>
      <c r="G464" s="8"/>
      <c r="H464" s="8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1:36" ht="12" customHeight="1" x14ac:dyDescent="0.2">
      <c r="A465" s="651"/>
      <c r="B465" s="651"/>
      <c r="C465" s="8"/>
      <c r="D465" s="8"/>
      <c r="E465" s="8"/>
      <c r="F465" s="8"/>
      <c r="G465" s="8"/>
      <c r="H465" s="8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1:36" ht="12" customHeight="1" x14ac:dyDescent="0.2">
      <c r="A466" s="651"/>
      <c r="B466" s="651"/>
      <c r="C466" s="8"/>
      <c r="D466" s="8"/>
      <c r="E466" s="8"/>
      <c r="F466" s="8"/>
      <c r="G466" s="8"/>
      <c r="H466" s="8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1:36" ht="12" customHeight="1" x14ac:dyDescent="0.2">
      <c r="A467" s="651"/>
      <c r="B467" s="651"/>
      <c r="C467" s="8"/>
      <c r="D467" s="8"/>
      <c r="E467" s="8"/>
      <c r="F467" s="8"/>
      <c r="G467" s="8"/>
      <c r="H467" s="8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1:36" ht="12" customHeight="1" x14ac:dyDescent="0.2">
      <c r="A468" s="651"/>
      <c r="B468" s="651"/>
      <c r="C468" s="8"/>
      <c r="D468" s="8"/>
      <c r="E468" s="8"/>
      <c r="F468" s="8"/>
      <c r="G468" s="8"/>
      <c r="H468" s="8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1:36" ht="12" customHeight="1" x14ac:dyDescent="0.2">
      <c r="A469" s="651"/>
      <c r="B469" s="651"/>
      <c r="C469" s="8"/>
      <c r="D469" s="8"/>
      <c r="E469" s="8"/>
      <c r="F469" s="8"/>
      <c r="G469" s="8"/>
      <c r="H469" s="8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1:36" ht="12" customHeight="1" x14ac:dyDescent="0.2">
      <c r="A470" s="651"/>
      <c r="B470" s="651"/>
      <c r="C470" s="8"/>
      <c r="D470" s="8"/>
      <c r="E470" s="8"/>
      <c r="F470" s="8"/>
      <c r="G470" s="8"/>
      <c r="H470" s="8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1:36" ht="12" customHeight="1" x14ac:dyDescent="0.2">
      <c r="A471" s="651"/>
      <c r="B471" s="651"/>
      <c r="C471" s="8"/>
      <c r="D471" s="8"/>
      <c r="E471" s="8"/>
      <c r="F471" s="8"/>
      <c r="G471" s="8"/>
      <c r="H471" s="8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1:36" ht="12" customHeight="1" x14ac:dyDescent="0.2">
      <c r="A472" s="651"/>
      <c r="B472" s="651"/>
      <c r="C472" s="8"/>
      <c r="D472" s="8"/>
      <c r="E472" s="8"/>
      <c r="F472" s="8"/>
      <c r="G472" s="8"/>
      <c r="H472" s="8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1:36" ht="12" customHeight="1" x14ac:dyDescent="0.2">
      <c r="A473" s="651"/>
      <c r="B473" s="651"/>
      <c r="C473" s="8"/>
      <c r="D473" s="8"/>
      <c r="E473" s="8"/>
      <c r="F473" s="8"/>
      <c r="G473" s="8"/>
      <c r="H473" s="8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1:36" ht="12" customHeight="1" x14ac:dyDescent="0.2">
      <c r="A474" s="651"/>
      <c r="B474" s="651"/>
      <c r="C474" s="8"/>
      <c r="D474" s="8"/>
      <c r="E474" s="8"/>
      <c r="F474" s="8"/>
      <c r="G474" s="8"/>
      <c r="H474" s="8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1:36" ht="12" customHeight="1" x14ac:dyDescent="0.2">
      <c r="A475" s="651"/>
      <c r="B475" s="651"/>
      <c r="C475" s="8"/>
      <c r="D475" s="8"/>
      <c r="E475" s="8"/>
      <c r="F475" s="8"/>
      <c r="G475" s="8"/>
      <c r="H475" s="8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1:36" ht="12" customHeight="1" x14ac:dyDescent="0.2">
      <c r="A476" s="651"/>
      <c r="B476" s="651"/>
      <c r="C476" s="8"/>
      <c r="D476" s="8"/>
      <c r="E476" s="8"/>
      <c r="F476" s="8"/>
      <c r="G476" s="8"/>
      <c r="H476" s="8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1:36" ht="12" customHeight="1" x14ac:dyDescent="0.2">
      <c r="A477" s="651"/>
      <c r="B477" s="651"/>
      <c r="C477" s="8"/>
      <c r="D477" s="8"/>
      <c r="E477" s="8"/>
      <c r="F477" s="8"/>
      <c r="G477" s="8"/>
      <c r="H477" s="8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1:36" ht="12" customHeight="1" x14ac:dyDescent="0.2">
      <c r="A478" s="651"/>
      <c r="B478" s="651"/>
      <c r="C478" s="8"/>
      <c r="D478" s="8"/>
      <c r="E478" s="8"/>
      <c r="F478" s="8"/>
      <c r="G478" s="8"/>
      <c r="H478" s="8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1:36" ht="12" customHeight="1" x14ac:dyDescent="0.2">
      <c r="A479" s="651"/>
      <c r="B479" s="651"/>
      <c r="C479" s="8"/>
      <c r="D479" s="8"/>
      <c r="E479" s="8"/>
      <c r="F479" s="8"/>
      <c r="G479" s="8"/>
      <c r="H479" s="8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1:36" ht="12" customHeight="1" x14ac:dyDescent="0.2">
      <c r="A480" s="651"/>
      <c r="B480" s="651"/>
      <c r="C480" s="8"/>
      <c r="D480" s="8"/>
      <c r="E480" s="8"/>
      <c r="F480" s="8"/>
      <c r="G480" s="8"/>
      <c r="H480" s="8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1:36" ht="12" customHeight="1" x14ac:dyDescent="0.2">
      <c r="A481" s="651"/>
      <c r="B481" s="651"/>
      <c r="C481" s="8"/>
      <c r="D481" s="8"/>
      <c r="E481" s="8"/>
      <c r="F481" s="8"/>
      <c r="G481" s="8"/>
      <c r="H481" s="8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1:36" ht="12" customHeight="1" x14ac:dyDescent="0.2">
      <c r="A482" s="651"/>
      <c r="B482" s="651"/>
      <c r="C482" s="8"/>
      <c r="D482" s="8"/>
      <c r="E482" s="8"/>
      <c r="F482" s="8"/>
      <c r="G482" s="8"/>
      <c r="H482" s="8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1:36" ht="12" customHeight="1" x14ac:dyDescent="0.2">
      <c r="A483" s="651"/>
      <c r="B483" s="651"/>
      <c r="C483" s="8"/>
      <c r="D483" s="8"/>
      <c r="E483" s="8"/>
      <c r="F483" s="8"/>
      <c r="G483" s="8"/>
      <c r="H483" s="8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1:36" ht="12" customHeight="1" x14ac:dyDescent="0.2">
      <c r="A484" s="651"/>
      <c r="B484" s="651"/>
      <c r="C484" s="8"/>
      <c r="D484" s="8"/>
      <c r="E484" s="8"/>
      <c r="F484" s="8"/>
      <c r="G484" s="8"/>
      <c r="H484" s="8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1:36" ht="12" customHeight="1" x14ac:dyDescent="0.2">
      <c r="A485" s="651"/>
      <c r="B485" s="651"/>
      <c r="C485" s="8"/>
      <c r="D485" s="8"/>
      <c r="E485" s="8"/>
      <c r="F485" s="8"/>
      <c r="G485" s="8"/>
      <c r="H485" s="8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1:36" ht="12" customHeight="1" x14ac:dyDescent="0.2">
      <c r="A486" s="651"/>
      <c r="B486" s="651"/>
      <c r="C486" s="8"/>
      <c r="D486" s="8"/>
      <c r="E486" s="8"/>
      <c r="F486" s="8"/>
      <c r="G486" s="8"/>
      <c r="H486" s="8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1:36" ht="12" customHeight="1" x14ac:dyDescent="0.2">
      <c r="A487" s="651"/>
      <c r="B487" s="651"/>
      <c r="C487" s="8"/>
      <c r="D487" s="8"/>
      <c r="E487" s="8"/>
      <c r="F487" s="8"/>
      <c r="G487" s="8"/>
      <c r="H487" s="8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1:36" ht="12" customHeight="1" x14ac:dyDescent="0.2">
      <c r="A488" s="651"/>
      <c r="B488" s="651"/>
      <c r="C488" s="8"/>
      <c r="D488" s="8"/>
      <c r="E488" s="8"/>
      <c r="F488" s="8"/>
      <c r="G488" s="8"/>
      <c r="H488" s="8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1:36" ht="12" customHeight="1" x14ac:dyDescent="0.2">
      <c r="A489" s="651"/>
      <c r="B489" s="651"/>
      <c r="C489" s="8"/>
      <c r="D489" s="8"/>
      <c r="E489" s="8"/>
      <c r="F489" s="8"/>
      <c r="G489" s="8"/>
      <c r="H489" s="8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1:36" ht="12" customHeight="1" x14ac:dyDescent="0.2">
      <c r="A490" s="651"/>
      <c r="B490" s="651"/>
      <c r="C490" s="8"/>
      <c r="D490" s="8"/>
      <c r="E490" s="8"/>
      <c r="F490" s="8"/>
      <c r="G490" s="8"/>
      <c r="H490" s="8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1:36" ht="12" customHeight="1" x14ac:dyDescent="0.2">
      <c r="A491" s="651"/>
      <c r="B491" s="651"/>
      <c r="C491" s="8"/>
      <c r="D491" s="8"/>
      <c r="E491" s="8"/>
      <c r="F491" s="8"/>
      <c r="G491" s="8"/>
      <c r="H491" s="8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1:36" ht="12" customHeight="1" x14ac:dyDescent="0.2">
      <c r="A492" s="651"/>
      <c r="B492" s="651"/>
      <c r="C492" s="8"/>
      <c r="D492" s="8"/>
      <c r="E492" s="8"/>
      <c r="F492" s="8"/>
      <c r="G492" s="8"/>
      <c r="H492" s="8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1:36" ht="12" customHeight="1" x14ac:dyDescent="0.2">
      <c r="A493" s="651"/>
      <c r="B493" s="651"/>
      <c r="C493" s="8"/>
      <c r="D493" s="8"/>
      <c r="E493" s="8"/>
      <c r="F493" s="8"/>
      <c r="G493" s="8"/>
      <c r="H493" s="8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1:36" ht="12" customHeight="1" x14ac:dyDescent="0.2">
      <c r="A494" s="651"/>
      <c r="B494" s="651"/>
      <c r="C494" s="8"/>
      <c r="D494" s="8"/>
      <c r="E494" s="8"/>
      <c r="F494" s="8"/>
      <c r="G494" s="8"/>
      <c r="H494" s="8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1:36" ht="12" customHeight="1" x14ac:dyDescent="0.2">
      <c r="A495" s="651"/>
      <c r="B495" s="651"/>
      <c r="C495" s="8"/>
      <c r="D495" s="8"/>
      <c r="E495" s="8"/>
      <c r="F495" s="8"/>
      <c r="G495" s="8"/>
      <c r="H495" s="8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1:36" ht="12" customHeight="1" x14ac:dyDescent="0.2">
      <c r="A496" s="651"/>
      <c r="B496" s="651"/>
      <c r="C496" s="8"/>
      <c r="D496" s="8"/>
      <c r="E496" s="8"/>
      <c r="F496" s="8"/>
      <c r="G496" s="8"/>
      <c r="H496" s="8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1:36" ht="12" customHeight="1" x14ac:dyDescent="0.2">
      <c r="A497" s="651"/>
      <c r="B497" s="651"/>
      <c r="C497" s="8"/>
      <c r="D497" s="8"/>
      <c r="E497" s="8"/>
      <c r="F497" s="8"/>
      <c r="G497" s="8"/>
      <c r="H497" s="8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1:36" ht="12" customHeight="1" x14ac:dyDescent="0.2">
      <c r="A498" s="651"/>
      <c r="B498" s="651"/>
      <c r="C498" s="8"/>
      <c r="D498" s="8"/>
      <c r="E498" s="8"/>
      <c r="F498" s="8"/>
      <c r="G498" s="8"/>
      <c r="H498" s="8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1:36" ht="12" customHeight="1" x14ac:dyDescent="0.2">
      <c r="A499" s="651"/>
      <c r="B499" s="651"/>
      <c r="C499" s="8"/>
      <c r="D499" s="8"/>
      <c r="E499" s="8"/>
      <c r="F499" s="8"/>
      <c r="G499" s="8"/>
      <c r="H499" s="8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1:36" ht="12" customHeight="1" x14ac:dyDescent="0.2">
      <c r="A500" s="651"/>
      <c r="B500" s="651"/>
      <c r="C500" s="8"/>
      <c r="D500" s="8"/>
      <c r="E500" s="8"/>
      <c r="F500" s="8"/>
      <c r="G500" s="8"/>
      <c r="H500" s="8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1:36" ht="12" customHeight="1" x14ac:dyDescent="0.2">
      <c r="A501" s="651"/>
      <c r="B501" s="651"/>
      <c r="C501" s="8"/>
      <c r="D501" s="8"/>
      <c r="E501" s="8"/>
      <c r="F501" s="8"/>
      <c r="G501" s="8"/>
      <c r="H501" s="8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1:36" ht="12" customHeight="1" x14ac:dyDescent="0.2">
      <c r="A502" s="651"/>
      <c r="B502" s="651"/>
      <c r="C502" s="8"/>
      <c r="D502" s="8"/>
      <c r="E502" s="8"/>
      <c r="F502" s="8"/>
      <c r="G502" s="8"/>
      <c r="H502" s="8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1:36" ht="12" customHeight="1" x14ac:dyDescent="0.2">
      <c r="A503" s="651"/>
      <c r="B503" s="651"/>
      <c r="C503" s="8"/>
      <c r="D503" s="8"/>
      <c r="E503" s="8"/>
      <c r="F503" s="8"/>
      <c r="G503" s="8"/>
      <c r="H503" s="8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1:36" ht="12" customHeight="1" x14ac:dyDescent="0.2">
      <c r="A504" s="651"/>
      <c r="B504" s="651"/>
      <c r="C504" s="8"/>
      <c r="D504" s="8"/>
      <c r="E504" s="8"/>
      <c r="F504" s="8"/>
      <c r="G504" s="8"/>
      <c r="H504" s="8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1:36" ht="12" customHeight="1" x14ac:dyDescent="0.2">
      <c r="A505" s="651"/>
      <c r="B505" s="651"/>
      <c r="C505" s="8"/>
      <c r="D505" s="8"/>
      <c r="E505" s="8"/>
      <c r="F505" s="8"/>
      <c r="G505" s="8"/>
      <c r="H505" s="8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1:36" ht="12" customHeight="1" x14ac:dyDescent="0.2">
      <c r="A506" s="651"/>
      <c r="B506" s="651"/>
      <c r="C506" s="8"/>
      <c r="D506" s="8"/>
      <c r="E506" s="8"/>
      <c r="F506" s="8"/>
      <c r="G506" s="8"/>
      <c r="H506" s="8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1:36" ht="12" customHeight="1" x14ac:dyDescent="0.2">
      <c r="A507" s="651"/>
      <c r="B507" s="651"/>
      <c r="C507" s="8"/>
      <c r="D507" s="8"/>
      <c r="E507" s="8"/>
      <c r="F507" s="8"/>
      <c r="G507" s="8"/>
      <c r="H507" s="8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1:36" ht="12" customHeight="1" x14ac:dyDescent="0.2">
      <c r="A508" s="651"/>
      <c r="B508" s="651"/>
      <c r="C508" s="8"/>
      <c r="D508" s="8"/>
      <c r="E508" s="8"/>
      <c r="F508" s="8"/>
      <c r="G508" s="8"/>
      <c r="H508" s="8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1:36" ht="12" customHeight="1" x14ac:dyDescent="0.2">
      <c r="A509" s="651"/>
      <c r="B509" s="651"/>
      <c r="C509" s="8"/>
      <c r="D509" s="8"/>
      <c r="E509" s="8"/>
      <c r="F509" s="8"/>
      <c r="G509" s="8"/>
      <c r="H509" s="8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1:36" ht="12" customHeight="1" x14ac:dyDescent="0.2">
      <c r="A510" s="651"/>
      <c r="B510" s="651"/>
      <c r="C510" s="8"/>
      <c r="D510" s="8"/>
      <c r="E510" s="8"/>
      <c r="F510" s="8"/>
      <c r="G510" s="8"/>
      <c r="H510" s="8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1:36" ht="12" customHeight="1" x14ac:dyDescent="0.2">
      <c r="A511" s="651"/>
      <c r="B511" s="651"/>
      <c r="C511" s="8"/>
      <c r="D511" s="8"/>
      <c r="E511" s="8"/>
      <c r="F511" s="8"/>
      <c r="G511" s="8"/>
      <c r="H511" s="8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1:36" ht="12" customHeight="1" x14ac:dyDescent="0.2">
      <c r="A512" s="651"/>
      <c r="B512" s="651"/>
      <c r="C512" s="8"/>
      <c r="D512" s="8"/>
      <c r="E512" s="8"/>
      <c r="F512" s="8"/>
      <c r="G512" s="8"/>
      <c r="H512" s="8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1:36" ht="12" customHeight="1" x14ac:dyDescent="0.2">
      <c r="A513" s="651"/>
      <c r="B513" s="651"/>
      <c r="C513" s="8"/>
      <c r="D513" s="8"/>
      <c r="E513" s="8"/>
      <c r="F513" s="8"/>
      <c r="G513" s="8"/>
      <c r="H513" s="8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1:36" ht="12" customHeight="1" x14ac:dyDescent="0.2">
      <c r="A514" s="651"/>
      <c r="B514" s="651"/>
      <c r="C514" s="8"/>
      <c r="D514" s="8"/>
      <c r="E514" s="8"/>
      <c r="F514" s="8"/>
      <c r="G514" s="8"/>
      <c r="H514" s="8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1:36" ht="12" customHeight="1" x14ac:dyDescent="0.2">
      <c r="A515" s="651"/>
      <c r="B515" s="651"/>
      <c r="C515" s="8"/>
      <c r="D515" s="8"/>
      <c r="E515" s="8"/>
      <c r="F515" s="8"/>
      <c r="G515" s="8"/>
      <c r="H515" s="8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1:36" ht="12" customHeight="1" x14ac:dyDescent="0.2">
      <c r="A516" s="651"/>
      <c r="B516" s="651"/>
      <c r="C516" s="8"/>
      <c r="D516" s="8"/>
      <c r="E516" s="8"/>
      <c r="F516" s="8"/>
      <c r="G516" s="8"/>
      <c r="H516" s="8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1:36" ht="12" customHeight="1" x14ac:dyDescent="0.2">
      <c r="A517" s="651"/>
      <c r="B517" s="651"/>
      <c r="C517" s="8"/>
      <c r="D517" s="8"/>
      <c r="E517" s="8"/>
      <c r="F517" s="8"/>
      <c r="G517" s="8"/>
      <c r="H517" s="8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1:36" ht="12" customHeight="1" x14ac:dyDescent="0.2">
      <c r="A518" s="651"/>
      <c r="B518" s="651"/>
      <c r="C518" s="8"/>
      <c r="D518" s="8"/>
      <c r="E518" s="8"/>
      <c r="F518" s="8"/>
      <c r="G518" s="8"/>
      <c r="H518" s="8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1:36" ht="12" customHeight="1" x14ac:dyDescent="0.2">
      <c r="A519" s="651"/>
      <c r="B519" s="651"/>
      <c r="C519" s="8"/>
      <c r="D519" s="8"/>
      <c r="E519" s="8"/>
      <c r="F519" s="8"/>
      <c r="G519" s="8"/>
      <c r="H519" s="8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1:36" ht="12" customHeight="1" x14ac:dyDescent="0.2">
      <c r="A520" s="651"/>
      <c r="B520" s="651"/>
      <c r="C520" s="8"/>
      <c r="D520" s="8"/>
      <c r="E520" s="8"/>
      <c r="F520" s="8"/>
      <c r="G520" s="8"/>
      <c r="H520" s="8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1:36" ht="12" customHeight="1" x14ac:dyDescent="0.2">
      <c r="A521" s="651"/>
      <c r="B521" s="651"/>
      <c r="C521" s="8"/>
      <c r="D521" s="8"/>
      <c r="E521" s="8"/>
      <c r="F521" s="8"/>
      <c r="G521" s="8"/>
      <c r="H521" s="8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1:36" ht="12" customHeight="1" x14ac:dyDescent="0.2">
      <c r="A522" s="651"/>
      <c r="B522" s="651"/>
      <c r="C522" s="8"/>
      <c r="D522" s="8"/>
      <c r="E522" s="8"/>
      <c r="F522" s="8"/>
      <c r="G522" s="8"/>
      <c r="H522" s="8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1:36" ht="12" customHeight="1" x14ac:dyDescent="0.2">
      <c r="A523" s="651"/>
      <c r="B523" s="651"/>
      <c r="C523" s="8"/>
      <c r="D523" s="8"/>
      <c r="E523" s="8"/>
      <c r="F523" s="8"/>
      <c r="G523" s="8"/>
      <c r="H523" s="8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1:36" ht="12" customHeight="1" x14ac:dyDescent="0.2">
      <c r="A524" s="651"/>
      <c r="B524" s="651"/>
      <c r="C524" s="8"/>
      <c r="D524" s="8"/>
      <c r="E524" s="8"/>
      <c r="F524" s="8"/>
      <c r="G524" s="8"/>
      <c r="H524" s="8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1:36" ht="12" customHeight="1" x14ac:dyDescent="0.2">
      <c r="A525" s="651"/>
      <c r="B525" s="651"/>
      <c r="C525" s="8"/>
      <c r="D525" s="8"/>
      <c r="E525" s="8"/>
      <c r="F525" s="8"/>
      <c r="G525" s="8"/>
      <c r="H525" s="8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1:36" ht="12" customHeight="1" x14ac:dyDescent="0.2">
      <c r="A526" s="651"/>
      <c r="B526" s="651"/>
      <c r="C526" s="8"/>
      <c r="D526" s="8"/>
      <c r="E526" s="8"/>
      <c r="F526" s="8"/>
      <c r="G526" s="8"/>
      <c r="H526" s="8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1:36" ht="12" customHeight="1" x14ac:dyDescent="0.2">
      <c r="A527" s="651"/>
      <c r="B527" s="651"/>
      <c r="C527" s="8"/>
      <c r="D527" s="8"/>
      <c r="E527" s="8"/>
      <c r="F527" s="8"/>
      <c r="G527" s="8"/>
      <c r="H527" s="8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1:36" ht="12" customHeight="1" x14ac:dyDescent="0.2">
      <c r="A528" s="651"/>
      <c r="B528" s="651"/>
      <c r="C528" s="8"/>
      <c r="D528" s="8"/>
      <c r="E528" s="8"/>
      <c r="F528" s="8"/>
      <c r="G528" s="8"/>
      <c r="H528" s="8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1:36" ht="12" customHeight="1" x14ac:dyDescent="0.2">
      <c r="A529" s="651"/>
      <c r="B529" s="651"/>
      <c r="C529" s="8"/>
      <c r="D529" s="8"/>
      <c r="E529" s="8"/>
      <c r="F529" s="8"/>
      <c r="G529" s="8"/>
      <c r="H529" s="8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1:36" ht="12" customHeight="1" x14ac:dyDescent="0.2">
      <c r="A530" s="651"/>
      <c r="B530" s="651"/>
      <c r="C530" s="8"/>
      <c r="D530" s="8"/>
      <c r="E530" s="8"/>
      <c r="F530" s="8"/>
      <c r="G530" s="8"/>
      <c r="H530" s="8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1:36" ht="12" customHeight="1" x14ac:dyDescent="0.2">
      <c r="A531" s="651"/>
      <c r="B531" s="651"/>
      <c r="C531" s="8"/>
      <c r="D531" s="8"/>
      <c r="E531" s="8"/>
      <c r="F531" s="8"/>
      <c r="G531" s="8"/>
      <c r="H531" s="8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1:36" ht="12" customHeight="1" x14ac:dyDescent="0.2">
      <c r="A532" s="651"/>
      <c r="B532" s="651"/>
      <c r="C532" s="8"/>
      <c r="D532" s="8"/>
      <c r="E532" s="8"/>
      <c r="F532" s="8"/>
      <c r="G532" s="8"/>
      <c r="H532" s="8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1:36" ht="12" customHeight="1" x14ac:dyDescent="0.2">
      <c r="A533" s="651"/>
      <c r="B533" s="651"/>
      <c r="C533" s="8"/>
      <c r="D533" s="8"/>
      <c r="E533" s="8"/>
      <c r="F533" s="8"/>
      <c r="G533" s="8"/>
      <c r="H533" s="8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1:36" ht="12" customHeight="1" x14ac:dyDescent="0.2">
      <c r="A534" s="651"/>
      <c r="B534" s="651"/>
      <c r="C534" s="8"/>
      <c r="D534" s="8"/>
      <c r="E534" s="8"/>
      <c r="F534" s="8"/>
      <c r="G534" s="8"/>
      <c r="H534" s="8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1:36" ht="12" customHeight="1" x14ac:dyDescent="0.2">
      <c r="A535" s="651"/>
      <c r="B535" s="651"/>
      <c r="C535" s="8"/>
      <c r="D535" s="8"/>
      <c r="E535" s="8"/>
      <c r="F535" s="8"/>
      <c r="G535" s="8"/>
      <c r="H535" s="8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1:36" ht="12" customHeight="1" x14ac:dyDescent="0.2">
      <c r="A536" s="651"/>
      <c r="B536" s="651"/>
      <c r="C536" s="8"/>
      <c r="D536" s="8"/>
      <c r="E536" s="8"/>
      <c r="F536" s="8"/>
      <c r="G536" s="8"/>
      <c r="H536" s="8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1:36" ht="12" customHeight="1" x14ac:dyDescent="0.2">
      <c r="A537" s="651"/>
      <c r="B537" s="651"/>
      <c r="C537" s="8"/>
      <c r="D537" s="8"/>
      <c r="E537" s="8"/>
      <c r="F537" s="8"/>
      <c r="G537" s="8"/>
      <c r="H537" s="8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1:36" ht="12" customHeight="1" x14ac:dyDescent="0.2">
      <c r="A538" s="651"/>
      <c r="B538" s="651"/>
      <c r="C538" s="8"/>
      <c r="D538" s="8"/>
      <c r="E538" s="8"/>
      <c r="F538" s="8"/>
      <c r="G538" s="8"/>
      <c r="H538" s="8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1:36" ht="12" customHeight="1" x14ac:dyDescent="0.2">
      <c r="A539" s="651"/>
      <c r="B539" s="651"/>
      <c r="C539" s="8"/>
      <c r="D539" s="8"/>
      <c r="E539" s="8"/>
      <c r="F539" s="8"/>
      <c r="G539" s="8"/>
      <c r="H539" s="8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1:36" ht="12" customHeight="1" x14ac:dyDescent="0.2">
      <c r="A540" s="651"/>
      <c r="B540" s="651"/>
      <c r="C540" s="8"/>
      <c r="D540" s="8"/>
      <c r="E540" s="8"/>
      <c r="F540" s="8"/>
      <c r="G540" s="8"/>
      <c r="H540" s="8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1:36" ht="12" customHeight="1" x14ac:dyDescent="0.2">
      <c r="A541" s="651"/>
      <c r="B541" s="651"/>
      <c r="C541" s="8"/>
      <c r="D541" s="8"/>
      <c r="E541" s="8"/>
      <c r="F541" s="8"/>
      <c r="G541" s="8"/>
      <c r="H541" s="8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1:36" ht="12" customHeight="1" x14ac:dyDescent="0.2">
      <c r="A542" s="651"/>
      <c r="B542" s="651"/>
      <c r="C542" s="8"/>
      <c r="D542" s="8"/>
      <c r="E542" s="8"/>
      <c r="F542" s="8"/>
      <c r="G542" s="8"/>
      <c r="H542" s="8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1:36" ht="12" customHeight="1" x14ac:dyDescent="0.2">
      <c r="A543" s="651"/>
      <c r="B543" s="651"/>
      <c r="C543" s="8"/>
      <c r="D543" s="8"/>
      <c r="E543" s="8"/>
      <c r="F543" s="8"/>
      <c r="G543" s="8"/>
      <c r="H543" s="8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1:36" ht="12" customHeight="1" x14ac:dyDescent="0.2">
      <c r="A544" s="651"/>
      <c r="B544" s="651"/>
      <c r="C544" s="8"/>
      <c r="D544" s="8"/>
      <c r="E544" s="8"/>
      <c r="F544" s="8"/>
      <c r="G544" s="8"/>
      <c r="H544" s="8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1:36" ht="12" customHeight="1" x14ac:dyDescent="0.2">
      <c r="A545" s="651"/>
      <c r="B545" s="651"/>
      <c r="C545" s="8"/>
      <c r="D545" s="8"/>
      <c r="E545" s="8"/>
      <c r="F545" s="8"/>
      <c r="G545" s="8"/>
      <c r="H545" s="8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1:36" ht="12" customHeight="1" x14ac:dyDescent="0.2">
      <c r="A546" s="651"/>
      <c r="B546" s="651"/>
      <c r="C546" s="8"/>
      <c r="D546" s="8"/>
      <c r="E546" s="8"/>
      <c r="F546" s="8"/>
      <c r="G546" s="8"/>
      <c r="H546" s="8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1:36" ht="12" customHeight="1" x14ac:dyDescent="0.2">
      <c r="A547" s="651"/>
      <c r="B547" s="651"/>
      <c r="C547" s="8"/>
      <c r="D547" s="8"/>
      <c r="E547" s="8"/>
      <c r="F547" s="8"/>
      <c r="G547" s="8"/>
      <c r="H547" s="8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1:36" ht="12" customHeight="1" x14ac:dyDescent="0.2">
      <c r="A548" s="651"/>
      <c r="B548" s="651"/>
      <c r="C548" s="8"/>
      <c r="D548" s="8"/>
      <c r="E548" s="8"/>
      <c r="F548" s="8"/>
      <c r="G548" s="8"/>
      <c r="H548" s="8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1:36" ht="12" customHeight="1" x14ac:dyDescent="0.2">
      <c r="A549" s="651"/>
      <c r="B549" s="651"/>
      <c r="C549" s="8"/>
      <c r="D549" s="8"/>
      <c r="E549" s="8"/>
      <c r="F549" s="8"/>
      <c r="G549" s="8"/>
      <c r="H549" s="8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1:36" ht="12" customHeight="1" x14ac:dyDescent="0.2">
      <c r="A550" s="651"/>
      <c r="B550" s="651"/>
      <c r="C550" s="8"/>
      <c r="D550" s="8"/>
      <c r="E550" s="8"/>
      <c r="F550" s="8"/>
      <c r="G550" s="8"/>
      <c r="H550" s="8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1:36" ht="12" customHeight="1" x14ac:dyDescent="0.2">
      <c r="A551" s="651"/>
      <c r="B551" s="651"/>
      <c r="C551" s="8"/>
      <c r="D551" s="8"/>
      <c r="E551" s="8"/>
      <c r="F551" s="8"/>
      <c r="G551" s="8"/>
      <c r="H551" s="8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1:36" ht="12" customHeight="1" x14ac:dyDescent="0.2">
      <c r="A552" s="651"/>
      <c r="B552" s="651"/>
      <c r="C552" s="8"/>
      <c r="D552" s="8"/>
      <c r="E552" s="8"/>
      <c r="F552" s="8"/>
      <c r="G552" s="8"/>
      <c r="H552" s="8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1:36" ht="12" customHeight="1" x14ac:dyDescent="0.2">
      <c r="A553" s="651"/>
      <c r="B553" s="651"/>
      <c r="C553" s="8"/>
      <c r="D553" s="8"/>
      <c r="E553" s="8"/>
      <c r="F553" s="8"/>
      <c r="G553" s="8"/>
      <c r="H553" s="8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1:36" ht="12" customHeight="1" x14ac:dyDescent="0.2">
      <c r="A554" s="651"/>
      <c r="B554" s="651"/>
      <c r="C554" s="8"/>
      <c r="D554" s="8"/>
      <c r="E554" s="8"/>
      <c r="F554" s="8"/>
      <c r="G554" s="8"/>
      <c r="H554" s="8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1:36" ht="12" customHeight="1" x14ac:dyDescent="0.2">
      <c r="A555" s="651"/>
      <c r="B555" s="651"/>
      <c r="C555" s="8"/>
      <c r="D555" s="8"/>
      <c r="E555" s="8"/>
      <c r="F555" s="8"/>
      <c r="G555" s="8"/>
      <c r="H555" s="8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1:36" ht="12" customHeight="1" x14ac:dyDescent="0.2">
      <c r="A556" s="651"/>
      <c r="B556" s="651"/>
      <c r="C556" s="8"/>
      <c r="D556" s="8"/>
      <c r="E556" s="8"/>
      <c r="F556" s="8"/>
      <c r="G556" s="8"/>
      <c r="H556" s="8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1:36" ht="12" customHeight="1" x14ac:dyDescent="0.2">
      <c r="A557" s="651"/>
      <c r="B557" s="651"/>
      <c r="C557" s="8"/>
      <c r="D557" s="8"/>
      <c r="E557" s="8"/>
      <c r="F557" s="8"/>
      <c r="G557" s="8"/>
      <c r="H557" s="8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1:36" ht="12" customHeight="1" x14ac:dyDescent="0.2">
      <c r="A558" s="651"/>
      <c r="B558" s="651"/>
      <c r="C558" s="8"/>
      <c r="D558" s="8"/>
      <c r="E558" s="8"/>
      <c r="F558" s="8"/>
      <c r="G558" s="8"/>
      <c r="H558" s="8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1:36" ht="12" customHeight="1" x14ac:dyDescent="0.2">
      <c r="A559" s="651"/>
      <c r="B559" s="651"/>
      <c r="C559" s="8"/>
      <c r="D559" s="8"/>
      <c r="E559" s="8"/>
      <c r="F559" s="8"/>
      <c r="G559" s="8"/>
      <c r="H559" s="8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1:36" ht="12" customHeight="1" x14ac:dyDescent="0.2">
      <c r="A560" s="651"/>
      <c r="B560" s="651"/>
      <c r="C560" s="8"/>
      <c r="D560" s="8"/>
      <c r="E560" s="8"/>
      <c r="F560" s="8"/>
      <c r="G560" s="8"/>
      <c r="H560" s="8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1:36" ht="12" customHeight="1" x14ac:dyDescent="0.2">
      <c r="A561" s="651"/>
      <c r="B561" s="651"/>
      <c r="C561" s="8"/>
      <c r="D561" s="8"/>
      <c r="E561" s="8"/>
      <c r="F561" s="8"/>
      <c r="G561" s="8"/>
      <c r="H561" s="8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1:36" ht="12" customHeight="1" x14ac:dyDescent="0.2">
      <c r="A562" s="651"/>
      <c r="B562" s="651"/>
      <c r="C562" s="8"/>
      <c r="D562" s="8"/>
      <c r="E562" s="8"/>
      <c r="F562" s="8"/>
      <c r="G562" s="8"/>
      <c r="H562" s="8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1:36" ht="12" customHeight="1" x14ac:dyDescent="0.2">
      <c r="A563" s="651"/>
      <c r="B563" s="651"/>
      <c r="C563" s="8"/>
      <c r="D563" s="8"/>
      <c r="E563" s="8"/>
      <c r="F563" s="8"/>
      <c r="G563" s="8"/>
      <c r="H563" s="8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1:36" ht="12" customHeight="1" x14ac:dyDescent="0.2">
      <c r="A564" s="651"/>
      <c r="B564" s="651"/>
      <c r="C564" s="8"/>
      <c r="D564" s="8"/>
      <c r="E564" s="8"/>
      <c r="F564" s="8"/>
      <c r="G564" s="8"/>
      <c r="H564" s="8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1:36" ht="12" customHeight="1" x14ac:dyDescent="0.2">
      <c r="A565" s="651"/>
      <c r="B565" s="651"/>
      <c r="C565" s="8"/>
      <c r="D565" s="8"/>
      <c r="E565" s="8"/>
      <c r="F565" s="8"/>
      <c r="G565" s="8"/>
      <c r="H565" s="8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1:36" ht="12" customHeight="1" x14ac:dyDescent="0.2">
      <c r="A566" s="651"/>
      <c r="B566" s="651"/>
      <c r="C566" s="8"/>
      <c r="D566" s="8"/>
      <c r="E566" s="8"/>
      <c r="F566" s="8"/>
      <c r="G566" s="8"/>
      <c r="H566" s="8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1:36" ht="12" customHeight="1" x14ac:dyDescent="0.2">
      <c r="A567" s="651"/>
      <c r="B567" s="651"/>
      <c r="C567" s="8"/>
      <c r="D567" s="8"/>
      <c r="E567" s="8"/>
      <c r="F567" s="8"/>
      <c r="G567" s="8"/>
      <c r="H567" s="8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1:36" ht="12" customHeight="1" x14ac:dyDescent="0.2">
      <c r="A568" s="651"/>
      <c r="B568" s="651"/>
      <c r="C568" s="8"/>
      <c r="D568" s="8"/>
      <c r="E568" s="8"/>
      <c r="F568" s="8"/>
      <c r="G568" s="8"/>
      <c r="H568" s="8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1:36" ht="12" customHeight="1" x14ac:dyDescent="0.2">
      <c r="A569" s="651"/>
      <c r="B569" s="651"/>
      <c r="C569" s="8"/>
      <c r="D569" s="8"/>
      <c r="E569" s="8"/>
      <c r="F569" s="8"/>
      <c r="G569" s="8"/>
      <c r="H569" s="8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1:36" ht="12" customHeight="1" x14ac:dyDescent="0.2">
      <c r="A570" s="651"/>
      <c r="B570" s="651"/>
      <c r="C570" s="8"/>
      <c r="D570" s="8"/>
      <c r="E570" s="8"/>
      <c r="F570" s="8"/>
      <c r="G570" s="8"/>
      <c r="H570" s="8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1:36" ht="12" customHeight="1" x14ac:dyDescent="0.2">
      <c r="A571" s="651"/>
      <c r="B571" s="651"/>
      <c r="C571" s="8"/>
      <c r="D571" s="8"/>
      <c r="E571" s="8"/>
      <c r="F571" s="8"/>
      <c r="G571" s="8"/>
      <c r="H571" s="8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1:36" ht="12" customHeight="1" x14ac:dyDescent="0.2">
      <c r="A572" s="651"/>
      <c r="B572" s="651"/>
      <c r="C572" s="8"/>
      <c r="D572" s="8"/>
      <c r="E572" s="8"/>
      <c r="F572" s="8"/>
      <c r="G572" s="8"/>
      <c r="H572" s="8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1:36" ht="12" customHeight="1" x14ac:dyDescent="0.2">
      <c r="A573" s="651"/>
      <c r="B573" s="651"/>
      <c r="C573" s="8"/>
      <c r="D573" s="8"/>
      <c r="E573" s="8"/>
      <c r="F573" s="8"/>
      <c r="G573" s="8"/>
      <c r="H573" s="8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1:36" ht="12" customHeight="1" x14ac:dyDescent="0.2">
      <c r="A574" s="651"/>
      <c r="B574" s="651"/>
      <c r="C574" s="8"/>
      <c r="D574" s="8"/>
      <c r="E574" s="8"/>
      <c r="F574" s="8"/>
      <c r="G574" s="8"/>
      <c r="H574" s="8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1:36" ht="12" customHeight="1" x14ac:dyDescent="0.2">
      <c r="A575" s="651"/>
      <c r="B575" s="651"/>
      <c r="C575" s="8"/>
      <c r="D575" s="8"/>
      <c r="E575" s="8"/>
      <c r="F575" s="8"/>
      <c r="G575" s="8"/>
      <c r="H575" s="8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1:36" ht="12" customHeight="1" x14ac:dyDescent="0.2">
      <c r="A576" s="651"/>
      <c r="B576" s="651"/>
      <c r="C576" s="8"/>
      <c r="D576" s="8"/>
      <c r="E576" s="8"/>
      <c r="F576" s="8"/>
      <c r="G576" s="8"/>
      <c r="H576" s="8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1:36" ht="12" customHeight="1" x14ac:dyDescent="0.2">
      <c r="A577" s="651"/>
      <c r="B577" s="651"/>
      <c r="C577" s="8"/>
      <c r="D577" s="8"/>
      <c r="E577" s="8"/>
      <c r="F577" s="8"/>
      <c r="G577" s="8"/>
      <c r="H577" s="8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1:36" ht="12" customHeight="1" x14ac:dyDescent="0.2">
      <c r="A578" s="651"/>
      <c r="B578" s="651"/>
      <c r="C578" s="8"/>
      <c r="D578" s="8"/>
      <c r="E578" s="8"/>
      <c r="F578" s="8"/>
      <c r="G578" s="8"/>
      <c r="H578" s="8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1:36" ht="12" customHeight="1" x14ac:dyDescent="0.2">
      <c r="A579" s="651"/>
      <c r="B579" s="651"/>
      <c r="C579" s="8"/>
      <c r="D579" s="8"/>
      <c r="E579" s="8"/>
      <c r="F579" s="8"/>
      <c r="G579" s="8"/>
      <c r="H579" s="8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1:36" ht="12" customHeight="1" x14ac:dyDescent="0.2">
      <c r="A580" s="651"/>
      <c r="B580" s="651"/>
      <c r="C580" s="8"/>
      <c r="D580" s="8"/>
      <c r="E580" s="8"/>
      <c r="F580" s="8"/>
      <c r="G580" s="8"/>
      <c r="H580" s="8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1:36" ht="12" customHeight="1" x14ac:dyDescent="0.2">
      <c r="A581" s="651"/>
      <c r="B581" s="651"/>
      <c r="C581" s="8"/>
      <c r="D581" s="8"/>
      <c r="E581" s="8"/>
      <c r="F581" s="8"/>
      <c r="G581" s="8"/>
      <c r="H581" s="8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1:36" ht="12" customHeight="1" x14ac:dyDescent="0.2">
      <c r="A582" s="651"/>
      <c r="B582" s="651"/>
      <c r="C582" s="8"/>
      <c r="D582" s="8"/>
      <c r="E582" s="8"/>
      <c r="F582" s="8"/>
      <c r="G582" s="8"/>
      <c r="H582" s="8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1:36" ht="12" customHeight="1" x14ac:dyDescent="0.2">
      <c r="A583" s="651"/>
      <c r="B583" s="651"/>
      <c r="C583" s="8"/>
      <c r="D583" s="8"/>
      <c r="E583" s="8"/>
      <c r="F583" s="8"/>
      <c r="G583" s="8"/>
      <c r="H583" s="8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1:36" ht="12" customHeight="1" x14ac:dyDescent="0.2">
      <c r="A584" s="651"/>
      <c r="B584" s="651"/>
      <c r="C584" s="8"/>
      <c r="D584" s="8"/>
      <c r="E584" s="8"/>
      <c r="F584" s="8"/>
      <c r="G584" s="8"/>
      <c r="H584" s="8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1:36" ht="12" customHeight="1" x14ac:dyDescent="0.2">
      <c r="A585" s="651"/>
      <c r="B585" s="651"/>
      <c r="C585" s="8"/>
      <c r="D585" s="8"/>
      <c r="E585" s="8"/>
      <c r="F585" s="8"/>
      <c r="G585" s="8"/>
      <c r="H585" s="8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1:36" ht="12" customHeight="1" x14ac:dyDescent="0.2">
      <c r="A586" s="651"/>
      <c r="B586" s="651"/>
      <c r="C586" s="8"/>
      <c r="D586" s="8"/>
      <c r="E586" s="8"/>
      <c r="F586" s="8"/>
      <c r="G586" s="8"/>
      <c r="H586" s="8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1:36" ht="12" customHeight="1" x14ac:dyDescent="0.2">
      <c r="A587" s="651"/>
      <c r="B587" s="651"/>
      <c r="C587" s="8"/>
      <c r="D587" s="8"/>
      <c r="E587" s="8"/>
      <c r="F587" s="8"/>
      <c r="G587" s="8"/>
      <c r="H587" s="8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1:36" ht="12" customHeight="1" x14ac:dyDescent="0.2">
      <c r="A588" s="651"/>
      <c r="B588" s="651"/>
      <c r="C588" s="8"/>
      <c r="D588" s="8"/>
      <c r="E588" s="8"/>
      <c r="F588" s="8"/>
      <c r="G588" s="8"/>
      <c r="H588" s="8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1:36" ht="12" customHeight="1" x14ac:dyDescent="0.2">
      <c r="A589" s="651"/>
      <c r="B589" s="651"/>
      <c r="C589" s="8"/>
      <c r="D589" s="8"/>
      <c r="E589" s="8"/>
      <c r="F589" s="8"/>
      <c r="G589" s="8"/>
      <c r="H589" s="8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1:36" ht="12" customHeight="1" x14ac:dyDescent="0.2">
      <c r="A590" s="651"/>
      <c r="B590" s="651"/>
      <c r="C590" s="8"/>
      <c r="D590" s="8"/>
      <c r="E590" s="8"/>
      <c r="F590" s="8"/>
      <c r="G590" s="8"/>
      <c r="H590" s="8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1:36" ht="12" customHeight="1" x14ac:dyDescent="0.2">
      <c r="A591" s="651"/>
      <c r="B591" s="651"/>
      <c r="C591" s="8"/>
      <c r="D591" s="8"/>
      <c r="E591" s="8"/>
      <c r="F591" s="8"/>
      <c r="G591" s="8"/>
      <c r="H591" s="8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1:36" ht="12" customHeight="1" x14ac:dyDescent="0.2">
      <c r="A592" s="651"/>
      <c r="B592" s="651"/>
      <c r="C592" s="8"/>
      <c r="D592" s="8"/>
      <c r="E592" s="8"/>
      <c r="F592" s="8"/>
      <c r="G592" s="8"/>
      <c r="H592" s="8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1:36" ht="12" customHeight="1" x14ac:dyDescent="0.2">
      <c r="A593" s="651"/>
      <c r="B593" s="651"/>
      <c r="C593" s="8"/>
      <c r="D593" s="8"/>
      <c r="E593" s="8"/>
      <c r="F593" s="8"/>
      <c r="G593" s="8"/>
      <c r="H593" s="8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1:36" ht="12" customHeight="1" x14ac:dyDescent="0.2">
      <c r="A594" s="651"/>
      <c r="B594" s="651"/>
      <c r="C594" s="8"/>
      <c r="D594" s="8"/>
      <c r="E594" s="8"/>
      <c r="F594" s="8"/>
      <c r="G594" s="8"/>
      <c r="H594" s="8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1:36" ht="12" customHeight="1" x14ac:dyDescent="0.2">
      <c r="A595" s="651"/>
      <c r="B595" s="651"/>
      <c r="C595" s="8"/>
      <c r="D595" s="8"/>
      <c r="E595" s="8"/>
      <c r="F595" s="8"/>
      <c r="G595" s="8"/>
      <c r="H595" s="8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1:36" ht="12" customHeight="1" x14ac:dyDescent="0.2">
      <c r="A596" s="651"/>
      <c r="B596" s="651"/>
      <c r="C596" s="8"/>
      <c r="D596" s="8"/>
      <c r="E596" s="8"/>
      <c r="F596" s="8"/>
      <c r="G596" s="8"/>
      <c r="H596" s="8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1:36" ht="12" customHeight="1" x14ac:dyDescent="0.2">
      <c r="A597" s="651"/>
      <c r="B597" s="651"/>
      <c r="C597" s="8"/>
      <c r="D597" s="8"/>
      <c r="E597" s="8"/>
      <c r="F597" s="8"/>
      <c r="G597" s="8"/>
      <c r="H597" s="8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1:36" ht="12" customHeight="1" x14ac:dyDescent="0.2">
      <c r="A598" s="651"/>
      <c r="B598" s="651"/>
      <c r="C598" s="8"/>
      <c r="D598" s="8"/>
      <c r="E598" s="8"/>
      <c r="F598" s="8"/>
      <c r="G598" s="8"/>
      <c r="H598" s="8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1:36" ht="12" customHeight="1" x14ac:dyDescent="0.2">
      <c r="A599" s="651"/>
      <c r="B599" s="651"/>
      <c r="C599" s="8"/>
      <c r="D599" s="8"/>
      <c r="E599" s="8"/>
      <c r="F599" s="8"/>
      <c r="G599" s="8"/>
      <c r="H599" s="8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1:36" ht="12" customHeight="1" x14ac:dyDescent="0.2">
      <c r="A600" s="651"/>
      <c r="B600" s="651"/>
      <c r="C600" s="8"/>
      <c r="D600" s="8"/>
      <c r="E600" s="8"/>
      <c r="F600" s="8"/>
      <c r="G600" s="8"/>
      <c r="H600" s="8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1:36" ht="12" customHeight="1" x14ac:dyDescent="0.2">
      <c r="A601" s="651"/>
      <c r="B601" s="651"/>
      <c r="C601" s="8"/>
      <c r="D601" s="8"/>
      <c r="E601" s="8"/>
      <c r="F601" s="8"/>
      <c r="G601" s="8"/>
      <c r="H601" s="8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1:36" ht="12" customHeight="1" x14ac:dyDescent="0.2">
      <c r="A602" s="651"/>
      <c r="B602" s="651"/>
      <c r="C602" s="8"/>
      <c r="D602" s="8"/>
      <c r="E602" s="8"/>
      <c r="F602" s="8"/>
      <c r="G602" s="8"/>
      <c r="H602" s="8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1:36" ht="12" customHeight="1" x14ac:dyDescent="0.2">
      <c r="A603" s="651"/>
      <c r="B603" s="651"/>
      <c r="C603" s="8"/>
      <c r="D603" s="8"/>
      <c r="E603" s="8"/>
      <c r="F603" s="8"/>
      <c r="G603" s="8"/>
      <c r="H603" s="8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1:36" ht="12" customHeight="1" x14ac:dyDescent="0.2">
      <c r="A604" s="651"/>
      <c r="B604" s="651"/>
      <c r="C604" s="8"/>
      <c r="D604" s="8"/>
      <c r="E604" s="8"/>
      <c r="F604" s="8"/>
      <c r="G604" s="8"/>
      <c r="H604" s="8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1:36" ht="12" customHeight="1" x14ac:dyDescent="0.2">
      <c r="A605" s="651"/>
      <c r="B605" s="651"/>
      <c r="C605" s="8"/>
      <c r="D605" s="8"/>
      <c r="E605" s="8"/>
      <c r="F605" s="8"/>
      <c r="G605" s="8"/>
      <c r="H605" s="8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1:36" ht="12" customHeight="1" x14ac:dyDescent="0.2">
      <c r="A606" s="651"/>
      <c r="B606" s="651"/>
      <c r="C606" s="8"/>
      <c r="D606" s="8"/>
      <c r="E606" s="8"/>
      <c r="F606" s="8"/>
      <c r="G606" s="8"/>
      <c r="H606" s="8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1:36" ht="12" customHeight="1" x14ac:dyDescent="0.2">
      <c r="A607" s="651"/>
      <c r="B607" s="651"/>
      <c r="C607" s="8"/>
      <c r="D607" s="8"/>
      <c r="E607" s="8"/>
      <c r="F607" s="8"/>
      <c r="G607" s="8"/>
      <c r="H607" s="8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1:36" ht="12" customHeight="1" x14ac:dyDescent="0.2">
      <c r="A608" s="651"/>
      <c r="B608" s="651"/>
      <c r="C608" s="8"/>
      <c r="D608" s="8"/>
      <c r="E608" s="8"/>
      <c r="F608" s="8"/>
      <c r="G608" s="8"/>
      <c r="H608" s="8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1:36" ht="12" customHeight="1" x14ac:dyDescent="0.2">
      <c r="A609" s="651"/>
      <c r="B609" s="651"/>
      <c r="C609" s="8"/>
      <c r="D609" s="8"/>
      <c r="E609" s="8"/>
      <c r="F609" s="8"/>
      <c r="G609" s="8"/>
      <c r="H609" s="8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1:36" ht="12" customHeight="1" x14ac:dyDescent="0.2">
      <c r="A610" s="651"/>
      <c r="B610" s="651"/>
      <c r="C610" s="8"/>
      <c r="D610" s="8"/>
      <c r="E610" s="8"/>
      <c r="F610" s="8"/>
      <c r="G610" s="8"/>
      <c r="H610" s="8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1:36" ht="12" customHeight="1" x14ac:dyDescent="0.2">
      <c r="A611" s="651"/>
      <c r="B611" s="651"/>
      <c r="C611" s="8"/>
      <c r="D611" s="8"/>
      <c r="E611" s="8"/>
      <c r="F611" s="8"/>
      <c r="G611" s="8"/>
      <c r="H611" s="8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1:36" ht="12" customHeight="1" x14ac:dyDescent="0.2">
      <c r="A612" s="651"/>
      <c r="B612" s="651"/>
      <c r="C612" s="8"/>
      <c r="D612" s="8"/>
      <c r="E612" s="8"/>
      <c r="F612" s="8"/>
      <c r="G612" s="8"/>
      <c r="H612" s="8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1:36" ht="12" customHeight="1" x14ac:dyDescent="0.2">
      <c r="A613" s="651"/>
      <c r="B613" s="651"/>
      <c r="C613" s="8"/>
      <c r="D613" s="8"/>
      <c r="E613" s="8"/>
      <c r="F613" s="8"/>
      <c r="G613" s="8"/>
      <c r="H613" s="8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1:36" ht="12" customHeight="1" x14ac:dyDescent="0.2">
      <c r="A614" s="651"/>
      <c r="B614" s="651"/>
      <c r="C614" s="8"/>
      <c r="D614" s="8"/>
      <c r="E614" s="8"/>
      <c r="F614" s="8"/>
      <c r="G614" s="8"/>
      <c r="H614" s="8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1:36" ht="12" customHeight="1" x14ac:dyDescent="0.2">
      <c r="A615" s="651"/>
      <c r="B615" s="651"/>
      <c r="C615" s="8"/>
      <c r="D615" s="8"/>
      <c r="E615" s="8"/>
      <c r="F615" s="8"/>
      <c r="G615" s="8"/>
      <c r="H615" s="8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1:36" ht="12" customHeight="1" x14ac:dyDescent="0.2">
      <c r="A616" s="651"/>
      <c r="B616" s="651"/>
      <c r="C616" s="8"/>
      <c r="D616" s="8"/>
      <c r="E616" s="8"/>
      <c r="F616" s="8"/>
      <c r="G616" s="8"/>
      <c r="H616" s="8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1:36" ht="12" customHeight="1" x14ac:dyDescent="0.2">
      <c r="A617" s="651"/>
      <c r="B617" s="651"/>
      <c r="C617" s="8"/>
      <c r="D617" s="8"/>
      <c r="E617" s="8"/>
      <c r="F617" s="8"/>
      <c r="G617" s="8"/>
      <c r="H617" s="8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1:36" ht="12" customHeight="1" x14ac:dyDescent="0.2">
      <c r="A618" s="651"/>
      <c r="B618" s="651"/>
      <c r="C618" s="8"/>
      <c r="D618" s="8"/>
      <c r="E618" s="8"/>
      <c r="F618" s="8"/>
      <c r="G618" s="8"/>
      <c r="H618" s="8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1:36" ht="12" customHeight="1" x14ac:dyDescent="0.2">
      <c r="A619" s="651"/>
      <c r="B619" s="651"/>
      <c r="C619" s="8"/>
      <c r="D619" s="8"/>
      <c r="E619" s="8"/>
      <c r="F619" s="8"/>
      <c r="G619" s="8"/>
      <c r="H619" s="8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1:36" ht="12" customHeight="1" x14ac:dyDescent="0.2">
      <c r="A620" s="651"/>
      <c r="B620" s="651"/>
      <c r="C620" s="8"/>
      <c r="D620" s="8"/>
      <c r="E620" s="8"/>
      <c r="F620" s="8"/>
      <c r="G620" s="8"/>
      <c r="H620" s="8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1:36" ht="12" customHeight="1" x14ac:dyDescent="0.2">
      <c r="A621" s="651"/>
      <c r="B621" s="651"/>
      <c r="C621" s="8"/>
      <c r="D621" s="8"/>
      <c r="E621" s="8"/>
      <c r="F621" s="8"/>
      <c r="G621" s="8"/>
      <c r="H621" s="8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1:36" ht="12" customHeight="1" x14ac:dyDescent="0.2">
      <c r="A622" s="651"/>
      <c r="B622" s="651"/>
      <c r="C622" s="8"/>
      <c r="D622" s="8"/>
      <c r="E622" s="8"/>
      <c r="F622" s="8"/>
      <c r="G622" s="8"/>
      <c r="H622" s="8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1:36" ht="12" customHeight="1" x14ac:dyDescent="0.2">
      <c r="A623" s="651"/>
      <c r="B623" s="651"/>
      <c r="C623" s="8"/>
      <c r="D623" s="8"/>
      <c r="E623" s="8"/>
      <c r="F623" s="8"/>
      <c r="G623" s="8"/>
      <c r="H623" s="8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1:36" ht="12" customHeight="1" x14ac:dyDescent="0.2">
      <c r="A624" s="651"/>
      <c r="B624" s="651"/>
      <c r="C624" s="8"/>
      <c r="D624" s="8"/>
      <c r="E624" s="8"/>
      <c r="F624" s="8"/>
      <c r="G624" s="8"/>
      <c r="H624" s="8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1:36" ht="12" customHeight="1" x14ac:dyDescent="0.2">
      <c r="A625" s="651"/>
      <c r="B625" s="651"/>
      <c r="C625" s="8"/>
      <c r="D625" s="8"/>
      <c r="E625" s="8"/>
      <c r="F625" s="8"/>
      <c r="G625" s="8"/>
      <c r="H625" s="8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1:36" ht="12" customHeight="1" x14ac:dyDescent="0.2">
      <c r="A626" s="651"/>
      <c r="B626" s="651"/>
      <c r="C626" s="8"/>
      <c r="D626" s="8"/>
      <c r="E626" s="8"/>
      <c r="F626" s="8"/>
      <c r="G626" s="8"/>
      <c r="H626" s="8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1:36" ht="12" customHeight="1" x14ac:dyDescent="0.2">
      <c r="A627" s="651"/>
      <c r="B627" s="651"/>
      <c r="C627" s="8"/>
      <c r="D627" s="8"/>
      <c r="E627" s="8"/>
      <c r="F627" s="8"/>
      <c r="G627" s="8"/>
      <c r="H627" s="8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1:36" ht="12" customHeight="1" x14ac:dyDescent="0.2">
      <c r="A628" s="651"/>
      <c r="B628" s="651"/>
      <c r="C628" s="8"/>
      <c r="D628" s="8"/>
      <c r="E628" s="8"/>
      <c r="F628" s="8"/>
      <c r="G628" s="8"/>
      <c r="H628" s="8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1:36" ht="12" customHeight="1" x14ac:dyDescent="0.2">
      <c r="A629" s="651"/>
      <c r="B629" s="651"/>
      <c r="C629" s="8"/>
      <c r="D629" s="8"/>
      <c r="E629" s="8"/>
      <c r="F629" s="8"/>
      <c r="G629" s="8"/>
      <c r="H629" s="8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1:36" ht="12" customHeight="1" x14ac:dyDescent="0.2">
      <c r="A630" s="651"/>
      <c r="B630" s="651"/>
      <c r="C630" s="8"/>
      <c r="D630" s="8"/>
      <c r="E630" s="8"/>
      <c r="F630" s="8"/>
      <c r="G630" s="8"/>
      <c r="H630" s="8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1:36" ht="12" customHeight="1" x14ac:dyDescent="0.2">
      <c r="A631" s="651"/>
      <c r="B631" s="651"/>
      <c r="C631" s="8"/>
      <c r="D631" s="8"/>
      <c r="E631" s="8"/>
      <c r="F631" s="8"/>
      <c r="G631" s="8"/>
      <c r="H631" s="8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1:36" ht="12" customHeight="1" x14ac:dyDescent="0.2">
      <c r="A632" s="651"/>
      <c r="B632" s="651"/>
      <c r="C632" s="8"/>
      <c r="D632" s="8"/>
      <c r="E632" s="8"/>
      <c r="F632" s="8"/>
      <c r="G632" s="8"/>
      <c r="H632" s="8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1:36" ht="12" customHeight="1" x14ac:dyDescent="0.2">
      <c r="A633" s="651"/>
      <c r="B633" s="651"/>
      <c r="C633" s="8"/>
      <c r="D633" s="8"/>
      <c r="E633" s="8"/>
      <c r="F633" s="8"/>
      <c r="G633" s="8"/>
      <c r="H633" s="8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1:36" ht="12" customHeight="1" x14ac:dyDescent="0.2">
      <c r="A634" s="651"/>
      <c r="B634" s="651"/>
      <c r="C634" s="8"/>
      <c r="D634" s="8"/>
      <c r="E634" s="8"/>
      <c r="F634" s="8"/>
      <c r="G634" s="8"/>
      <c r="H634" s="8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1:36" ht="12" customHeight="1" x14ac:dyDescent="0.2">
      <c r="A635" s="651"/>
      <c r="B635" s="651"/>
      <c r="C635" s="8"/>
      <c r="D635" s="8"/>
      <c r="E635" s="8"/>
      <c r="F635" s="8"/>
      <c r="G635" s="8"/>
      <c r="H635" s="8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1:36" ht="12" customHeight="1" x14ac:dyDescent="0.2">
      <c r="A636" s="651"/>
      <c r="B636" s="651"/>
      <c r="C636" s="8"/>
      <c r="D636" s="8"/>
      <c r="E636" s="8"/>
      <c r="F636" s="8"/>
      <c r="G636" s="8"/>
      <c r="H636" s="8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1:36" ht="12" customHeight="1" x14ac:dyDescent="0.2">
      <c r="A637" s="651"/>
      <c r="B637" s="651"/>
      <c r="C637" s="8"/>
      <c r="D637" s="8"/>
      <c r="E637" s="8"/>
      <c r="F637" s="8"/>
      <c r="G637" s="8"/>
      <c r="H637" s="8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1:36" ht="12" customHeight="1" x14ac:dyDescent="0.2">
      <c r="A638" s="651"/>
      <c r="B638" s="651"/>
      <c r="C638" s="8"/>
      <c r="D638" s="8"/>
      <c r="E638" s="8"/>
      <c r="F638" s="8"/>
      <c r="G638" s="8"/>
      <c r="H638" s="8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1:36" ht="12" customHeight="1" x14ac:dyDescent="0.2">
      <c r="A639" s="651"/>
      <c r="B639" s="651"/>
      <c r="C639" s="8"/>
      <c r="D639" s="8"/>
      <c r="E639" s="8"/>
      <c r="F639" s="8"/>
      <c r="G639" s="8"/>
      <c r="H639" s="8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1:36" ht="12" customHeight="1" x14ac:dyDescent="0.2">
      <c r="A640" s="651"/>
      <c r="B640" s="651"/>
      <c r="C640" s="8"/>
      <c r="D640" s="8"/>
      <c r="E640" s="8"/>
      <c r="F640" s="8"/>
      <c r="G640" s="8"/>
      <c r="H640" s="8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1:36" ht="12" customHeight="1" x14ac:dyDescent="0.2">
      <c r="A641" s="651"/>
      <c r="B641" s="651"/>
      <c r="C641" s="8"/>
      <c r="D641" s="8"/>
      <c r="E641" s="8"/>
      <c r="F641" s="8"/>
      <c r="G641" s="8"/>
      <c r="H641" s="8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1:36" ht="12" customHeight="1" x14ac:dyDescent="0.2">
      <c r="A642" s="651"/>
      <c r="B642" s="651"/>
      <c r="C642" s="8"/>
      <c r="D642" s="8"/>
      <c r="E642" s="8"/>
      <c r="F642" s="8"/>
      <c r="G642" s="8"/>
      <c r="H642" s="8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1:36" ht="12" customHeight="1" x14ac:dyDescent="0.2">
      <c r="A643" s="651"/>
      <c r="B643" s="651"/>
      <c r="C643" s="8"/>
      <c r="D643" s="8"/>
      <c r="E643" s="8"/>
      <c r="F643" s="8"/>
      <c r="G643" s="8"/>
      <c r="H643" s="8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1:36" ht="12" customHeight="1" x14ac:dyDescent="0.2">
      <c r="A644" s="651"/>
      <c r="B644" s="651"/>
      <c r="C644" s="8"/>
      <c r="D644" s="8"/>
      <c r="E644" s="8"/>
      <c r="F644" s="8"/>
      <c r="G644" s="8"/>
      <c r="H644" s="8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1:36" ht="12" customHeight="1" x14ac:dyDescent="0.2">
      <c r="A645" s="651"/>
      <c r="B645" s="651"/>
      <c r="C645" s="8"/>
      <c r="D645" s="8"/>
      <c r="E645" s="8"/>
      <c r="F645" s="8"/>
      <c r="G645" s="8"/>
      <c r="H645" s="8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1:36" ht="12" customHeight="1" x14ac:dyDescent="0.2">
      <c r="A646" s="651"/>
      <c r="B646" s="651"/>
      <c r="C646" s="8"/>
      <c r="D646" s="8"/>
      <c r="E646" s="8"/>
      <c r="F646" s="8"/>
      <c r="G646" s="8"/>
      <c r="H646" s="8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1:36" ht="12" customHeight="1" x14ac:dyDescent="0.2">
      <c r="A647" s="651"/>
      <c r="B647" s="651"/>
      <c r="C647" s="8"/>
      <c r="D647" s="8"/>
      <c r="E647" s="8"/>
      <c r="F647" s="8"/>
      <c r="G647" s="8"/>
      <c r="H647" s="8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1:36" ht="12" customHeight="1" x14ac:dyDescent="0.2">
      <c r="A648" s="651"/>
      <c r="B648" s="651"/>
      <c r="C648" s="8"/>
      <c r="D648" s="8"/>
      <c r="E648" s="8"/>
      <c r="F648" s="8"/>
      <c r="G648" s="8"/>
      <c r="H648" s="8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1:36" ht="12" customHeight="1" x14ac:dyDescent="0.2">
      <c r="A649" s="651"/>
      <c r="B649" s="651"/>
      <c r="C649" s="8"/>
      <c r="D649" s="8"/>
      <c r="E649" s="8"/>
      <c r="F649" s="8"/>
      <c r="G649" s="8"/>
      <c r="H649" s="8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1:36" ht="12" customHeight="1" x14ac:dyDescent="0.2">
      <c r="A650" s="651"/>
      <c r="B650" s="651"/>
      <c r="C650" s="8"/>
      <c r="D650" s="8"/>
      <c r="E650" s="8"/>
      <c r="F650" s="8"/>
      <c r="G650" s="8"/>
      <c r="H650" s="8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1:36" ht="12" customHeight="1" x14ac:dyDescent="0.2">
      <c r="A651" s="651"/>
      <c r="B651" s="651"/>
      <c r="C651" s="8"/>
      <c r="D651" s="8"/>
      <c r="E651" s="8"/>
      <c r="F651" s="8"/>
      <c r="G651" s="8"/>
      <c r="H651" s="8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1:36" ht="12" customHeight="1" x14ac:dyDescent="0.2">
      <c r="A652" s="651"/>
      <c r="B652" s="651"/>
      <c r="C652" s="8"/>
      <c r="D652" s="8"/>
      <c r="E652" s="8"/>
      <c r="F652" s="8"/>
      <c r="G652" s="8"/>
      <c r="H652" s="8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1:36" ht="12" customHeight="1" x14ac:dyDescent="0.2">
      <c r="A653" s="651"/>
      <c r="B653" s="651"/>
      <c r="C653" s="8"/>
      <c r="D653" s="8"/>
      <c r="E653" s="8"/>
      <c r="F653" s="8"/>
      <c r="G653" s="8"/>
      <c r="H653" s="8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1:36" ht="12" customHeight="1" x14ac:dyDescent="0.2">
      <c r="A654" s="651"/>
      <c r="B654" s="651"/>
      <c r="C654" s="8"/>
      <c r="D654" s="8"/>
      <c r="E654" s="8"/>
      <c r="F654" s="8"/>
      <c r="G654" s="8"/>
      <c r="H654" s="8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1:36" ht="12" customHeight="1" x14ac:dyDescent="0.2">
      <c r="A655" s="651"/>
      <c r="B655" s="651"/>
      <c r="C655" s="8"/>
      <c r="D655" s="8"/>
      <c r="E655" s="8"/>
      <c r="F655" s="8"/>
      <c r="G655" s="8"/>
      <c r="H655" s="8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1:36" ht="12" customHeight="1" x14ac:dyDescent="0.2">
      <c r="A656" s="651"/>
      <c r="B656" s="651"/>
      <c r="C656" s="8"/>
      <c r="D656" s="8"/>
      <c r="E656" s="8"/>
      <c r="F656" s="8"/>
      <c r="G656" s="8"/>
      <c r="H656" s="8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1:36" ht="12" customHeight="1" x14ac:dyDescent="0.2">
      <c r="A657" s="651"/>
      <c r="B657" s="651"/>
      <c r="C657" s="8"/>
      <c r="D657" s="8"/>
      <c r="E657" s="8"/>
      <c r="F657" s="8"/>
      <c r="G657" s="8"/>
      <c r="H657" s="8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1:36" ht="12" customHeight="1" x14ac:dyDescent="0.2">
      <c r="A658" s="651"/>
      <c r="B658" s="651"/>
      <c r="C658" s="8"/>
      <c r="D658" s="8"/>
      <c r="E658" s="8"/>
      <c r="F658" s="8"/>
      <c r="G658" s="8"/>
      <c r="H658" s="8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1:36" ht="12" customHeight="1" x14ac:dyDescent="0.2">
      <c r="A659" s="651"/>
      <c r="B659" s="651"/>
      <c r="C659" s="8"/>
      <c r="D659" s="8"/>
      <c r="E659" s="8"/>
      <c r="F659" s="8"/>
      <c r="G659" s="8"/>
      <c r="H659" s="8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1:36" ht="12" customHeight="1" x14ac:dyDescent="0.2">
      <c r="A660" s="651"/>
      <c r="B660" s="651"/>
      <c r="C660" s="8"/>
      <c r="D660" s="8"/>
      <c r="E660" s="8"/>
      <c r="F660" s="8"/>
      <c r="G660" s="8"/>
      <c r="H660" s="8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1:36" ht="12" customHeight="1" x14ac:dyDescent="0.2">
      <c r="A661" s="651"/>
      <c r="B661" s="651"/>
      <c r="C661" s="8"/>
      <c r="D661" s="8"/>
      <c r="E661" s="8"/>
      <c r="F661" s="8"/>
      <c r="G661" s="8"/>
      <c r="H661" s="8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1:36" ht="12" customHeight="1" x14ac:dyDescent="0.2">
      <c r="A662" s="651"/>
      <c r="B662" s="651"/>
      <c r="C662" s="8"/>
      <c r="D662" s="8"/>
      <c r="E662" s="8"/>
      <c r="F662" s="8"/>
      <c r="G662" s="8"/>
      <c r="H662" s="8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1:36" ht="12" customHeight="1" x14ac:dyDescent="0.2">
      <c r="A663" s="651"/>
      <c r="B663" s="651"/>
      <c r="C663" s="8"/>
      <c r="D663" s="8"/>
      <c r="E663" s="8"/>
      <c r="F663" s="8"/>
      <c r="G663" s="8"/>
      <c r="H663" s="8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1:36" ht="12" customHeight="1" x14ac:dyDescent="0.2">
      <c r="A664" s="651"/>
      <c r="B664" s="651"/>
      <c r="C664" s="8"/>
      <c r="D664" s="8"/>
      <c r="E664" s="8"/>
      <c r="F664" s="8"/>
      <c r="G664" s="8"/>
      <c r="H664" s="8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1:36" ht="12" customHeight="1" x14ac:dyDescent="0.2">
      <c r="A665" s="651"/>
      <c r="B665" s="651"/>
      <c r="C665" s="8"/>
      <c r="D665" s="8"/>
      <c r="E665" s="8"/>
      <c r="F665" s="8"/>
      <c r="G665" s="8"/>
      <c r="H665" s="8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1:36" ht="12" customHeight="1" x14ac:dyDescent="0.2">
      <c r="A666" s="651"/>
      <c r="B666" s="651"/>
      <c r="C666" s="8"/>
      <c r="D666" s="8"/>
      <c r="E666" s="8"/>
      <c r="F666" s="8"/>
      <c r="G666" s="8"/>
      <c r="H666" s="8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1:36" ht="12" customHeight="1" x14ac:dyDescent="0.2">
      <c r="A667" s="651"/>
      <c r="B667" s="651"/>
      <c r="C667" s="8"/>
      <c r="D667" s="8"/>
      <c r="E667" s="8"/>
      <c r="F667" s="8"/>
      <c r="G667" s="8"/>
      <c r="H667" s="8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1:36" ht="12" customHeight="1" x14ac:dyDescent="0.2">
      <c r="A668" s="651"/>
      <c r="B668" s="651"/>
      <c r="C668" s="8"/>
      <c r="D668" s="8"/>
      <c r="E668" s="8"/>
      <c r="F668" s="8"/>
      <c r="G668" s="8"/>
      <c r="H668" s="8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1:36" ht="12" customHeight="1" x14ac:dyDescent="0.2">
      <c r="A669" s="651"/>
      <c r="B669" s="651"/>
      <c r="C669" s="8"/>
      <c r="D669" s="8"/>
      <c r="E669" s="8"/>
      <c r="F669" s="8"/>
      <c r="G669" s="8"/>
      <c r="H669" s="8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1:36" ht="12" customHeight="1" x14ac:dyDescent="0.2">
      <c r="A670" s="651"/>
      <c r="B670" s="651"/>
      <c r="C670" s="8"/>
      <c r="D670" s="8"/>
      <c r="E670" s="8"/>
      <c r="F670" s="8"/>
      <c r="G670" s="8"/>
      <c r="H670" s="8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1:36" ht="12" customHeight="1" x14ac:dyDescent="0.2">
      <c r="A671" s="651"/>
      <c r="B671" s="651"/>
      <c r="C671" s="8"/>
      <c r="D671" s="8"/>
      <c r="E671" s="8"/>
      <c r="F671" s="8"/>
      <c r="G671" s="8"/>
      <c r="H671" s="8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1:36" ht="12" customHeight="1" x14ac:dyDescent="0.2">
      <c r="A672" s="651"/>
      <c r="B672" s="651"/>
      <c r="C672" s="8"/>
      <c r="D672" s="8"/>
      <c r="E672" s="8"/>
      <c r="F672" s="8"/>
      <c r="G672" s="8"/>
      <c r="H672" s="8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1:36" ht="12" customHeight="1" x14ac:dyDescent="0.2">
      <c r="A673" s="651"/>
      <c r="B673" s="651"/>
      <c r="C673" s="8"/>
      <c r="D673" s="8"/>
      <c r="E673" s="8"/>
      <c r="F673" s="8"/>
      <c r="G673" s="8"/>
      <c r="H673" s="8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1:36" ht="12" customHeight="1" x14ac:dyDescent="0.2">
      <c r="A674" s="651"/>
      <c r="B674" s="651"/>
      <c r="C674" s="8"/>
      <c r="D674" s="8"/>
      <c r="E674" s="8"/>
      <c r="F674" s="8"/>
      <c r="G674" s="8"/>
      <c r="H674" s="8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1:36" ht="12" customHeight="1" x14ac:dyDescent="0.2">
      <c r="A675" s="651"/>
      <c r="B675" s="651"/>
      <c r="C675" s="8"/>
      <c r="D675" s="8"/>
      <c r="E675" s="8"/>
      <c r="F675" s="8"/>
      <c r="G675" s="8"/>
      <c r="H675" s="8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1:36" ht="12" customHeight="1" x14ac:dyDescent="0.2">
      <c r="A676" s="651"/>
      <c r="B676" s="651"/>
      <c r="C676" s="8"/>
      <c r="D676" s="8"/>
      <c r="E676" s="8"/>
      <c r="F676" s="8"/>
      <c r="G676" s="8"/>
      <c r="H676" s="8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1:36" ht="12" customHeight="1" x14ac:dyDescent="0.2">
      <c r="A677" s="651"/>
      <c r="B677" s="651"/>
      <c r="C677" s="8"/>
      <c r="D677" s="8"/>
      <c r="E677" s="8"/>
      <c r="F677" s="8"/>
      <c r="G677" s="8"/>
      <c r="H677" s="8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1:36" ht="12" customHeight="1" x14ac:dyDescent="0.2">
      <c r="A678" s="651"/>
      <c r="B678" s="651"/>
      <c r="C678" s="8"/>
      <c r="D678" s="8"/>
      <c r="E678" s="8"/>
      <c r="F678" s="8"/>
      <c r="G678" s="8"/>
      <c r="H678" s="8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1:36" ht="12" customHeight="1" x14ac:dyDescent="0.2">
      <c r="A679" s="651"/>
      <c r="B679" s="651"/>
      <c r="C679" s="8"/>
      <c r="D679" s="8"/>
      <c r="E679" s="8"/>
      <c r="F679" s="8"/>
      <c r="G679" s="8"/>
      <c r="H679" s="8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1:36" ht="12" customHeight="1" x14ac:dyDescent="0.2">
      <c r="A680" s="651"/>
      <c r="B680" s="651"/>
      <c r="C680" s="8"/>
      <c r="D680" s="8"/>
      <c r="E680" s="8"/>
      <c r="F680" s="8"/>
      <c r="G680" s="8"/>
      <c r="H680" s="8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1:36" ht="12" customHeight="1" x14ac:dyDescent="0.2">
      <c r="A681" s="651"/>
      <c r="B681" s="651"/>
      <c r="C681" s="8"/>
      <c r="D681" s="8"/>
      <c r="E681" s="8"/>
      <c r="F681" s="8"/>
      <c r="G681" s="8"/>
      <c r="H681" s="8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1:36" ht="12" customHeight="1" x14ac:dyDescent="0.2">
      <c r="A682" s="651"/>
      <c r="B682" s="651"/>
      <c r="C682" s="8"/>
      <c r="D682" s="8"/>
      <c r="E682" s="8"/>
      <c r="F682" s="8"/>
      <c r="G682" s="8"/>
      <c r="H682" s="8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1:36" ht="12" customHeight="1" x14ac:dyDescent="0.2">
      <c r="A683" s="651"/>
      <c r="B683" s="651"/>
      <c r="C683" s="8"/>
      <c r="D683" s="8"/>
      <c r="E683" s="8"/>
      <c r="F683" s="8"/>
      <c r="G683" s="8"/>
      <c r="H683" s="8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1:36" ht="12" customHeight="1" x14ac:dyDescent="0.2">
      <c r="A684" s="651"/>
      <c r="B684" s="651"/>
      <c r="C684" s="8"/>
      <c r="D684" s="8"/>
      <c r="E684" s="8"/>
      <c r="F684" s="8"/>
      <c r="G684" s="8"/>
      <c r="H684" s="8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1:36" ht="12" customHeight="1" x14ac:dyDescent="0.2">
      <c r="A685" s="651"/>
      <c r="B685" s="651"/>
      <c r="C685" s="8"/>
      <c r="D685" s="8"/>
      <c r="E685" s="8"/>
      <c r="F685" s="8"/>
      <c r="G685" s="8"/>
      <c r="H685" s="8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1:36" ht="12" customHeight="1" x14ac:dyDescent="0.2">
      <c r="A686" s="651"/>
      <c r="B686" s="651"/>
      <c r="C686" s="8"/>
      <c r="D686" s="8"/>
      <c r="E686" s="8"/>
      <c r="F686" s="8"/>
      <c r="G686" s="8"/>
      <c r="H686" s="8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1:36" ht="12" customHeight="1" x14ac:dyDescent="0.2">
      <c r="A687" s="651"/>
      <c r="B687" s="651"/>
      <c r="C687" s="8"/>
      <c r="D687" s="8"/>
      <c r="E687" s="8"/>
      <c r="F687" s="8"/>
      <c r="G687" s="8"/>
      <c r="H687" s="8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1:36" ht="12" customHeight="1" x14ac:dyDescent="0.2">
      <c r="A688" s="651"/>
      <c r="B688" s="651"/>
      <c r="C688" s="8"/>
      <c r="D688" s="8"/>
      <c r="E688" s="8"/>
      <c r="F688" s="8"/>
      <c r="G688" s="8"/>
      <c r="H688" s="8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1:36" ht="12" customHeight="1" x14ac:dyDescent="0.2">
      <c r="A689" s="651"/>
      <c r="B689" s="651"/>
      <c r="C689" s="8"/>
      <c r="D689" s="8"/>
      <c r="E689" s="8"/>
      <c r="F689" s="8"/>
      <c r="G689" s="8"/>
      <c r="H689" s="8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1:36" ht="12" customHeight="1" x14ac:dyDescent="0.2">
      <c r="A690" s="651"/>
      <c r="B690" s="651"/>
      <c r="C690" s="8"/>
      <c r="D690" s="8"/>
      <c r="E690" s="8"/>
      <c r="F690" s="8"/>
      <c r="G690" s="8"/>
      <c r="H690" s="8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1:36" ht="12" customHeight="1" x14ac:dyDescent="0.2">
      <c r="A691" s="651"/>
      <c r="B691" s="651"/>
      <c r="C691" s="8"/>
      <c r="D691" s="8"/>
      <c r="E691" s="8"/>
      <c r="F691" s="8"/>
      <c r="G691" s="8"/>
      <c r="H691" s="8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1:36" ht="12" customHeight="1" x14ac:dyDescent="0.2">
      <c r="A692" s="651"/>
      <c r="B692" s="651"/>
      <c r="C692" s="8"/>
      <c r="D692" s="8"/>
      <c r="E692" s="8"/>
      <c r="F692" s="8"/>
      <c r="G692" s="8"/>
      <c r="H692" s="8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1:36" ht="12" customHeight="1" x14ac:dyDescent="0.2">
      <c r="A693" s="651"/>
      <c r="B693" s="651"/>
      <c r="C693" s="8"/>
      <c r="D693" s="8"/>
      <c r="E693" s="8"/>
      <c r="F693" s="8"/>
      <c r="G693" s="8"/>
      <c r="H693" s="8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1:36" ht="12" customHeight="1" x14ac:dyDescent="0.2">
      <c r="A694" s="651"/>
      <c r="B694" s="651"/>
      <c r="C694" s="8"/>
      <c r="D694" s="8"/>
      <c r="E694" s="8"/>
      <c r="F694" s="8"/>
      <c r="G694" s="8"/>
      <c r="H694" s="8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1:36" ht="12" customHeight="1" x14ac:dyDescent="0.2">
      <c r="A695" s="651"/>
      <c r="B695" s="651"/>
      <c r="C695" s="8"/>
      <c r="D695" s="8"/>
      <c r="E695" s="8"/>
      <c r="F695" s="8"/>
      <c r="G695" s="8"/>
      <c r="H695" s="8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1:36" ht="12" customHeight="1" x14ac:dyDescent="0.2">
      <c r="A696" s="651"/>
      <c r="B696" s="651"/>
      <c r="C696" s="8"/>
      <c r="D696" s="8"/>
      <c r="E696" s="8"/>
      <c r="F696" s="8"/>
      <c r="G696" s="8"/>
      <c r="H696" s="8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1:36" ht="12" customHeight="1" x14ac:dyDescent="0.2">
      <c r="A697" s="651"/>
      <c r="B697" s="651"/>
      <c r="C697" s="8"/>
      <c r="D697" s="8"/>
      <c r="E697" s="8"/>
      <c r="F697" s="8"/>
      <c r="G697" s="8"/>
      <c r="H697" s="8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1:36" ht="12" customHeight="1" x14ac:dyDescent="0.2">
      <c r="A698" s="651"/>
      <c r="B698" s="651"/>
      <c r="C698" s="8"/>
      <c r="D698" s="8"/>
      <c r="E698" s="8"/>
      <c r="F698" s="8"/>
      <c r="G698" s="8"/>
      <c r="H698" s="8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1:36" ht="12" customHeight="1" x14ac:dyDescent="0.2">
      <c r="A699" s="651"/>
      <c r="B699" s="651"/>
      <c r="C699" s="8"/>
      <c r="D699" s="8"/>
      <c r="E699" s="8"/>
      <c r="F699" s="8"/>
      <c r="G699" s="8"/>
      <c r="H699" s="8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1:36" ht="12" customHeight="1" x14ac:dyDescent="0.2">
      <c r="A700" s="651"/>
      <c r="B700" s="651"/>
      <c r="C700" s="8"/>
      <c r="D700" s="8"/>
      <c r="E700" s="8"/>
      <c r="F700" s="8"/>
      <c r="G700" s="8"/>
      <c r="H700" s="8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1:36" ht="12" customHeight="1" x14ac:dyDescent="0.2">
      <c r="A701" s="651"/>
      <c r="B701" s="651"/>
      <c r="C701" s="8"/>
      <c r="D701" s="8"/>
      <c r="E701" s="8"/>
      <c r="F701" s="8"/>
      <c r="G701" s="8"/>
      <c r="H701" s="8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1:36" ht="12" customHeight="1" x14ac:dyDescent="0.2">
      <c r="A702" s="651"/>
      <c r="B702" s="651"/>
      <c r="C702" s="8"/>
      <c r="D702" s="8"/>
      <c r="E702" s="8"/>
      <c r="F702" s="8"/>
      <c r="G702" s="8"/>
      <c r="H702" s="8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1:36" ht="12" customHeight="1" x14ac:dyDescent="0.2">
      <c r="A703" s="651"/>
      <c r="B703" s="651"/>
      <c r="C703" s="8"/>
      <c r="D703" s="8"/>
      <c r="E703" s="8"/>
      <c r="F703" s="8"/>
      <c r="G703" s="8"/>
      <c r="H703" s="8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1:36" ht="12" customHeight="1" x14ac:dyDescent="0.2">
      <c r="A704" s="651"/>
      <c r="B704" s="651"/>
      <c r="C704" s="8"/>
      <c r="D704" s="8"/>
      <c r="E704" s="8"/>
      <c r="F704" s="8"/>
      <c r="G704" s="8"/>
      <c r="H704" s="8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1:36" ht="12" customHeight="1" x14ac:dyDescent="0.2">
      <c r="A705" s="651"/>
      <c r="B705" s="651"/>
      <c r="C705" s="8"/>
      <c r="D705" s="8"/>
      <c r="E705" s="8"/>
      <c r="F705" s="8"/>
      <c r="G705" s="8"/>
      <c r="H705" s="8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1:36" ht="12" customHeight="1" x14ac:dyDescent="0.2">
      <c r="A706" s="651"/>
      <c r="B706" s="651"/>
      <c r="C706" s="8"/>
      <c r="D706" s="8"/>
      <c r="E706" s="8"/>
      <c r="F706" s="8"/>
      <c r="G706" s="8"/>
      <c r="H706" s="8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1:36" ht="12" customHeight="1" x14ac:dyDescent="0.2">
      <c r="A707" s="651"/>
      <c r="B707" s="651"/>
      <c r="C707" s="8"/>
      <c r="D707" s="8"/>
      <c r="E707" s="8"/>
      <c r="F707" s="8"/>
      <c r="G707" s="8"/>
      <c r="H707" s="8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1:36" ht="12" customHeight="1" x14ac:dyDescent="0.2">
      <c r="A708" s="651"/>
      <c r="B708" s="651"/>
      <c r="C708" s="8"/>
      <c r="D708" s="8"/>
      <c r="E708" s="8"/>
      <c r="F708" s="8"/>
      <c r="G708" s="8"/>
      <c r="H708" s="8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1:36" ht="12" customHeight="1" x14ac:dyDescent="0.2">
      <c r="A709" s="651"/>
      <c r="B709" s="651"/>
      <c r="C709" s="8"/>
      <c r="D709" s="8"/>
      <c r="E709" s="8"/>
      <c r="F709" s="8"/>
      <c r="G709" s="8"/>
      <c r="H709" s="8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1:36" ht="12" customHeight="1" x14ac:dyDescent="0.2">
      <c r="A710" s="651"/>
      <c r="B710" s="651"/>
      <c r="C710" s="8"/>
      <c r="D710" s="8"/>
      <c r="E710" s="8"/>
      <c r="F710" s="8"/>
      <c r="G710" s="8"/>
      <c r="H710" s="8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1:36" ht="12" customHeight="1" x14ac:dyDescent="0.2">
      <c r="A711" s="651"/>
      <c r="B711" s="651"/>
      <c r="C711" s="8"/>
      <c r="D711" s="8"/>
      <c r="E711" s="8"/>
      <c r="F711" s="8"/>
      <c r="G711" s="8"/>
      <c r="H711" s="8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1:36" ht="12" customHeight="1" x14ac:dyDescent="0.2">
      <c r="A712" s="651"/>
      <c r="B712" s="651"/>
      <c r="C712" s="8"/>
      <c r="D712" s="8"/>
      <c r="E712" s="8"/>
      <c r="F712" s="8"/>
      <c r="G712" s="8"/>
      <c r="H712" s="8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1:36" ht="12" customHeight="1" x14ac:dyDescent="0.2">
      <c r="A713" s="651"/>
      <c r="B713" s="651"/>
      <c r="C713" s="8"/>
      <c r="D713" s="8"/>
      <c r="E713" s="8"/>
      <c r="F713" s="8"/>
      <c r="G713" s="8"/>
      <c r="H713" s="8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1:36" ht="12" customHeight="1" x14ac:dyDescent="0.2">
      <c r="A714" s="651"/>
      <c r="B714" s="651"/>
      <c r="C714" s="8"/>
      <c r="D714" s="8"/>
      <c r="E714" s="8"/>
      <c r="F714" s="8"/>
      <c r="G714" s="8"/>
      <c r="H714" s="8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1:36" ht="12" customHeight="1" x14ac:dyDescent="0.2">
      <c r="A715" s="651"/>
      <c r="B715" s="651"/>
      <c r="C715" s="8"/>
      <c r="D715" s="8"/>
      <c r="E715" s="8"/>
      <c r="F715" s="8"/>
      <c r="G715" s="8"/>
      <c r="H715" s="8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1:36" ht="12" customHeight="1" x14ac:dyDescent="0.2">
      <c r="A716" s="651"/>
      <c r="B716" s="651"/>
      <c r="C716" s="8"/>
      <c r="D716" s="8"/>
      <c r="E716" s="8"/>
      <c r="F716" s="8"/>
      <c r="G716" s="8"/>
      <c r="H716" s="8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1:36" ht="12" customHeight="1" x14ac:dyDescent="0.2">
      <c r="A717" s="651"/>
      <c r="B717" s="651"/>
      <c r="C717" s="8"/>
      <c r="D717" s="8"/>
      <c r="E717" s="8"/>
      <c r="F717" s="8"/>
      <c r="G717" s="8"/>
      <c r="H717" s="8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1:36" ht="12" customHeight="1" x14ac:dyDescent="0.2">
      <c r="A718" s="651"/>
      <c r="B718" s="651"/>
      <c r="C718" s="8"/>
      <c r="D718" s="8"/>
      <c r="E718" s="8"/>
      <c r="F718" s="8"/>
      <c r="G718" s="8"/>
      <c r="H718" s="8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1:36" ht="12" customHeight="1" x14ac:dyDescent="0.2">
      <c r="A719" s="651"/>
      <c r="B719" s="651"/>
      <c r="C719" s="8"/>
      <c r="D719" s="8"/>
      <c r="E719" s="8"/>
      <c r="F719" s="8"/>
      <c r="G719" s="8"/>
      <c r="H719" s="8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1:36" ht="12" customHeight="1" x14ac:dyDescent="0.2">
      <c r="A720" s="651"/>
      <c r="B720" s="651"/>
      <c r="C720" s="8"/>
      <c r="D720" s="8"/>
      <c r="E720" s="8"/>
      <c r="F720" s="8"/>
      <c r="G720" s="8"/>
      <c r="H720" s="8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1:36" ht="12" customHeight="1" x14ac:dyDescent="0.2">
      <c r="A721" s="651"/>
      <c r="B721" s="651"/>
      <c r="C721" s="8"/>
      <c r="D721" s="8"/>
      <c r="E721" s="8"/>
      <c r="F721" s="8"/>
      <c r="G721" s="8"/>
      <c r="H721" s="8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1:36" ht="12" customHeight="1" x14ac:dyDescent="0.2">
      <c r="A722" s="651"/>
      <c r="B722" s="651"/>
      <c r="C722" s="8"/>
      <c r="D722" s="8"/>
      <c r="E722" s="8"/>
      <c r="F722" s="8"/>
      <c r="G722" s="8"/>
      <c r="H722" s="8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1:36" ht="12" customHeight="1" x14ac:dyDescent="0.2">
      <c r="A723" s="651"/>
      <c r="B723" s="651"/>
      <c r="C723" s="8"/>
      <c r="D723" s="8"/>
      <c r="E723" s="8"/>
      <c r="F723" s="8"/>
      <c r="G723" s="8"/>
      <c r="H723" s="8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1:36" ht="12" customHeight="1" x14ac:dyDescent="0.2">
      <c r="A724" s="651"/>
      <c r="B724" s="651"/>
      <c r="C724" s="8"/>
      <c r="D724" s="8"/>
      <c r="E724" s="8"/>
      <c r="F724" s="8"/>
      <c r="G724" s="8"/>
      <c r="H724" s="8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1:36" ht="12" customHeight="1" x14ac:dyDescent="0.2">
      <c r="A725" s="651"/>
      <c r="B725" s="651"/>
      <c r="C725" s="8"/>
      <c r="D725" s="8"/>
      <c r="E725" s="8"/>
      <c r="F725" s="8"/>
      <c r="G725" s="8"/>
      <c r="H725" s="8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1:36" ht="12" customHeight="1" x14ac:dyDescent="0.2">
      <c r="A726" s="651"/>
      <c r="B726" s="651"/>
      <c r="C726" s="8"/>
      <c r="D726" s="8"/>
      <c r="E726" s="8"/>
      <c r="F726" s="8"/>
      <c r="G726" s="8"/>
      <c r="H726" s="8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1:36" ht="12" customHeight="1" x14ac:dyDescent="0.2">
      <c r="A727" s="651"/>
      <c r="B727" s="651"/>
      <c r="C727" s="8"/>
      <c r="D727" s="8"/>
      <c r="E727" s="8"/>
      <c r="F727" s="8"/>
      <c r="G727" s="8"/>
      <c r="H727" s="8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1:36" ht="12" customHeight="1" x14ac:dyDescent="0.2">
      <c r="A728" s="651"/>
      <c r="B728" s="651"/>
      <c r="C728" s="8"/>
      <c r="D728" s="8"/>
      <c r="E728" s="8"/>
      <c r="F728" s="8"/>
      <c r="G728" s="8"/>
      <c r="H728" s="8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1:36" ht="12" customHeight="1" x14ac:dyDescent="0.2">
      <c r="A729" s="651"/>
      <c r="B729" s="651"/>
      <c r="C729" s="8"/>
      <c r="D729" s="8"/>
      <c r="E729" s="8"/>
      <c r="F729" s="8"/>
      <c r="G729" s="8"/>
      <c r="H729" s="8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1:36" ht="12" customHeight="1" x14ac:dyDescent="0.2">
      <c r="A730" s="651"/>
      <c r="B730" s="651"/>
      <c r="C730" s="8"/>
      <c r="D730" s="8"/>
      <c r="E730" s="8"/>
      <c r="F730" s="8"/>
      <c r="G730" s="8"/>
      <c r="H730" s="8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1:36" ht="12" customHeight="1" x14ac:dyDescent="0.2">
      <c r="A731" s="651"/>
      <c r="B731" s="651"/>
      <c r="C731" s="8"/>
      <c r="D731" s="8"/>
      <c r="E731" s="8"/>
      <c r="F731" s="8"/>
      <c r="G731" s="8"/>
      <c r="H731" s="8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1:36" ht="12" customHeight="1" x14ac:dyDescent="0.2">
      <c r="A732" s="651"/>
      <c r="B732" s="651"/>
      <c r="C732" s="8"/>
      <c r="D732" s="8"/>
      <c r="E732" s="8"/>
      <c r="F732" s="8"/>
      <c r="G732" s="8"/>
      <c r="H732" s="8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1:36" ht="12" customHeight="1" x14ac:dyDescent="0.2">
      <c r="A733" s="651"/>
      <c r="B733" s="651"/>
      <c r="C733" s="8"/>
      <c r="D733" s="8"/>
      <c r="E733" s="8"/>
      <c r="F733" s="8"/>
      <c r="G733" s="8"/>
      <c r="H733" s="8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1:36" ht="12" customHeight="1" x14ac:dyDescent="0.2">
      <c r="A734" s="651"/>
      <c r="B734" s="651"/>
      <c r="C734" s="8"/>
      <c r="D734" s="8"/>
      <c r="E734" s="8"/>
      <c r="F734" s="8"/>
      <c r="G734" s="8"/>
      <c r="H734" s="8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1:36" ht="12" customHeight="1" x14ac:dyDescent="0.2">
      <c r="A735" s="651"/>
      <c r="B735" s="651"/>
      <c r="C735" s="8"/>
      <c r="D735" s="8"/>
      <c r="E735" s="8"/>
      <c r="F735" s="8"/>
      <c r="G735" s="8"/>
      <c r="H735" s="8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1:36" ht="12" customHeight="1" x14ac:dyDescent="0.2">
      <c r="A736" s="651"/>
      <c r="B736" s="651"/>
      <c r="C736" s="8"/>
      <c r="D736" s="8"/>
      <c r="E736" s="8"/>
      <c r="F736" s="8"/>
      <c r="G736" s="8"/>
      <c r="H736" s="8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1:36" ht="12" customHeight="1" x14ac:dyDescent="0.2">
      <c r="A737" s="651"/>
      <c r="B737" s="651"/>
      <c r="C737" s="8"/>
      <c r="D737" s="8"/>
      <c r="E737" s="8"/>
      <c r="F737" s="8"/>
      <c r="G737" s="8"/>
      <c r="H737" s="8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1:36" ht="12" customHeight="1" x14ac:dyDescent="0.2">
      <c r="A738" s="651"/>
      <c r="B738" s="651"/>
      <c r="C738" s="8"/>
      <c r="D738" s="8"/>
      <c r="E738" s="8"/>
      <c r="F738" s="8"/>
      <c r="G738" s="8"/>
      <c r="H738" s="8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1:36" ht="12" customHeight="1" x14ac:dyDescent="0.2">
      <c r="A739" s="651"/>
      <c r="B739" s="651"/>
      <c r="C739" s="8"/>
      <c r="D739" s="8"/>
      <c r="E739" s="8"/>
      <c r="F739" s="8"/>
      <c r="G739" s="8"/>
      <c r="H739" s="8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1:36" ht="12" customHeight="1" x14ac:dyDescent="0.2">
      <c r="A740" s="651"/>
      <c r="B740" s="651"/>
      <c r="C740" s="8"/>
      <c r="D740" s="8"/>
      <c r="E740" s="8"/>
      <c r="F740" s="8"/>
      <c r="G740" s="8"/>
      <c r="H740" s="8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1:36" ht="12" customHeight="1" x14ac:dyDescent="0.2">
      <c r="A741" s="651"/>
      <c r="B741" s="651"/>
      <c r="C741" s="8"/>
      <c r="D741" s="8"/>
      <c r="E741" s="8"/>
      <c r="F741" s="8"/>
      <c r="G741" s="8"/>
      <c r="H741" s="8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1:36" ht="12" customHeight="1" x14ac:dyDescent="0.2">
      <c r="A742" s="651"/>
      <c r="B742" s="651"/>
      <c r="C742" s="8"/>
      <c r="D742" s="8"/>
      <c r="E742" s="8"/>
      <c r="F742" s="8"/>
      <c r="G742" s="8"/>
      <c r="H742" s="8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1:36" ht="12" customHeight="1" x14ac:dyDescent="0.2">
      <c r="A743" s="651"/>
      <c r="B743" s="651"/>
      <c r="C743" s="8"/>
      <c r="D743" s="8"/>
      <c r="E743" s="8"/>
      <c r="F743" s="8"/>
      <c r="G743" s="8"/>
      <c r="H743" s="8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1:36" ht="12" customHeight="1" x14ac:dyDescent="0.2">
      <c r="A744" s="651"/>
      <c r="B744" s="651"/>
      <c r="C744" s="8"/>
      <c r="D744" s="8"/>
      <c r="E744" s="8"/>
      <c r="F744" s="8"/>
      <c r="G744" s="8"/>
      <c r="H744" s="8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1:36" ht="12" customHeight="1" x14ac:dyDescent="0.2">
      <c r="A745" s="651"/>
      <c r="B745" s="651"/>
      <c r="C745" s="8"/>
      <c r="D745" s="8"/>
      <c r="E745" s="8"/>
      <c r="F745" s="8"/>
      <c r="G745" s="8"/>
      <c r="H745" s="8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1:36" ht="12" customHeight="1" x14ac:dyDescent="0.2">
      <c r="A746" s="651"/>
      <c r="B746" s="651"/>
      <c r="C746" s="8"/>
      <c r="D746" s="8"/>
      <c r="E746" s="8"/>
      <c r="F746" s="8"/>
      <c r="G746" s="8"/>
      <c r="H746" s="8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1:36" ht="12" customHeight="1" x14ac:dyDescent="0.2">
      <c r="A747" s="651"/>
      <c r="B747" s="651"/>
      <c r="C747" s="8"/>
      <c r="D747" s="8"/>
      <c r="E747" s="8"/>
      <c r="F747" s="8"/>
      <c r="G747" s="8"/>
      <c r="H747" s="8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1:36" ht="12" customHeight="1" x14ac:dyDescent="0.2">
      <c r="A748" s="651"/>
      <c r="B748" s="651"/>
      <c r="C748" s="8"/>
      <c r="D748" s="8"/>
      <c r="E748" s="8"/>
      <c r="F748" s="8"/>
      <c r="G748" s="8"/>
      <c r="H748" s="8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1:36" ht="12" customHeight="1" x14ac:dyDescent="0.2">
      <c r="A749" s="651"/>
      <c r="B749" s="651"/>
      <c r="C749" s="8"/>
      <c r="D749" s="8"/>
      <c r="E749" s="8"/>
      <c r="F749" s="8"/>
      <c r="G749" s="8"/>
      <c r="H749" s="8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1:36" ht="12" customHeight="1" x14ac:dyDescent="0.2">
      <c r="A750" s="651"/>
      <c r="B750" s="651"/>
      <c r="C750" s="8"/>
      <c r="D750" s="8"/>
      <c r="E750" s="8"/>
      <c r="F750" s="8"/>
      <c r="G750" s="8"/>
      <c r="H750" s="8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1:36" ht="12" customHeight="1" x14ac:dyDescent="0.2">
      <c r="A751" s="651"/>
      <c r="B751" s="651"/>
      <c r="C751" s="8"/>
      <c r="D751" s="8"/>
      <c r="E751" s="8"/>
      <c r="F751" s="8"/>
      <c r="G751" s="8"/>
      <c r="H751" s="8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1:36" ht="12" customHeight="1" x14ac:dyDescent="0.2">
      <c r="A752" s="651"/>
      <c r="B752" s="651"/>
      <c r="C752" s="8"/>
      <c r="D752" s="8"/>
      <c r="E752" s="8"/>
      <c r="F752" s="8"/>
      <c r="G752" s="8"/>
      <c r="H752" s="8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1:36" ht="12" customHeight="1" x14ac:dyDescent="0.2">
      <c r="A753" s="651"/>
      <c r="B753" s="651"/>
      <c r="C753" s="8"/>
      <c r="D753" s="8"/>
      <c r="E753" s="8"/>
      <c r="F753" s="8"/>
      <c r="G753" s="8"/>
      <c r="H753" s="8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1:36" ht="12" customHeight="1" x14ac:dyDescent="0.2">
      <c r="A754" s="651"/>
      <c r="B754" s="651"/>
      <c r="C754" s="8"/>
      <c r="D754" s="8"/>
      <c r="E754" s="8"/>
      <c r="F754" s="8"/>
      <c r="G754" s="8"/>
      <c r="H754" s="8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1:36" ht="12" customHeight="1" x14ac:dyDescent="0.2">
      <c r="A755" s="651"/>
      <c r="B755" s="651"/>
      <c r="C755" s="8"/>
      <c r="D755" s="8"/>
      <c r="E755" s="8"/>
      <c r="F755" s="8"/>
      <c r="G755" s="8"/>
      <c r="H755" s="8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1:36" ht="12" customHeight="1" x14ac:dyDescent="0.2">
      <c r="A756" s="651"/>
      <c r="B756" s="651"/>
      <c r="C756" s="8"/>
      <c r="D756" s="8"/>
      <c r="E756" s="8"/>
      <c r="F756" s="8"/>
      <c r="G756" s="8"/>
      <c r="H756" s="8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1:36" ht="12" customHeight="1" x14ac:dyDescent="0.2">
      <c r="A757" s="651"/>
      <c r="B757" s="651"/>
      <c r="C757" s="8"/>
      <c r="D757" s="8"/>
      <c r="E757" s="8"/>
      <c r="F757" s="8"/>
      <c r="G757" s="8"/>
      <c r="H757" s="8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1:36" ht="12" customHeight="1" x14ac:dyDescent="0.2">
      <c r="A758" s="651"/>
      <c r="B758" s="651"/>
      <c r="C758" s="8"/>
      <c r="D758" s="8"/>
      <c r="E758" s="8"/>
      <c r="F758" s="8"/>
      <c r="G758" s="8"/>
      <c r="H758" s="8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1:36" ht="12" customHeight="1" x14ac:dyDescent="0.2">
      <c r="A759" s="651"/>
      <c r="B759" s="651"/>
      <c r="C759" s="8"/>
      <c r="D759" s="8"/>
      <c r="E759" s="8"/>
      <c r="F759" s="8"/>
      <c r="G759" s="8"/>
      <c r="H759" s="8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1:36" ht="12" customHeight="1" x14ac:dyDescent="0.2">
      <c r="A760" s="651"/>
      <c r="B760" s="651"/>
      <c r="C760" s="8"/>
      <c r="D760" s="8"/>
      <c r="E760" s="8"/>
      <c r="F760" s="8"/>
      <c r="G760" s="8"/>
      <c r="H760" s="8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1:36" ht="12" customHeight="1" x14ac:dyDescent="0.2">
      <c r="A761" s="651"/>
      <c r="B761" s="651"/>
      <c r="C761" s="8"/>
      <c r="D761" s="8"/>
      <c r="E761" s="8"/>
      <c r="F761" s="8"/>
      <c r="G761" s="8"/>
      <c r="H761" s="8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1:36" ht="12" customHeight="1" x14ac:dyDescent="0.2">
      <c r="A762" s="651"/>
      <c r="B762" s="651"/>
      <c r="C762" s="8"/>
      <c r="D762" s="8"/>
      <c r="E762" s="8"/>
      <c r="F762" s="8"/>
      <c r="G762" s="8"/>
      <c r="H762" s="8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1:36" ht="12" customHeight="1" x14ac:dyDescent="0.2">
      <c r="A763" s="651"/>
      <c r="B763" s="651"/>
      <c r="C763" s="8"/>
      <c r="D763" s="8"/>
      <c r="E763" s="8"/>
      <c r="F763" s="8"/>
      <c r="G763" s="8"/>
      <c r="H763" s="8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1:36" ht="12" customHeight="1" x14ac:dyDescent="0.2">
      <c r="A764" s="651"/>
      <c r="B764" s="651"/>
      <c r="C764" s="8"/>
      <c r="D764" s="8"/>
      <c r="E764" s="8"/>
      <c r="F764" s="8"/>
      <c r="G764" s="8"/>
      <c r="H764" s="8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1:36" ht="12" customHeight="1" x14ac:dyDescent="0.2">
      <c r="A765" s="651"/>
      <c r="B765" s="651"/>
      <c r="C765" s="8"/>
      <c r="D765" s="8"/>
      <c r="E765" s="8"/>
      <c r="F765" s="8"/>
      <c r="G765" s="8"/>
      <c r="H765" s="8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1:36" ht="12" customHeight="1" x14ac:dyDescent="0.2">
      <c r="A766" s="651"/>
      <c r="B766" s="651"/>
      <c r="C766" s="8"/>
      <c r="D766" s="8"/>
      <c r="E766" s="8"/>
      <c r="F766" s="8"/>
      <c r="G766" s="8"/>
      <c r="H766" s="8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1:36" ht="12" customHeight="1" x14ac:dyDescent="0.2">
      <c r="A767" s="651"/>
      <c r="B767" s="651"/>
      <c r="C767" s="8"/>
      <c r="D767" s="8"/>
      <c r="E767" s="8"/>
      <c r="F767" s="8"/>
      <c r="G767" s="8"/>
      <c r="H767" s="8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1:36" ht="12" customHeight="1" x14ac:dyDescent="0.2">
      <c r="A768" s="651"/>
      <c r="B768" s="651"/>
      <c r="C768" s="8"/>
      <c r="D768" s="8"/>
      <c r="E768" s="8"/>
      <c r="F768" s="8"/>
      <c r="G768" s="8"/>
      <c r="H768" s="8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1:36" ht="12" customHeight="1" x14ac:dyDescent="0.2">
      <c r="A769" s="651"/>
      <c r="B769" s="651"/>
      <c r="C769" s="8"/>
      <c r="D769" s="8"/>
      <c r="E769" s="8"/>
      <c r="F769" s="8"/>
      <c r="G769" s="8"/>
      <c r="H769" s="8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1:36" ht="12" customHeight="1" x14ac:dyDescent="0.2">
      <c r="A770" s="651"/>
      <c r="B770" s="651"/>
      <c r="C770" s="8"/>
      <c r="D770" s="8"/>
      <c r="E770" s="8"/>
      <c r="F770" s="8"/>
      <c r="G770" s="8"/>
      <c r="H770" s="8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1:36" ht="12" customHeight="1" x14ac:dyDescent="0.2">
      <c r="A771" s="651"/>
      <c r="B771" s="651"/>
      <c r="C771" s="8"/>
      <c r="D771" s="8"/>
      <c r="E771" s="8"/>
      <c r="F771" s="8"/>
      <c r="G771" s="8"/>
      <c r="H771" s="8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1:36" ht="12" customHeight="1" x14ac:dyDescent="0.2">
      <c r="A772" s="651"/>
      <c r="B772" s="651"/>
      <c r="C772" s="8"/>
      <c r="D772" s="8"/>
      <c r="E772" s="8"/>
      <c r="F772" s="8"/>
      <c r="G772" s="8"/>
      <c r="H772" s="8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1:36" ht="12" customHeight="1" x14ac:dyDescent="0.2">
      <c r="A773" s="651"/>
      <c r="B773" s="651"/>
      <c r="C773" s="8"/>
      <c r="D773" s="8"/>
      <c r="E773" s="8"/>
      <c r="F773" s="8"/>
      <c r="G773" s="8"/>
      <c r="H773" s="8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1:36" ht="12" customHeight="1" x14ac:dyDescent="0.2">
      <c r="A774" s="651"/>
      <c r="B774" s="651"/>
      <c r="C774" s="8"/>
      <c r="D774" s="8"/>
      <c r="E774" s="8"/>
      <c r="F774" s="8"/>
      <c r="G774" s="8"/>
      <c r="H774" s="8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1:36" ht="12" customHeight="1" x14ac:dyDescent="0.2">
      <c r="A775" s="651"/>
      <c r="B775" s="651"/>
      <c r="C775" s="8"/>
      <c r="D775" s="8"/>
      <c r="E775" s="8"/>
      <c r="F775" s="8"/>
      <c r="G775" s="8"/>
      <c r="H775" s="8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1:36" ht="12" customHeight="1" x14ac:dyDescent="0.2">
      <c r="A776" s="651"/>
      <c r="B776" s="651"/>
      <c r="C776" s="8"/>
      <c r="D776" s="8"/>
      <c r="E776" s="8"/>
      <c r="F776" s="8"/>
      <c r="G776" s="8"/>
      <c r="H776" s="8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1:36" ht="12" customHeight="1" x14ac:dyDescent="0.2">
      <c r="A777" s="651"/>
      <c r="B777" s="651"/>
      <c r="C777" s="8"/>
      <c r="D777" s="8"/>
      <c r="E777" s="8"/>
      <c r="F777" s="8"/>
      <c r="G777" s="8"/>
      <c r="H777" s="8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1:36" ht="12" customHeight="1" x14ac:dyDescent="0.2">
      <c r="A778" s="651"/>
      <c r="B778" s="651"/>
      <c r="C778" s="8"/>
      <c r="D778" s="8"/>
      <c r="E778" s="8"/>
      <c r="F778" s="8"/>
      <c r="G778" s="8"/>
      <c r="H778" s="8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1:36" ht="12" customHeight="1" x14ac:dyDescent="0.2">
      <c r="A779" s="651"/>
      <c r="B779" s="651"/>
      <c r="C779" s="8"/>
      <c r="D779" s="8"/>
      <c r="E779" s="8"/>
      <c r="F779" s="8"/>
      <c r="G779" s="8"/>
      <c r="H779" s="8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1:36" ht="12" customHeight="1" x14ac:dyDescent="0.2">
      <c r="A780" s="651"/>
      <c r="B780" s="651"/>
      <c r="C780" s="8"/>
      <c r="D780" s="8"/>
      <c r="E780" s="8"/>
      <c r="F780" s="8"/>
      <c r="G780" s="8"/>
      <c r="H780" s="8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1:36" ht="12" customHeight="1" x14ac:dyDescent="0.2">
      <c r="A781" s="651"/>
      <c r="B781" s="651"/>
      <c r="C781" s="8"/>
      <c r="D781" s="8"/>
      <c r="E781" s="8"/>
      <c r="F781" s="8"/>
      <c r="G781" s="8"/>
      <c r="H781" s="8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1:36" ht="12" customHeight="1" x14ac:dyDescent="0.2">
      <c r="A782" s="651"/>
      <c r="B782" s="651"/>
      <c r="C782" s="8"/>
      <c r="D782" s="8"/>
      <c r="E782" s="8"/>
      <c r="F782" s="8"/>
      <c r="G782" s="8"/>
      <c r="H782" s="8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1:36" ht="12" customHeight="1" x14ac:dyDescent="0.2">
      <c r="A783" s="651"/>
      <c r="B783" s="651"/>
      <c r="C783" s="8"/>
      <c r="D783" s="8"/>
      <c r="E783" s="8"/>
      <c r="F783" s="8"/>
      <c r="G783" s="8"/>
      <c r="H783" s="8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1:36" ht="12" customHeight="1" x14ac:dyDescent="0.2">
      <c r="A784" s="651"/>
      <c r="B784" s="651"/>
      <c r="C784" s="8"/>
      <c r="D784" s="8"/>
      <c r="E784" s="8"/>
      <c r="F784" s="8"/>
      <c r="G784" s="8"/>
      <c r="H784" s="8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1:36" ht="12" customHeight="1" x14ac:dyDescent="0.2">
      <c r="A785" s="651"/>
      <c r="B785" s="651"/>
      <c r="C785" s="8"/>
      <c r="D785" s="8"/>
      <c r="E785" s="8"/>
      <c r="F785" s="8"/>
      <c r="G785" s="8"/>
      <c r="H785" s="8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1:36" ht="12" customHeight="1" x14ac:dyDescent="0.2">
      <c r="A786" s="651"/>
      <c r="B786" s="651"/>
      <c r="C786" s="8"/>
      <c r="D786" s="8"/>
      <c r="E786" s="8"/>
      <c r="F786" s="8"/>
      <c r="G786" s="8"/>
      <c r="H786" s="8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1:36" ht="12" customHeight="1" x14ac:dyDescent="0.2">
      <c r="A787" s="651"/>
      <c r="B787" s="651"/>
      <c r="C787" s="8"/>
      <c r="D787" s="8"/>
      <c r="E787" s="8"/>
      <c r="F787" s="8"/>
      <c r="G787" s="8"/>
      <c r="H787" s="8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1:36" ht="12" customHeight="1" x14ac:dyDescent="0.2">
      <c r="A788" s="651"/>
      <c r="B788" s="651"/>
      <c r="C788" s="8"/>
      <c r="D788" s="8"/>
      <c r="E788" s="8"/>
      <c r="F788" s="8"/>
      <c r="G788" s="8"/>
      <c r="H788" s="8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1:36" ht="12" customHeight="1" x14ac:dyDescent="0.2">
      <c r="A789" s="651"/>
      <c r="B789" s="651"/>
      <c r="C789" s="8"/>
      <c r="D789" s="8"/>
      <c r="E789" s="8"/>
      <c r="F789" s="8"/>
      <c r="G789" s="8"/>
      <c r="H789" s="8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1:36" ht="12" customHeight="1" x14ac:dyDescent="0.2">
      <c r="A790" s="651"/>
      <c r="B790" s="651"/>
      <c r="C790" s="8"/>
      <c r="D790" s="8"/>
      <c r="E790" s="8"/>
      <c r="F790" s="8"/>
      <c r="G790" s="8"/>
      <c r="H790" s="8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1:36" ht="12" customHeight="1" x14ac:dyDescent="0.2">
      <c r="A791" s="651"/>
      <c r="B791" s="651"/>
      <c r="C791" s="8"/>
      <c r="D791" s="8"/>
      <c r="E791" s="8"/>
      <c r="F791" s="8"/>
      <c r="G791" s="8"/>
      <c r="H791" s="8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1:36" ht="12" customHeight="1" x14ac:dyDescent="0.2">
      <c r="A792" s="651"/>
      <c r="B792" s="651"/>
      <c r="C792" s="8"/>
      <c r="D792" s="8"/>
      <c r="E792" s="8"/>
      <c r="F792" s="8"/>
      <c r="G792" s="8"/>
      <c r="H792" s="8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1:36" ht="12" customHeight="1" x14ac:dyDescent="0.2">
      <c r="A793" s="651"/>
      <c r="B793" s="651"/>
      <c r="C793" s="8"/>
      <c r="D793" s="8"/>
      <c r="E793" s="8"/>
      <c r="F793" s="8"/>
      <c r="G793" s="8"/>
      <c r="H793" s="8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1:36" ht="12" customHeight="1" x14ac:dyDescent="0.2">
      <c r="A794" s="651"/>
      <c r="B794" s="651"/>
      <c r="C794" s="8"/>
      <c r="D794" s="8"/>
      <c r="E794" s="8"/>
      <c r="F794" s="8"/>
      <c r="G794" s="8"/>
      <c r="H794" s="8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1:36" ht="12" customHeight="1" x14ac:dyDescent="0.2">
      <c r="A795" s="651"/>
      <c r="B795" s="651"/>
      <c r="C795" s="8"/>
      <c r="D795" s="8"/>
      <c r="E795" s="8"/>
      <c r="F795" s="8"/>
      <c r="G795" s="8"/>
      <c r="H795" s="8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1:36" ht="12" customHeight="1" x14ac:dyDescent="0.2">
      <c r="A796" s="651"/>
      <c r="B796" s="651"/>
      <c r="C796" s="8"/>
      <c r="D796" s="8"/>
      <c r="E796" s="8"/>
      <c r="F796" s="8"/>
      <c r="G796" s="8"/>
      <c r="H796" s="8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1:36" ht="12" customHeight="1" x14ac:dyDescent="0.2">
      <c r="A797" s="651"/>
      <c r="B797" s="651"/>
      <c r="C797" s="8"/>
      <c r="D797" s="8"/>
      <c r="E797" s="8"/>
      <c r="F797" s="8"/>
      <c r="G797" s="8"/>
      <c r="H797" s="8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1:36" ht="12" customHeight="1" x14ac:dyDescent="0.2">
      <c r="A798" s="651"/>
      <c r="B798" s="651"/>
      <c r="C798" s="8"/>
      <c r="D798" s="8"/>
      <c r="E798" s="8"/>
      <c r="F798" s="8"/>
      <c r="G798" s="8"/>
      <c r="H798" s="8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1:36" ht="12" customHeight="1" x14ac:dyDescent="0.2">
      <c r="A799" s="651"/>
      <c r="B799" s="651"/>
      <c r="C799" s="8"/>
      <c r="D799" s="8"/>
      <c r="E799" s="8"/>
      <c r="F799" s="8"/>
      <c r="G799" s="8"/>
      <c r="H799" s="8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1:36" ht="12" customHeight="1" x14ac:dyDescent="0.2">
      <c r="A800" s="651"/>
      <c r="B800" s="651"/>
      <c r="C800" s="8"/>
      <c r="D800" s="8"/>
      <c r="E800" s="8"/>
      <c r="F800" s="8"/>
      <c r="G800" s="8"/>
      <c r="H800" s="8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1:36" ht="12" customHeight="1" x14ac:dyDescent="0.2">
      <c r="A801" s="651"/>
      <c r="B801" s="651"/>
      <c r="C801" s="8"/>
      <c r="D801" s="8"/>
      <c r="E801" s="8"/>
      <c r="F801" s="8"/>
      <c r="G801" s="8"/>
      <c r="H801" s="8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1:36" ht="12" customHeight="1" x14ac:dyDescent="0.2">
      <c r="A802" s="651"/>
      <c r="B802" s="651"/>
      <c r="C802" s="8"/>
      <c r="D802" s="8"/>
      <c r="E802" s="8"/>
      <c r="F802" s="8"/>
      <c r="G802" s="8"/>
      <c r="H802" s="8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1:36" ht="12" customHeight="1" x14ac:dyDescent="0.2">
      <c r="A803" s="651"/>
      <c r="B803" s="651"/>
      <c r="C803" s="8"/>
      <c r="D803" s="8"/>
      <c r="E803" s="8"/>
      <c r="F803" s="8"/>
      <c r="G803" s="8"/>
      <c r="H803" s="8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1:36" ht="12" customHeight="1" x14ac:dyDescent="0.2">
      <c r="A804" s="651"/>
      <c r="B804" s="651"/>
      <c r="C804" s="8"/>
      <c r="D804" s="8"/>
      <c r="E804" s="8"/>
      <c r="F804" s="8"/>
      <c r="G804" s="8"/>
      <c r="H804" s="8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1:36" ht="12" customHeight="1" x14ac:dyDescent="0.2">
      <c r="A805" s="651"/>
      <c r="B805" s="651"/>
      <c r="C805" s="8"/>
      <c r="D805" s="8"/>
      <c r="E805" s="8"/>
      <c r="F805" s="8"/>
      <c r="G805" s="8"/>
      <c r="H805" s="8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1:36" ht="12" customHeight="1" x14ac:dyDescent="0.2">
      <c r="A806" s="651"/>
      <c r="B806" s="651"/>
      <c r="C806" s="8"/>
      <c r="D806" s="8"/>
      <c r="E806" s="8"/>
      <c r="F806" s="8"/>
      <c r="G806" s="8"/>
      <c r="H806" s="8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1:36" ht="12" customHeight="1" x14ac:dyDescent="0.2">
      <c r="A807" s="651"/>
      <c r="B807" s="651"/>
      <c r="C807" s="8"/>
      <c r="D807" s="8"/>
      <c r="E807" s="8"/>
      <c r="F807" s="8"/>
      <c r="G807" s="8"/>
      <c r="H807" s="8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1:36" ht="12" customHeight="1" x14ac:dyDescent="0.2">
      <c r="A808" s="651"/>
      <c r="B808" s="651"/>
      <c r="C808" s="8"/>
      <c r="D808" s="8"/>
      <c r="E808" s="8"/>
      <c r="F808" s="8"/>
      <c r="G808" s="8"/>
      <c r="H808" s="8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1:36" ht="12" customHeight="1" x14ac:dyDescent="0.2">
      <c r="A809" s="651"/>
      <c r="B809" s="651"/>
      <c r="C809" s="8"/>
      <c r="D809" s="8"/>
      <c r="E809" s="8"/>
      <c r="F809" s="8"/>
      <c r="G809" s="8"/>
      <c r="H809" s="8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1:36" ht="12" customHeight="1" x14ac:dyDescent="0.2">
      <c r="A810" s="651"/>
      <c r="B810" s="651"/>
      <c r="C810" s="8"/>
      <c r="D810" s="8"/>
      <c r="E810" s="8"/>
      <c r="F810" s="8"/>
      <c r="G810" s="8"/>
      <c r="H810" s="8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1:36" ht="12" customHeight="1" x14ac:dyDescent="0.2">
      <c r="A811" s="651"/>
      <c r="B811" s="651"/>
      <c r="C811" s="8"/>
      <c r="D811" s="8"/>
      <c r="E811" s="8"/>
      <c r="F811" s="8"/>
      <c r="G811" s="8"/>
      <c r="H811" s="8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1:36" ht="12" customHeight="1" x14ac:dyDescent="0.2">
      <c r="A812" s="651"/>
      <c r="B812" s="651"/>
      <c r="C812" s="8"/>
      <c r="D812" s="8"/>
      <c r="E812" s="8"/>
      <c r="F812" s="8"/>
      <c r="G812" s="8"/>
      <c r="H812" s="8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1:36" ht="12" customHeight="1" x14ac:dyDescent="0.2">
      <c r="A813" s="651"/>
      <c r="B813" s="651"/>
      <c r="C813" s="8"/>
      <c r="D813" s="8"/>
      <c r="E813" s="8"/>
      <c r="F813" s="8"/>
      <c r="G813" s="8"/>
      <c r="H813" s="8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1:36" ht="12" customHeight="1" x14ac:dyDescent="0.2">
      <c r="A814" s="651"/>
      <c r="B814" s="651"/>
      <c r="C814" s="8"/>
      <c r="D814" s="8"/>
      <c r="E814" s="8"/>
      <c r="F814" s="8"/>
      <c r="G814" s="8"/>
      <c r="H814" s="8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1:36" ht="12" customHeight="1" x14ac:dyDescent="0.2">
      <c r="A815" s="651"/>
      <c r="B815" s="651"/>
      <c r="C815" s="8"/>
      <c r="D815" s="8"/>
      <c r="E815" s="8"/>
      <c r="F815" s="8"/>
      <c r="G815" s="8"/>
      <c r="H815" s="8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1:36" ht="12" customHeight="1" x14ac:dyDescent="0.2">
      <c r="A816" s="651"/>
      <c r="B816" s="651"/>
      <c r="C816" s="8"/>
      <c r="D816" s="8"/>
      <c r="E816" s="8"/>
      <c r="F816" s="8"/>
      <c r="G816" s="8"/>
      <c r="H816" s="8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1:36" ht="12" customHeight="1" x14ac:dyDescent="0.2">
      <c r="A817" s="651"/>
      <c r="B817" s="651"/>
      <c r="C817" s="8"/>
      <c r="D817" s="8"/>
      <c r="E817" s="8"/>
      <c r="F817" s="8"/>
      <c r="G817" s="8"/>
      <c r="H817" s="8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1:36" ht="12" customHeight="1" x14ac:dyDescent="0.2">
      <c r="A818" s="651"/>
      <c r="B818" s="651"/>
      <c r="C818" s="8"/>
      <c r="D818" s="8"/>
      <c r="E818" s="8"/>
      <c r="F818" s="8"/>
      <c r="G818" s="8"/>
      <c r="H818" s="8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1:36" ht="12" customHeight="1" x14ac:dyDescent="0.2">
      <c r="A819" s="651"/>
      <c r="B819" s="651"/>
      <c r="C819" s="8"/>
      <c r="D819" s="8"/>
      <c r="E819" s="8"/>
      <c r="F819" s="8"/>
      <c r="G819" s="8"/>
      <c r="H819" s="8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1:36" ht="12" customHeight="1" x14ac:dyDescent="0.2">
      <c r="A820" s="651"/>
      <c r="B820" s="651"/>
      <c r="C820" s="8"/>
      <c r="D820" s="8"/>
      <c r="E820" s="8"/>
      <c r="F820" s="8"/>
      <c r="G820" s="8"/>
      <c r="H820" s="8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1:36" ht="12" customHeight="1" x14ac:dyDescent="0.2">
      <c r="A821" s="651"/>
      <c r="B821" s="651"/>
      <c r="C821" s="8"/>
      <c r="D821" s="8"/>
      <c r="E821" s="8"/>
      <c r="F821" s="8"/>
      <c r="G821" s="8"/>
      <c r="H821" s="8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1:36" ht="12" customHeight="1" x14ac:dyDescent="0.2">
      <c r="A822" s="651"/>
      <c r="B822" s="651"/>
      <c r="C822" s="8"/>
      <c r="D822" s="8"/>
      <c r="E822" s="8"/>
      <c r="F822" s="8"/>
      <c r="G822" s="8"/>
      <c r="H822" s="8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1:36" ht="12" customHeight="1" x14ac:dyDescent="0.2">
      <c r="A823" s="651"/>
      <c r="B823" s="651"/>
      <c r="C823" s="8"/>
      <c r="D823" s="8"/>
      <c r="E823" s="8"/>
      <c r="F823" s="8"/>
      <c r="G823" s="8"/>
      <c r="H823" s="8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1:36" ht="12" customHeight="1" x14ac:dyDescent="0.2">
      <c r="A824" s="651"/>
      <c r="B824" s="651"/>
      <c r="C824" s="8"/>
      <c r="D824" s="8"/>
      <c r="E824" s="8"/>
      <c r="F824" s="8"/>
      <c r="G824" s="8"/>
      <c r="H824" s="8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1:36" ht="12" customHeight="1" x14ac:dyDescent="0.2">
      <c r="A825" s="651"/>
      <c r="B825" s="651"/>
      <c r="C825" s="8"/>
      <c r="D825" s="8"/>
      <c r="E825" s="8"/>
      <c r="F825" s="8"/>
      <c r="G825" s="8"/>
      <c r="H825" s="8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1:36" ht="12" customHeight="1" x14ac:dyDescent="0.2">
      <c r="A826" s="651"/>
      <c r="B826" s="651"/>
      <c r="C826" s="8"/>
      <c r="D826" s="8"/>
      <c r="E826" s="8"/>
      <c r="F826" s="8"/>
      <c r="G826" s="8"/>
      <c r="H826" s="8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1:36" ht="12" customHeight="1" x14ac:dyDescent="0.2">
      <c r="A827" s="651"/>
      <c r="B827" s="651"/>
      <c r="C827" s="8"/>
      <c r="D827" s="8"/>
      <c r="E827" s="8"/>
      <c r="F827" s="8"/>
      <c r="G827" s="8"/>
      <c r="H827" s="8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1:36" ht="12" customHeight="1" x14ac:dyDescent="0.2">
      <c r="A828" s="651"/>
      <c r="B828" s="651"/>
      <c r="C828" s="8"/>
      <c r="D828" s="8"/>
      <c r="E828" s="8"/>
      <c r="F828" s="8"/>
      <c r="G828" s="8"/>
      <c r="H828" s="8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1:36" ht="12" customHeight="1" x14ac:dyDescent="0.2">
      <c r="A829" s="651"/>
      <c r="B829" s="651"/>
      <c r="C829" s="8"/>
      <c r="D829" s="8"/>
      <c r="E829" s="8"/>
      <c r="F829" s="8"/>
      <c r="G829" s="8"/>
      <c r="H829" s="8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1:36" ht="12" customHeight="1" x14ac:dyDescent="0.2">
      <c r="A830" s="651"/>
      <c r="B830" s="651"/>
      <c r="C830" s="8"/>
      <c r="D830" s="8"/>
      <c r="E830" s="8"/>
      <c r="F830" s="8"/>
      <c r="G830" s="8"/>
      <c r="H830" s="8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1:36" ht="12" customHeight="1" x14ac:dyDescent="0.2">
      <c r="A831" s="651"/>
      <c r="B831" s="651"/>
      <c r="C831" s="8"/>
      <c r="D831" s="8"/>
      <c r="E831" s="8"/>
      <c r="F831" s="8"/>
      <c r="G831" s="8"/>
      <c r="H831" s="8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1:36" ht="12" customHeight="1" x14ac:dyDescent="0.2">
      <c r="A832" s="651"/>
      <c r="B832" s="651"/>
      <c r="C832" s="8"/>
      <c r="D832" s="8"/>
      <c r="E832" s="8"/>
      <c r="F832" s="8"/>
      <c r="G832" s="8"/>
      <c r="H832" s="8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1:36" ht="12" customHeight="1" x14ac:dyDescent="0.2">
      <c r="A833" s="651"/>
      <c r="B833" s="651"/>
      <c r="C833" s="8"/>
      <c r="D833" s="8"/>
      <c r="E833" s="8"/>
      <c r="F833" s="8"/>
      <c r="G833" s="8"/>
      <c r="H833" s="8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1:36" ht="12" customHeight="1" x14ac:dyDescent="0.2">
      <c r="A834" s="651"/>
      <c r="B834" s="651"/>
      <c r="C834" s="8"/>
      <c r="D834" s="8"/>
      <c r="E834" s="8"/>
      <c r="F834" s="8"/>
      <c r="G834" s="8"/>
      <c r="H834" s="8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1:36" ht="12" customHeight="1" x14ac:dyDescent="0.2">
      <c r="A835" s="651"/>
      <c r="B835" s="651"/>
      <c r="C835" s="8"/>
      <c r="D835" s="8"/>
      <c r="E835" s="8"/>
      <c r="F835" s="8"/>
      <c r="G835" s="8"/>
      <c r="H835" s="8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1:36" ht="12" customHeight="1" x14ac:dyDescent="0.2">
      <c r="A836" s="651"/>
      <c r="B836" s="651"/>
      <c r="C836" s="8"/>
      <c r="D836" s="8"/>
      <c r="E836" s="8"/>
      <c r="F836" s="8"/>
      <c r="G836" s="8"/>
      <c r="H836" s="8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1:36" ht="12" customHeight="1" x14ac:dyDescent="0.2">
      <c r="A837" s="651"/>
      <c r="B837" s="651"/>
      <c r="C837" s="8"/>
      <c r="D837" s="8"/>
      <c r="E837" s="8"/>
      <c r="F837" s="8"/>
      <c r="G837" s="8"/>
      <c r="H837" s="8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1:36" ht="12" customHeight="1" x14ac:dyDescent="0.2">
      <c r="A838" s="651"/>
      <c r="B838" s="651"/>
      <c r="C838" s="8"/>
      <c r="D838" s="8"/>
      <c r="E838" s="8"/>
      <c r="F838" s="8"/>
      <c r="G838" s="8"/>
      <c r="H838" s="8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1:36" ht="12" customHeight="1" x14ac:dyDescent="0.2">
      <c r="A839" s="651"/>
      <c r="B839" s="651"/>
      <c r="C839" s="8"/>
      <c r="D839" s="8"/>
      <c r="E839" s="8"/>
      <c r="F839" s="8"/>
      <c r="G839" s="8"/>
      <c r="H839" s="8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1:36" ht="12" customHeight="1" x14ac:dyDescent="0.2">
      <c r="A840" s="651"/>
      <c r="B840" s="651"/>
      <c r="C840" s="8"/>
      <c r="D840" s="8"/>
      <c r="E840" s="8"/>
      <c r="F840" s="8"/>
      <c r="G840" s="8"/>
      <c r="H840" s="8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1:36" ht="12" customHeight="1" x14ac:dyDescent="0.2">
      <c r="A841" s="651"/>
      <c r="B841" s="651"/>
      <c r="C841" s="8"/>
      <c r="D841" s="8"/>
      <c r="E841" s="8"/>
      <c r="F841" s="8"/>
      <c r="G841" s="8"/>
      <c r="H841" s="8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1:36" ht="12" customHeight="1" x14ac:dyDescent="0.2">
      <c r="A842" s="651"/>
      <c r="B842" s="651"/>
      <c r="C842" s="8"/>
      <c r="D842" s="8"/>
      <c r="E842" s="8"/>
      <c r="F842" s="8"/>
      <c r="G842" s="8"/>
      <c r="H842" s="8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1:36" ht="12" customHeight="1" x14ac:dyDescent="0.2">
      <c r="A843" s="651"/>
      <c r="B843" s="651"/>
      <c r="C843" s="8"/>
      <c r="D843" s="8"/>
      <c r="E843" s="8"/>
      <c r="F843" s="8"/>
      <c r="G843" s="8"/>
      <c r="H843" s="8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1:36" ht="12" customHeight="1" x14ac:dyDescent="0.2">
      <c r="A844" s="651"/>
      <c r="B844" s="651"/>
      <c r="C844" s="8"/>
      <c r="D844" s="8"/>
      <c r="E844" s="8"/>
      <c r="F844" s="8"/>
      <c r="G844" s="8"/>
      <c r="H844" s="8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1:36" ht="12" customHeight="1" x14ac:dyDescent="0.2">
      <c r="A845" s="651"/>
      <c r="B845" s="651"/>
      <c r="C845" s="8"/>
      <c r="D845" s="8"/>
      <c r="E845" s="8"/>
      <c r="F845" s="8"/>
      <c r="G845" s="8"/>
      <c r="H845" s="8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1:36" ht="12" customHeight="1" x14ac:dyDescent="0.2">
      <c r="A846" s="651"/>
      <c r="B846" s="651"/>
      <c r="C846" s="8"/>
      <c r="D846" s="8"/>
      <c r="E846" s="8"/>
      <c r="F846" s="8"/>
      <c r="G846" s="8"/>
      <c r="H846" s="8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1:36" ht="12" customHeight="1" x14ac:dyDescent="0.2">
      <c r="A847" s="651"/>
      <c r="B847" s="651"/>
      <c r="C847" s="8"/>
      <c r="D847" s="8"/>
      <c r="E847" s="8"/>
      <c r="F847" s="8"/>
      <c r="G847" s="8"/>
      <c r="H847" s="8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1:36" ht="12" customHeight="1" x14ac:dyDescent="0.2">
      <c r="A848" s="651"/>
      <c r="B848" s="651"/>
      <c r="C848" s="8"/>
      <c r="D848" s="8"/>
      <c r="E848" s="8"/>
      <c r="F848" s="8"/>
      <c r="G848" s="8"/>
      <c r="H848" s="8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1:36" ht="12" customHeight="1" x14ac:dyDescent="0.2">
      <c r="A849" s="651"/>
      <c r="B849" s="651"/>
      <c r="C849" s="8"/>
      <c r="D849" s="8"/>
      <c r="E849" s="8"/>
      <c r="F849" s="8"/>
      <c r="G849" s="8"/>
      <c r="H849" s="8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1:36" ht="12" customHeight="1" x14ac:dyDescent="0.2">
      <c r="A850" s="651"/>
      <c r="B850" s="651"/>
      <c r="C850" s="8"/>
      <c r="D850" s="8"/>
      <c r="E850" s="8"/>
      <c r="F850" s="8"/>
      <c r="G850" s="8"/>
      <c r="H850" s="8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1:36" ht="12" customHeight="1" x14ac:dyDescent="0.2">
      <c r="A851" s="651"/>
      <c r="B851" s="651"/>
      <c r="C851" s="8"/>
      <c r="D851" s="8"/>
      <c r="E851" s="8"/>
      <c r="F851" s="8"/>
      <c r="G851" s="8"/>
      <c r="H851" s="8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1:36" ht="12" customHeight="1" x14ac:dyDescent="0.2">
      <c r="A852" s="651"/>
      <c r="B852" s="651"/>
      <c r="C852" s="8"/>
      <c r="D852" s="8"/>
      <c r="E852" s="8"/>
      <c r="F852" s="8"/>
      <c r="G852" s="8"/>
      <c r="H852" s="8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1:36" ht="12" customHeight="1" x14ac:dyDescent="0.2">
      <c r="A853" s="651"/>
      <c r="B853" s="651"/>
      <c r="C853" s="8"/>
      <c r="D853" s="8"/>
      <c r="E853" s="8"/>
      <c r="F853" s="8"/>
      <c r="G853" s="8"/>
      <c r="H853" s="8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1:36" ht="12" customHeight="1" x14ac:dyDescent="0.2">
      <c r="A854" s="651"/>
      <c r="B854" s="651"/>
      <c r="C854" s="8"/>
      <c r="D854" s="8"/>
      <c r="E854" s="8"/>
      <c r="F854" s="8"/>
      <c r="G854" s="8"/>
      <c r="H854" s="8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1:36" ht="12" customHeight="1" x14ac:dyDescent="0.2">
      <c r="A855" s="651"/>
      <c r="B855" s="651"/>
      <c r="C855" s="8"/>
      <c r="D855" s="8"/>
      <c r="E855" s="8"/>
      <c r="F855" s="8"/>
      <c r="G855" s="8"/>
      <c r="H855" s="8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1:36" ht="12" customHeight="1" x14ac:dyDescent="0.2">
      <c r="A856" s="651"/>
      <c r="B856" s="651"/>
      <c r="C856" s="8"/>
      <c r="D856" s="8"/>
      <c r="E856" s="8"/>
      <c r="F856" s="8"/>
      <c r="G856" s="8"/>
      <c r="H856" s="8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1:36" ht="12" customHeight="1" x14ac:dyDescent="0.2">
      <c r="A857" s="651"/>
      <c r="B857" s="651"/>
      <c r="C857" s="8"/>
      <c r="D857" s="8"/>
      <c r="E857" s="8"/>
      <c r="F857" s="8"/>
      <c r="G857" s="8"/>
      <c r="H857" s="8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1:36" ht="12" customHeight="1" x14ac:dyDescent="0.2">
      <c r="A858" s="651"/>
      <c r="B858" s="651"/>
      <c r="C858" s="8"/>
      <c r="D858" s="8"/>
      <c r="E858" s="8"/>
      <c r="F858" s="8"/>
      <c r="G858" s="8"/>
      <c r="H858" s="8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1:36" ht="12" customHeight="1" x14ac:dyDescent="0.2">
      <c r="A859" s="651"/>
      <c r="B859" s="651"/>
      <c r="C859" s="8"/>
      <c r="D859" s="8"/>
      <c r="E859" s="8"/>
      <c r="F859" s="8"/>
      <c r="G859" s="8"/>
      <c r="H859" s="8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1:36" ht="12" customHeight="1" x14ac:dyDescent="0.2">
      <c r="A860" s="651"/>
      <c r="B860" s="651"/>
      <c r="C860" s="8"/>
      <c r="D860" s="8"/>
      <c r="E860" s="8"/>
      <c r="F860" s="8"/>
      <c r="G860" s="8"/>
      <c r="H860" s="8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1:36" ht="12" customHeight="1" x14ac:dyDescent="0.2">
      <c r="A861" s="651"/>
      <c r="B861" s="651"/>
      <c r="C861" s="8"/>
      <c r="D861" s="8"/>
      <c r="E861" s="8"/>
      <c r="F861" s="8"/>
      <c r="G861" s="8"/>
      <c r="H861" s="8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1:36" ht="12" customHeight="1" x14ac:dyDescent="0.2">
      <c r="A862" s="651"/>
      <c r="B862" s="651"/>
      <c r="C862" s="8"/>
      <c r="D862" s="8"/>
      <c r="E862" s="8"/>
      <c r="F862" s="8"/>
      <c r="G862" s="8"/>
      <c r="H862" s="8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1:36" ht="12" customHeight="1" x14ac:dyDescent="0.2">
      <c r="A863" s="651"/>
      <c r="B863" s="651"/>
      <c r="C863" s="8"/>
      <c r="D863" s="8"/>
      <c r="E863" s="8"/>
      <c r="F863" s="8"/>
      <c r="G863" s="8"/>
      <c r="H863" s="8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1:36" ht="12" customHeight="1" x14ac:dyDescent="0.2">
      <c r="A864" s="651"/>
      <c r="B864" s="651"/>
      <c r="C864" s="8"/>
      <c r="D864" s="8"/>
      <c r="E864" s="8"/>
      <c r="F864" s="8"/>
      <c r="G864" s="8"/>
      <c r="H864" s="8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1:36" ht="12" customHeight="1" x14ac:dyDescent="0.2">
      <c r="A865" s="651"/>
      <c r="B865" s="651"/>
      <c r="C865" s="8"/>
      <c r="D865" s="8"/>
      <c r="E865" s="8"/>
      <c r="F865" s="8"/>
      <c r="G865" s="8"/>
      <c r="H865" s="8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1:36" ht="12" customHeight="1" x14ac:dyDescent="0.2">
      <c r="A866" s="651"/>
      <c r="B866" s="651"/>
      <c r="C866" s="8"/>
      <c r="D866" s="8"/>
      <c r="E866" s="8"/>
      <c r="F866" s="8"/>
      <c r="G866" s="8"/>
      <c r="H866" s="8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1:36" ht="12" customHeight="1" x14ac:dyDescent="0.2">
      <c r="A867" s="651"/>
      <c r="B867" s="651"/>
      <c r="C867" s="8"/>
      <c r="D867" s="8"/>
      <c r="E867" s="8"/>
      <c r="F867" s="8"/>
      <c r="G867" s="8"/>
      <c r="H867" s="8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1:36" ht="12" customHeight="1" x14ac:dyDescent="0.2">
      <c r="A868" s="651"/>
      <c r="B868" s="651"/>
      <c r="C868" s="8"/>
      <c r="D868" s="8"/>
      <c r="E868" s="8"/>
      <c r="F868" s="8"/>
      <c r="G868" s="8"/>
      <c r="H868" s="8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1:36" ht="12" customHeight="1" x14ac:dyDescent="0.2">
      <c r="A869" s="651"/>
      <c r="B869" s="651"/>
      <c r="C869" s="8"/>
      <c r="D869" s="8"/>
      <c r="E869" s="8"/>
      <c r="F869" s="8"/>
      <c r="G869" s="8"/>
      <c r="H869" s="8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1:36" ht="12" customHeight="1" x14ac:dyDescent="0.2">
      <c r="A870" s="651"/>
      <c r="B870" s="651"/>
      <c r="C870" s="8"/>
      <c r="D870" s="8"/>
      <c r="E870" s="8"/>
      <c r="F870" s="8"/>
      <c r="G870" s="8"/>
      <c r="H870" s="8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1:36" ht="12" customHeight="1" x14ac:dyDescent="0.2">
      <c r="A871" s="651"/>
      <c r="B871" s="651"/>
      <c r="C871" s="8"/>
      <c r="D871" s="8"/>
      <c r="E871" s="8"/>
      <c r="F871" s="8"/>
      <c r="G871" s="8"/>
      <c r="H871" s="8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1:36" ht="12" customHeight="1" x14ac:dyDescent="0.2">
      <c r="A872" s="651"/>
      <c r="B872" s="651"/>
      <c r="C872" s="8"/>
      <c r="D872" s="8"/>
      <c r="E872" s="8"/>
      <c r="F872" s="8"/>
      <c r="G872" s="8"/>
      <c r="H872" s="8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1:36" ht="12" customHeight="1" x14ac:dyDescent="0.2">
      <c r="A873" s="651"/>
      <c r="B873" s="651"/>
      <c r="C873" s="8"/>
      <c r="D873" s="8"/>
      <c r="E873" s="8"/>
      <c r="F873" s="8"/>
      <c r="G873" s="8"/>
      <c r="H873" s="8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1:36" ht="12" customHeight="1" x14ac:dyDescent="0.2">
      <c r="A874" s="651"/>
      <c r="B874" s="651"/>
      <c r="C874" s="8"/>
      <c r="D874" s="8"/>
      <c r="E874" s="8"/>
      <c r="F874" s="8"/>
      <c r="G874" s="8"/>
      <c r="H874" s="8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1:36" ht="12" customHeight="1" x14ac:dyDescent="0.2">
      <c r="A875" s="651"/>
      <c r="B875" s="651"/>
      <c r="C875" s="8"/>
      <c r="D875" s="8"/>
      <c r="E875" s="8"/>
      <c r="F875" s="8"/>
      <c r="G875" s="8"/>
      <c r="H875" s="8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1:36" ht="12" customHeight="1" x14ac:dyDescent="0.2">
      <c r="A876" s="651"/>
      <c r="B876" s="651"/>
      <c r="C876" s="8"/>
      <c r="D876" s="8"/>
      <c r="E876" s="8"/>
      <c r="F876" s="8"/>
      <c r="G876" s="8"/>
      <c r="H876" s="8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1:36" ht="12" customHeight="1" x14ac:dyDescent="0.2">
      <c r="A877" s="651"/>
      <c r="B877" s="651"/>
      <c r="C877" s="8"/>
      <c r="D877" s="8"/>
      <c r="E877" s="8"/>
      <c r="F877" s="8"/>
      <c r="G877" s="8"/>
      <c r="H877" s="8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1:36" ht="12" customHeight="1" x14ac:dyDescent="0.2">
      <c r="A878" s="651"/>
      <c r="B878" s="651"/>
      <c r="C878" s="8"/>
      <c r="D878" s="8"/>
      <c r="E878" s="8"/>
      <c r="F878" s="8"/>
      <c r="G878" s="8"/>
      <c r="H878" s="8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1:36" ht="12" customHeight="1" x14ac:dyDescent="0.2">
      <c r="A879" s="651"/>
      <c r="B879" s="651"/>
      <c r="C879" s="8"/>
      <c r="D879" s="8"/>
      <c r="E879" s="8"/>
      <c r="F879" s="8"/>
      <c r="G879" s="8"/>
      <c r="H879" s="8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1:36" ht="12" customHeight="1" x14ac:dyDescent="0.2">
      <c r="A880" s="651"/>
      <c r="B880" s="651"/>
      <c r="C880" s="8"/>
      <c r="D880" s="8"/>
      <c r="E880" s="8"/>
      <c r="F880" s="8"/>
      <c r="G880" s="8"/>
      <c r="H880" s="8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1:36" ht="12" customHeight="1" x14ac:dyDescent="0.2">
      <c r="A881" s="651"/>
      <c r="B881" s="651"/>
      <c r="C881" s="8"/>
      <c r="D881" s="8"/>
      <c r="E881" s="8"/>
      <c r="F881" s="8"/>
      <c r="G881" s="8"/>
      <c r="H881" s="8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1:36" ht="12" customHeight="1" x14ac:dyDescent="0.2">
      <c r="A882" s="651"/>
      <c r="B882" s="651"/>
      <c r="C882" s="8"/>
      <c r="D882" s="8"/>
      <c r="E882" s="8"/>
      <c r="F882" s="8"/>
      <c r="G882" s="8"/>
      <c r="H882" s="8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1:36" ht="12" customHeight="1" x14ac:dyDescent="0.2">
      <c r="A883" s="651"/>
      <c r="B883" s="651"/>
      <c r="C883" s="8"/>
      <c r="D883" s="8"/>
      <c r="E883" s="8"/>
      <c r="F883" s="8"/>
      <c r="G883" s="8"/>
      <c r="H883" s="8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1:36" ht="12" customHeight="1" x14ac:dyDescent="0.2">
      <c r="A884" s="651"/>
      <c r="B884" s="651"/>
      <c r="C884" s="8"/>
      <c r="D884" s="8"/>
      <c r="E884" s="8"/>
      <c r="F884" s="8"/>
      <c r="G884" s="8"/>
      <c r="H884" s="8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1:36" ht="12" customHeight="1" x14ac:dyDescent="0.2">
      <c r="A885" s="651"/>
      <c r="B885" s="651"/>
      <c r="C885" s="8"/>
      <c r="D885" s="8"/>
      <c r="E885" s="8"/>
      <c r="F885" s="8"/>
      <c r="G885" s="8"/>
      <c r="H885" s="8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1:36" ht="12" customHeight="1" x14ac:dyDescent="0.2">
      <c r="A886" s="651"/>
      <c r="B886" s="651"/>
      <c r="C886" s="8"/>
      <c r="D886" s="8"/>
      <c r="E886" s="8"/>
      <c r="F886" s="8"/>
      <c r="G886" s="8"/>
      <c r="H886" s="8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1:36" ht="12" customHeight="1" x14ac:dyDescent="0.2">
      <c r="A887" s="651"/>
      <c r="B887" s="651"/>
      <c r="C887" s="8"/>
      <c r="D887" s="8"/>
      <c r="E887" s="8"/>
      <c r="F887" s="8"/>
      <c r="G887" s="8"/>
      <c r="H887" s="8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1:36" ht="12" customHeight="1" x14ac:dyDescent="0.2">
      <c r="A888" s="651"/>
      <c r="B888" s="651"/>
      <c r="C888" s="8"/>
      <c r="D888" s="8"/>
      <c r="E888" s="8"/>
      <c r="F888" s="8"/>
      <c r="G888" s="8"/>
      <c r="H888" s="8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1:36" ht="12" customHeight="1" x14ac:dyDescent="0.2">
      <c r="A889" s="651"/>
      <c r="B889" s="651"/>
      <c r="C889" s="8"/>
      <c r="D889" s="8"/>
      <c r="E889" s="8"/>
      <c r="F889" s="8"/>
      <c r="G889" s="8"/>
      <c r="H889" s="8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1:36" ht="12" customHeight="1" x14ac:dyDescent="0.2">
      <c r="A890" s="651"/>
      <c r="B890" s="651"/>
      <c r="C890" s="8"/>
      <c r="D890" s="8"/>
      <c r="E890" s="8"/>
      <c r="F890" s="8"/>
      <c r="G890" s="8"/>
      <c r="H890" s="8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1:36" ht="12" customHeight="1" x14ac:dyDescent="0.2">
      <c r="A891" s="651"/>
      <c r="B891" s="651"/>
      <c r="C891" s="8"/>
      <c r="D891" s="8"/>
      <c r="E891" s="8"/>
      <c r="F891" s="8"/>
      <c r="G891" s="8"/>
      <c r="H891" s="8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1:36" ht="12" customHeight="1" x14ac:dyDescent="0.2">
      <c r="A892" s="651"/>
      <c r="B892" s="651"/>
      <c r="C892" s="8"/>
      <c r="D892" s="8"/>
      <c r="E892" s="8"/>
      <c r="F892" s="8"/>
      <c r="G892" s="8"/>
      <c r="H892" s="8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1:36" ht="12" customHeight="1" x14ac:dyDescent="0.2">
      <c r="A893" s="651"/>
      <c r="B893" s="651"/>
      <c r="C893" s="8"/>
      <c r="D893" s="8"/>
      <c r="E893" s="8"/>
      <c r="F893" s="8"/>
      <c r="G893" s="8"/>
      <c r="H893" s="8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1:36" ht="12" customHeight="1" x14ac:dyDescent="0.2">
      <c r="A894" s="651"/>
      <c r="B894" s="651"/>
      <c r="C894" s="8"/>
      <c r="D894" s="8"/>
      <c r="E894" s="8"/>
      <c r="F894" s="8"/>
      <c r="G894" s="8"/>
      <c r="H894" s="8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1:36" ht="12" customHeight="1" x14ac:dyDescent="0.2">
      <c r="A895" s="651"/>
      <c r="B895" s="651"/>
      <c r="C895" s="8"/>
      <c r="D895" s="8"/>
      <c r="E895" s="8"/>
      <c r="F895" s="8"/>
      <c r="G895" s="8"/>
      <c r="H895" s="8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1:36" ht="12" customHeight="1" x14ac:dyDescent="0.2">
      <c r="A896" s="651"/>
      <c r="B896" s="651"/>
      <c r="C896" s="8"/>
      <c r="D896" s="8"/>
      <c r="E896" s="8"/>
      <c r="F896" s="8"/>
      <c r="G896" s="8"/>
      <c r="H896" s="8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1:36" ht="12" customHeight="1" x14ac:dyDescent="0.2">
      <c r="A897" s="651"/>
      <c r="B897" s="651"/>
      <c r="C897" s="8"/>
      <c r="D897" s="8"/>
      <c r="E897" s="8"/>
      <c r="F897" s="8"/>
      <c r="G897" s="8"/>
      <c r="H897" s="8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1:36" ht="12" customHeight="1" x14ac:dyDescent="0.2">
      <c r="A898" s="651"/>
      <c r="B898" s="651"/>
      <c r="C898" s="8"/>
      <c r="D898" s="8"/>
      <c r="E898" s="8"/>
      <c r="F898" s="8"/>
      <c r="G898" s="8"/>
      <c r="H898" s="8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1:36" ht="12" customHeight="1" x14ac:dyDescent="0.2">
      <c r="A899" s="651"/>
      <c r="B899" s="651"/>
      <c r="C899" s="8"/>
      <c r="D899" s="8"/>
      <c r="E899" s="8"/>
      <c r="F899" s="8"/>
      <c r="G899" s="8"/>
      <c r="H899" s="8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1:36" ht="12" customHeight="1" x14ac:dyDescent="0.2">
      <c r="A900" s="651"/>
      <c r="B900" s="651"/>
      <c r="C900" s="8"/>
      <c r="D900" s="8"/>
      <c r="E900" s="8"/>
      <c r="F900" s="8"/>
      <c r="G900" s="8"/>
      <c r="H900" s="8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1:36" ht="12" customHeight="1" x14ac:dyDescent="0.2">
      <c r="A901" s="651"/>
      <c r="B901" s="651"/>
      <c r="C901" s="8"/>
      <c r="D901" s="8"/>
      <c r="E901" s="8"/>
      <c r="F901" s="8"/>
      <c r="G901" s="8"/>
      <c r="H901" s="8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1:36" ht="12" customHeight="1" x14ac:dyDescent="0.2">
      <c r="A902" s="651"/>
      <c r="B902" s="651"/>
      <c r="C902" s="8"/>
      <c r="D902" s="8"/>
      <c r="E902" s="8"/>
      <c r="F902" s="8"/>
      <c r="G902" s="8"/>
      <c r="H902" s="8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1:36" ht="12" customHeight="1" x14ac:dyDescent="0.2">
      <c r="A903" s="651"/>
      <c r="B903" s="651"/>
      <c r="C903" s="8"/>
      <c r="D903" s="8"/>
      <c r="E903" s="8"/>
      <c r="F903" s="8"/>
      <c r="G903" s="8"/>
      <c r="H903" s="8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1:36" ht="12" customHeight="1" x14ac:dyDescent="0.2">
      <c r="A904" s="651"/>
      <c r="B904" s="651"/>
      <c r="C904" s="8"/>
      <c r="D904" s="8"/>
      <c r="E904" s="8"/>
      <c r="F904" s="8"/>
      <c r="G904" s="8"/>
      <c r="H904" s="8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1:36" ht="12" customHeight="1" x14ac:dyDescent="0.2">
      <c r="A905" s="651"/>
      <c r="B905" s="651"/>
      <c r="C905" s="8"/>
      <c r="D905" s="8"/>
      <c r="E905" s="8"/>
      <c r="F905" s="8"/>
      <c r="G905" s="8"/>
      <c r="H905" s="8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1:36" ht="12" customHeight="1" x14ac:dyDescent="0.2">
      <c r="A906" s="651"/>
      <c r="B906" s="651"/>
      <c r="C906" s="8"/>
      <c r="D906" s="8"/>
      <c r="E906" s="8"/>
      <c r="F906" s="8"/>
      <c r="G906" s="8"/>
      <c r="H906" s="8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1:36" ht="12" customHeight="1" x14ac:dyDescent="0.2">
      <c r="A907" s="651"/>
      <c r="B907" s="651"/>
      <c r="C907" s="8"/>
      <c r="D907" s="8"/>
      <c r="E907" s="8"/>
      <c r="F907" s="8"/>
      <c r="G907" s="8"/>
      <c r="H907" s="8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1:36" ht="12" customHeight="1" x14ac:dyDescent="0.2">
      <c r="A908" s="651"/>
      <c r="B908" s="651"/>
      <c r="C908" s="8"/>
      <c r="D908" s="8"/>
      <c r="E908" s="8"/>
      <c r="F908" s="8"/>
      <c r="G908" s="8"/>
      <c r="H908" s="8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1:36" ht="12" customHeight="1" x14ac:dyDescent="0.2">
      <c r="A909" s="651"/>
      <c r="B909" s="651"/>
      <c r="C909" s="8"/>
      <c r="D909" s="8"/>
      <c r="E909" s="8"/>
      <c r="F909" s="8"/>
      <c r="G909" s="8"/>
      <c r="H909" s="8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1:36" ht="12" customHeight="1" x14ac:dyDescent="0.2">
      <c r="A910" s="651"/>
      <c r="B910" s="651"/>
      <c r="C910" s="8"/>
      <c r="D910" s="8"/>
      <c r="E910" s="8"/>
      <c r="F910" s="8"/>
      <c r="G910" s="8"/>
      <c r="H910" s="8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1:36" ht="12" customHeight="1" x14ac:dyDescent="0.2">
      <c r="A911" s="651"/>
      <c r="B911" s="651"/>
      <c r="C911" s="8"/>
      <c r="D911" s="8"/>
      <c r="E911" s="8"/>
      <c r="F911" s="8"/>
      <c r="G911" s="8"/>
      <c r="H911" s="8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1:36" ht="12" customHeight="1" x14ac:dyDescent="0.2">
      <c r="A912" s="651"/>
      <c r="B912" s="651"/>
      <c r="C912" s="8"/>
      <c r="D912" s="8"/>
      <c r="E912" s="8"/>
      <c r="F912" s="8"/>
      <c r="G912" s="8"/>
      <c r="H912" s="8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1:36" ht="12" customHeight="1" x14ac:dyDescent="0.2">
      <c r="A913" s="651"/>
      <c r="B913" s="651"/>
      <c r="C913" s="8"/>
      <c r="D913" s="8"/>
      <c r="E913" s="8"/>
      <c r="F913" s="8"/>
      <c r="G913" s="8"/>
      <c r="H913" s="8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1:36" ht="12" customHeight="1" x14ac:dyDescent="0.2">
      <c r="A914" s="651"/>
      <c r="B914" s="651"/>
      <c r="C914" s="8"/>
      <c r="D914" s="8"/>
      <c r="E914" s="8"/>
      <c r="F914" s="8"/>
      <c r="G914" s="8"/>
      <c r="H914" s="8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1:36" ht="12" customHeight="1" x14ac:dyDescent="0.2">
      <c r="A915" s="651"/>
      <c r="B915" s="651"/>
      <c r="C915" s="8"/>
      <c r="D915" s="8"/>
      <c r="E915" s="8"/>
      <c r="F915" s="8"/>
      <c r="G915" s="8"/>
      <c r="H915" s="8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1:36" ht="12" customHeight="1" x14ac:dyDescent="0.2">
      <c r="A916" s="651"/>
      <c r="B916" s="651"/>
      <c r="C916" s="8"/>
      <c r="D916" s="8"/>
      <c r="E916" s="8"/>
      <c r="F916" s="8"/>
      <c r="G916" s="8"/>
      <c r="H916" s="8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1:36" ht="12" customHeight="1" x14ac:dyDescent="0.2">
      <c r="A917" s="651"/>
      <c r="B917" s="651"/>
      <c r="C917" s="8"/>
      <c r="D917" s="8"/>
      <c r="E917" s="8"/>
      <c r="F917" s="8"/>
      <c r="G917" s="8"/>
      <c r="H917" s="8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1:36" ht="12" customHeight="1" x14ac:dyDescent="0.2">
      <c r="A918" s="651"/>
      <c r="B918" s="651"/>
      <c r="C918" s="8"/>
      <c r="D918" s="8"/>
      <c r="E918" s="8"/>
      <c r="F918" s="8"/>
      <c r="G918" s="8"/>
      <c r="H918" s="8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1:36" ht="12" customHeight="1" x14ac:dyDescent="0.2">
      <c r="A919" s="651"/>
      <c r="B919" s="651"/>
      <c r="C919" s="8"/>
      <c r="D919" s="8"/>
      <c r="E919" s="8"/>
      <c r="F919" s="8"/>
      <c r="G919" s="8"/>
      <c r="H919" s="8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1:36" ht="12" customHeight="1" x14ac:dyDescent="0.2">
      <c r="A920" s="651"/>
      <c r="B920" s="651"/>
      <c r="C920" s="8"/>
      <c r="D920" s="8"/>
      <c r="E920" s="8"/>
      <c r="F920" s="8"/>
      <c r="G920" s="8"/>
      <c r="H920" s="8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1:36" ht="12" customHeight="1" x14ac:dyDescent="0.2">
      <c r="A921" s="651"/>
      <c r="B921" s="651"/>
      <c r="C921" s="8"/>
      <c r="D921" s="8"/>
      <c r="E921" s="8"/>
      <c r="F921" s="8"/>
      <c r="G921" s="8"/>
      <c r="H921" s="8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1:36" ht="12" customHeight="1" x14ac:dyDescent="0.2">
      <c r="A922" s="651"/>
      <c r="B922" s="651"/>
      <c r="C922" s="8"/>
      <c r="D922" s="8"/>
      <c r="E922" s="8"/>
      <c r="F922" s="8"/>
      <c r="G922" s="8"/>
      <c r="H922" s="8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1:36" ht="12" customHeight="1" x14ac:dyDescent="0.2">
      <c r="A923" s="651"/>
      <c r="B923" s="651"/>
      <c r="C923" s="8"/>
      <c r="D923" s="8"/>
      <c r="E923" s="8"/>
      <c r="F923" s="8"/>
      <c r="G923" s="8"/>
      <c r="H923" s="8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1:36" ht="12" customHeight="1" x14ac:dyDescent="0.2">
      <c r="A924" s="651"/>
      <c r="B924" s="651"/>
      <c r="C924" s="8"/>
      <c r="D924" s="8"/>
      <c r="E924" s="8"/>
      <c r="F924" s="8"/>
      <c r="G924" s="8"/>
      <c r="H924" s="8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1:36" ht="12" customHeight="1" x14ac:dyDescent="0.2">
      <c r="A925" s="651"/>
      <c r="B925" s="651"/>
      <c r="C925" s="8"/>
      <c r="D925" s="8"/>
      <c r="E925" s="8"/>
      <c r="F925" s="8"/>
      <c r="G925" s="8"/>
      <c r="H925" s="8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1:36" ht="12" customHeight="1" x14ac:dyDescent="0.2">
      <c r="A926" s="651"/>
      <c r="B926" s="651"/>
      <c r="C926" s="8"/>
      <c r="D926" s="8"/>
      <c r="E926" s="8"/>
      <c r="F926" s="8"/>
      <c r="G926" s="8"/>
      <c r="H926" s="8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1:36" ht="12" customHeight="1" x14ac:dyDescent="0.2">
      <c r="A927" s="651"/>
      <c r="B927" s="651"/>
      <c r="C927" s="8"/>
      <c r="D927" s="8"/>
      <c r="E927" s="8"/>
      <c r="F927" s="8"/>
      <c r="G927" s="8"/>
      <c r="H927" s="8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1:36" ht="12" customHeight="1" x14ac:dyDescent="0.2">
      <c r="A928" s="651"/>
      <c r="B928" s="651"/>
      <c r="C928" s="8"/>
      <c r="D928" s="8"/>
      <c r="E928" s="8"/>
      <c r="F928" s="8"/>
      <c r="G928" s="8"/>
      <c r="H928" s="8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1:36" ht="12" customHeight="1" x14ac:dyDescent="0.2">
      <c r="A929" s="651"/>
      <c r="B929" s="651"/>
      <c r="C929" s="8"/>
      <c r="D929" s="8"/>
      <c r="E929" s="8"/>
      <c r="F929" s="8"/>
      <c r="G929" s="8"/>
      <c r="H929" s="8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1:36" ht="12" customHeight="1" x14ac:dyDescent="0.2">
      <c r="A930" s="651"/>
      <c r="B930" s="651"/>
      <c r="C930" s="8"/>
      <c r="D930" s="8"/>
      <c r="E930" s="8"/>
      <c r="F930" s="8"/>
      <c r="G930" s="8"/>
      <c r="H930" s="8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1:36" ht="12" customHeight="1" x14ac:dyDescent="0.2">
      <c r="A931" s="651"/>
      <c r="B931" s="651"/>
      <c r="C931" s="8"/>
      <c r="D931" s="8"/>
      <c r="E931" s="8"/>
      <c r="F931" s="8"/>
      <c r="G931" s="8"/>
      <c r="H931" s="8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1:36" ht="12" customHeight="1" x14ac:dyDescent="0.2">
      <c r="A932" s="651"/>
      <c r="B932" s="651"/>
      <c r="C932" s="8"/>
      <c r="D932" s="8"/>
      <c r="E932" s="8"/>
      <c r="F932" s="8"/>
      <c r="G932" s="8"/>
      <c r="H932" s="8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1:36" ht="12" customHeight="1" x14ac:dyDescent="0.2">
      <c r="A933" s="651"/>
      <c r="B933" s="651"/>
      <c r="C933" s="8"/>
      <c r="D933" s="8"/>
      <c r="E933" s="8"/>
      <c r="F933" s="8"/>
      <c r="G933" s="8"/>
      <c r="H933" s="8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1:36" ht="12" customHeight="1" x14ac:dyDescent="0.2">
      <c r="A934" s="651"/>
      <c r="B934" s="651"/>
      <c r="C934" s="8"/>
      <c r="D934" s="8"/>
      <c r="E934" s="8"/>
      <c r="F934" s="8"/>
      <c r="G934" s="8"/>
      <c r="H934" s="8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1:36" ht="12" customHeight="1" x14ac:dyDescent="0.2">
      <c r="A935" s="651"/>
      <c r="B935" s="651"/>
      <c r="C935" s="8"/>
      <c r="D935" s="8"/>
      <c r="E935" s="8"/>
      <c r="F935" s="8"/>
      <c r="G935" s="8"/>
      <c r="H935" s="8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1:36" ht="12" customHeight="1" x14ac:dyDescent="0.2">
      <c r="A936" s="651"/>
      <c r="B936" s="651"/>
      <c r="C936" s="8"/>
      <c r="D936" s="8"/>
      <c r="E936" s="8"/>
      <c r="F936" s="8"/>
      <c r="G936" s="8"/>
      <c r="H936" s="8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1:36" ht="12" customHeight="1" x14ac:dyDescent="0.2">
      <c r="A937" s="651"/>
      <c r="B937" s="651"/>
      <c r="C937" s="8"/>
      <c r="D937" s="8"/>
      <c r="E937" s="8"/>
      <c r="F937" s="8"/>
      <c r="G937" s="8"/>
      <c r="H937" s="8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1:36" ht="12" customHeight="1" x14ac:dyDescent="0.2">
      <c r="A938" s="651"/>
      <c r="B938" s="651"/>
      <c r="C938" s="8"/>
      <c r="D938" s="8"/>
      <c r="E938" s="8"/>
      <c r="F938" s="8"/>
      <c r="G938" s="8"/>
      <c r="H938" s="8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1:36" ht="12" customHeight="1" x14ac:dyDescent="0.2">
      <c r="A939" s="651"/>
      <c r="B939" s="651"/>
      <c r="C939" s="8"/>
      <c r="D939" s="8"/>
      <c r="E939" s="8"/>
      <c r="F939" s="8"/>
      <c r="G939" s="8"/>
      <c r="H939" s="8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1:36" ht="12" customHeight="1" x14ac:dyDescent="0.2">
      <c r="A940" s="651"/>
      <c r="B940" s="651"/>
      <c r="C940" s="8"/>
      <c r="D940" s="8"/>
      <c r="E940" s="8"/>
      <c r="F940" s="8"/>
      <c r="G940" s="8"/>
      <c r="H940" s="8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1:36" ht="12" customHeight="1" x14ac:dyDescent="0.2">
      <c r="A941" s="651"/>
      <c r="B941" s="651"/>
      <c r="C941" s="8"/>
      <c r="D941" s="8"/>
      <c r="E941" s="8"/>
      <c r="F941" s="8"/>
      <c r="G941" s="8"/>
      <c r="H941" s="8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1:36" ht="12" customHeight="1" x14ac:dyDescent="0.2">
      <c r="A942" s="651"/>
      <c r="B942" s="651"/>
      <c r="C942" s="8"/>
      <c r="D942" s="8"/>
      <c r="E942" s="8"/>
      <c r="F942" s="8"/>
      <c r="G942" s="8"/>
      <c r="H942" s="8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1:36" ht="12" customHeight="1" x14ac:dyDescent="0.2">
      <c r="A943" s="651"/>
      <c r="B943" s="651"/>
      <c r="C943" s="8"/>
      <c r="D943" s="8"/>
      <c r="E943" s="8"/>
      <c r="F943" s="8"/>
      <c r="G943" s="8"/>
      <c r="H943" s="8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1:36" ht="12" customHeight="1" x14ac:dyDescent="0.2">
      <c r="A944" s="651"/>
      <c r="B944" s="651"/>
      <c r="C944" s="8"/>
      <c r="D944" s="8"/>
      <c r="E944" s="8"/>
      <c r="F944" s="8"/>
      <c r="G944" s="8"/>
      <c r="H944" s="8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1:36" ht="12" customHeight="1" x14ac:dyDescent="0.2">
      <c r="A945" s="651"/>
      <c r="B945" s="651"/>
      <c r="C945" s="8"/>
      <c r="D945" s="8"/>
      <c r="E945" s="8"/>
      <c r="F945" s="8"/>
      <c r="G945" s="8"/>
      <c r="H945" s="8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1:36" ht="12" customHeight="1" x14ac:dyDescent="0.2">
      <c r="A946" s="651"/>
      <c r="B946" s="651"/>
      <c r="C946" s="8"/>
      <c r="D946" s="8"/>
      <c r="E946" s="8"/>
      <c r="F946" s="8"/>
      <c r="G946" s="8"/>
      <c r="H946" s="8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1:36" ht="12" customHeight="1" x14ac:dyDescent="0.2">
      <c r="A947" s="651"/>
      <c r="B947" s="651"/>
      <c r="C947" s="8"/>
      <c r="D947" s="8"/>
      <c r="E947" s="8"/>
      <c r="F947" s="8"/>
      <c r="G947" s="8"/>
      <c r="H947" s="8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1:36" ht="12" customHeight="1" x14ac:dyDescent="0.2">
      <c r="A948" s="651"/>
      <c r="B948" s="651"/>
      <c r="C948" s="8"/>
      <c r="D948" s="8"/>
      <c r="E948" s="8"/>
      <c r="F948" s="8"/>
      <c r="G948" s="8"/>
      <c r="H948" s="8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1:36" ht="12" customHeight="1" x14ac:dyDescent="0.2">
      <c r="A949" s="651"/>
      <c r="B949" s="651"/>
      <c r="C949" s="8"/>
      <c r="D949" s="8"/>
      <c r="E949" s="8"/>
      <c r="F949" s="8"/>
      <c r="G949" s="8"/>
      <c r="H949" s="8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1:36" ht="12" customHeight="1" x14ac:dyDescent="0.2">
      <c r="A950" s="651"/>
      <c r="B950" s="651"/>
      <c r="C950" s="8"/>
      <c r="D950" s="8"/>
      <c r="E950" s="8"/>
      <c r="F950" s="8"/>
      <c r="G950" s="8"/>
      <c r="H950" s="8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1:36" ht="12" customHeight="1" x14ac:dyDescent="0.2">
      <c r="A951" s="651"/>
      <c r="B951" s="651"/>
      <c r="C951" s="8"/>
      <c r="D951" s="8"/>
      <c r="E951" s="8"/>
      <c r="F951" s="8"/>
      <c r="G951" s="8"/>
      <c r="H951" s="8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1:36" ht="12" customHeight="1" x14ac:dyDescent="0.2">
      <c r="A952" s="651"/>
      <c r="B952" s="651"/>
      <c r="C952" s="8"/>
      <c r="D952" s="8"/>
      <c r="E952" s="8"/>
      <c r="F952" s="8"/>
      <c r="G952" s="8"/>
      <c r="H952" s="8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1:36" ht="12" customHeight="1" x14ac:dyDescent="0.2">
      <c r="A953" s="651"/>
      <c r="B953" s="651"/>
      <c r="C953" s="8"/>
      <c r="D953" s="8"/>
      <c r="E953" s="8"/>
      <c r="F953" s="8"/>
      <c r="G953" s="8"/>
      <c r="H953" s="8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1:36" ht="12" customHeight="1" x14ac:dyDescent="0.2">
      <c r="A954" s="651"/>
      <c r="B954" s="651"/>
      <c r="C954" s="8"/>
      <c r="D954" s="8"/>
      <c r="E954" s="8"/>
      <c r="F954" s="8"/>
      <c r="G954" s="8"/>
      <c r="H954" s="8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1:36" ht="12" customHeight="1" x14ac:dyDescent="0.2">
      <c r="A955" s="651"/>
      <c r="B955" s="651"/>
      <c r="C955" s="8"/>
      <c r="D955" s="8"/>
      <c r="E955" s="8"/>
      <c r="F955" s="8"/>
      <c r="G955" s="8"/>
      <c r="H955" s="8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1:36" ht="12" customHeight="1" x14ac:dyDescent="0.2">
      <c r="A956" s="651"/>
      <c r="B956" s="651"/>
      <c r="C956" s="8"/>
      <c r="D956" s="8"/>
      <c r="E956" s="8"/>
      <c r="F956" s="8"/>
      <c r="G956" s="8"/>
      <c r="H956" s="8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1:36" ht="12" customHeight="1" x14ac:dyDescent="0.2">
      <c r="A957" s="651"/>
      <c r="B957" s="651"/>
      <c r="C957" s="8"/>
      <c r="D957" s="8"/>
      <c r="E957" s="8"/>
      <c r="F957" s="8"/>
      <c r="G957" s="8"/>
      <c r="H957" s="8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1:36" ht="12" customHeight="1" x14ac:dyDescent="0.2">
      <c r="A958" s="651"/>
      <c r="B958" s="651"/>
      <c r="C958" s="8"/>
      <c r="D958" s="8"/>
      <c r="E958" s="8"/>
      <c r="F958" s="8"/>
      <c r="G958" s="8"/>
      <c r="H958" s="8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1:36" ht="12" customHeight="1" x14ac:dyDescent="0.2">
      <c r="A959" s="651"/>
      <c r="B959" s="651"/>
      <c r="C959" s="8"/>
      <c r="D959" s="8"/>
      <c r="E959" s="8"/>
      <c r="F959" s="8"/>
      <c r="G959" s="8"/>
      <c r="H959" s="8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1:36" ht="12" customHeight="1" x14ac:dyDescent="0.2">
      <c r="A960" s="651"/>
      <c r="B960" s="651"/>
      <c r="C960" s="8"/>
      <c r="D960" s="8"/>
      <c r="E960" s="8"/>
      <c r="F960" s="8"/>
      <c r="G960" s="8"/>
      <c r="H960" s="8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1:36" ht="12" customHeight="1" x14ac:dyDescent="0.2">
      <c r="A961" s="651"/>
      <c r="B961" s="651"/>
      <c r="C961" s="8"/>
      <c r="D961" s="8"/>
      <c r="E961" s="8"/>
      <c r="F961" s="8"/>
      <c r="G961" s="8"/>
      <c r="H961" s="8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1:36" ht="12" customHeight="1" x14ac:dyDescent="0.2">
      <c r="A962" s="651"/>
      <c r="B962" s="651"/>
      <c r="C962" s="8"/>
      <c r="D962" s="8"/>
      <c r="E962" s="8"/>
      <c r="F962" s="8"/>
      <c r="G962" s="8"/>
      <c r="H962" s="8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1:36" ht="12" customHeight="1" x14ac:dyDescent="0.2">
      <c r="A963" s="651"/>
      <c r="B963" s="651"/>
      <c r="C963" s="8"/>
      <c r="D963" s="8"/>
      <c r="E963" s="8"/>
      <c r="F963" s="8"/>
      <c r="G963" s="8"/>
      <c r="H963" s="8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1:36" ht="12" customHeight="1" x14ac:dyDescent="0.2">
      <c r="A964" s="651"/>
      <c r="B964" s="651"/>
      <c r="C964" s="8"/>
      <c r="D964" s="8"/>
      <c r="E964" s="8"/>
      <c r="F964" s="8"/>
      <c r="G964" s="8"/>
      <c r="H964" s="8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1:36" ht="12" customHeight="1" x14ac:dyDescent="0.2">
      <c r="A965" s="651"/>
      <c r="B965" s="651"/>
      <c r="C965" s="8"/>
      <c r="D965" s="8"/>
      <c r="E965" s="8"/>
      <c r="F965" s="8"/>
      <c r="G965" s="8"/>
      <c r="H965" s="8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1:36" ht="12" customHeight="1" x14ac:dyDescent="0.2">
      <c r="A966" s="651"/>
      <c r="B966" s="651"/>
      <c r="C966" s="8"/>
      <c r="D966" s="8"/>
      <c r="E966" s="8"/>
      <c r="F966" s="8"/>
      <c r="G966" s="8"/>
      <c r="H966" s="8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1:36" ht="12" customHeight="1" x14ac:dyDescent="0.2">
      <c r="A967" s="651"/>
      <c r="B967" s="651"/>
      <c r="C967" s="8"/>
      <c r="D967" s="8"/>
      <c r="E967" s="8"/>
      <c r="F967" s="8"/>
      <c r="G967" s="8"/>
      <c r="H967" s="8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1:36" ht="12" customHeight="1" x14ac:dyDescent="0.2">
      <c r="A968" s="651"/>
      <c r="B968" s="651"/>
      <c r="C968" s="8"/>
      <c r="D968" s="8"/>
      <c r="E968" s="8"/>
      <c r="F968" s="8"/>
      <c r="G968" s="8"/>
      <c r="H968" s="8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1:36" ht="12" customHeight="1" x14ac:dyDescent="0.2">
      <c r="A969" s="651"/>
      <c r="B969" s="651"/>
      <c r="C969" s="8"/>
      <c r="D969" s="8"/>
      <c r="E969" s="8"/>
      <c r="F969" s="8"/>
      <c r="G969" s="8"/>
      <c r="H969" s="8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1:36" ht="12" customHeight="1" x14ac:dyDescent="0.2">
      <c r="A970" s="651"/>
      <c r="B970" s="651"/>
      <c r="C970" s="8"/>
      <c r="D970" s="8"/>
      <c r="E970" s="8"/>
      <c r="F970" s="8"/>
      <c r="G970" s="8"/>
      <c r="H970" s="8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1:36" ht="12" customHeight="1" x14ac:dyDescent="0.2">
      <c r="A971" s="651"/>
      <c r="B971" s="651"/>
      <c r="C971" s="8"/>
      <c r="D971" s="8"/>
      <c r="E971" s="8"/>
      <c r="F971" s="8"/>
      <c r="G971" s="8"/>
      <c r="H971" s="8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1:36" ht="12" customHeight="1" x14ac:dyDescent="0.2">
      <c r="A972" s="651"/>
      <c r="B972" s="651"/>
      <c r="C972" s="8"/>
      <c r="D972" s="8"/>
      <c r="E972" s="8"/>
      <c r="F972" s="8"/>
      <c r="G972" s="8"/>
      <c r="H972" s="8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1:36" ht="12" customHeight="1" x14ac:dyDescent="0.2">
      <c r="A973" s="651"/>
      <c r="B973" s="651"/>
      <c r="C973" s="8"/>
      <c r="D973" s="8"/>
      <c r="E973" s="8"/>
      <c r="F973" s="8"/>
      <c r="G973" s="8"/>
      <c r="H973" s="8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1:36" ht="12" customHeight="1" x14ac:dyDescent="0.2">
      <c r="A974" s="651"/>
      <c r="B974" s="651"/>
      <c r="C974" s="8"/>
      <c r="D974" s="8"/>
      <c r="E974" s="8"/>
      <c r="F974" s="8"/>
      <c r="G974" s="8"/>
      <c r="H974" s="8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1:36" ht="12" customHeight="1" x14ac:dyDescent="0.2">
      <c r="A975" s="651"/>
      <c r="B975" s="651"/>
      <c r="C975" s="8"/>
      <c r="D975" s="8"/>
      <c r="E975" s="8"/>
      <c r="F975" s="8"/>
      <c r="G975" s="8"/>
      <c r="H975" s="8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1:36" ht="12" customHeight="1" x14ac:dyDescent="0.2">
      <c r="A976" s="651"/>
      <c r="B976" s="651"/>
      <c r="C976" s="8"/>
      <c r="D976" s="8"/>
      <c r="E976" s="8"/>
      <c r="F976" s="8"/>
      <c r="G976" s="8"/>
      <c r="H976" s="8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1:36" ht="12" customHeight="1" x14ac:dyDescent="0.2">
      <c r="A977" s="651"/>
      <c r="B977" s="651"/>
      <c r="C977" s="8"/>
      <c r="D977" s="8"/>
      <c r="E977" s="8"/>
      <c r="F977" s="8"/>
      <c r="G977" s="8"/>
      <c r="H977" s="8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1:36" ht="12" customHeight="1" x14ac:dyDescent="0.2">
      <c r="A978" s="651"/>
      <c r="B978" s="651"/>
      <c r="C978" s="8"/>
      <c r="D978" s="8"/>
      <c r="E978" s="8"/>
      <c r="F978" s="8"/>
      <c r="G978" s="8"/>
      <c r="H978" s="8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1:36" ht="12" customHeight="1" x14ac:dyDescent="0.2">
      <c r="A979" s="651"/>
      <c r="B979" s="651"/>
      <c r="C979" s="8"/>
      <c r="D979" s="8"/>
      <c r="E979" s="8"/>
      <c r="F979" s="8"/>
      <c r="G979" s="8"/>
      <c r="H979" s="8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1:36" ht="12" customHeight="1" x14ac:dyDescent="0.2">
      <c r="A980" s="651"/>
      <c r="B980" s="651"/>
      <c r="C980" s="8"/>
      <c r="D980" s="8"/>
      <c r="E980" s="8"/>
      <c r="F980" s="8"/>
      <c r="G980" s="8"/>
      <c r="H980" s="8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1:36" ht="12" customHeight="1" x14ac:dyDescent="0.2">
      <c r="A981" s="651"/>
      <c r="B981" s="651"/>
      <c r="C981" s="8"/>
      <c r="D981" s="8"/>
      <c r="E981" s="8"/>
      <c r="F981" s="8"/>
      <c r="G981" s="8"/>
      <c r="H981" s="8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1:36" ht="12" customHeight="1" x14ac:dyDescent="0.2">
      <c r="A982" s="651"/>
      <c r="B982" s="651"/>
      <c r="C982" s="8"/>
      <c r="D982" s="8"/>
      <c r="E982" s="8"/>
      <c r="F982" s="8"/>
      <c r="G982" s="8"/>
      <c r="H982" s="8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1:36" ht="12" customHeight="1" x14ac:dyDescent="0.2">
      <c r="A983" s="651"/>
      <c r="B983" s="651"/>
      <c r="C983" s="8"/>
      <c r="D983" s="8"/>
      <c r="E983" s="8"/>
      <c r="F983" s="8"/>
      <c r="G983" s="8"/>
      <c r="H983" s="8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1:36" ht="12" customHeight="1" x14ac:dyDescent="0.2">
      <c r="A984" s="651"/>
      <c r="B984" s="651"/>
      <c r="C984" s="8"/>
      <c r="D984" s="8"/>
      <c r="E984" s="8"/>
      <c r="F984" s="8"/>
      <c r="G984" s="8"/>
      <c r="H984" s="8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1:36" ht="12" customHeight="1" x14ac:dyDescent="0.2">
      <c r="A985" s="651"/>
      <c r="B985" s="651"/>
      <c r="C985" s="8"/>
      <c r="D985" s="8"/>
      <c r="E985" s="8"/>
      <c r="F985" s="8"/>
      <c r="G985" s="8"/>
      <c r="H985" s="8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1:36" ht="12" customHeight="1" x14ac:dyDescent="0.2">
      <c r="A986" s="651"/>
      <c r="B986" s="651"/>
      <c r="C986" s="8"/>
      <c r="D986" s="8"/>
      <c r="E986" s="8"/>
      <c r="F986" s="8"/>
      <c r="G986" s="8"/>
      <c r="H986" s="8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1:36" ht="12" customHeight="1" x14ac:dyDescent="0.2">
      <c r="A987" s="651"/>
      <c r="B987" s="651"/>
      <c r="C987" s="8"/>
      <c r="D987" s="8"/>
      <c r="E987" s="8"/>
      <c r="F987" s="8"/>
      <c r="G987" s="8"/>
      <c r="H987" s="8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1:36" ht="12" customHeight="1" x14ac:dyDescent="0.2">
      <c r="A988" s="651"/>
      <c r="B988" s="651"/>
      <c r="C988" s="8"/>
      <c r="D988" s="8"/>
      <c r="E988" s="8"/>
      <c r="F988" s="8"/>
      <c r="G988" s="8"/>
      <c r="H988" s="8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1:36" ht="12" customHeight="1" x14ac:dyDescent="0.2">
      <c r="A989" s="651"/>
      <c r="B989" s="651"/>
      <c r="C989" s="8"/>
      <c r="D989" s="8"/>
      <c r="E989" s="8"/>
      <c r="F989" s="8"/>
      <c r="G989" s="8"/>
      <c r="H989" s="8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1:36" ht="12" customHeight="1" x14ac:dyDescent="0.2">
      <c r="A990" s="651"/>
      <c r="B990" s="651"/>
      <c r="C990" s="8"/>
      <c r="D990" s="8"/>
      <c r="E990" s="8"/>
      <c r="F990" s="8"/>
      <c r="G990" s="8"/>
      <c r="H990" s="8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1:36" ht="12" customHeight="1" x14ac:dyDescent="0.2">
      <c r="A991" s="651"/>
      <c r="B991" s="651"/>
      <c r="C991" s="8"/>
      <c r="D991" s="8"/>
      <c r="E991" s="8"/>
      <c r="F991" s="8"/>
      <c r="G991" s="8"/>
      <c r="H991" s="8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1:36" ht="12" customHeight="1" x14ac:dyDescent="0.2">
      <c r="A992" s="651"/>
      <c r="B992" s="651"/>
      <c r="C992" s="8"/>
      <c r="D992" s="8"/>
      <c r="E992" s="8"/>
      <c r="F992" s="8"/>
      <c r="G992" s="8"/>
      <c r="H992" s="8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1:36" ht="12" customHeight="1" x14ac:dyDescent="0.2">
      <c r="A993" s="651"/>
      <c r="B993" s="651"/>
      <c r="C993" s="8"/>
      <c r="D993" s="8"/>
      <c r="E993" s="8"/>
      <c r="F993" s="8"/>
      <c r="G993" s="8"/>
      <c r="H993" s="8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1:36" ht="12" customHeight="1" x14ac:dyDescent="0.2">
      <c r="A994" s="651"/>
      <c r="B994" s="651"/>
      <c r="C994" s="8"/>
      <c r="D994" s="8"/>
      <c r="E994" s="8"/>
      <c r="F994" s="8"/>
      <c r="G994" s="8"/>
      <c r="H994" s="8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  <row r="995" spans="1:36" ht="12" customHeight="1" x14ac:dyDescent="0.2">
      <c r="A995" s="651"/>
      <c r="B995" s="651"/>
      <c r="C995" s="8"/>
      <c r="D995" s="8"/>
      <c r="E995" s="8"/>
      <c r="F995" s="8"/>
      <c r="G995" s="8"/>
      <c r="H995" s="8"/>
      <c r="I995" s="8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</row>
    <row r="996" spans="1:36" ht="12" customHeight="1" x14ac:dyDescent="0.2">
      <c r="A996" s="651"/>
      <c r="B996" s="651"/>
      <c r="C996" s="8"/>
      <c r="D996" s="8"/>
      <c r="E996" s="8"/>
      <c r="F996" s="8"/>
      <c r="G996" s="8"/>
      <c r="H996" s="8"/>
      <c r="I996" s="8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</row>
    <row r="997" spans="1:36" ht="12" customHeight="1" x14ac:dyDescent="0.2">
      <c r="A997" s="651"/>
      <c r="B997" s="651"/>
      <c r="C997" s="8"/>
      <c r="D997" s="8"/>
      <c r="E997" s="8"/>
      <c r="F997" s="8"/>
      <c r="G997" s="8"/>
      <c r="H997" s="8"/>
      <c r="I997" s="8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</row>
    <row r="998" spans="1:36" ht="12" customHeight="1" x14ac:dyDescent="0.2">
      <c r="A998" s="651"/>
      <c r="B998" s="651"/>
      <c r="C998" s="8"/>
      <c r="D998" s="8"/>
      <c r="E998" s="8"/>
      <c r="F998" s="8"/>
      <c r="G998" s="8"/>
      <c r="H998" s="8"/>
      <c r="I998" s="8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</row>
    <row r="999" spans="1:36" ht="12" customHeight="1" x14ac:dyDescent="0.2">
      <c r="A999" s="651"/>
      <c r="B999" s="651"/>
      <c r="C999" s="8"/>
      <c r="D999" s="8"/>
      <c r="E999" s="8"/>
      <c r="F999" s="8"/>
      <c r="G999" s="8"/>
      <c r="H999" s="8"/>
      <c r="I999" s="8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</row>
    <row r="1000" spans="1:36" ht="12" customHeight="1" x14ac:dyDescent="0.2">
      <c r="A1000" s="651"/>
      <c r="B1000" s="651"/>
      <c r="C1000" s="8"/>
      <c r="D1000" s="8"/>
      <c r="E1000" s="8"/>
      <c r="F1000" s="8"/>
      <c r="G1000" s="8"/>
      <c r="H1000" s="8"/>
      <c r="I1000" s="8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</row>
  </sheetData>
  <mergeCells count="165">
    <mergeCell ref="D27:E27"/>
    <mergeCell ref="D37:E37"/>
    <mergeCell ref="D25:E25"/>
    <mergeCell ref="D32:E32"/>
    <mergeCell ref="D29:E29"/>
    <mergeCell ref="D61:E61"/>
    <mergeCell ref="D62:E62"/>
    <mergeCell ref="D63:E63"/>
    <mergeCell ref="D41:E41"/>
    <mergeCell ref="D43:E43"/>
    <mergeCell ref="D42:E42"/>
    <mergeCell ref="D50:E50"/>
    <mergeCell ref="D49:E49"/>
    <mergeCell ref="D44:E44"/>
    <mergeCell ref="D54:E54"/>
    <mergeCell ref="D56:E56"/>
    <mergeCell ref="D40:E40"/>
    <mergeCell ref="D55:E55"/>
    <mergeCell ref="D52:E52"/>
    <mergeCell ref="D51:E51"/>
    <mergeCell ref="D53:E53"/>
    <mergeCell ref="D46:E46"/>
    <mergeCell ref="D59:E59"/>
    <mergeCell ref="D60:E60"/>
    <mergeCell ref="D11:E11"/>
    <mergeCell ref="D35:E35"/>
    <mergeCell ref="D13:E13"/>
    <mergeCell ref="D12:E12"/>
    <mergeCell ref="D65:E65"/>
    <mergeCell ref="T9:V9"/>
    <mergeCell ref="J8:L8"/>
    <mergeCell ref="R41:R44"/>
    <mergeCell ref="R38:R40"/>
    <mergeCell ref="R47:Y47"/>
    <mergeCell ref="R46:Y46"/>
    <mergeCell ref="D48:E48"/>
    <mergeCell ref="D47:E47"/>
    <mergeCell ref="D14:E14"/>
    <mergeCell ref="D21:E21"/>
    <mergeCell ref="D20:E20"/>
    <mergeCell ref="D16:E16"/>
    <mergeCell ref="D17:E17"/>
    <mergeCell ref="D18:E18"/>
    <mergeCell ref="D19:E19"/>
    <mergeCell ref="D36:E36"/>
    <mergeCell ref="D34:E34"/>
    <mergeCell ref="D38:E38"/>
    <mergeCell ref="D22:E22"/>
    <mergeCell ref="A32:B32"/>
    <mergeCell ref="A34:B34"/>
    <mergeCell ref="A109:B109"/>
    <mergeCell ref="A65:B65"/>
    <mergeCell ref="A72:B72"/>
    <mergeCell ref="D57:E57"/>
    <mergeCell ref="N3:P3"/>
    <mergeCell ref="R3:Y3"/>
    <mergeCell ref="R1:Y1"/>
    <mergeCell ref="D30:E30"/>
    <mergeCell ref="D31:E31"/>
    <mergeCell ref="D10:E10"/>
    <mergeCell ref="A10:B10"/>
    <mergeCell ref="A16:B16"/>
    <mergeCell ref="A4:B4"/>
    <mergeCell ref="B2:D2"/>
    <mergeCell ref="D26:E26"/>
    <mergeCell ref="D28:E28"/>
    <mergeCell ref="D4:E4"/>
    <mergeCell ref="D7:E7"/>
    <mergeCell ref="D6:E6"/>
    <mergeCell ref="D23:E23"/>
    <mergeCell ref="D24:E24"/>
    <mergeCell ref="D5:E5"/>
    <mergeCell ref="A44:B44"/>
    <mergeCell ref="A46:B46"/>
    <mergeCell ref="D39:E39"/>
    <mergeCell ref="B224:B225"/>
    <mergeCell ref="A217:B217"/>
    <mergeCell ref="A216:B216"/>
    <mergeCell ref="A219:B219"/>
    <mergeCell ref="A63:B63"/>
    <mergeCell ref="A57:B57"/>
    <mergeCell ref="A59:B59"/>
    <mergeCell ref="A75:B75"/>
    <mergeCell ref="A73:B73"/>
    <mergeCell ref="A185:B185"/>
    <mergeCell ref="A171:B171"/>
    <mergeCell ref="A169:B169"/>
    <mergeCell ref="A131:B131"/>
    <mergeCell ref="D224:E224"/>
    <mergeCell ref="D225:E225"/>
    <mergeCell ref="D193:E193"/>
    <mergeCell ref="D192:E192"/>
    <mergeCell ref="D191:E191"/>
    <mergeCell ref="D199:E199"/>
    <mergeCell ref="D201:E201"/>
    <mergeCell ref="D200:E200"/>
    <mergeCell ref="C220:C221"/>
    <mergeCell ref="O219:P219"/>
    <mergeCell ref="D207:E207"/>
    <mergeCell ref="D208:E208"/>
    <mergeCell ref="D205:E205"/>
    <mergeCell ref="D203:E203"/>
    <mergeCell ref="D204:E204"/>
    <mergeCell ref="D213:E213"/>
    <mergeCell ref="D214:E214"/>
    <mergeCell ref="D212:E212"/>
    <mergeCell ref="D209:E209"/>
    <mergeCell ref="D215:E215"/>
    <mergeCell ref="D217:E217"/>
    <mergeCell ref="D216:E216"/>
    <mergeCell ref="D210:E210"/>
    <mergeCell ref="D182:E182"/>
    <mergeCell ref="O220:P220"/>
    <mergeCell ref="J223:L223"/>
    <mergeCell ref="D171:E171"/>
    <mergeCell ref="D173:E173"/>
    <mergeCell ref="K125:L125"/>
    <mergeCell ref="D202:E202"/>
    <mergeCell ref="D195:E195"/>
    <mergeCell ref="D196:E196"/>
    <mergeCell ref="D181:E181"/>
    <mergeCell ref="D183:E183"/>
    <mergeCell ref="D184:E184"/>
    <mergeCell ref="D185:E185"/>
    <mergeCell ref="D211:E211"/>
    <mergeCell ref="D206:E206"/>
    <mergeCell ref="D188:E188"/>
    <mergeCell ref="D190:E190"/>
    <mergeCell ref="D189:E189"/>
    <mergeCell ref="D186:E186"/>
    <mergeCell ref="D187:E187"/>
    <mergeCell ref="D172:E172"/>
    <mergeCell ref="A129:B129"/>
    <mergeCell ref="A111:B111"/>
    <mergeCell ref="A126:B126"/>
    <mergeCell ref="J110:L110"/>
    <mergeCell ref="J130:L130"/>
    <mergeCell ref="G156:G168"/>
    <mergeCell ref="K156:K168"/>
    <mergeCell ref="D129:E129"/>
    <mergeCell ref="D128:E128"/>
    <mergeCell ref="A186:B186"/>
    <mergeCell ref="D198:E198"/>
    <mergeCell ref="D197:E197"/>
    <mergeCell ref="D194:E194"/>
    <mergeCell ref="D66:E66"/>
    <mergeCell ref="A124:B124"/>
    <mergeCell ref="A123:B123"/>
    <mergeCell ref="D127:E127"/>
    <mergeCell ref="D126:E126"/>
    <mergeCell ref="D180:E180"/>
    <mergeCell ref="D179:E179"/>
    <mergeCell ref="D175:E175"/>
    <mergeCell ref="D174:E174"/>
    <mergeCell ref="D176:E176"/>
    <mergeCell ref="D177:E177"/>
    <mergeCell ref="D178:E178"/>
    <mergeCell ref="D68:E68"/>
    <mergeCell ref="D67:E67"/>
    <mergeCell ref="D69:E69"/>
    <mergeCell ref="D73:E73"/>
    <mergeCell ref="D72:E72"/>
    <mergeCell ref="D71:E71"/>
    <mergeCell ref="D70:E70"/>
    <mergeCell ref="D131:E13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baseColWidth="10" defaultColWidth="17.28515625" defaultRowHeight="15" customHeight="1" x14ac:dyDescent="0.2"/>
  <cols>
    <col min="1" max="1" width="21.140625" customWidth="1"/>
    <col min="2" max="2" width="40.5703125" customWidth="1"/>
    <col min="3" max="3" width="7.42578125" customWidth="1"/>
    <col min="4" max="4" width="8.85546875" customWidth="1"/>
    <col min="5" max="5" width="8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1" width="14.28515625" customWidth="1"/>
    <col min="12" max="12" width="15.140625" customWidth="1"/>
    <col min="13" max="13" width="20.42578125" customWidth="1"/>
    <col min="14" max="14" width="11.7109375" customWidth="1"/>
    <col min="15" max="15" width="8.7109375" customWidth="1"/>
    <col min="16" max="16" width="6.85546875" customWidth="1"/>
    <col min="17" max="17" width="5.5703125" customWidth="1"/>
    <col min="18" max="20" width="4.7109375" customWidth="1"/>
    <col min="21" max="26" width="10" customWidth="1"/>
  </cols>
  <sheetData>
    <row r="1" spans="1:21" ht="15.75" customHeight="1" x14ac:dyDescent="0.25">
      <c r="A1" s="888" t="s">
        <v>758</v>
      </c>
      <c r="B1" s="651"/>
      <c r="C1" s="193"/>
      <c r="D1" s="193"/>
      <c r="E1" s="193"/>
      <c r="F1" s="193"/>
      <c r="G1" s="193"/>
      <c r="H1" s="193"/>
      <c r="I1" s="1"/>
      <c r="J1" s="193"/>
      <c r="K1" s="193"/>
      <c r="L1" s="193"/>
      <c r="M1" s="1529" t="s">
        <v>727</v>
      </c>
      <c r="N1" s="1429"/>
      <c r="O1" s="1429"/>
      <c r="P1" s="1429"/>
      <c r="Q1" s="1429"/>
      <c r="R1" s="1429"/>
      <c r="S1" s="1429"/>
      <c r="T1" s="1429"/>
    </row>
    <row r="2" spans="1:21" ht="15.75" hidden="1" customHeight="1" x14ac:dyDescent="0.25">
      <c r="A2" s="887"/>
      <c r="B2" s="1408" t="s">
        <v>60</v>
      </c>
      <c r="C2" s="1623"/>
      <c r="D2" s="1623"/>
      <c r="E2" s="193"/>
      <c r="F2" s="193"/>
      <c r="G2" s="193"/>
      <c r="H2" s="193"/>
      <c r="I2" s="1"/>
      <c r="J2" s="193"/>
      <c r="K2" s="193"/>
      <c r="L2" s="193"/>
      <c r="M2" s="2"/>
      <c r="N2" s="3"/>
      <c r="O2" s="3"/>
      <c r="P2" s="3"/>
      <c r="Q2" s="3"/>
      <c r="R2" s="3"/>
      <c r="S2" s="3"/>
      <c r="T2" s="3"/>
    </row>
    <row r="3" spans="1:21" ht="15.75" customHeight="1" x14ac:dyDescent="0.25">
      <c r="A3" s="5"/>
      <c r="B3" s="651"/>
      <c r="C3" s="8"/>
      <c r="D3" s="8"/>
      <c r="E3" s="10" t="s">
        <v>759</v>
      </c>
      <c r="F3" s="193"/>
      <c r="G3" s="193"/>
      <c r="H3" s="193"/>
      <c r="I3" s="1"/>
      <c r="J3" s="193"/>
      <c r="K3" s="193"/>
      <c r="L3" s="193"/>
      <c r="M3" s="1665" t="s">
        <v>742</v>
      </c>
      <c r="N3" s="1652"/>
      <c r="O3" s="1652"/>
      <c r="P3" s="1652"/>
      <c r="Q3" s="1652"/>
      <c r="R3" s="1652"/>
      <c r="S3" s="1652"/>
      <c r="T3" s="1652"/>
    </row>
    <row r="4" spans="1:21" ht="15" customHeight="1" x14ac:dyDescent="0.25">
      <c r="A4" s="1637" t="s">
        <v>760</v>
      </c>
      <c r="B4" s="1413"/>
      <c r="C4" s="653" t="s">
        <v>5</v>
      </c>
      <c r="D4" s="653" t="s">
        <v>6</v>
      </c>
      <c r="E4" s="8"/>
      <c r="F4" s="8"/>
      <c r="G4" s="193"/>
      <c r="H4" s="193"/>
      <c r="I4" s="1"/>
      <c r="J4" s="193"/>
      <c r="K4" s="193"/>
      <c r="L4" s="193"/>
      <c r="M4" s="18" t="s">
        <v>3</v>
      </c>
      <c r="N4" s="20" t="s">
        <v>4</v>
      </c>
      <c r="O4" s="23" t="s">
        <v>5</v>
      </c>
      <c r="P4" s="24" t="s">
        <v>6</v>
      </c>
      <c r="Q4" s="24" t="s">
        <v>7</v>
      </c>
      <c r="R4" s="24" t="s">
        <v>8</v>
      </c>
      <c r="S4" s="24" t="s">
        <v>9</v>
      </c>
      <c r="T4" s="24" t="s">
        <v>10</v>
      </c>
      <c r="U4" s="11"/>
    </row>
    <row r="5" spans="1:21" ht="12.75" customHeight="1" x14ac:dyDescent="0.2">
      <c r="A5" s="315" t="s">
        <v>66</v>
      </c>
      <c r="B5" s="28" t="s">
        <v>67</v>
      </c>
      <c r="C5" s="316">
        <v>80</v>
      </c>
      <c r="D5" s="79"/>
      <c r="E5" s="651" t="s">
        <v>761</v>
      </c>
      <c r="F5" s="8"/>
      <c r="G5" s="193"/>
      <c r="H5" s="193"/>
      <c r="I5" s="877"/>
      <c r="J5" s="193"/>
      <c r="K5" s="193"/>
      <c r="L5" s="193"/>
      <c r="M5" s="912" t="s">
        <v>476</v>
      </c>
      <c r="N5" s="714" t="s">
        <v>690</v>
      </c>
      <c r="O5" s="897">
        <f t="shared" ref="O5:T5" si="0">C130</f>
        <v>40</v>
      </c>
      <c r="P5" s="897">
        <f t="shared" si="0"/>
        <v>20</v>
      </c>
      <c r="Q5" s="897">
        <f t="shared" si="0"/>
        <v>260</v>
      </c>
      <c r="R5" s="897">
        <f t="shared" si="0"/>
        <v>550</v>
      </c>
      <c r="S5" s="897">
        <f t="shared" si="0"/>
        <v>35</v>
      </c>
      <c r="T5" s="897">
        <f t="shared" si="0"/>
        <v>25</v>
      </c>
    </row>
    <row r="6" spans="1:21" ht="12.75" customHeight="1" x14ac:dyDescent="0.2">
      <c r="A6" s="315" t="s">
        <v>70</v>
      </c>
      <c r="B6" s="28"/>
      <c r="C6" s="694">
        <v>102</v>
      </c>
      <c r="D6" s="694">
        <v>130</v>
      </c>
      <c r="E6" s="8"/>
      <c r="F6" s="8"/>
      <c r="G6" s="193"/>
      <c r="H6" s="193"/>
      <c r="I6" s="1"/>
      <c r="J6" s="193"/>
      <c r="K6" s="193"/>
      <c r="L6" s="193"/>
      <c r="M6" s="45"/>
      <c r="N6" s="715" t="s">
        <v>691</v>
      </c>
      <c r="O6" s="42">
        <f t="shared" ref="O6:T6" si="1">C131</f>
        <v>159</v>
      </c>
      <c r="P6" s="42">
        <f t="shared" si="1"/>
        <v>167</v>
      </c>
      <c r="Q6" s="42">
        <f t="shared" si="1"/>
        <v>154</v>
      </c>
      <c r="R6" s="42">
        <f t="shared" si="1"/>
        <v>31</v>
      </c>
      <c r="S6" s="42">
        <f t="shared" si="1"/>
        <v>14</v>
      </c>
      <c r="T6" s="42">
        <f t="shared" si="1"/>
        <v>15</v>
      </c>
    </row>
    <row r="7" spans="1:21" ht="12.75" customHeight="1" x14ac:dyDescent="0.2">
      <c r="A7" s="315" t="s">
        <v>71</v>
      </c>
      <c r="B7" s="28" t="s">
        <v>72</v>
      </c>
      <c r="C7" s="43"/>
      <c r="D7" s="43">
        <v>58</v>
      </c>
      <c r="E7" s="8"/>
      <c r="F7" s="8"/>
      <c r="G7" s="193"/>
      <c r="H7" s="193"/>
      <c r="I7" s="1"/>
      <c r="J7" s="193"/>
      <c r="K7" s="193"/>
      <c r="L7" s="193"/>
      <c r="M7" s="45"/>
      <c r="N7" s="347" t="s">
        <v>21</v>
      </c>
      <c r="O7" s="42">
        <f t="shared" ref="O7:R7" si="2">C218+C65</f>
        <v>596</v>
      </c>
      <c r="P7" s="42">
        <f t="shared" si="2"/>
        <v>542</v>
      </c>
      <c r="Q7" s="42">
        <f t="shared" si="2"/>
        <v>687</v>
      </c>
      <c r="R7" s="42">
        <f t="shared" si="2"/>
        <v>466</v>
      </c>
      <c r="S7" s="42">
        <v>57</v>
      </c>
      <c r="T7" s="42">
        <f>H65+H218</f>
        <v>66</v>
      </c>
    </row>
    <row r="8" spans="1:21" ht="15.75" customHeight="1" x14ac:dyDescent="0.25">
      <c r="A8" s="5"/>
      <c r="B8" s="5"/>
      <c r="C8" s="8"/>
      <c r="D8" s="8"/>
      <c r="E8" s="8"/>
      <c r="F8" s="8"/>
      <c r="G8" s="193"/>
      <c r="H8" s="193"/>
      <c r="I8" s="889"/>
      <c r="J8" s="1415" t="s">
        <v>762</v>
      </c>
      <c r="K8" s="1623"/>
      <c r="L8" s="123"/>
      <c r="M8" s="45"/>
      <c r="N8" s="347" t="s">
        <v>477</v>
      </c>
      <c r="O8" s="42">
        <f t="shared" ref="O8:R8" si="3">C188</f>
        <v>169</v>
      </c>
      <c r="P8" s="42">
        <f t="shared" si="3"/>
        <v>152</v>
      </c>
      <c r="Q8" s="42">
        <f t="shared" si="3"/>
        <v>179</v>
      </c>
      <c r="R8" s="42">
        <f t="shared" si="3"/>
        <v>151</v>
      </c>
      <c r="S8" s="58"/>
      <c r="T8" s="42">
        <f>H188</f>
        <v>18</v>
      </c>
    </row>
    <row r="9" spans="1:21" ht="15" customHeight="1" x14ac:dyDescent="0.25">
      <c r="A9" s="1637" t="s">
        <v>763</v>
      </c>
      <c r="B9" s="1462"/>
      <c r="C9" s="222"/>
      <c r="D9" s="222"/>
      <c r="E9" s="653" t="s">
        <v>7</v>
      </c>
      <c r="F9" s="653" t="s">
        <v>8</v>
      </c>
      <c r="G9" s="16" t="s">
        <v>9</v>
      </c>
      <c r="H9" s="16" t="s">
        <v>63</v>
      </c>
      <c r="I9" s="889"/>
      <c r="J9" s="17" t="s">
        <v>764</v>
      </c>
      <c r="K9" s="17" t="s">
        <v>765</v>
      </c>
      <c r="L9" s="123"/>
      <c r="M9" s="45"/>
      <c r="N9" s="349" t="s">
        <v>478</v>
      </c>
      <c r="O9" s="1625">
        <f>C172</f>
        <v>860</v>
      </c>
      <c r="P9" s="1462"/>
      <c r="Q9" s="1413"/>
      <c r="R9" s="42">
        <f>F172</f>
        <v>189</v>
      </c>
      <c r="S9" s="58"/>
      <c r="T9" s="42">
        <f>H172</f>
        <v>145</v>
      </c>
    </row>
    <row r="10" spans="1:21" ht="12.75" customHeight="1" x14ac:dyDescent="0.2">
      <c r="A10" s="908" t="s">
        <v>766</v>
      </c>
      <c r="B10" s="128" t="s">
        <v>67</v>
      </c>
      <c r="C10" s="222"/>
      <c r="D10" s="222"/>
      <c r="E10" s="316">
        <v>57</v>
      </c>
      <c r="F10" s="316">
        <v>11</v>
      </c>
      <c r="G10" s="53">
        <v>2</v>
      </c>
      <c r="H10" s="54"/>
      <c r="I10" s="39" t="s">
        <v>69</v>
      </c>
      <c r="J10" s="230">
        <f t="shared" ref="J10:J11" si="4">IF(I10="*",G10,0)</f>
        <v>0</v>
      </c>
      <c r="K10" s="230">
        <f t="shared" ref="K10:K11" si="5">IF(I10="**",G10,0)</f>
        <v>2</v>
      </c>
      <c r="L10" s="123"/>
      <c r="M10" s="45"/>
      <c r="N10" s="349" t="s">
        <v>482</v>
      </c>
      <c r="O10" s="42">
        <f t="shared" ref="O10:T10" si="6">C59</f>
        <v>314</v>
      </c>
      <c r="P10" s="42">
        <f t="shared" si="6"/>
        <v>97</v>
      </c>
      <c r="Q10" s="42">
        <f t="shared" si="6"/>
        <v>169</v>
      </c>
      <c r="R10" s="42">
        <f t="shared" si="6"/>
        <v>43</v>
      </c>
      <c r="S10" s="42">
        <f t="shared" si="6"/>
        <v>28</v>
      </c>
      <c r="T10" s="42">
        <f t="shared" si="6"/>
        <v>11</v>
      </c>
    </row>
    <row r="11" spans="1:21" ht="12" customHeight="1" x14ac:dyDescent="0.2">
      <c r="A11" s="315" t="s">
        <v>79</v>
      </c>
      <c r="B11" s="68" t="s">
        <v>80</v>
      </c>
      <c r="C11" s="223"/>
      <c r="D11" s="222"/>
      <c r="E11" s="79">
        <v>49</v>
      </c>
      <c r="F11" s="316">
        <v>37</v>
      </c>
      <c r="G11" s="79">
        <v>4</v>
      </c>
      <c r="H11" s="35"/>
      <c r="I11" s="39" t="s">
        <v>81</v>
      </c>
      <c r="J11" s="230">
        <f t="shared" si="4"/>
        <v>4</v>
      </c>
      <c r="K11" s="230">
        <f t="shared" si="5"/>
        <v>0</v>
      </c>
      <c r="L11" s="123"/>
      <c r="M11" s="47"/>
      <c r="N11" s="744" t="s">
        <v>15</v>
      </c>
      <c r="O11" s="224">
        <f>SUM(O5:O10)-O9</f>
        <v>1278</v>
      </c>
      <c r="P11" s="224">
        <f t="shared" ref="P11:T11" si="7">SUM(P5:P10)</f>
        <v>978</v>
      </c>
      <c r="Q11" s="224">
        <f t="shared" si="7"/>
        <v>1449</v>
      </c>
      <c r="R11" s="224">
        <f t="shared" si="7"/>
        <v>1430</v>
      </c>
      <c r="S11" s="224">
        <f t="shared" si="7"/>
        <v>134</v>
      </c>
      <c r="T11" s="224">
        <f t="shared" si="7"/>
        <v>280</v>
      </c>
    </row>
    <row r="12" spans="1:21" ht="12" customHeight="1" x14ac:dyDescent="0.2">
      <c r="A12" s="315" t="s">
        <v>83</v>
      </c>
      <c r="B12" s="68" t="s">
        <v>84</v>
      </c>
      <c r="C12" s="8"/>
      <c r="D12" s="8"/>
      <c r="E12" s="148"/>
      <c r="F12" s="316">
        <v>6</v>
      </c>
      <c r="G12" s="79"/>
      <c r="H12" s="225">
        <v>1</v>
      </c>
      <c r="I12" s="39"/>
      <c r="J12" s="230"/>
      <c r="K12" s="230"/>
      <c r="L12" s="123"/>
      <c r="M12" s="912" t="s">
        <v>479</v>
      </c>
      <c r="N12" s="55" t="s">
        <v>12</v>
      </c>
      <c r="O12" s="42">
        <f t="shared" ref="O12:P12" si="8">C112</f>
        <v>1143</v>
      </c>
      <c r="P12" s="42">
        <f t="shared" si="8"/>
        <v>609</v>
      </c>
      <c r="Q12" s="42">
        <f t="shared" ref="Q12:S12" si="9">F112</f>
        <v>846</v>
      </c>
      <c r="R12" s="42">
        <f t="shared" si="9"/>
        <v>183</v>
      </c>
      <c r="S12" s="42">
        <f t="shared" si="9"/>
        <v>95</v>
      </c>
      <c r="T12" s="42"/>
    </row>
    <row r="13" spans="1:21" ht="12" customHeight="1" x14ac:dyDescent="0.2">
      <c r="A13" s="651"/>
      <c r="B13" s="46"/>
      <c r="C13" s="148"/>
      <c r="D13" s="8"/>
      <c r="E13" s="8"/>
      <c r="F13" s="8"/>
      <c r="G13" s="148"/>
      <c r="H13" s="148"/>
      <c r="I13" s="889"/>
      <c r="J13" s="230"/>
      <c r="K13" s="230"/>
      <c r="L13" s="123"/>
      <c r="M13" s="45"/>
      <c r="N13" s="57" t="s">
        <v>13</v>
      </c>
      <c r="O13" s="42"/>
      <c r="P13" s="42">
        <f>E112</f>
        <v>614</v>
      </c>
      <c r="Q13" s="42"/>
      <c r="R13" s="42"/>
      <c r="S13" s="58"/>
      <c r="T13" s="42"/>
    </row>
    <row r="14" spans="1:21" ht="15" customHeight="1" x14ac:dyDescent="0.25">
      <c r="A14" s="1637" t="s">
        <v>767</v>
      </c>
      <c r="B14" s="1413"/>
      <c r="C14" s="653" t="s">
        <v>5</v>
      </c>
      <c r="D14" s="16" t="s">
        <v>6</v>
      </c>
      <c r="E14" s="8"/>
      <c r="F14" s="8"/>
      <c r="G14" s="148"/>
      <c r="H14" s="148"/>
      <c r="I14" s="889"/>
      <c r="J14" s="230">
        <f t="shared" ref="J14:J17" si="10">IF(I14="*",G14,0)</f>
        <v>0</v>
      </c>
      <c r="K14" s="230">
        <f t="shared" ref="K14:K17" si="11">IF(I14="**",G14,0)</f>
        <v>0</v>
      </c>
      <c r="L14" s="123"/>
      <c r="M14" s="47"/>
      <c r="N14" s="716" t="s">
        <v>14</v>
      </c>
      <c r="O14" s="42">
        <f>C126</f>
        <v>99</v>
      </c>
      <c r="P14" s="42">
        <f>SUM(D126:E126)</f>
        <v>40</v>
      </c>
      <c r="Q14" s="42">
        <f t="shared" ref="Q14:R14" si="12">F126</f>
        <v>40</v>
      </c>
      <c r="R14" s="42">
        <f t="shared" si="12"/>
        <v>59</v>
      </c>
      <c r="S14" s="42">
        <f>J219+H126+G65</f>
        <v>198</v>
      </c>
      <c r="T14" s="42">
        <f>I127</f>
        <v>24</v>
      </c>
    </row>
    <row r="15" spans="1:21" ht="12" customHeight="1" x14ac:dyDescent="0.2">
      <c r="A15" s="908" t="s">
        <v>75</v>
      </c>
      <c r="B15" s="50" t="s">
        <v>76</v>
      </c>
      <c r="C15" s="316">
        <v>51</v>
      </c>
      <c r="D15" s="316">
        <v>21</v>
      </c>
      <c r="E15" s="8"/>
      <c r="F15" s="8"/>
      <c r="G15" s="148"/>
      <c r="H15" s="148"/>
      <c r="I15" s="889"/>
      <c r="J15" s="230">
        <f t="shared" si="10"/>
        <v>0</v>
      </c>
      <c r="K15" s="230">
        <f t="shared" si="11"/>
        <v>0</v>
      </c>
      <c r="L15" s="123"/>
      <c r="M15" s="906" t="s">
        <v>22</v>
      </c>
      <c r="N15" s="920" t="s">
        <v>23</v>
      </c>
      <c r="O15" s="72">
        <f t="shared" ref="O15:T15" si="13">SUM(C20:C21)</f>
        <v>160</v>
      </c>
      <c r="P15" s="72">
        <f t="shared" si="13"/>
        <v>94</v>
      </c>
      <c r="Q15" s="72">
        <f t="shared" si="13"/>
        <v>101</v>
      </c>
      <c r="R15" s="72">
        <f t="shared" si="13"/>
        <v>10</v>
      </c>
      <c r="S15" s="72">
        <f t="shared" si="13"/>
        <v>10</v>
      </c>
      <c r="T15" s="42">
        <f t="shared" si="13"/>
        <v>0</v>
      </c>
    </row>
    <row r="16" spans="1:21" ht="12" customHeight="1" x14ac:dyDescent="0.2">
      <c r="A16" s="315" t="s">
        <v>77</v>
      </c>
      <c r="B16" s="185" t="s">
        <v>78</v>
      </c>
      <c r="C16" s="79">
        <v>39</v>
      </c>
      <c r="D16" s="79">
        <v>34</v>
      </c>
      <c r="E16" s="8"/>
      <c r="F16" s="8"/>
      <c r="G16" s="148"/>
      <c r="H16" s="148"/>
      <c r="I16" s="889"/>
      <c r="J16" s="230">
        <f t="shared" si="10"/>
        <v>0</v>
      </c>
      <c r="K16" s="230">
        <f t="shared" si="11"/>
        <v>0</v>
      </c>
      <c r="L16" s="123"/>
      <c r="M16" s="74"/>
      <c r="N16" s="324" t="s">
        <v>702</v>
      </c>
      <c r="O16" s="72">
        <f t="shared" ref="O16:T16" si="14">SUM(C22:C23)</f>
        <v>147</v>
      </c>
      <c r="P16" s="72">
        <f t="shared" si="14"/>
        <v>102</v>
      </c>
      <c r="Q16" s="72">
        <f t="shared" si="14"/>
        <v>116</v>
      </c>
      <c r="R16" s="72">
        <f t="shared" si="14"/>
        <v>24</v>
      </c>
      <c r="S16" s="72">
        <f t="shared" si="14"/>
        <v>8</v>
      </c>
      <c r="T16" s="42">
        <f t="shared" si="14"/>
        <v>0</v>
      </c>
    </row>
    <row r="17" spans="1:20" ht="12" customHeight="1" x14ac:dyDescent="0.2">
      <c r="A17" s="315" t="s">
        <v>79</v>
      </c>
      <c r="B17" s="185" t="s">
        <v>80</v>
      </c>
      <c r="C17" s="79">
        <v>45</v>
      </c>
      <c r="D17" s="79">
        <v>19</v>
      </c>
      <c r="E17" s="8"/>
      <c r="F17" s="8"/>
      <c r="G17" s="148"/>
      <c r="H17" s="148"/>
      <c r="I17" s="889"/>
      <c r="J17" s="230">
        <f t="shared" si="10"/>
        <v>0</v>
      </c>
      <c r="K17" s="230">
        <f t="shared" si="11"/>
        <v>0</v>
      </c>
      <c r="L17" s="123"/>
      <c r="M17" s="74"/>
      <c r="N17" s="324" t="s">
        <v>26</v>
      </c>
      <c r="O17" s="72">
        <f t="shared" ref="O17:T17" si="15">C24</f>
        <v>127</v>
      </c>
      <c r="P17" s="72">
        <f t="shared" si="15"/>
        <v>62</v>
      </c>
      <c r="Q17" s="72">
        <f t="shared" si="15"/>
        <v>82</v>
      </c>
      <c r="R17" s="72">
        <f t="shared" si="15"/>
        <v>24</v>
      </c>
      <c r="S17" s="72">
        <f t="shared" si="15"/>
        <v>5</v>
      </c>
      <c r="T17" s="42">
        <f t="shared" si="15"/>
        <v>0</v>
      </c>
    </row>
    <row r="18" spans="1:20" ht="12" customHeight="1" x14ac:dyDescent="0.2">
      <c r="A18" s="651"/>
      <c r="B18" s="46"/>
      <c r="C18" s="148"/>
      <c r="D18" s="8"/>
      <c r="E18" s="8"/>
      <c r="F18" s="8"/>
      <c r="G18" s="148"/>
      <c r="H18" s="148"/>
      <c r="I18" s="889"/>
      <c r="J18" s="230"/>
      <c r="K18" s="230"/>
      <c r="L18" s="123"/>
      <c r="M18" s="74"/>
      <c r="N18" s="324" t="s">
        <v>27</v>
      </c>
      <c r="O18" s="72">
        <f t="shared" ref="O18:T18" si="16">SUM(C25:C26)</f>
        <v>42</v>
      </c>
      <c r="P18" s="72">
        <f t="shared" si="16"/>
        <v>47</v>
      </c>
      <c r="Q18" s="72">
        <f t="shared" si="16"/>
        <v>32</v>
      </c>
      <c r="R18" s="72">
        <f t="shared" si="16"/>
        <v>3</v>
      </c>
      <c r="S18" s="72">
        <f t="shared" si="16"/>
        <v>2</v>
      </c>
      <c r="T18" s="42">
        <f t="shared" si="16"/>
        <v>0</v>
      </c>
    </row>
    <row r="19" spans="1:20" ht="15" customHeight="1" x14ac:dyDescent="0.25">
      <c r="A19" s="1412" t="s">
        <v>86</v>
      </c>
      <c r="B19" s="1413"/>
      <c r="C19" s="653" t="s">
        <v>5</v>
      </c>
      <c r="D19" s="653" t="s">
        <v>6</v>
      </c>
      <c r="E19" s="653" t="s">
        <v>7</v>
      </c>
      <c r="F19" s="653" t="s">
        <v>8</v>
      </c>
      <c r="G19" s="16" t="s">
        <v>9</v>
      </c>
      <c r="H19" s="16" t="s">
        <v>63</v>
      </c>
      <c r="I19" s="889"/>
      <c r="J19" s="230">
        <f t="shared" ref="J19:J31" si="17">IF(I19="*",G19,0)</f>
        <v>0</v>
      </c>
      <c r="K19" s="230">
        <f t="shared" ref="K19:K31" si="18">IF(I19="**",G19,0)</f>
        <v>0</v>
      </c>
      <c r="L19" s="123"/>
      <c r="M19" s="74"/>
      <c r="N19" s="324" t="s">
        <v>28</v>
      </c>
      <c r="O19" s="72">
        <f t="shared" ref="O19:T19" si="19">C27</f>
        <v>90</v>
      </c>
      <c r="P19" s="72">
        <f t="shared" si="19"/>
        <v>50</v>
      </c>
      <c r="Q19" s="72">
        <f t="shared" si="19"/>
        <v>60</v>
      </c>
      <c r="R19" s="72">
        <f t="shared" si="19"/>
        <v>12</v>
      </c>
      <c r="S19" s="72">
        <f t="shared" si="19"/>
        <v>5</v>
      </c>
      <c r="T19" s="42">
        <f t="shared" si="19"/>
        <v>6</v>
      </c>
    </row>
    <row r="20" spans="1:20" ht="12" customHeight="1" x14ac:dyDescent="0.2">
      <c r="A20" s="315" t="s">
        <v>703</v>
      </c>
      <c r="B20" s="185" t="s">
        <v>704</v>
      </c>
      <c r="C20" s="702">
        <v>142</v>
      </c>
      <c r="D20" s="702">
        <v>88</v>
      </c>
      <c r="E20" s="702">
        <v>93</v>
      </c>
      <c r="F20" s="702">
        <v>10</v>
      </c>
      <c r="G20" s="702">
        <v>10</v>
      </c>
      <c r="H20" s="79"/>
      <c r="I20" s="889" t="s">
        <v>69</v>
      </c>
      <c r="J20" s="230">
        <f t="shared" si="17"/>
        <v>0</v>
      </c>
      <c r="K20" s="230">
        <f t="shared" si="18"/>
        <v>10</v>
      </c>
      <c r="L20" s="123"/>
      <c r="M20" s="74"/>
      <c r="N20" s="324" t="s">
        <v>29</v>
      </c>
      <c r="O20" s="72">
        <f t="shared" ref="O20:T20" si="20">C28</f>
        <v>135</v>
      </c>
      <c r="P20" s="72">
        <f t="shared" si="20"/>
        <v>50</v>
      </c>
      <c r="Q20" s="72">
        <f t="shared" si="20"/>
        <v>75</v>
      </c>
      <c r="R20" s="72">
        <f t="shared" si="20"/>
        <v>20</v>
      </c>
      <c r="S20" s="72">
        <f t="shared" si="20"/>
        <v>10</v>
      </c>
      <c r="T20" s="42">
        <f t="shared" si="20"/>
        <v>15</v>
      </c>
    </row>
    <row r="21" spans="1:20" ht="15.75" customHeight="1" x14ac:dyDescent="0.2">
      <c r="A21" s="315" t="s">
        <v>705</v>
      </c>
      <c r="B21" s="185" t="s">
        <v>706</v>
      </c>
      <c r="C21" s="702">
        <v>18</v>
      </c>
      <c r="D21" s="702">
        <v>6</v>
      </c>
      <c r="E21" s="702">
        <v>8</v>
      </c>
      <c r="F21" s="702"/>
      <c r="G21" s="702"/>
      <c r="H21" s="723"/>
      <c r="I21" s="889"/>
      <c r="J21" s="230">
        <f t="shared" si="17"/>
        <v>0</v>
      </c>
      <c r="K21" s="230">
        <f t="shared" si="18"/>
        <v>0</v>
      </c>
      <c r="L21" s="123"/>
      <c r="M21" s="74"/>
      <c r="N21" s="324" t="s">
        <v>30</v>
      </c>
      <c r="O21" s="72">
        <f t="shared" ref="O21:T21" si="21">C29</f>
        <v>80</v>
      </c>
      <c r="P21" s="72">
        <f t="shared" si="21"/>
        <v>80</v>
      </c>
      <c r="Q21" s="72">
        <f t="shared" si="21"/>
        <v>60</v>
      </c>
      <c r="R21" s="72">
        <f t="shared" si="21"/>
        <v>10</v>
      </c>
      <c r="S21" s="72">
        <f t="shared" si="21"/>
        <v>5</v>
      </c>
      <c r="T21" s="42">
        <f t="shared" si="21"/>
        <v>10</v>
      </c>
    </row>
    <row r="22" spans="1:20" ht="12" customHeight="1" x14ac:dyDescent="0.2">
      <c r="A22" s="315" t="s">
        <v>707</v>
      </c>
      <c r="B22" s="185" t="s">
        <v>708</v>
      </c>
      <c r="C22" s="921">
        <v>145</v>
      </c>
      <c r="D22" s="921">
        <v>100</v>
      </c>
      <c r="E22" s="921">
        <v>115</v>
      </c>
      <c r="F22" s="921">
        <v>24</v>
      </c>
      <c r="G22" s="921">
        <v>8</v>
      </c>
      <c r="H22" s="720"/>
      <c r="I22" s="889" t="s">
        <v>69</v>
      </c>
      <c r="J22" s="230">
        <f t="shared" si="17"/>
        <v>0</v>
      </c>
      <c r="K22" s="230">
        <f t="shared" si="18"/>
        <v>8</v>
      </c>
      <c r="L22" s="123"/>
      <c r="M22" s="74"/>
      <c r="N22" s="324" t="s">
        <v>32</v>
      </c>
      <c r="O22" s="72">
        <f t="shared" ref="O22:T22" si="22">C30</f>
        <v>60</v>
      </c>
      <c r="P22" s="72">
        <f t="shared" si="22"/>
        <v>30</v>
      </c>
      <c r="Q22" s="72">
        <f t="shared" si="22"/>
        <v>55</v>
      </c>
      <c r="R22" s="72">
        <f t="shared" si="22"/>
        <v>20</v>
      </c>
      <c r="S22" s="72">
        <f t="shared" si="22"/>
        <v>10</v>
      </c>
      <c r="T22" s="42">
        <f t="shared" si="22"/>
        <v>20</v>
      </c>
    </row>
    <row r="23" spans="1:20" ht="12" customHeight="1" x14ac:dyDescent="0.2">
      <c r="A23" s="315" t="s">
        <v>709</v>
      </c>
      <c r="B23" s="185" t="s">
        <v>710</v>
      </c>
      <c r="C23" s="921">
        <v>2</v>
      </c>
      <c r="D23" s="921">
        <v>2</v>
      </c>
      <c r="E23" s="921">
        <v>1</v>
      </c>
      <c r="F23" s="921"/>
      <c r="G23" s="921"/>
      <c r="H23" s="720"/>
      <c r="I23" s="889"/>
      <c r="J23" s="230">
        <f t="shared" si="17"/>
        <v>0</v>
      </c>
      <c r="K23" s="230">
        <f t="shared" si="18"/>
        <v>0</v>
      </c>
      <c r="L23" s="123"/>
      <c r="M23" s="74"/>
      <c r="N23" s="919" t="s">
        <v>731</v>
      </c>
      <c r="O23" s="72">
        <f t="shared" ref="O23:T23" si="23">C57</f>
        <v>65</v>
      </c>
      <c r="P23" s="72">
        <f t="shared" si="23"/>
        <v>10</v>
      </c>
      <c r="Q23" s="72">
        <f t="shared" si="23"/>
        <v>12</v>
      </c>
      <c r="R23" s="72">
        <f t="shared" si="23"/>
        <v>0</v>
      </c>
      <c r="S23" s="72">
        <f t="shared" si="23"/>
        <v>5</v>
      </c>
      <c r="T23" s="42">
        <f t="shared" si="23"/>
        <v>0</v>
      </c>
    </row>
    <row r="24" spans="1:20" ht="12.75" customHeight="1" x14ac:dyDescent="0.2">
      <c r="A24" s="315" t="s">
        <v>95</v>
      </c>
      <c r="B24" s="185" t="s">
        <v>96</v>
      </c>
      <c r="C24" s="921">
        <v>127</v>
      </c>
      <c r="D24" s="921">
        <v>62</v>
      </c>
      <c r="E24" s="921">
        <v>82</v>
      </c>
      <c r="F24" s="921">
        <v>24</v>
      </c>
      <c r="G24" s="921">
        <v>5</v>
      </c>
      <c r="H24" s="720"/>
      <c r="I24" s="889" t="s">
        <v>69</v>
      </c>
      <c r="J24" s="230">
        <f t="shared" si="17"/>
        <v>0</v>
      </c>
      <c r="K24" s="230">
        <f t="shared" si="18"/>
        <v>5</v>
      </c>
      <c r="L24" s="123"/>
      <c r="M24" s="74"/>
      <c r="N24" s="324" t="s">
        <v>33</v>
      </c>
      <c r="O24" s="72">
        <f t="shared" ref="O24:T24" si="24">C31</f>
        <v>24</v>
      </c>
      <c r="P24" s="72">
        <f t="shared" si="24"/>
        <v>16</v>
      </c>
      <c r="Q24" s="72">
        <f t="shared" si="24"/>
        <v>24</v>
      </c>
      <c r="R24" s="72">
        <f t="shared" si="24"/>
        <v>0</v>
      </c>
      <c r="S24" s="72">
        <f t="shared" si="24"/>
        <v>0</v>
      </c>
      <c r="T24" s="42">
        <f t="shared" si="24"/>
        <v>0</v>
      </c>
    </row>
    <row r="25" spans="1:20" ht="12.75" customHeight="1" x14ac:dyDescent="0.2">
      <c r="A25" s="315" t="s">
        <v>97</v>
      </c>
      <c r="B25" s="185" t="s">
        <v>98</v>
      </c>
      <c r="C25" s="921">
        <v>40</v>
      </c>
      <c r="D25" s="921">
        <v>45</v>
      </c>
      <c r="E25" s="921">
        <v>30</v>
      </c>
      <c r="F25" s="921">
        <v>3</v>
      </c>
      <c r="G25" s="921">
        <v>2</v>
      </c>
      <c r="H25" s="720"/>
      <c r="I25" s="889" t="s">
        <v>69</v>
      </c>
      <c r="J25" s="230">
        <f t="shared" si="17"/>
        <v>0</v>
      </c>
      <c r="K25" s="230">
        <f t="shared" si="18"/>
        <v>2</v>
      </c>
      <c r="L25" s="123"/>
      <c r="M25" s="92"/>
      <c r="N25" s="226" t="s">
        <v>15</v>
      </c>
      <c r="O25" s="227">
        <f t="shared" ref="O25:T25" si="25">C34</f>
        <v>952</v>
      </c>
      <c r="P25" s="227">
        <f t="shared" si="25"/>
        <v>550</v>
      </c>
      <c r="Q25" s="227">
        <f t="shared" si="25"/>
        <v>630</v>
      </c>
      <c r="R25" s="227">
        <f t="shared" si="25"/>
        <v>123</v>
      </c>
      <c r="S25" s="227">
        <f t="shared" si="25"/>
        <v>56</v>
      </c>
      <c r="T25" s="227">
        <f t="shared" si="25"/>
        <v>51</v>
      </c>
    </row>
    <row r="26" spans="1:20" ht="12" customHeight="1" x14ac:dyDescent="0.2">
      <c r="A26" s="315" t="s">
        <v>99</v>
      </c>
      <c r="B26" s="185" t="s">
        <v>100</v>
      </c>
      <c r="C26" s="921">
        <v>2</v>
      </c>
      <c r="D26" s="921">
        <v>2</v>
      </c>
      <c r="E26" s="921">
        <v>2</v>
      </c>
      <c r="F26" s="921"/>
      <c r="G26" s="921"/>
      <c r="H26" s="720"/>
      <c r="I26" s="889"/>
      <c r="J26" s="230">
        <f t="shared" si="17"/>
        <v>0</v>
      </c>
      <c r="K26" s="230">
        <f t="shared" si="18"/>
        <v>0</v>
      </c>
      <c r="L26" s="123"/>
      <c r="M26" s="906" t="s">
        <v>37</v>
      </c>
      <c r="N26" s="920" t="s">
        <v>42</v>
      </c>
      <c r="O26" s="42">
        <f t="shared" ref="O26:T26" si="26">C41</f>
        <v>46</v>
      </c>
      <c r="P26" s="42">
        <f t="shared" si="26"/>
        <v>18</v>
      </c>
      <c r="Q26" s="42">
        <f t="shared" si="26"/>
        <v>28</v>
      </c>
      <c r="R26" s="42">
        <f t="shared" si="26"/>
        <v>4</v>
      </c>
      <c r="S26" s="42">
        <f t="shared" si="26"/>
        <v>2</v>
      </c>
      <c r="T26" s="42">
        <f t="shared" si="26"/>
        <v>2</v>
      </c>
    </row>
    <row r="27" spans="1:20" ht="12" customHeight="1" x14ac:dyDescent="0.2">
      <c r="A27" s="315" t="s">
        <v>101</v>
      </c>
      <c r="B27" s="185" t="s">
        <v>102</v>
      </c>
      <c r="C27" s="921">
        <v>90</v>
      </c>
      <c r="D27" s="921">
        <v>50</v>
      </c>
      <c r="E27" s="921">
        <v>60</v>
      </c>
      <c r="F27" s="921">
        <v>12</v>
      </c>
      <c r="G27" s="921">
        <v>5</v>
      </c>
      <c r="H27" s="745">
        <v>6</v>
      </c>
      <c r="I27" s="889" t="s">
        <v>69</v>
      </c>
      <c r="J27" s="230">
        <f t="shared" si="17"/>
        <v>0</v>
      </c>
      <c r="K27" s="230">
        <f t="shared" si="18"/>
        <v>5</v>
      </c>
      <c r="L27" s="123"/>
      <c r="M27" s="74"/>
      <c r="N27" s="324" t="s">
        <v>38</v>
      </c>
      <c r="O27" s="42">
        <f t="shared" ref="O27:T27" si="27">C37</f>
        <v>57</v>
      </c>
      <c r="P27" s="42">
        <f t="shared" si="27"/>
        <v>30</v>
      </c>
      <c r="Q27" s="42">
        <f t="shared" si="27"/>
        <v>35</v>
      </c>
      <c r="R27" s="42">
        <f t="shared" si="27"/>
        <v>2</v>
      </c>
      <c r="S27" s="42">
        <f t="shared" si="27"/>
        <v>1</v>
      </c>
      <c r="T27" s="42">
        <f t="shared" si="27"/>
        <v>0</v>
      </c>
    </row>
    <row r="28" spans="1:20" ht="12" customHeight="1" x14ac:dyDescent="0.2">
      <c r="A28" s="315" t="s">
        <v>103</v>
      </c>
      <c r="B28" s="185" t="s">
        <v>104</v>
      </c>
      <c r="C28" s="921">
        <v>135</v>
      </c>
      <c r="D28" s="921">
        <v>50</v>
      </c>
      <c r="E28" s="921">
        <v>75</v>
      </c>
      <c r="F28" s="921">
        <v>20</v>
      </c>
      <c r="G28" s="921">
        <v>10</v>
      </c>
      <c r="H28" s="745">
        <v>15</v>
      </c>
      <c r="I28" s="889" t="s">
        <v>69</v>
      </c>
      <c r="J28" s="230">
        <f t="shared" si="17"/>
        <v>0</v>
      </c>
      <c r="K28" s="230">
        <f t="shared" si="18"/>
        <v>10</v>
      </c>
      <c r="L28" s="123"/>
      <c r="M28" s="74"/>
      <c r="N28" s="324" t="s">
        <v>39</v>
      </c>
      <c r="O28" s="42">
        <f t="shared" ref="O28:T28" si="28">C38</f>
        <v>70</v>
      </c>
      <c r="P28" s="42">
        <f t="shared" si="28"/>
        <v>30</v>
      </c>
      <c r="Q28" s="42">
        <f t="shared" si="28"/>
        <v>67</v>
      </c>
      <c r="R28" s="42">
        <f t="shared" si="28"/>
        <v>7</v>
      </c>
      <c r="S28" s="42">
        <f t="shared" si="28"/>
        <v>6</v>
      </c>
      <c r="T28" s="42">
        <f t="shared" si="28"/>
        <v>0</v>
      </c>
    </row>
    <row r="29" spans="1:20" ht="12" customHeight="1" x14ac:dyDescent="0.2">
      <c r="A29" s="315" t="s">
        <v>105</v>
      </c>
      <c r="B29" s="185" t="s">
        <v>106</v>
      </c>
      <c r="C29" s="921">
        <v>80</v>
      </c>
      <c r="D29" s="921">
        <v>80</v>
      </c>
      <c r="E29" s="921">
        <v>60</v>
      </c>
      <c r="F29" s="921">
        <v>10</v>
      </c>
      <c r="G29" s="921">
        <v>5</v>
      </c>
      <c r="H29" s="745">
        <v>10</v>
      </c>
      <c r="I29" s="889" t="s">
        <v>69</v>
      </c>
      <c r="J29" s="230">
        <f t="shared" si="17"/>
        <v>0</v>
      </c>
      <c r="K29" s="230">
        <f t="shared" si="18"/>
        <v>5</v>
      </c>
      <c r="L29" s="123"/>
      <c r="M29" s="74"/>
      <c r="N29" s="324" t="s">
        <v>40</v>
      </c>
      <c r="O29" s="42">
        <f t="shared" ref="O29:T29" si="29">C39</f>
        <v>53</v>
      </c>
      <c r="P29" s="42">
        <f t="shared" si="29"/>
        <v>29</v>
      </c>
      <c r="Q29" s="42">
        <f t="shared" si="29"/>
        <v>38</v>
      </c>
      <c r="R29" s="42">
        <f t="shared" si="29"/>
        <v>3</v>
      </c>
      <c r="S29" s="42">
        <f t="shared" si="29"/>
        <v>2</v>
      </c>
      <c r="T29" s="42">
        <f t="shared" si="29"/>
        <v>0</v>
      </c>
    </row>
    <row r="30" spans="1:20" ht="12" customHeight="1" x14ac:dyDescent="0.2">
      <c r="A30" s="315" t="s">
        <v>109</v>
      </c>
      <c r="B30" s="185" t="s">
        <v>110</v>
      </c>
      <c r="C30" s="921">
        <v>60</v>
      </c>
      <c r="D30" s="921">
        <v>30</v>
      </c>
      <c r="E30" s="921">
        <v>55</v>
      </c>
      <c r="F30" s="921">
        <v>20</v>
      </c>
      <c r="G30" s="720">
        <v>10</v>
      </c>
      <c r="H30" s="745">
        <v>20</v>
      </c>
      <c r="I30" s="889" t="s">
        <v>69</v>
      </c>
      <c r="J30" s="230">
        <f t="shared" si="17"/>
        <v>0</v>
      </c>
      <c r="K30" s="230">
        <f t="shared" si="18"/>
        <v>10</v>
      </c>
      <c r="L30" s="123"/>
      <c r="M30" s="74"/>
      <c r="N30" s="324" t="s">
        <v>41</v>
      </c>
      <c r="O30" s="42">
        <f t="shared" ref="O30:T30" si="30">C40</f>
        <v>73</v>
      </c>
      <c r="P30" s="42">
        <f t="shared" si="30"/>
        <v>26</v>
      </c>
      <c r="Q30" s="42">
        <f t="shared" si="30"/>
        <v>31</v>
      </c>
      <c r="R30" s="42">
        <f t="shared" si="30"/>
        <v>3</v>
      </c>
      <c r="S30" s="42">
        <f t="shared" si="30"/>
        <v>3</v>
      </c>
      <c r="T30" s="42">
        <f t="shared" si="30"/>
        <v>0</v>
      </c>
    </row>
    <row r="31" spans="1:20" ht="12.75" customHeight="1" x14ac:dyDescent="0.2">
      <c r="A31" s="315" t="s">
        <v>111</v>
      </c>
      <c r="B31" s="185" t="s">
        <v>33</v>
      </c>
      <c r="C31" s="699">
        <v>24</v>
      </c>
      <c r="D31" s="699">
        <v>16</v>
      </c>
      <c r="E31" s="699">
        <v>24</v>
      </c>
      <c r="F31" s="717"/>
      <c r="G31" s="742"/>
      <c r="H31" s="746"/>
      <c r="I31" s="889"/>
      <c r="J31" s="230">
        <f t="shared" si="17"/>
        <v>0</v>
      </c>
      <c r="K31" s="230">
        <f t="shared" si="18"/>
        <v>0</v>
      </c>
      <c r="L31" s="123"/>
      <c r="M31" s="74"/>
      <c r="N31" s="324" t="s">
        <v>480</v>
      </c>
      <c r="O31" s="42">
        <f t="shared" ref="O31:T31" si="31">C44</f>
        <v>53</v>
      </c>
      <c r="P31" s="42">
        <f t="shared" si="31"/>
        <v>30</v>
      </c>
      <c r="Q31" s="42">
        <f t="shared" si="31"/>
        <v>31</v>
      </c>
      <c r="R31" s="42">
        <f t="shared" si="31"/>
        <v>4</v>
      </c>
      <c r="S31" s="42">
        <f t="shared" si="31"/>
        <v>2</v>
      </c>
      <c r="T31" s="42">
        <f t="shared" si="31"/>
        <v>0</v>
      </c>
    </row>
    <row r="32" spans="1:20" ht="12.75" customHeight="1" x14ac:dyDescent="0.2">
      <c r="A32" s="907" t="s">
        <v>768</v>
      </c>
      <c r="B32" s="185" t="s">
        <v>108</v>
      </c>
      <c r="C32" s="921">
        <v>9</v>
      </c>
      <c r="D32" s="921">
        <v>5</v>
      </c>
      <c r="E32" s="921">
        <v>5</v>
      </c>
      <c r="F32" s="719"/>
      <c r="G32" s="921">
        <v>1</v>
      </c>
      <c r="H32" s="746"/>
      <c r="I32" s="889"/>
      <c r="J32" s="230"/>
      <c r="K32" s="230"/>
      <c r="L32" s="123"/>
      <c r="M32" s="74"/>
      <c r="N32" s="324" t="s">
        <v>44</v>
      </c>
      <c r="O32" s="42">
        <f t="shared" ref="O32:T32" si="32">C43</f>
        <v>54</v>
      </c>
      <c r="P32" s="42">
        <f t="shared" si="32"/>
        <v>32</v>
      </c>
      <c r="Q32" s="42">
        <f t="shared" si="32"/>
        <v>40</v>
      </c>
      <c r="R32" s="42">
        <f t="shared" si="32"/>
        <v>4</v>
      </c>
      <c r="S32" s="42">
        <f t="shared" si="32"/>
        <v>3</v>
      </c>
      <c r="T32" s="42">
        <f t="shared" si="32"/>
        <v>0</v>
      </c>
    </row>
    <row r="33" spans="1:21" ht="12.75" customHeight="1" x14ac:dyDescent="0.2">
      <c r="A33" s="907" t="s">
        <v>114</v>
      </c>
      <c r="B33" s="185"/>
      <c r="C33" s="921">
        <v>78</v>
      </c>
      <c r="D33" s="921">
        <v>14</v>
      </c>
      <c r="E33" s="921">
        <v>20</v>
      </c>
      <c r="F33" s="719"/>
      <c r="G33" s="720"/>
      <c r="H33" s="746"/>
      <c r="I33" s="889"/>
      <c r="J33" s="230"/>
      <c r="K33" s="230"/>
      <c r="L33" s="123"/>
      <c r="M33" s="74"/>
      <c r="N33" s="919" t="s">
        <v>43</v>
      </c>
      <c r="O33" s="42">
        <f t="shared" ref="O33:T33" si="33">C42</f>
        <v>40</v>
      </c>
      <c r="P33" s="42">
        <f t="shared" si="33"/>
        <v>40</v>
      </c>
      <c r="Q33" s="42">
        <f t="shared" si="33"/>
        <v>40</v>
      </c>
      <c r="R33" s="42">
        <f t="shared" si="33"/>
        <v>2</v>
      </c>
      <c r="S33" s="42">
        <f t="shared" si="33"/>
        <v>2</v>
      </c>
      <c r="T33" s="42">
        <f t="shared" si="33"/>
        <v>0</v>
      </c>
    </row>
    <row r="34" spans="1:21" ht="12.75" customHeight="1" x14ac:dyDescent="0.2">
      <c r="A34" s="651"/>
      <c r="B34" s="228" t="s">
        <v>117</v>
      </c>
      <c r="C34" s="16">
        <f t="shared" ref="C34:E34" si="34">SUM(C20:C33)</f>
        <v>952</v>
      </c>
      <c r="D34" s="16">
        <f t="shared" si="34"/>
        <v>550</v>
      </c>
      <c r="E34" s="16">
        <f t="shared" si="34"/>
        <v>630</v>
      </c>
      <c r="F34" s="16">
        <f>SUM(F20:F31)</f>
        <v>123</v>
      </c>
      <c r="G34" s="16">
        <f>SUM(G20:G32)</f>
        <v>56</v>
      </c>
      <c r="H34" s="16">
        <f>SUM(H20:H31)</f>
        <v>51</v>
      </c>
      <c r="I34" s="889"/>
      <c r="J34" s="230"/>
      <c r="K34" s="230"/>
      <c r="L34" s="123"/>
      <c r="M34" s="74"/>
      <c r="N34" s="324" t="s">
        <v>46</v>
      </c>
      <c r="O34" s="42">
        <f t="shared" ref="O34:T34" si="35">C45</f>
        <v>45</v>
      </c>
      <c r="P34" s="42">
        <f t="shared" si="35"/>
        <v>0</v>
      </c>
      <c r="Q34" s="42">
        <f t="shared" si="35"/>
        <v>0</v>
      </c>
      <c r="R34" s="42">
        <f t="shared" si="35"/>
        <v>0</v>
      </c>
      <c r="S34" s="42">
        <f t="shared" si="35"/>
        <v>0</v>
      </c>
      <c r="T34" s="42">
        <f t="shared" si="35"/>
        <v>0</v>
      </c>
    </row>
    <row r="35" spans="1:21" ht="12" customHeight="1" x14ac:dyDescent="0.2">
      <c r="A35" s="651"/>
      <c r="B35" s="11"/>
      <c r="C35" s="8"/>
      <c r="D35" s="8"/>
      <c r="E35" s="8"/>
      <c r="F35" s="8"/>
      <c r="G35" s="148"/>
      <c r="H35" s="148"/>
      <c r="I35" s="105"/>
      <c r="J35" s="230"/>
      <c r="K35" s="230"/>
      <c r="L35" s="154"/>
      <c r="M35" s="92"/>
      <c r="N35" s="744" t="s">
        <v>15</v>
      </c>
      <c r="O35" s="224">
        <f t="shared" ref="O35:T35" si="36">SUM(O26:O34)</f>
        <v>491</v>
      </c>
      <c r="P35" s="224">
        <f t="shared" si="36"/>
        <v>235</v>
      </c>
      <c r="Q35" s="224">
        <f t="shared" si="36"/>
        <v>310</v>
      </c>
      <c r="R35" s="224">
        <f t="shared" si="36"/>
        <v>29</v>
      </c>
      <c r="S35" s="224">
        <f t="shared" si="36"/>
        <v>21</v>
      </c>
      <c r="T35" s="224">
        <f t="shared" si="36"/>
        <v>2</v>
      </c>
    </row>
    <row r="36" spans="1:21" ht="15" customHeight="1" x14ac:dyDescent="0.25">
      <c r="A36" s="1412" t="s">
        <v>118</v>
      </c>
      <c r="B36" s="1413"/>
      <c r="C36" s="653" t="s">
        <v>5</v>
      </c>
      <c r="D36" s="653" t="s">
        <v>6</v>
      </c>
      <c r="E36" s="653" t="s">
        <v>7</v>
      </c>
      <c r="F36" s="653" t="s">
        <v>8</v>
      </c>
      <c r="G36" s="653" t="s">
        <v>9</v>
      </c>
      <c r="H36" s="16" t="s">
        <v>63</v>
      </c>
      <c r="I36" s="889"/>
      <c r="J36" s="230"/>
      <c r="K36" s="230"/>
      <c r="L36" s="123"/>
      <c r="M36" s="1687" t="s">
        <v>733</v>
      </c>
      <c r="N36" s="324" t="s">
        <v>734</v>
      </c>
      <c r="O36" s="42">
        <f t="shared" ref="O36:T36" si="37">C68</f>
        <v>43</v>
      </c>
      <c r="P36" s="42">
        <f t="shared" si="37"/>
        <v>49</v>
      </c>
      <c r="Q36" s="42">
        <f t="shared" si="37"/>
        <v>43</v>
      </c>
      <c r="R36" s="42">
        <f t="shared" si="37"/>
        <v>8</v>
      </c>
      <c r="S36" s="42">
        <f t="shared" si="37"/>
        <v>2</v>
      </c>
      <c r="T36" s="42">
        <f t="shared" si="37"/>
        <v>0</v>
      </c>
    </row>
    <row r="37" spans="1:21" ht="15" customHeight="1" x14ac:dyDescent="0.2">
      <c r="A37" s="315" t="s">
        <v>119</v>
      </c>
      <c r="B37" s="185" t="s">
        <v>120</v>
      </c>
      <c r="C37" s="921">
        <v>57</v>
      </c>
      <c r="D37" s="921">
        <v>30</v>
      </c>
      <c r="E37" s="921">
        <v>35</v>
      </c>
      <c r="F37" s="921">
        <v>2</v>
      </c>
      <c r="G37" s="921">
        <v>1</v>
      </c>
      <c r="H37" s="723"/>
      <c r="I37" s="889" t="s">
        <v>69</v>
      </c>
      <c r="J37" s="230">
        <f t="shared" ref="J37:J45" si="38">IF(I37="*",G37,0)</f>
        <v>0</v>
      </c>
      <c r="K37" s="230">
        <f t="shared" ref="K37:K45" si="39">IF(I37="**",G37,0)</f>
        <v>1</v>
      </c>
      <c r="L37" s="123"/>
      <c r="M37" s="1657"/>
      <c r="N37" s="324" t="s">
        <v>735</v>
      </c>
      <c r="O37" s="42">
        <f t="shared" ref="O37:T37" si="40">C69</f>
        <v>53</v>
      </c>
      <c r="P37" s="42">
        <f t="shared" si="40"/>
        <v>43</v>
      </c>
      <c r="Q37" s="42">
        <f t="shared" si="40"/>
        <v>44</v>
      </c>
      <c r="R37" s="42">
        <f t="shared" si="40"/>
        <v>15</v>
      </c>
      <c r="S37" s="42">
        <f t="shared" si="40"/>
        <v>2</v>
      </c>
      <c r="T37" s="42">
        <f t="shared" si="40"/>
        <v>5</v>
      </c>
    </row>
    <row r="38" spans="1:21" ht="15" customHeight="1" x14ac:dyDescent="0.2">
      <c r="A38" s="315" t="s">
        <v>769</v>
      </c>
      <c r="B38" s="185" t="s">
        <v>122</v>
      </c>
      <c r="C38" s="921">
        <v>70</v>
      </c>
      <c r="D38" s="921">
        <v>30</v>
      </c>
      <c r="E38" s="921">
        <v>67</v>
      </c>
      <c r="F38" s="921">
        <v>7</v>
      </c>
      <c r="G38" s="921">
        <v>6</v>
      </c>
      <c r="H38" s="747"/>
      <c r="I38" s="889" t="s">
        <v>69</v>
      </c>
      <c r="J38" s="230">
        <f t="shared" si="38"/>
        <v>0</v>
      </c>
      <c r="K38" s="230">
        <f t="shared" si="39"/>
        <v>6</v>
      </c>
      <c r="L38" s="123"/>
      <c r="M38" s="1657"/>
      <c r="N38" s="324" t="s">
        <v>736</v>
      </c>
      <c r="O38" s="42">
        <f t="shared" ref="O38:T38" si="41">C70</f>
        <v>54</v>
      </c>
      <c r="P38" s="42">
        <f t="shared" si="41"/>
        <v>49</v>
      </c>
      <c r="Q38" s="42">
        <f t="shared" si="41"/>
        <v>42</v>
      </c>
      <c r="R38" s="42">
        <f t="shared" si="41"/>
        <v>15</v>
      </c>
      <c r="S38" s="42">
        <f t="shared" si="41"/>
        <v>2</v>
      </c>
      <c r="T38" s="42">
        <f t="shared" si="41"/>
        <v>5</v>
      </c>
    </row>
    <row r="39" spans="1:21" ht="12" customHeight="1" x14ac:dyDescent="0.2">
      <c r="A39" s="315" t="s">
        <v>123</v>
      </c>
      <c r="B39" s="185" t="s">
        <v>124</v>
      </c>
      <c r="C39" s="921">
        <v>53</v>
      </c>
      <c r="D39" s="921">
        <v>29</v>
      </c>
      <c r="E39" s="921">
        <v>38</v>
      </c>
      <c r="F39" s="921">
        <v>3</v>
      </c>
      <c r="G39" s="921">
        <v>2</v>
      </c>
      <c r="H39" s="747"/>
      <c r="I39" s="889" t="s">
        <v>69</v>
      </c>
      <c r="J39" s="230">
        <f t="shared" si="38"/>
        <v>0</v>
      </c>
      <c r="K39" s="230">
        <f t="shared" si="39"/>
        <v>2</v>
      </c>
      <c r="L39" s="123"/>
      <c r="M39" s="1657"/>
      <c r="N39" s="324" t="s">
        <v>737</v>
      </c>
      <c r="O39" s="42">
        <f t="shared" ref="O39:T39" si="42">C71</f>
        <v>58</v>
      </c>
      <c r="P39" s="42">
        <f t="shared" si="42"/>
        <v>43</v>
      </c>
      <c r="Q39" s="42">
        <f t="shared" si="42"/>
        <v>49</v>
      </c>
      <c r="R39" s="42">
        <f t="shared" si="42"/>
        <v>3</v>
      </c>
      <c r="S39" s="42">
        <f t="shared" si="42"/>
        <v>2</v>
      </c>
      <c r="T39" s="42">
        <f t="shared" si="42"/>
        <v>0</v>
      </c>
    </row>
    <row r="40" spans="1:21" ht="12" customHeight="1" x14ac:dyDescent="0.2">
      <c r="A40" s="315" t="s">
        <v>125</v>
      </c>
      <c r="B40" s="185" t="s">
        <v>126</v>
      </c>
      <c r="C40" s="921">
        <v>73</v>
      </c>
      <c r="D40" s="921">
        <v>26</v>
      </c>
      <c r="E40" s="921">
        <v>31</v>
      </c>
      <c r="F40" s="921">
        <v>3</v>
      </c>
      <c r="G40" s="921">
        <v>3</v>
      </c>
      <c r="H40" s="748"/>
      <c r="I40" s="889" t="s">
        <v>69</v>
      </c>
      <c r="J40" s="230">
        <f t="shared" si="38"/>
        <v>0</v>
      </c>
      <c r="K40" s="230">
        <f t="shared" si="39"/>
        <v>3</v>
      </c>
      <c r="L40" s="123"/>
      <c r="M40" s="1657"/>
      <c r="N40" s="324" t="s">
        <v>160</v>
      </c>
      <c r="O40" s="42">
        <f t="shared" ref="O40:T40" si="43">SUM(C72:C73)</f>
        <v>58</v>
      </c>
      <c r="P40" s="42">
        <f t="shared" si="43"/>
        <v>22</v>
      </c>
      <c r="Q40" s="42">
        <f t="shared" si="43"/>
        <v>54</v>
      </c>
      <c r="R40" s="42">
        <f t="shared" si="43"/>
        <v>16</v>
      </c>
      <c r="S40" s="42">
        <f t="shared" si="43"/>
        <v>2</v>
      </c>
      <c r="T40" s="42">
        <f t="shared" si="43"/>
        <v>0</v>
      </c>
    </row>
    <row r="41" spans="1:21" ht="12" customHeight="1" x14ac:dyDescent="0.2">
      <c r="A41" s="315" t="s">
        <v>127</v>
      </c>
      <c r="B41" s="185" t="s">
        <v>128</v>
      </c>
      <c r="C41" s="743">
        <v>46</v>
      </c>
      <c r="D41" s="743">
        <v>18</v>
      </c>
      <c r="E41" s="743">
        <v>28</v>
      </c>
      <c r="F41" s="743">
        <v>4</v>
      </c>
      <c r="G41" s="743">
        <v>2</v>
      </c>
      <c r="H41" s="745">
        <v>2</v>
      </c>
      <c r="I41" s="889" t="s">
        <v>69</v>
      </c>
      <c r="J41" s="230">
        <f t="shared" si="38"/>
        <v>0</v>
      </c>
      <c r="K41" s="230">
        <f t="shared" si="39"/>
        <v>2</v>
      </c>
      <c r="L41" s="123"/>
      <c r="M41" s="1658"/>
      <c r="N41" s="744" t="s">
        <v>15</v>
      </c>
      <c r="O41" s="224">
        <f t="shared" ref="O41:T41" si="44">SUM(O36:O40)</f>
        <v>266</v>
      </c>
      <c r="P41" s="224">
        <f t="shared" si="44"/>
        <v>206</v>
      </c>
      <c r="Q41" s="224">
        <f t="shared" si="44"/>
        <v>232</v>
      </c>
      <c r="R41" s="224">
        <f t="shared" si="44"/>
        <v>57</v>
      </c>
      <c r="S41" s="224">
        <f t="shared" si="44"/>
        <v>10</v>
      </c>
      <c r="T41" s="224">
        <f t="shared" si="44"/>
        <v>10</v>
      </c>
    </row>
    <row r="42" spans="1:21" ht="12" customHeight="1" x14ac:dyDescent="0.2">
      <c r="A42" s="315" t="s">
        <v>129</v>
      </c>
      <c r="B42" s="185" t="s">
        <v>130</v>
      </c>
      <c r="C42" s="921">
        <v>40</v>
      </c>
      <c r="D42" s="921">
        <v>40</v>
      </c>
      <c r="E42" s="921">
        <v>40</v>
      </c>
      <c r="F42" s="921">
        <v>2</v>
      </c>
      <c r="G42" s="699">
        <v>2</v>
      </c>
      <c r="H42" s="747"/>
      <c r="I42" s="889" t="s">
        <v>69</v>
      </c>
      <c r="J42" s="230">
        <f t="shared" si="38"/>
        <v>0</v>
      </c>
      <c r="K42" s="230">
        <f t="shared" si="39"/>
        <v>2</v>
      </c>
      <c r="L42" s="123"/>
      <c r="M42" s="1659" t="s">
        <v>50</v>
      </c>
      <c r="N42" s="920" t="s">
        <v>51</v>
      </c>
      <c r="O42" s="42">
        <f>C5+C6</f>
        <v>182</v>
      </c>
      <c r="P42" s="42">
        <f t="shared" ref="P42:P43" si="45">D6</f>
        <v>130</v>
      </c>
      <c r="Q42" s="42">
        <f t="shared" ref="Q42:S42" si="46">E10</f>
        <v>57</v>
      </c>
      <c r="R42" s="72">
        <f t="shared" si="46"/>
        <v>11</v>
      </c>
      <c r="S42" s="42">
        <f t="shared" si="46"/>
        <v>2</v>
      </c>
      <c r="T42" s="42"/>
    </row>
    <row r="43" spans="1:21" ht="12" customHeight="1" x14ac:dyDescent="0.2">
      <c r="A43" s="315" t="s">
        <v>131</v>
      </c>
      <c r="B43" s="185" t="s">
        <v>132</v>
      </c>
      <c r="C43" s="921">
        <v>54</v>
      </c>
      <c r="D43" s="921">
        <v>32</v>
      </c>
      <c r="E43" s="921">
        <v>40</v>
      </c>
      <c r="F43" s="921">
        <v>4</v>
      </c>
      <c r="G43" s="921">
        <v>3</v>
      </c>
      <c r="H43" s="747"/>
      <c r="I43" s="889" t="s">
        <v>69</v>
      </c>
      <c r="J43" s="230">
        <f t="shared" si="38"/>
        <v>0</v>
      </c>
      <c r="K43" s="230">
        <f t="shared" si="39"/>
        <v>3</v>
      </c>
      <c r="L43" s="123"/>
      <c r="M43" s="1657"/>
      <c r="N43" s="919" t="s">
        <v>52</v>
      </c>
      <c r="O43" s="58"/>
      <c r="P43" s="58">
        <f t="shared" si="45"/>
        <v>58</v>
      </c>
      <c r="Q43" s="58"/>
      <c r="R43" s="72"/>
      <c r="S43" s="58"/>
      <c r="T43" s="42"/>
    </row>
    <row r="44" spans="1:21" ht="12" customHeight="1" x14ac:dyDescent="0.2">
      <c r="A44" s="315" t="s">
        <v>711</v>
      </c>
      <c r="B44" s="185" t="s">
        <v>134</v>
      </c>
      <c r="C44" s="921">
        <v>53</v>
      </c>
      <c r="D44" s="921">
        <v>30</v>
      </c>
      <c r="E44" s="921">
        <v>31</v>
      </c>
      <c r="F44" s="921">
        <v>4</v>
      </c>
      <c r="G44" s="921">
        <v>2</v>
      </c>
      <c r="H44" s="747"/>
      <c r="I44" s="889" t="s">
        <v>69</v>
      </c>
      <c r="J44" s="230">
        <f t="shared" si="38"/>
        <v>0</v>
      </c>
      <c r="K44" s="230">
        <f t="shared" si="39"/>
        <v>2</v>
      </c>
      <c r="L44" s="123"/>
      <c r="M44" s="1658"/>
      <c r="N44" s="744" t="s">
        <v>15</v>
      </c>
      <c r="O44" s="224">
        <f t="shared" ref="O44:S44" si="47">SUM(O42:O43)</f>
        <v>182</v>
      </c>
      <c r="P44" s="224">
        <f t="shared" si="47"/>
        <v>188</v>
      </c>
      <c r="Q44" s="224">
        <f t="shared" si="47"/>
        <v>57</v>
      </c>
      <c r="R44" s="227">
        <f t="shared" si="47"/>
        <v>11</v>
      </c>
      <c r="S44" s="224">
        <f t="shared" si="47"/>
        <v>2</v>
      </c>
      <c r="T44" s="224"/>
      <c r="U44" s="651" t="s">
        <v>751</v>
      </c>
    </row>
    <row r="45" spans="1:21" ht="12.75" customHeight="1" x14ac:dyDescent="0.2">
      <c r="A45" s="315" t="s">
        <v>135</v>
      </c>
      <c r="B45" s="185" t="s">
        <v>136</v>
      </c>
      <c r="C45" s="921">
        <v>45</v>
      </c>
      <c r="D45" s="316"/>
      <c r="E45" s="316"/>
      <c r="F45" s="316"/>
      <c r="G45" s="53"/>
      <c r="H45" s="747"/>
      <c r="I45" s="183"/>
      <c r="J45" s="230">
        <f t="shared" si="38"/>
        <v>0</v>
      </c>
      <c r="K45" s="230">
        <f t="shared" si="39"/>
        <v>0</v>
      </c>
      <c r="L45" s="123"/>
      <c r="M45" s="1688" t="s">
        <v>53</v>
      </c>
      <c r="N45" s="107" t="s">
        <v>54</v>
      </c>
      <c r="O45" s="58">
        <f t="shared" ref="O45:P45" si="48">C15</f>
        <v>51</v>
      </c>
      <c r="P45" s="58">
        <f t="shared" si="48"/>
        <v>21</v>
      </c>
      <c r="Q45" s="58"/>
      <c r="R45" s="72"/>
      <c r="S45" s="42"/>
      <c r="T45" s="42"/>
    </row>
    <row r="46" spans="1:21" ht="12.75" customHeight="1" x14ac:dyDescent="0.2">
      <c r="A46" s="651"/>
      <c r="B46" s="228" t="s">
        <v>139</v>
      </c>
      <c r="C46" s="16">
        <f>SUM(C37:C45)</f>
        <v>491</v>
      </c>
      <c r="D46" s="16">
        <f t="shared" ref="D46:H46" si="49">SUM(D37:D44)</f>
        <v>235</v>
      </c>
      <c r="E46" s="16">
        <f t="shared" si="49"/>
        <v>310</v>
      </c>
      <c r="F46" s="16">
        <f t="shared" si="49"/>
        <v>29</v>
      </c>
      <c r="G46" s="16">
        <f t="shared" si="49"/>
        <v>21</v>
      </c>
      <c r="H46" s="16">
        <f t="shared" si="49"/>
        <v>2</v>
      </c>
      <c r="I46" s="889"/>
      <c r="J46" s="230"/>
      <c r="K46" s="230"/>
      <c r="L46" s="123"/>
      <c r="M46" s="1660"/>
      <c r="N46" s="105" t="s">
        <v>55</v>
      </c>
      <c r="O46" s="58">
        <f t="shared" ref="O46:P46" si="50">C16</f>
        <v>39</v>
      </c>
      <c r="P46" s="58">
        <f t="shared" si="50"/>
        <v>34</v>
      </c>
      <c r="Q46" s="58"/>
      <c r="R46" s="72"/>
      <c r="S46" s="42"/>
      <c r="T46" s="42"/>
    </row>
    <row r="47" spans="1:21" ht="12.75" customHeight="1" x14ac:dyDescent="0.2">
      <c r="A47" s="651"/>
      <c r="B47" s="108"/>
      <c r="C47" s="109"/>
      <c r="D47" s="109"/>
      <c r="E47" s="109"/>
      <c r="F47" s="109"/>
      <c r="G47" s="148"/>
      <c r="H47" s="8"/>
      <c r="I47" s="889"/>
      <c r="J47" s="230"/>
      <c r="K47" s="230"/>
      <c r="L47" s="123"/>
      <c r="M47" s="1660"/>
      <c r="N47" s="105" t="s">
        <v>56</v>
      </c>
      <c r="O47" s="58">
        <f t="shared" ref="O47:P47" si="51">C17</f>
        <v>45</v>
      </c>
      <c r="P47" s="58">
        <f t="shared" si="51"/>
        <v>19</v>
      </c>
      <c r="Q47" s="58">
        <f t="shared" ref="Q47:S47" si="52">E11</f>
        <v>49</v>
      </c>
      <c r="R47" s="72">
        <f t="shared" si="52"/>
        <v>37</v>
      </c>
      <c r="S47" s="42">
        <f t="shared" si="52"/>
        <v>4</v>
      </c>
      <c r="T47" s="58"/>
    </row>
    <row r="48" spans="1:21" ht="12.75" customHeight="1" x14ac:dyDescent="0.25">
      <c r="A48" s="1412" t="s">
        <v>770</v>
      </c>
      <c r="B48" s="1413"/>
      <c r="C48" s="653" t="s">
        <v>5</v>
      </c>
      <c r="D48" s="653" t="s">
        <v>6</v>
      </c>
      <c r="E48" s="653" t="s">
        <v>7</v>
      </c>
      <c r="F48" s="653" t="s">
        <v>8</v>
      </c>
      <c r="G48" s="653" t="s">
        <v>9</v>
      </c>
      <c r="H48" s="634" t="s">
        <v>63</v>
      </c>
      <c r="I48" s="889"/>
      <c r="J48" s="230"/>
      <c r="K48" s="230"/>
      <c r="L48" s="123"/>
      <c r="M48" s="1661"/>
      <c r="N48" s="84" t="s">
        <v>57</v>
      </c>
      <c r="O48" s="58"/>
      <c r="P48" s="58"/>
      <c r="Q48" s="58"/>
      <c r="R48" s="72">
        <v>6</v>
      </c>
      <c r="S48" s="42"/>
      <c r="T48" s="58">
        <f>H12</f>
        <v>1</v>
      </c>
    </row>
    <row r="49" spans="1:20" ht="15" customHeight="1" x14ac:dyDescent="0.2">
      <c r="A49" s="315" t="s">
        <v>141</v>
      </c>
      <c r="B49" s="185"/>
      <c r="C49" s="316">
        <v>89</v>
      </c>
      <c r="D49" s="316">
        <v>33</v>
      </c>
      <c r="E49" s="316">
        <v>35</v>
      </c>
      <c r="F49" s="316">
        <v>5</v>
      </c>
      <c r="G49" s="53">
        <v>5</v>
      </c>
      <c r="H49" s="225">
        <v>5</v>
      </c>
      <c r="I49" s="889" t="s">
        <v>69</v>
      </c>
      <c r="J49" s="230">
        <f t="shared" ref="J49:J55" si="53">IF(I49="*",G49,0)</f>
        <v>0</v>
      </c>
      <c r="K49" s="230">
        <f t="shared" ref="K49:K55" si="54">IF(I49="**",G49,0)</f>
        <v>5</v>
      </c>
      <c r="L49" s="123"/>
      <c r="M49" s="651" t="s">
        <v>15</v>
      </c>
      <c r="N49" s="105"/>
      <c r="O49" s="224">
        <f t="shared" ref="O49:Q49" si="55">SUM(O45:O47)+O44+O41+O35+O25+O14+O12+O11+O13</f>
        <v>4546</v>
      </c>
      <c r="P49" s="224">
        <f t="shared" si="55"/>
        <v>3494</v>
      </c>
      <c r="Q49" s="224">
        <f t="shared" si="55"/>
        <v>3613</v>
      </c>
      <c r="R49" s="227">
        <f>SUM(R45:R48)+R44+R41+R35+R25+R14+R12+R11</f>
        <v>1935</v>
      </c>
      <c r="S49" s="224">
        <f>SUM(S45:S47)+S44+S41+S35+S25+S14+S12+S11</f>
        <v>520</v>
      </c>
      <c r="T49" s="224">
        <f>SUM(T45:T48)+T44+T41+T35+T25+T14+T12+T11</f>
        <v>368</v>
      </c>
    </row>
    <row r="50" spans="1:20" ht="15" customHeight="1" x14ac:dyDescent="0.2">
      <c r="A50" s="315" t="s">
        <v>143</v>
      </c>
      <c r="B50" s="185" t="s">
        <v>144</v>
      </c>
      <c r="C50" s="316">
        <v>25</v>
      </c>
      <c r="D50" s="316">
        <v>9</v>
      </c>
      <c r="E50" s="316">
        <v>11</v>
      </c>
      <c r="F50" s="316">
        <v>8</v>
      </c>
      <c r="G50" s="316">
        <v>3</v>
      </c>
      <c r="H50" s="225">
        <v>6</v>
      </c>
      <c r="I50" s="889" t="s">
        <v>69</v>
      </c>
      <c r="J50" s="230">
        <f t="shared" si="53"/>
        <v>0</v>
      </c>
      <c r="K50" s="230">
        <f t="shared" si="54"/>
        <v>3</v>
      </c>
      <c r="L50" s="123"/>
      <c r="M50" s="105" t="s">
        <v>747</v>
      </c>
      <c r="N50" s="105"/>
      <c r="O50" s="105"/>
      <c r="P50" s="105"/>
      <c r="Q50" s="105"/>
      <c r="R50" s="105"/>
      <c r="S50" s="105"/>
      <c r="T50" s="651"/>
    </row>
    <row r="51" spans="1:20" ht="15" customHeight="1" x14ac:dyDescent="0.2">
      <c r="A51" s="315" t="s">
        <v>485</v>
      </c>
      <c r="B51" s="185" t="s">
        <v>146</v>
      </c>
      <c r="C51" s="316">
        <v>22</v>
      </c>
      <c r="D51" s="316">
        <v>16</v>
      </c>
      <c r="E51" s="316">
        <v>30</v>
      </c>
      <c r="F51" s="693">
        <v>4</v>
      </c>
      <c r="G51" s="316">
        <v>3</v>
      </c>
      <c r="H51" s="35"/>
      <c r="I51" s="889" t="s">
        <v>69</v>
      </c>
      <c r="J51" s="230">
        <f t="shared" si="53"/>
        <v>0</v>
      </c>
      <c r="K51" s="230">
        <f t="shared" si="54"/>
        <v>3</v>
      </c>
      <c r="L51" s="123"/>
      <c r="M51" s="1459" t="s">
        <v>150</v>
      </c>
      <c r="N51" s="1623"/>
      <c r="O51" s="1623"/>
      <c r="P51" s="1623"/>
      <c r="Q51" s="1623"/>
      <c r="R51" s="1623"/>
      <c r="S51" s="1623"/>
      <c r="T51" s="1623"/>
    </row>
    <row r="52" spans="1:20" ht="12.75" customHeight="1" x14ac:dyDescent="0.2">
      <c r="A52" s="315" t="s">
        <v>148</v>
      </c>
      <c r="B52" s="185" t="s">
        <v>149</v>
      </c>
      <c r="C52" s="316">
        <v>40</v>
      </c>
      <c r="D52" s="316">
        <v>5</v>
      </c>
      <c r="E52" s="901">
        <v>15</v>
      </c>
      <c r="F52" s="693">
        <v>12</v>
      </c>
      <c r="G52" s="53">
        <v>3</v>
      </c>
      <c r="H52" s="35"/>
      <c r="I52" s="889" t="s">
        <v>69</v>
      </c>
      <c r="J52" s="230">
        <f t="shared" si="53"/>
        <v>0</v>
      </c>
      <c r="K52" s="230">
        <f t="shared" si="54"/>
        <v>3</v>
      </c>
      <c r="L52" s="123"/>
      <c r="M52" s="651"/>
      <c r="N52" s="651"/>
      <c r="O52" s="651"/>
      <c r="P52" s="651"/>
      <c r="Q52" s="651"/>
      <c r="R52" s="651"/>
      <c r="S52" s="651"/>
      <c r="T52" s="651"/>
    </row>
    <row r="53" spans="1:20" ht="12.75" customHeight="1" x14ac:dyDescent="0.2">
      <c r="A53" s="315" t="s">
        <v>486</v>
      </c>
      <c r="B53" s="185" t="s">
        <v>152</v>
      </c>
      <c r="C53" s="316">
        <v>6</v>
      </c>
      <c r="D53" s="316">
        <v>6</v>
      </c>
      <c r="E53" s="316">
        <v>6</v>
      </c>
      <c r="F53" s="693">
        <v>2</v>
      </c>
      <c r="G53" s="53">
        <v>2</v>
      </c>
      <c r="H53" s="35"/>
      <c r="I53" s="889"/>
      <c r="J53" s="230">
        <f t="shared" si="53"/>
        <v>0</v>
      </c>
      <c r="K53" s="230">
        <f t="shared" si="54"/>
        <v>0</v>
      </c>
      <c r="L53" s="123"/>
      <c r="M53" s="651"/>
      <c r="N53" s="651"/>
      <c r="O53" s="651"/>
      <c r="P53" s="651"/>
      <c r="Q53" s="651"/>
      <c r="R53" s="651"/>
      <c r="S53" s="651"/>
      <c r="T53" s="651"/>
    </row>
    <row r="54" spans="1:20" ht="12.75" customHeight="1" x14ac:dyDescent="0.2">
      <c r="A54" s="315" t="s">
        <v>154</v>
      </c>
      <c r="B54" s="185"/>
      <c r="C54" s="316">
        <v>20</v>
      </c>
      <c r="D54" s="901">
        <v>8</v>
      </c>
      <c r="E54" s="901">
        <v>14</v>
      </c>
      <c r="F54" s="693">
        <v>2</v>
      </c>
      <c r="G54" s="53">
        <v>2</v>
      </c>
      <c r="H54" s="35"/>
      <c r="I54" s="889" t="s">
        <v>69</v>
      </c>
      <c r="J54" s="230">
        <f t="shared" si="53"/>
        <v>0</v>
      </c>
      <c r="K54" s="230">
        <f t="shared" si="54"/>
        <v>2</v>
      </c>
      <c r="L54" s="123"/>
      <c r="M54" s="651"/>
      <c r="N54" s="651"/>
      <c r="O54" s="651"/>
      <c r="P54" s="651"/>
      <c r="Q54" s="651"/>
      <c r="R54" s="651"/>
      <c r="S54" s="651"/>
      <c r="T54" s="651"/>
    </row>
    <row r="55" spans="1:20" ht="12.75" customHeight="1" x14ac:dyDescent="0.2">
      <c r="A55" s="315" t="s">
        <v>155</v>
      </c>
      <c r="B55" s="185"/>
      <c r="C55" s="316">
        <v>20</v>
      </c>
      <c r="D55" s="901">
        <v>10</v>
      </c>
      <c r="E55" s="901">
        <v>20</v>
      </c>
      <c r="F55" s="693">
        <v>10</v>
      </c>
      <c r="G55" s="53">
        <v>5</v>
      </c>
      <c r="H55" s="35"/>
      <c r="I55" s="889" t="s">
        <v>69</v>
      </c>
      <c r="J55" s="230">
        <f t="shared" si="53"/>
        <v>0</v>
      </c>
      <c r="K55" s="230">
        <f t="shared" si="54"/>
        <v>5</v>
      </c>
      <c r="L55" s="123"/>
      <c r="M55" s="651"/>
      <c r="N55" s="651"/>
      <c r="O55" s="651"/>
      <c r="P55" s="651"/>
      <c r="Q55" s="651"/>
      <c r="R55" s="651"/>
      <c r="S55" s="651"/>
      <c r="T55" s="651"/>
    </row>
    <row r="56" spans="1:20" ht="12.75" customHeight="1" x14ac:dyDescent="0.2">
      <c r="A56" s="315" t="s">
        <v>752</v>
      </c>
      <c r="B56" s="185"/>
      <c r="C56" s="316">
        <v>12</v>
      </c>
      <c r="D56" s="901">
        <v>0</v>
      </c>
      <c r="E56" s="901">
        <v>18</v>
      </c>
      <c r="F56" s="167"/>
      <c r="G56" s="101"/>
      <c r="H56" s="35"/>
      <c r="I56" s="183"/>
      <c r="J56" s="230"/>
      <c r="K56" s="230"/>
      <c r="L56" s="123"/>
      <c r="M56" s="651"/>
      <c r="N56" s="651"/>
      <c r="O56" s="651"/>
      <c r="P56" s="651"/>
      <c r="Q56" s="651"/>
      <c r="R56" s="651"/>
      <c r="S56" s="651"/>
      <c r="T56" s="651"/>
    </row>
    <row r="57" spans="1:20" ht="12.75" customHeight="1" x14ac:dyDescent="0.2">
      <c r="A57" s="315" t="s">
        <v>692</v>
      </c>
      <c r="B57" s="185" t="s">
        <v>159</v>
      </c>
      <c r="C57" s="699">
        <v>65</v>
      </c>
      <c r="D57" s="699">
        <v>10</v>
      </c>
      <c r="E57" s="699">
        <v>12</v>
      </c>
      <c r="F57" s="749"/>
      <c r="G57" s="699">
        <v>5</v>
      </c>
      <c r="H57" s="699"/>
      <c r="I57" s="889" t="s">
        <v>69</v>
      </c>
      <c r="J57" s="230">
        <f>IF(I57="*",G57,0)</f>
        <v>0</v>
      </c>
      <c r="K57" s="230">
        <f>IF(I57="**",G57,0)</f>
        <v>5</v>
      </c>
      <c r="L57" s="123"/>
      <c r="M57" s="651"/>
      <c r="N57" s="651"/>
      <c r="O57" s="651"/>
      <c r="P57" s="651"/>
      <c r="Q57" s="651"/>
      <c r="R57" s="651"/>
      <c r="S57" s="651"/>
      <c r="T57" s="651"/>
    </row>
    <row r="58" spans="1:20" ht="12.75" customHeight="1" x14ac:dyDescent="0.2">
      <c r="A58" s="907" t="s">
        <v>693</v>
      </c>
      <c r="B58" s="185"/>
      <c r="C58" s="921">
        <v>15</v>
      </c>
      <c r="D58" s="921"/>
      <c r="E58" s="921">
        <v>8</v>
      </c>
      <c r="F58" s="741"/>
      <c r="G58" s="921"/>
      <c r="H58" s="921"/>
      <c r="I58" s="889"/>
      <c r="J58" s="230"/>
      <c r="K58" s="230"/>
      <c r="L58" s="123"/>
      <c r="M58" s="651"/>
      <c r="N58" s="651"/>
      <c r="O58" s="651"/>
      <c r="P58" s="651"/>
      <c r="Q58" s="651"/>
      <c r="R58" s="651"/>
      <c r="S58" s="651"/>
      <c r="T58" s="651"/>
    </row>
    <row r="59" spans="1:20" ht="12.75" customHeight="1" x14ac:dyDescent="0.2">
      <c r="A59" s="651"/>
      <c r="B59" s="228" t="s">
        <v>167</v>
      </c>
      <c r="C59" s="16">
        <f t="shared" ref="C59:H59" si="56">SUM(C49:C58)</f>
        <v>314</v>
      </c>
      <c r="D59" s="16">
        <f t="shared" si="56"/>
        <v>97</v>
      </c>
      <c r="E59" s="16">
        <f t="shared" si="56"/>
        <v>169</v>
      </c>
      <c r="F59" s="16">
        <f t="shared" si="56"/>
        <v>43</v>
      </c>
      <c r="G59" s="16">
        <f t="shared" si="56"/>
        <v>28</v>
      </c>
      <c r="H59" s="16">
        <f t="shared" si="56"/>
        <v>11</v>
      </c>
      <c r="I59" s="889"/>
      <c r="J59" s="230"/>
      <c r="K59" s="230"/>
      <c r="L59" s="123"/>
      <c r="M59" s="651"/>
      <c r="N59" s="651"/>
      <c r="O59" s="651"/>
      <c r="P59" s="651"/>
      <c r="Q59" s="651"/>
      <c r="R59" s="651"/>
      <c r="S59" s="651"/>
      <c r="T59" s="651"/>
    </row>
    <row r="60" spans="1:20" ht="12.75" customHeight="1" x14ac:dyDescent="0.2">
      <c r="A60" s="651"/>
      <c r="B60" s="46"/>
      <c r="C60" s="148"/>
      <c r="D60" s="148"/>
      <c r="E60" s="148"/>
      <c r="F60" s="8"/>
      <c r="G60" s="148"/>
      <c r="H60" s="8"/>
      <c r="I60" s="889"/>
      <c r="J60" s="230"/>
      <c r="K60" s="230"/>
      <c r="L60" s="123"/>
      <c r="M60" s="651"/>
      <c r="N60" s="651"/>
      <c r="O60" s="651"/>
      <c r="P60" s="651"/>
      <c r="Q60" s="651"/>
      <c r="R60" s="651"/>
      <c r="S60" s="651"/>
      <c r="T60" s="651"/>
    </row>
    <row r="61" spans="1:20" ht="12.75" customHeight="1" x14ac:dyDescent="0.25">
      <c r="A61" s="1412" t="s">
        <v>771</v>
      </c>
      <c r="B61" s="1413"/>
      <c r="C61" s="653" t="s">
        <v>5</v>
      </c>
      <c r="D61" s="653" t="s">
        <v>6</v>
      </c>
      <c r="E61" s="653" t="s">
        <v>7</v>
      </c>
      <c r="F61" s="653" t="s">
        <v>8</v>
      </c>
      <c r="G61" s="16" t="s">
        <v>9</v>
      </c>
      <c r="H61" s="16" t="s">
        <v>63</v>
      </c>
      <c r="I61" s="118"/>
      <c r="J61" s="230"/>
      <c r="K61" s="230"/>
      <c r="L61" s="123"/>
      <c r="M61" s="651"/>
      <c r="N61" s="651"/>
      <c r="O61" s="651"/>
      <c r="P61" s="651"/>
      <c r="Q61" s="651"/>
      <c r="R61" s="651"/>
      <c r="S61" s="651"/>
      <c r="T61" s="651"/>
    </row>
    <row r="62" spans="1:20" ht="12.75" customHeight="1" x14ac:dyDescent="0.2">
      <c r="A62" s="315" t="s">
        <v>169</v>
      </c>
      <c r="B62" s="185" t="s">
        <v>170</v>
      </c>
      <c r="C62" s="79">
        <v>41</v>
      </c>
      <c r="D62" s="79">
        <v>41</v>
      </c>
      <c r="E62" s="79">
        <v>51</v>
      </c>
      <c r="F62" s="79" t="s">
        <v>753</v>
      </c>
      <c r="G62" s="316">
        <v>6</v>
      </c>
      <c r="H62" s="35"/>
      <c r="I62" s="183" t="s">
        <v>81</v>
      </c>
      <c r="J62" s="230">
        <f t="shared" ref="J62:J64" si="57">IF(I62="*",G62,0)</f>
        <v>6</v>
      </c>
      <c r="K62" s="230">
        <f t="shared" ref="K62:K64" si="58">IF(I62="**",G62,0)</f>
        <v>0</v>
      </c>
      <c r="L62" s="123"/>
      <c r="M62" s="651"/>
      <c r="N62" s="651"/>
      <c r="O62" s="651"/>
      <c r="P62" s="651"/>
      <c r="Q62" s="651"/>
      <c r="R62" s="651"/>
      <c r="S62" s="651"/>
      <c r="T62" s="651"/>
    </row>
    <row r="63" spans="1:20" ht="12" customHeight="1" x14ac:dyDescent="0.2">
      <c r="A63" s="315" t="s">
        <v>171</v>
      </c>
      <c r="B63" s="185" t="s">
        <v>172</v>
      </c>
      <c r="C63" s="79">
        <v>1</v>
      </c>
      <c r="D63" s="79">
        <v>2</v>
      </c>
      <c r="E63" s="79">
        <v>2</v>
      </c>
      <c r="F63" s="79" t="s">
        <v>753</v>
      </c>
      <c r="G63" s="79"/>
      <c r="H63" s="35"/>
      <c r="I63" s="183"/>
      <c r="J63" s="230">
        <f t="shared" si="57"/>
        <v>0</v>
      </c>
      <c r="K63" s="230">
        <f t="shared" si="58"/>
        <v>0</v>
      </c>
      <c r="L63" s="123"/>
      <c r="M63" s="651"/>
      <c r="N63" s="651"/>
      <c r="O63" s="651"/>
      <c r="P63" s="651"/>
      <c r="Q63" s="651"/>
      <c r="R63" s="651"/>
      <c r="S63" s="651"/>
      <c r="T63" s="651"/>
    </row>
    <row r="64" spans="1:20" ht="15.75" customHeight="1" x14ac:dyDescent="0.2">
      <c r="A64" s="315" t="s">
        <v>173</v>
      </c>
      <c r="B64" s="185" t="s">
        <v>174</v>
      </c>
      <c r="C64" s="79">
        <v>18</v>
      </c>
      <c r="D64" s="79">
        <v>26</v>
      </c>
      <c r="E64" s="79">
        <v>25</v>
      </c>
      <c r="F64" s="79" t="s">
        <v>753</v>
      </c>
      <c r="G64" s="316">
        <v>7</v>
      </c>
      <c r="H64" s="35"/>
      <c r="I64" s="183" t="s">
        <v>81</v>
      </c>
      <c r="J64" s="230">
        <f t="shared" si="57"/>
        <v>7</v>
      </c>
      <c r="K64" s="230">
        <f t="shared" si="58"/>
        <v>0</v>
      </c>
      <c r="L64" s="123"/>
      <c r="M64" s="651"/>
      <c r="N64" s="651"/>
      <c r="O64" s="651"/>
      <c r="P64" s="651"/>
      <c r="Q64" s="651"/>
      <c r="R64" s="651"/>
      <c r="S64" s="651"/>
      <c r="T64" s="651"/>
    </row>
    <row r="65" spans="1:20" ht="12.75" customHeight="1" x14ac:dyDescent="0.2">
      <c r="A65" s="651"/>
      <c r="B65" s="228" t="s">
        <v>772</v>
      </c>
      <c r="C65" s="16">
        <f t="shared" ref="C65:H65" si="59">SUM(C62:C64)</f>
        <v>60</v>
      </c>
      <c r="D65" s="16">
        <f t="shared" si="59"/>
        <v>69</v>
      </c>
      <c r="E65" s="16">
        <f t="shared" si="59"/>
        <v>78</v>
      </c>
      <c r="F65" s="16">
        <f t="shared" si="59"/>
        <v>0</v>
      </c>
      <c r="G65" s="16">
        <f t="shared" si="59"/>
        <v>13</v>
      </c>
      <c r="H65" s="16">
        <f t="shared" si="59"/>
        <v>0</v>
      </c>
      <c r="I65" s="889"/>
      <c r="J65" s="230"/>
      <c r="K65" s="230"/>
      <c r="L65" s="123"/>
      <c r="M65" s="651"/>
      <c r="N65" s="651"/>
      <c r="O65" s="651"/>
      <c r="P65" s="651"/>
      <c r="Q65" s="651"/>
      <c r="R65" s="651"/>
      <c r="S65" s="651"/>
      <c r="T65" s="651"/>
    </row>
    <row r="66" spans="1:20" ht="12.75" customHeight="1" x14ac:dyDescent="0.2">
      <c r="A66" s="651"/>
      <c r="B66" s="46"/>
      <c r="C66" s="148"/>
      <c r="D66" s="148"/>
      <c r="E66" s="148"/>
      <c r="F66" s="148"/>
      <c r="G66" s="148"/>
      <c r="H66" s="8"/>
      <c r="I66" s="889"/>
      <c r="J66" s="230"/>
      <c r="K66" s="230"/>
      <c r="L66" s="123"/>
      <c r="M66" s="651"/>
      <c r="N66" s="651"/>
      <c r="O66" s="651"/>
      <c r="P66" s="651"/>
      <c r="Q66" s="651"/>
      <c r="R66" s="651"/>
      <c r="S66" s="651"/>
      <c r="T66" s="651"/>
    </row>
    <row r="67" spans="1:20" ht="15" customHeight="1" x14ac:dyDescent="0.25">
      <c r="A67" s="1412" t="s">
        <v>773</v>
      </c>
      <c r="B67" s="1413"/>
      <c r="C67" s="653" t="s">
        <v>5</v>
      </c>
      <c r="D67" s="653" t="s">
        <v>6</v>
      </c>
      <c r="E67" s="653" t="s">
        <v>7</v>
      </c>
      <c r="F67" s="653" t="s">
        <v>8</v>
      </c>
      <c r="G67" s="653" t="s">
        <v>9</v>
      </c>
      <c r="H67" s="16" t="s">
        <v>63</v>
      </c>
      <c r="I67" s="889"/>
      <c r="J67" s="230"/>
      <c r="K67" s="230"/>
      <c r="L67" s="123"/>
      <c r="M67" s="651"/>
      <c r="N67" s="651"/>
      <c r="O67" s="651"/>
      <c r="P67" s="651"/>
      <c r="Q67" s="651"/>
      <c r="R67" s="651"/>
      <c r="S67" s="651"/>
      <c r="T67" s="651"/>
    </row>
    <row r="68" spans="1:20" ht="12" customHeight="1" x14ac:dyDescent="0.2">
      <c r="A68" s="315" t="s">
        <v>713</v>
      </c>
      <c r="B68" s="185" t="s">
        <v>714</v>
      </c>
      <c r="C68" s="693">
        <v>43</v>
      </c>
      <c r="D68" s="693">
        <v>49</v>
      </c>
      <c r="E68" s="693">
        <v>43</v>
      </c>
      <c r="F68" s="693">
        <v>8</v>
      </c>
      <c r="G68" s="693">
        <v>2</v>
      </c>
      <c r="H68" s="315"/>
      <c r="I68" s="183" t="s">
        <v>81</v>
      </c>
      <c r="J68" s="230">
        <f t="shared" ref="J68:J73" si="60">IF(I68="*",G68,0)</f>
        <v>2</v>
      </c>
      <c r="K68" s="230">
        <f t="shared" ref="K68:K73" si="61">IF(I68="**",G68,0)</f>
        <v>0</v>
      </c>
      <c r="L68" s="123"/>
      <c r="M68" s="651"/>
      <c r="N68" s="651"/>
      <c r="O68" s="651"/>
      <c r="P68" s="651"/>
      <c r="Q68" s="651"/>
      <c r="R68" s="651"/>
      <c r="S68" s="651"/>
      <c r="T68" s="651"/>
    </row>
    <row r="69" spans="1:20" ht="12" customHeight="1" x14ac:dyDescent="0.2">
      <c r="A69" s="315" t="s">
        <v>715</v>
      </c>
      <c r="B69" s="185" t="s">
        <v>166</v>
      </c>
      <c r="C69" s="693">
        <v>53</v>
      </c>
      <c r="D69" s="693">
        <v>43</v>
      </c>
      <c r="E69" s="693">
        <v>44</v>
      </c>
      <c r="F69" s="693">
        <v>15</v>
      </c>
      <c r="G69" s="693">
        <v>2</v>
      </c>
      <c r="H69" s="225">
        <v>5</v>
      </c>
      <c r="I69" s="183" t="s">
        <v>81</v>
      </c>
      <c r="J69" s="230">
        <f t="shared" si="60"/>
        <v>2</v>
      </c>
      <c r="K69" s="230">
        <f t="shared" si="61"/>
        <v>0</v>
      </c>
      <c r="L69" s="123"/>
      <c r="M69" s="651"/>
      <c r="N69" s="651"/>
      <c r="O69" s="651"/>
      <c r="P69" s="651"/>
      <c r="Q69" s="651"/>
      <c r="R69" s="651"/>
      <c r="S69" s="651"/>
      <c r="T69" s="651"/>
    </row>
    <row r="70" spans="1:20" ht="15.75" customHeight="1" x14ac:dyDescent="0.2">
      <c r="A70" s="315" t="s">
        <v>716</v>
      </c>
      <c r="B70" s="185" t="s">
        <v>717</v>
      </c>
      <c r="C70" s="693">
        <v>54</v>
      </c>
      <c r="D70" s="693">
        <v>49</v>
      </c>
      <c r="E70" s="693">
        <v>42</v>
      </c>
      <c r="F70" s="693">
        <v>15</v>
      </c>
      <c r="G70" s="693">
        <v>2</v>
      </c>
      <c r="H70" s="225">
        <v>5</v>
      </c>
      <c r="I70" s="183" t="s">
        <v>81</v>
      </c>
      <c r="J70" s="230">
        <f t="shared" si="60"/>
        <v>2</v>
      </c>
      <c r="K70" s="230">
        <f t="shared" si="61"/>
        <v>0</v>
      </c>
      <c r="L70" s="123"/>
      <c r="M70" s="651"/>
      <c r="N70" s="651"/>
      <c r="O70" s="651"/>
      <c r="P70" s="651"/>
      <c r="Q70" s="651"/>
      <c r="R70" s="651"/>
      <c r="S70" s="651"/>
      <c r="T70" s="651"/>
    </row>
    <row r="71" spans="1:20" ht="15.75" customHeight="1" x14ac:dyDescent="0.2">
      <c r="A71" s="315" t="s">
        <v>718</v>
      </c>
      <c r="B71" s="185" t="s">
        <v>719</v>
      </c>
      <c r="C71" s="693">
        <v>58</v>
      </c>
      <c r="D71" s="693">
        <v>43</v>
      </c>
      <c r="E71" s="693">
        <v>49</v>
      </c>
      <c r="F71" s="693">
        <v>3</v>
      </c>
      <c r="G71" s="693">
        <v>2</v>
      </c>
      <c r="H71" s="315"/>
      <c r="I71" s="183" t="s">
        <v>81</v>
      </c>
      <c r="J71" s="230">
        <f t="shared" si="60"/>
        <v>2</v>
      </c>
      <c r="K71" s="230">
        <f t="shared" si="61"/>
        <v>0</v>
      </c>
      <c r="L71" s="123"/>
      <c r="M71" s="651"/>
      <c r="N71" s="651"/>
      <c r="O71" s="651"/>
      <c r="P71" s="651"/>
      <c r="Q71" s="651"/>
      <c r="R71" s="651"/>
      <c r="S71" s="651"/>
      <c r="T71" s="651"/>
    </row>
    <row r="72" spans="1:20" ht="11.25" customHeight="1" x14ac:dyDescent="0.2">
      <c r="A72" s="907" t="s">
        <v>160</v>
      </c>
      <c r="B72" s="185" t="s">
        <v>161</v>
      </c>
      <c r="C72" s="693">
        <v>45</v>
      </c>
      <c r="D72" s="693">
        <v>15</v>
      </c>
      <c r="E72" s="693">
        <v>40</v>
      </c>
      <c r="F72" s="693">
        <v>13</v>
      </c>
      <c r="G72" s="693">
        <v>2</v>
      </c>
      <c r="H72" s="315"/>
      <c r="I72" s="183" t="s">
        <v>81</v>
      </c>
      <c r="J72" s="230">
        <f t="shared" si="60"/>
        <v>2</v>
      </c>
      <c r="K72" s="230">
        <f t="shared" si="61"/>
        <v>0</v>
      </c>
      <c r="L72" s="123"/>
      <c r="M72" s="651"/>
      <c r="N72" s="651"/>
      <c r="O72" s="651"/>
      <c r="P72" s="651"/>
      <c r="Q72" s="651"/>
      <c r="R72" s="651"/>
      <c r="S72" s="651"/>
      <c r="T72" s="651"/>
    </row>
    <row r="73" spans="1:20" ht="12.75" customHeight="1" x14ac:dyDescent="0.2">
      <c r="A73" s="651"/>
      <c r="B73" s="185" t="s">
        <v>162</v>
      </c>
      <c r="C73" s="693">
        <v>13</v>
      </c>
      <c r="D73" s="693">
        <v>7</v>
      </c>
      <c r="E73" s="693">
        <v>14</v>
      </c>
      <c r="F73" s="693">
        <v>3</v>
      </c>
      <c r="G73" s="693">
        <v>0</v>
      </c>
      <c r="H73" s="315"/>
      <c r="I73" s="183" t="s">
        <v>81</v>
      </c>
      <c r="J73" s="230">
        <f t="shared" si="60"/>
        <v>0</v>
      </c>
      <c r="K73" s="230">
        <f t="shared" si="61"/>
        <v>0</v>
      </c>
      <c r="L73" s="123"/>
      <c r="M73" s="651"/>
      <c r="N73" s="651"/>
      <c r="O73" s="651"/>
      <c r="P73" s="651"/>
      <c r="Q73" s="651"/>
      <c r="R73" s="651"/>
      <c r="S73" s="651"/>
      <c r="T73" s="651"/>
    </row>
    <row r="74" spans="1:20" ht="12.75" customHeight="1" x14ac:dyDescent="0.2">
      <c r="A74" s="651"/>
      <c r="B74" s="228" t="s">
        <v>774</v>
      </c>
      <c r="C74" s="16">
        <f t="shared" ref="C74:H74" si="62">SUM(C68:C73)</f>
        <v>266</v>
      </c>
      <c r="D74" s="16">
        <f t="shared" si="62"/>
        <v>206</v>
      </c>
      <c r="E74" s="16">
        <f t="shared" si="62"/>
        <v>232</v>
      </c>
      <c r="F74" s="16">
        <f t="shared" si="62"/>
        <v>57</v>
      </c>
      <c r="G74" s="16">
        <f t="shared" si="62"/>
        <v>10</v>
      </c>
      <c r="H74" s="16">
        <f t="shared" si="62"/>
        <v>10</v>
      </c>
      <c r="I74" s="889"/>
      <c r="J74" s="230"/>
      <c r="K74" s="230"/>
      <c r="L74" s="123"/>
      <c r="M74" s="651"/>
      <c r="N74" s="651"/>
      <c r="O74" s="651"/>
      <c r="P74" s="651"/>
      <c r="Q74" s="651"/>
      <c r="R74" s="651"/>
      <c r="S74" s="651"/>
      <c r="T74" s="651"/>
    </row>
    <row r="75" spans="1:20" ht="12.75" customHeight="1" x14ac:dyDescent="0.2">
      <c r="A75" s="651"/>
      <c r="B75" s="651"/>
      <c r="C75" s="8"/>
      <c r="D75" s="8"/>
      <c r="E75" s="8"/>
      <c r="F75" s="8"/>
      <c r="G75" s="148"/>
      <c r="H75" s="8"/>
      <c r="I75" s="1"/>
      <c r="J75" s="877"/>
      <c r="K75" s="10"/>
      <c r="L75" s="193"/>
      <c r="M75" s="10"/>
      <c r="N75" s="10"/>
      <c r="O75" s="10"/>
      <c r="P75" s="651"/>
      <c r="Q75" s="651"/>
      <c r="R75" s="651"/>
      <c r="S75" s="651"/>
      <c r="T75" s="651"/>
    </row>
    <row r="76" spans="1:20" ht="12.75" customHeight="1" x14ac:dyDescent="0.25">
      <c r="A76" s="1412" t="s">
        <v>491</v>
      </c>
      <c r="B76" s="1413"/>
      <c r="C76" s="653" t="s">
        <v>5</v>
      </c>
      <c r="D76" s="653" t="s">
        <v>178</v>
      </c>
      <c r="E76" s="653" t="s">
        <v>179</v>
      </c>
      <c r="F76" s="653" t="s">
        <v>7</v>
      </c>
      <c r="G76" s="653" t="s">
        <v>8</v>
      </c>
      <c r="H76" s="16" t="s">
        <v>9</v>
      </c>
      <c r="I76" s="16" t="s">
        <v>63</v>
      </c>
      <c r="J76" s="889"/>
      <c r="K76" s="121"/>
      <c r="L76" s="123"/>
      <c r="M76" s="10"/>
      <c r="N76" s="10"/>
      <c r="O76" s="10"/>
      <c r="P76" s="651"/>
      <c r="Q76" s="651"/>
      <c r="R76" s="651"/>
      <c r="S76" s="651"/>
      <c r="T76" s="651"/>
    </row>
    <row r="77" spans="1:20" ht="15" customHeight="1" x14ac:dyDescent="0.25">
      <c r="A77" s="315" t="s">
        <v>492</v>
      </c>
      <c r="B77" s="185" t="s">
        <v>214</v>
      </c>
      <c r="C77" s="316">
        <v>42</v>
      </c>
      <c r="D77" s="316">
        <v>24</v>
      </c>
      <c r="E77" s="316"/>
      <c r="F77" s="316">
        <v>52</v>
      </c>
      <c r="G77" s="316">
        <v>46</v>
      </c>
      <c r="H77" s="316">
        <v>19</v>
      </c>
      <c r="I77" s="125"/>
      <c r="J77" s="889" t="s">
        <v>81</v>
      </c>
      <c r="K77" s="39"/>
      <c r="L77" s="123"/>
      <c r="M77" s="10"/>
      <c r="N77" s="10"/>
      <c r="O77" s="10"/>
      <c r="P77" s="651"/>
      <c r="Q77" s="651"/>
      <c r="R77" s="651"/>
      <c r="S77" s="651"/>
      <c r="T77" s="651"/>
    </row>
    <row r="78" spans="1:20" ht="15" customHeight="1" x14ac:dyDescent="0.25">
      <c r="A78" s="315" t="s">
        <v>494</v>
      </c>
      <c r="B78" s="185" t="s">
        <v>183</v>
      </c>
      <c r="C78" s="316"/>
      <c r="D78" s="316"/>
      <c r="E78" s="316">
        <v>48</v>
      </c>
      <c r="F78" s="316"/>
      <c r="G78" s="79"/>
      <c r="H78" s="316"/>
      <c r="I78" s="125"/>
      <c r="J78" s="889"/>
      <c r="K78" s="39"/>
      <c r="L78" s="123"/>
      <c r="M78" s="124"/>
      <c r="N78" s="10"/>
      <c r="O78" s="10"/>
      <c r="P78" s="651"/>
      <c r="Q78" s="651"/>
      <c r="R78" s="651"/>
      <c r="S78" s="651"/>
      <c r="T78" s="651"/>
    </row>
    <row r="79" spans="1:20" ht="14.25" customHeight="1" x14ac:dyDescent="0.25">
      <c r="A79" s="315" t="s">
        <v>495</v>
      </c>
      <c r="B79" s="185" t="s">
        <v>185</v>
      </c>
      <c r="C79" s="316">
        <v>148</v>
      </c>
      <c r="D79" s="316">
        <v>37</v>
      </c>
      <c r="E79" s="316"/>
      <c r="F79" s="316">
        <v>55</v>
      </c>
      <c r="G79" s="316">
        <v>8</v>
      </c>
      <c r="H79" s="316">
        <v>8</v>
      </c>
      <c r="I79" s="125"/>
      <c r="J79" s="889" t="s">
        <v>81</v>
      </c>
      <c r="K79" s="39"/>
      <c r="L79" s="123"/>
      <c r="M79" s="124"/>
      <c r="N79" s="10"/>
      <c r="O79" s="10"/>
      <c r="P79" s="651"/>
      <c r="Q79" s="651"/>
      <c r="R79" s="651"/>
      <c r="S79" s="651"/>
      <c r="T79" s="651"/>
    </row>
    <row r="80" spans="1:20" ht="14.25" customHeight="1" x14ac:dyDescent="0.25">
      <c r="A80" s="315" t="s">
        <v>775</v>
      </c>
      <c r="B80" s="185" t="s">
        <v>776</v>
      </c>
      <c r="C80" s="79">
        <v>0</v>
      </c>
      <c r="D80" s="79">
        <v>0</v>
      </c>
      <c r="E80" s="79"/>
      <c r="F80" s="79">
        <v>0</v>
      </c>
      <c r="G80" s="79">
        <v>0</v>
      </c>
      <c r="H80" s="79">
        <v>0</v>
      </c>
      <c r="I80" s="125"/>
      <c r="J80" s="889" t="s">
        <v>81</v>
      </c>
      <c r="K80" s="39"/>
      <c r="L80" s="123"/>
      <c r="M80" s="124"/>
      <c r="N80" s="10"/>
      <c r="O80" s="10"/>
      <c r="P80" s="651"/>
      <c r="Q80" s="651"/>
      <c r="R80" s="651"/>
      <c r="S80" s="651"/>
      <c r="T80" s="651"/>
    </row>
    <row r="81" spans="1:20" ht="14.25" customHeight="1" x14ac:dyDescent="0.25">
      <c r="A81" s="315" t="s">
        <v>496</v>
      </c>
      <c r="B81" s="185" t="s">
        <v>212</v>
      </c>
      <c r="C81" s="702">
        <v>50</v>
      </c>
      <c r="D81" s="702">
        <v>15</v>
      </c>
      <c r="E81" s="702">
        <v>30</v>
      </c>
      <c r="F81" s="702">
        <v>25</v>
      </c>
      <c r="G81" s="316">
        <v>10</v>
      </c>
      <c r="H81" s="316">
        <v>3</v>
      </c>
      <c r="I81" s="125"/>
      <c r="J81" s="889" t="s">
        <v>81</v>
      </c>
      <c r="K81" s="39"/>
      <c r="L81" s="123"/>
      <c r="M81" s="124"/>
      <c r="N81" s="10"/>
      <c r="O81" s="10"/>
      <c r="P81" s="651"/>
      <c r="Q81" s="651"/>
      <c r="R81" s="651"/>
      <c r="S81" s="651"/>
      <c r="T81" s="651"/>
    </row>
    <row r="82" spans="1:20" ht="14.25" customHeight="1" x14ac:dyDescent="0.25">
      <c r="A82" s="315" t="s">
        <v>497</v>
      </c>
      <c r="B82" s="185" t="s">
        <v>194</v>
      </c>
      <c r="C82" s="316">
        <v>48</v>
      </c>
      <c r="D82" s="316">
        <v>21</v>
      </c>
      <c r="E82" s="316"/>
      <c r="F82" s="316">
        <v>25</v>
      </c>
      <c r="G82" s="316">
        <v>6</v>
      </c>
      <c r="H82" s="316"/>
      <c r="I82" s="125"/>
      <c r="J82" s="889"/>
      <c r="K82" s="39"/>
      <c r="L82" s="123"/>
      <c r="M82" s="124"/>
      <c r="N82" s="10"/>
      <c r="O82" s="10"/>
      <c r="P82" s="651"/>
      <c r="Q82" s="651"/>
      <c r="R82" s="651"/>
      <c r="S82" s="651"/>
      <c r="T82" s="651"/>
    </row>
    <row r="83" spans="1:20" ht="14.25" customHeight="1" x14ac:dyDescent="0.25">
      <c r="A83" s="315" t="s">
        <v>754</v>
      </c>
      <c r="B83" s="185" t="s">
        <v>499</v>
      </c>
      <c r="C83" s="702"/>
      <c r="D83" s="702"/>
      <c r="E83" s="702">
        <v>36</v>
      </c>
      <c r="F83" s="702"/>
      <c r="G83" s="79"/>
      <c r="H83" s="316"/>
      <c r="I83" s="125"/>
      <c r="J83" s="889"/>
      <c r="K83" s="39"/>
      <c r="L83" s="123"/>
      <c r="M83" s="124"/>
      <c r="N83" s="10"/>
      <c r="O83" s="10"/>
      <c r="P83" s="651"/>
      <c r="Q83" s="651"/>
      <c r="R83" s="651"/>
      <c r="S83" s="651"/>
      <c r="T83" s="651"/>
    </row>
    <row r="84" spans="1:20" ht="14.25" customHeight="1" x14ac:dyDescent="0.25">
      <c r="A84" s="315" t="s">
        <v>500</v>
      </c>
      <c r="B84" s="185" t="s">
        <v>228</v>
      </c>
      <c r="C84" s="702">
        <v>40</v>
      </c>
      <c r="D84" s="702">
        <v>8</v>
      </c>
      <c r="E84" s="702"/>
      <c r="F84" s="702">
        <v>12</v>
      </c>
      <c r="G84" s="316">
        <v>5</v>
      </c>
      <c r="H84" s="316">
        <v>5</v>
      </c>
      <c r="I84" s="125"/>
      <c r="J84" s="889" t="s">
        <v>81</v>
      </c>
      <c r="K84" s="39"/>
      <c r="L84" s="123"/>
      <c r="M84" s="124"/>
      <c r="N84" s="10"/>
      <c r="O84" s="10"/>
      <c r="P84" s="651"/>
      <c r="Q84" s="651"/>
      <c r="R84" s="651"/>
      <c r="S84" s="651"/>
      <c r="T84" s="651"/>
    </row>
    <row r="85" spans="1:20" ht="15" customHeight="1" x14ac:dyDescent="0.25">
      <c r="A85" s="315" t="s">
        <v>501</v>
      </c>
      <c r="B85" s="185" t="s">
        <v>216</v>
      </c>
      <c r="C85" s="316">
        <v>75</v>
      </c>
      <c r="D85" s="316">
        <v>60</v>
      </c>
      <c r="E85" s="316"/>
      <c r="F85" s="316">
        <v>75</v>
      </c>
      <c r="G85" s="316">
        <v>15</v>
      </c>
      <c r="H85" s="316">
        <v>3</v>
      </c>
      <c r="I85" s="125"/>
      <c r="J85" s="889" t="s">
        <v>81</v>
      </c>
      <c r="K85" s="39"/>
      <c r="L85" s="123"/>
      <c r="M85" s="124"/>
      <c r="N85" s="10"/>
      <c r="O85" s="10"/>
      <c r="P85" s="651"/>
      <c r="Q85" s="651"/>
      <c r="R85" s="651"/>
      <c r="S85" s="651"/>
      <c r="T85" s="651"/>
    </row>
    <row r="86" spans="1:20" ht="14.25" customHeight="1" x14ac:dyDescent="0.25">
      <c r="A86" s="315" t="s">
        <v>502</v>
      </c>
      <c r="B86" s="185" t="s">
        <v>218</v>
      </c>
      <c r="C86" s="316">
        <v>115</v>
      </c>
      <c r="D86" s="316">
        <v>15</v>
      </c>
      <c r="E86" s="316"/>
      <c r="F86" s="901">
        <v>15</v>
      </c>
      <c r="G86" s="316">
        <v>10</v>
      </c>
      <c r="H86" s="79"/>
      <c r="I86" s="125"/>
      <c r="J86" s="889"/>
      <c r="K86" s="39"/>
      <c r="L86" s="123"/>
      <c r="M86" s="124"/>
      <c r="N86" s="10"/>
      <c r="O86" s="10"/>
      <c r="P86" s="651"/>
      <c r="Q86" s="651"/>
      <c r="R86" s="651"/>
      <c r="S86" s="651"/>
      <c r="T86" s="651"/>
    </row>
    <row r="87" spans="1:20" ht="14.25" customHeight="1" x14ac:dyDescent="0.25">
      <c r="A87" s="315" t="s">
        <v>503</v>
      </c>
      <c r="B87" s="185" t="s">
        <v>220</v>
      </c>
      <c r="C87" s="316">
        <v>11</v>
      </c>
      <c r="D87" s="316">
        <v>6</v>
      </c>
      <c r="E87" s="316"/>
      <c r="F87" s="316">
        <v>12</v>
      </c>
      <c r="G87" s="316">
        <v>3</v>
      </c>
      <c r="H87" s="79"/>
      <c r="I87" s="125"/>
      <c r="J87" s="889"/>
      <c r="K87" s="39"/>
      <c r="L87" s="123"/>
      <c r="M87" s="124"/>
      <c r="N87" s="10"/>
      <c r="O87" s="10"/>
      <c r="P87" s="651"/>
      <c r="Q87" s="651"/>
      <c r="R87" s="651"/>
      <c r="S87" s="651"/>
      <c r="T87" s="651"/>
    </row>
    <row r="88" spans="1:20" ht="14.25" customHeight="1" x14ac:dyDescent="0.25">
      <c r="A88" s="315" t="s">
        <v>504</v>
      </c>
      <c r="B88" s="185" t="s">
        <v>222</v>
      </c>
      <c r="C88" s="316">
        <v>11</v>
      </c>
      <c r="D88" s="316">
        <v>17</v>
      </c>
      <c r="E88" s="316"/>
      <c r="F88" s="316">
        <v>11</v>
      </c>
      <c r="G88" s="316">
        <v>1</v>
      </c>
      <c r="H88" s="316">
        <v>1</v>
      </c>
      <c r="I88" s="125"/>
      <c r="J88" s="889" t="s">
        <v>81</v>
      </c>
      <c r="K88" s="39"/>
      <c r="L88" s="123"/>
      <c r="M88" s="124"/>
      <c r="N88" s="10"/>
      <c r="O88" s="10"/>
      <c r="P88" s="651"/>
      <c r="Q88" s="651"/>
      <c r="R88" s="651"/>
      <c r="S88" s="651"/>
      <c r="T88" s="651"/>
    </row>
    <row r="89" spans="1:20" ht="14.25" customHeight="1" x14ac:dyDescent="0.25">
      <c r="A89" s="315" t="s">
        <v>505</v>
      </c>
      <c r="B89" s="128" t="s">
        <v>224</v>
      </c>
      <c r="C89" s="316">
        <v>98</v>
      </c>
      <c r="D89" s="316">
        <v>106</v>
      </c>
      <c r="E89" s="316"/>
      <c r="F89" s="316">
        <v>78</v>
      </c>
      <c r="G89" s="316">
        <v>6</v>
      </c>
      <c r="H89" s="316">
        <v>4</v>
      </c>
      <c r="I89" s="125"/>
      <c r="J89" s="889"/>
      <c r="K89" s="39"/>
      <c r="L89" s="123"/>
      <c r="M89" s="124"/>
      <c r="N89" s="10"/>
      <c r="O89" s="10"/>
      <c r="P89" s="651"/>
      <c r="Q89" s="651"/>
      <c r="R89" s="651"/>
      <c r="S89" s="651"/>
      <c r="T89" s="651"/>
    </row>
    <row r="90" spans="1:20" ht="14.25" customHeight="1" x14ac:dyDescent="0.25">
      <c r="A90" s="315" t="s">
        <v>506</v>
      </c>
      <c r="B90" s="185" t="s">
        <v>200</v>
      </c>
      <c r="C90" s="316"/>
      <c r="D90" s="316"/>
      <c r="E90" s="316">
        <v>42</v>
      </c>
      <c r="F90" s="316"/>
      <c r="G90" s="79"/>
      <c r="H90" s="79"/>
      <c r="I90" s="125"/>
      <c r="J90" s="889"/>
      <c r="K90" s="39"/>
      <c r="L90" s="123"/>
      <c r="M90" s="124"/>
      <c r="N90" s="10"/>
      <c r="O90" s="10"/>
      <c r="P90" s="651"/>
      <c r="Q90" s="651"/>
      <c r="R90" s="651"/>
      <c r="S90" s="651"/>
      <c r="T90" s="651"/>
    </row>
    <row r="91" spans="1:20" ht="14.25" customHeight="1" x14ac:dyDescent="0.25">
      <c r="A91" s="315" t="s">
        <v>507</v>
      </c>
      <c r="B91" s="185" t="s">
        <v>190</v>
      </c>
      <c r="C91" s="316">
        <v>12</v>
      </c>
      <c r="D91" s="316">
        <v>8</v>
      </c>
      <c r="E91" s="316">
        <v>45</v>
      </c>
      <c r="F91" s="316">
        <v>12</v>
      </c>
      <c r="G91" s="316">
        <v>2</v>
      </c>
      <c r="H91" s="316">
        <v>2</v>
      </c>
      <c r="I91" s="125"/>
      <c r="J91" s="889" t="s">
        <v>81</v>
      </c>
      <c r="K91" s="39"/>
      <c r="L91" s="123"/>
      <c r="M91" s="124"/>
      <c r="N91" s="10"/>
      <c r="O91" s="10"/>
      <c r="P91" s="651"/>
      <c r="Q91" s="651"/>
      <c r="R91" s="651"/>
      <c r="S91" s="651"/>
      <c r="T91" s="651"/>
    </row>
    <row r="92" spans="1:20" ht="14.25" customHeight="1" x14ac:dyDescent="0.25">
      <c r="A92" s="315" t="s">
        <v>508</v>
      </c>
      <c r="B92" s="185" t="s">
        <v>202</v>
      </c>
      <c r="C92" s="316"/>
      <c r="D92" s="316"/>
      <c r="E92" s="316">
        <v>60</v>
      </c>
      <c r="F92" s="316"/>
      <c r="G92" s="79"/>
      <c r="H92" s="79"/>
      <c r="I92" s="125"/>
      <c r="J92" s="889"/>
      <c r="K92" s="39"/>
      <c r="L92" s="123"/>
      <c r="M92" s="124"/>
      <c r="N92" s="10"/>
      <c r="O92" s="10"/>
      <c r="P92" s="651"/>
      <c r="Q92" s="651"/>
      <c r="R92" s="651"/>
      <c r="S92" s="651"/>
      <c r="T92" s="651"/>
    </row>
    <row r="93" spans="1:20" ht="14.25" customHeight="1" x14ac:dyDescent="0.25">
      <c r="A93" s="315" t="s">
        <v>509</v>
      </c>
      <c r="B93" s="185" t="s">
        <v>204</v>
      </c>
      <c r="C93" s="316"/>
      <c r="D93" s="316"/>
      <c r="E93" s="316">
        <v>40</v>
      </c>
      <c r="F93" s="316"/>
      <c r="G93" s="79"/>
      <c r="H93" s="79"/>
      <c r="I93" s="125"/>
      <c r="J93" s="889"/>
      <c r="K93" s="39"/>
      <c r="L93" s="123"/>
      <c r="M93" s="124"/>
      <c r="N93" s="10"/>
      <c r="O93" s="10"/>
      <c r="P93" s="651"/>
      <c r="Q93" s="651"/>
      <c r="R93" s="651"/>
      <c r="S93" s="651"/>
      <c r="T93" s="651"/>
    </row>
    <row r="94" spans="1:20" ht="14.25" customHeight="1" x14ac:dyDescent="0.25">
      <c r="A94" s="315" t="s">
        <v>510</v>
      </c>
      <c r="B94" s="185" t="s">
        <v>230</v>
      </c>
      <c r="C94" s="316">
        <v>43</v>
      </c>
      <c r="D94" s="316">
        <v>27</v>
      </c>
      <c r="E94" s="316"/>
      <c r="F94" s="316">
        <v>44</v>
      </c>
      <c r="G94" s="316">
        <v>5</v>
      </c>
      <c r="H94" s="316">
        <v>6</v>
      </c>
      <c r="I94" s="125"/>
      <c r="J94" s="889" t="s">
        <v>81</v>
      </c>
      <c r="K94" s="39"/>
      <c r="L94" s="123"/>
      <c r="M94" s="124"/>
      <c r="N94" s="10"/>
      <c r="O94" s="10"/>
      <c r="P94" s="651"/>
      <c r="Q94" s="651"/>
      <c r="R94" s="651"/>
      <c r="S94" s="651"/>
      <c r="T94" s="651"/>
    </row>
    <row r="95" spans="1:20" ht="14.25" customHeight="1" x14ac:dyDescent="0.25">
      <c r="A95" s="315" t="s">
        <v>511</v>
      </c>
      <c r="B95" s="185" t="s">
        <v>512</v>
      </c>
      <c r="C95" s="316">
        <v>5</v>
      </c>
      <c r="D95" s="316">
        <v>10</v>
      </c>
      <c r="E95" s="316"/>
      <c r="F95" s="316">
        <v>5</v>
      </c>
      <c r="G95" s="79"/>
      <c r="H95" s="79"/>
      <c r="I95" s="125"/>
      <c r="J95" s="889"/>
      <c r="K95" s="39"/>
      <c r="L95" s="123"/>
      <c r="M95" s="124"/>
      <c r="N95" s="10"/>
      <c r="O95" s="10"/>
      <c r="P95" s="651"/>
      <c r="Q95" s="651"/>
      <c r="R95" s="651"/>
      <c r="S95" s="651"/>
      <c r="T95" s="651"/>
    </row>
    <row r="96" spans="1:20" ht="14.25" customHeight="1" x14ac:dyDescent="0.25">
      <c r="A96" s="315" t="s">
        <v>513</v>
      </c>
      <c r="B96" s="185" t="s">
        <v>232</v>
      </c>
      <c r="C96" s="316">
        <v>5</v>
      </c>
      <c r="D96" s="316"/>
      <c r="E96" s="316">
        <v>50</v>
      </c>
      <c r="F96" s="316">
        <v>5</v>
      </c>
      <c r="G96" s="79"/>
      <c r="H96" s="79"/>
      <c r="I96" s="125"/>
      <c r="J96" s="889"/>
      <c r="K96" s="39"/>
      <c r="L96" s="123"/>
      <c r="M96" s="124"/>
      <c r="N96" s="10"/>
      <c r="O96" s="10"/>
      <c r="P96" s="651"/>
      <c r="Q96" s="651"/>
      <c r="R96" s="651"/>
      <c r="S96" s="651"/>
      <c r="T96" s="651"/>
    </row>
    <row r="97" spans="1:26" ht="14.25" customHeight="1" x14ac:dyDescent="0.25">
      <c r="A97" s="315" t="s">
        <v>137</v>
      </c>
      <c r="B97" s="185" t="s">
        <v>138</v>
      </c>
      <c r="C97" s="316">
        <v>3</v>
      </c>
      <c r="D97" s="316"/>
      <c r="E97" s="316">
        <v>60</v>
      </c>
      <c r="F97" s="316"/>
      <c r="G97" s="79"/>
      <c r="H97" s="79"/>
      <c r="I97" s="125"/>
      <c r="J97" s="889"/>
      <c r="K97" s="39"/>
      <c r="L97" s="123"/>
      <c r="M97" s="124"/>
      <c r="N97" s="10"/>
      <c r="O97" s="10"/>
      <c r="P97" s="651"/>
      <c r="Q97" s="651"/>
      <c r="R97" s="651"/>
      <c r="S97" s="651"/>
      <c r="T97" s="651"/>
    </row>
    <row r="98" spans="1:26" ht="14.25" customHeight="1" x14ac:dyDescent="0.25">
      <c r="A98" s="315" t="s">
        <v>514</v>
      </c>
      <c r="B98" s="185" t="s">
        <v>515</v>
      </c>
      <c r="C98" s="316">
        <v>43</v>
      </c>
      <c r="D98" s="316">
        <v>19</v>
      </c>
      <c r="E98" s="316"/>
      <c r="F98" s="316">
        <v>45</v>
      </c>
      <c r="G98" s="316">
        <v>12</v>
      </c>
      <c r="H98" s="316">
        <v>3</v>
      </c>
      <c r="I98" s="125"/>
      <c r="J98" s="889" t="s">
        <v>81</v>
      </c>
      <c r="K98" s="39"/>
      <c r="L98" s="123"/>
      <c r="M98" s="124"/>
      <c r="N98" s="10"/>
      <c r="O98" s="10"/>
      <c r="P98" s="651"/>
      <c r="Q98" s="651"/>
      <c r="R98" s="651"/>
      <c r="S98" s="651"/>
      <c r="T98" s="651"/>
    </row>
    <row r="99" spans="1:26" ht="14.25" customHeight="1" x14ac:dyDescent="0.25">
      <c r="A99" s="315" t="s">
        <v>516</v>
      </c>
      <c r="B99" s="185" t="s">
        <v>515</v>
      </c>
      <c r="C99" s="316">
        <v>16</v>
      </c>
      <c r="D99" s="316">
        <v>15</v>
      </c>
      <c r="E99" s="316"/>
      <c r="F99" s="316">
        <v>22</v>
      </c>
      <c r="G99" s="316">
        <v>8</v>
      </c>
      <c r="H99" s="316">
        <v>3</v>
      </c>
      <c r="I99" s="125"/>
      <c r="J99" s="889" t="s">
        <v>81</v>
      </c>
      <c r="K99" s="39"/>
      <c r="L99" s="123"/>
      <c r="M99" s="124"/>
      <c r="N99" s="10"/>
      <c r="O99" s="10"/>
      <c r="P99" s="651"/>
      <c r="Q99" s="651"/>
      <c r="R99" s="651"/>
      <c r="S99" s="651"/>
      <c r="T99" s="651"/>
    </row>
    <row r="100" spans="1:26" ht="14.25" customHeight="1" x14ac:dyDescent="0.25">
      <c r="A100" s="315" t="s">
        <v>517</v>
      </c>
      <c r="B100" s="128" t="s">
        <v>208</v>
      </c>
      <c r="C100" s="316">
        <v>10</v>
      </c>
      <c r="D100" s="316">
        <v>12</v>
      </c>
      <c r="E100" s="316"/>
      <c r="F100" s="901">
        <v>10</v>
      </c>
      <c r="G100" s="79"/>
      <c r="H100" s="79"/>
      <c r="I100" s="125"/>
      <c r="J100" s="889"/>
      <c r="K100" s="39"/>
      <c r="L100" s="123"/>
      <c r="M100" s="124"/>
      <c r="N100" s="10"/>
      <c r="O100" s="10"/>
      <c r="P100" s="651"/>
      <c r="Q100" s="651"/>
      <c r="R100" s="651"/>
      <c r="S100" s="651"/>
      <c r="T100" s="651"/>
    </row>
    <row r="101" spans="1:26" ht="14.25" customHeight="1" x14ac:dyDescent="0.25">
      <c r="A101" s="315" t="s">
        <v>518</v>
      </c>
      <c r="B101" s="185" t="s">
        <v>226</v>
      </c>
      <c r="C101" s="316">
        <v>55</v>
      </c>
      <c r="D101" s="316">
        <v>28</v>
      </c>
      <c r="E101" s="316"/>
      <c r="F101" s="901">
        <v>58</v>
      </c>
      <c r="G101" s="316">
        <v>5</v>
      </c>
      <c r="H101" s="316">
        <v>2</v>
      </c>
      <c r="I101" s="231">
        <v>2</v>
      </c>
      <c r="J101" s="889" t="s">
        <v>81</v>
      </c>
      <c r="K101" s="39"/>
      <c r="L101" s="123"/>
      <c r="M101" s="124"/>
      <c r="N101" s="10"/>
      <c r="O101" s="10"/>
      <c r="P101" s="651"/>
      <c r="Q101" s="651"/>
      <c r="R101" s="651"/>
      <c r="S101" s="651"/>
      <c r="T101" s="651"/>
    </row>
    <row r="102" spans="1:26" ht="14.25" customHeight="1" x14ac:dyDescent="0.25">
      <c r="A102" s="315" t="s">
        <v>519</v>
      </c>
      <c r="B102" s="185" t="s">
        <v>210</v>
      </c>
      <c r="C102" s="316">
        <v>23</v>
      </c>
      <c r="D102" s="316">
        <v>17</v>
      </c>
      <c r="E102" s="316">
        <v>21</v>
      </c>
      <c r="F102" s="901">
        <v>27</v>
      </c>
      <c r="G102" s="316">
        <v>8</v>
      </c>
      <c r="H102" s="316">
        <v>4</v>
      </c>
      <c r="I102" s="125"/>
      <c r="J102" s="889" t="s">
        <v>81</v>
      </c>
      <c r="K102" s="39"/>
      <c r="L102" s="123"/>
      <c r="M102" s="124"/>
      <c r="N102" s="10"/>
      <c r="O102" s="10"/>
      <c r="P102" s="651"/>
      <c r="Q102" s="651"/>
      <c r="R102" s="651"/>
      <c r="S102" s="651"/>
      <c r="T102" s="651"/>
    </row>
    <row r="103" spans="1:26" ht="14.25" customHeight="1" x14ac:dyDescent="0.25">
      <c r="A103" s="315" t="s">
        <v>520</v>
      </c>
      <c r="B103" s="185" t="s">
        <v>206</v>
      </c>
      <c r="C103" s="79"/>
      <c r="D103" s="79"/>
      <c r="E103" s="316">
        <v>40</v>
      </c>
      <c r="F103" s="79"/>
      <c r="G103" s="79"/>
      <c r="H103" s="79"/>
      <c r="I103" s="125"/>
      <c r="J103" s="889"/>
      <c r="K103" s="39"/>
      <c r="L103" s="123"/>
      <c r="M103" s="124"/>
      <c r="N103" s="10"/>
      <c r="O103" s="10"/>
      <c r="P103" s="651"/>
      <c r="Q103" s="651"/>
      <c r="R103" s="651"/>
      <c r="S103" s="651"/>
      <c r="T103" s="651"/>
    </row>
    <row r="104" spans="1:26" ht="14.25" customHeight="1" x14ac:dyDescent="0.25">
      <c r="A104" s="315" t="s">
        <v>521</v>
      </c>
      <c r="B104" s="185" t="s">
        <v>192</v>
      </c>
      <c r="C104" s="79"/>
      <c r="D104" s="79"/>
      <c r="E104" s="316">
        <v>45</v>
      </c>
      <c r="F104" s="79"/>
      <c r="G104" s="79"/>
      <c r="H104" s="79"/>
      <c r="I104" s="125"/>
      <c r="J104" s="889"/>
      <c r="K104" s="39"/>
      <c r="L104" s="123"/>
      <c r="M104" s="10"/>
      <c r="N104" s="10"/>
      <c r="O104" s="10"/>
      <c r="P104" s="651"/>
      <c r="Q104" s="651"/>
      <c r="R104" s="651"/>
      <c r="S104" s="651"/>
      <c r="T104" s="651"/>
    </row>
    <row r="105" spans="1:26" ht="14.25" customHeight="1" x14ac:dyDescent="0.25">
      <c r="A105" s="315" t="s">
        <v>522</v>
      </c>
      <c r="B105" s="185" t="s">
        <v>198</v>
      </c>
      <c r="C105" s="316">
        <v>13</v>
      </c>
      <c r="D105" s="316">
        <v>15</v>
      </c>
      <c r="E105" s="316"/>
      <c r="F105" s="316">
        <v>15</v>
      </c>
      <c r="G105" s="79"/>
      <c r="H105" s="79"/>
      <c r="I105" s="232"/>
      <c r="J105" s="877"/>
      <c r="K105" s="598"/>
      <c r="L105" s="877"/>
      <c r="M105" s="124"/>
      <c r="N105" s="10"/>
      <c r="O105" s="10"/>
      <c r="P105" s="651"/>
      <c r="Q105" s="651"/>
      <c r="R105" s="651"/>
      <c r="S105" s="651"/>
      <c r="T105" s="651"/>
      <c r="U105" s="651"/>
    </row>
    <row r="106" spans="1:26" ht="14.25" customHeight="1" x14ac:dyDescent="0.25">
      <c r="A106" s="315" t="s">
        <v>523</v>
      </c>
      <c r="B106" s="185" t="s">
        <v>720</v>
      </c>
      <c r="C106" s="316">
        <v>31</v>
      </c>
      <c r="D106" s="316">
        <v>31</v>
      </c>
      <c r="E106" s="316"/>
      <c r="F106" s="316">
        <v>28</v>
      </c>
      <c r="G106" s="79">
        <v>0</v>
      </c>
      <c r="H106" s="316">
        <v>6</v>
      </c>
      <c r="I106" s="232"/>
      <c r="J106" s="889" t="s">
        <v>81</v>
      </c>
      <c r="K106" s="39"/>
      <c r="L106" s="123"/>
      <c r="M106" s="124"/>
      <c r="N106" s="10"/>
      <c r="O106" s="10"/>
      <c r="P106" s="651"/>
      <c r="Q106" s="651"/>
      <c r="R106" s="651"/>
      <c r="S106" s="651"/>
      <c r="T106" s="651"/>
      <c r="U106" s="651"/>
      <c r="V106" s="651"/>
      <c r="W106" s="651"/>
      <c r="X106" s="651"/>
      <c r="Y106" s="651"/>
      <c r="Z106" s="651"/>
    </row>
    <row r="107" spans="1:26" ht="14.25" customHeight="1" x14ac:dyDescent="0.25">
      <c r="A107" s="315" t="s">
        <v>524</v>
      </c>
      <c r="B107" s="185" t="s">
        <v>196</v>
      </c>
      <c r="C107" s="316">
        <v>47</v>
      </c>
      <c r="D107" s="316">
        <v>22</v>
      </c>
      <c r="E107" s="316"/>
      <c r="F107" s="316">
        <v>37</v>
      </c>
      <c r="G107" s="316">
        <v>2</v>
      </c>
      <c r="H107" s="316">
        <v>3</v>
      </c>
      <c r="I107" s="125"/>
      <c r="J107" s="889" t="s">
        <v>81</v>
      </c>
      <c r="K107" s="39"/>
      <c r="L107" s="123"/>
      <c r="M107" s="124"/>
      <c r="N107" s="10"/>
      <c r="O107" s="10"/>
      <c r="P107" s="651"/>
      <c r="Q107" s="651"/>
      <c r="R107" s="651"/>
      <c r="S107" s="651"/>
      <c r="T107" s="651"/>
    </row>
    <row r="108" spans="1:26" ht="14.25" customHeight="1" x14ac:dyDescent="0.25">
      <c r="A108" s="315" t="s">
        <v>525</v>
      </c>
      <c r="B108" s="185" t="s">
        <v>241</v>
      </c>
      <c r="C108" s="316">
        <v>135</v>
      </c>
      <c r="D108" s="316">
        <v>43</v>
      </c>
      <c r="E108" s="316"/>
      <c r="F108" s="316">
        <v>104</v>
      </c>
      <c r="G108" s="316">
        <v>10</v>
      </c>
      <c r="H108" s="316">
        <v>2</v>
      </c>
      <c r="I108" s="125"/>
      <c r="J108" s="889" t="s">
        <v>81</v>
      </c>
      <c r="K108" s="39"/>
      <c r="L108" s="123"/>
      <c r="M108" s="124"/>
      <c r="N108" s="10"/>
      <c r="O108" s="10"/>
      <c r="P108" s="651"/>
      <c r="Q108" s="651"/>
      <c r="R108" s="651"/>
      <c r="S108" s="651"/>
      <c r="T108" s="651"/>
    </row>
    <row r="109" spans="1:26" ht="14.25" customHeight="1" x14ac:dyDescent="0.25">
      <c r="A109" s="315" t="s">
        <v>526</v>
      </c>
      <c r="B109" s="185" t="s">
        <v>243</v>
      </c>
      <c r="C109" s="316">
        <v>28</v>
      </c>
      <c r="D109" s="316">
        <v>27</v>
      </c>
      <c r="E109" s="316">
        <v>97</v>
      </c>
      <c r="F109" s="316">
        <v>26</v>
      </c>
      <c r="G109" s="79"/>
      <c r="H109" s="79"/>
      <c r="I109" s="125"/>
      <c r="J109" s="889"/>
      <c r="K109" s="39"/>
      <c r="L109" s="123"/>
      <c r="M109" s="124"/>
      <c r="N109" s="10"/>
      <c r="O109" s="10"/>
      <c r="P109" s="651"/>
      <c r="Q109" s="651"/>
      <c r="R109" s="651"/>
      <c r="S109" s="651"/>
      <c r="T109" s="651"/>
    </row>
    <row r="110" spans="1:26" ht="14.25" customHeight="1" x14ac:dyDescent="0.25">
      <c r="A110" s="315" t="s">
        <v>777</v>
      </c>
      <c r="B110" s="185" t="s">
        <v>778</v>
      </c>
      <c r="C110" s="316">
        <v>0</v>
      </c>
      <c r="D110" s="316">
        <v>0</v>
      </c>
      <c r="E110" s="316"/>
      <c r="F110" s="316">
        <v>0</v>
      </c>
      <c r="G110" s="316">
        <v>0</v>
      </c>
      <c r="H110" s="316">
        <v>0</v>
      </c>
      <c r="I110" s="125"/>
      <c r="J110" s="889" t="s">
        <v>81</v>
      </c>
      <c r="K110" s="39"/>
      <c r="L110" s="123"/>
      <c r="M110" s="124"/>
      <c r="N110" s="10"/>
      <c r="O110" s="10"/>
      <c r="P110" s="651"/>
      <c r="Q110" s="651"/>
      <c r="R110" s="651"/>
      <c r="S110" s="651"/>
      <c r="T110" s="651"/>
    </row>
    <row r="111" spans="1:26" ht="14.25" customHeight="1" x14ac:dyDescent="0.25">
      <c r="A111" s="315" t="s">
        <v>244</v>
      </c>
      <c r="B111" s="185" t="s">
        <v>527</v>
      </c>
      <c r="C111" s="316">
        <v>36</v>
      </c>
      <c r="D111" s="316">
        <v>26</v>
      </c>
      <c r="E111" s="316"/>
      <c r="F111" s="316">
        <v>48</v>
      </c>
      <c r="G111" s="316">
        <v>21</v>
      </c>
      <c r="H111" s="316">
        <v>21</v>
      </c>
      <c r="I111" s="232"/>
      <c r="J111" s="889" t="s">
        <v>81</v>
      </c>
      <c r="K111" s="39"/>
      <c r="L111" s="123"/>
      <c r="M111" s="10"/>
      <c r="N111" s="10"/>
      <c r="O111" s="10"/>
      <c r="P111" s="651"/>
      <c r="Q111" s="651"/>
      <c r="R111" s="651"/>
      <c r="S111" s="651"/>
      <c r="T111" s="651"/>
    </row>
    <row r="112" spans="1:26" ht="12.75" customHeight="1" x14ac:dyDescent="0.2">
      <c r="A112" s="315"/>
      <c r="B112" s="228" t="s">
        <v>245</v>
      </c>
      <c r="C112" s="132">
        <f t="shared" ref="C112:I112" si="63">SUM(C77:C111)</f>
        <v>1143</v>
      </c>
      <c r="D112" s="132">
        <f t="shared" si="63"/>
        <v>609</v>
      </c>
      <c r="E112" s="132">
        <f t="shared" si="63"/>
        <v>614</v>
      </c>
      <c r="F112" s="132">
        <f t="shared" si="63"/>
        <v>846</v>
      </c>
      <c r="G112" s="132">
        <f t="shared" si="63"/>
        <v>183</v>
      </c>
      <c r="H112" s="132">
        <f t="shared" si="63"/>
        <v>95</v>
      </c>
      <c r="I112" s="132">
        <f t="shared" si="63"/>
        <v>2</v>
      </c>
      <c r="J112" s="105"/>
      <c r="K112" s="134"/>
      <c r="L112" s="134"/>
      <c r="M112" s="124"/>
      <c r="N112" s="10"/>
      <c r="O112" s="10"/>
      <c r="P112" s="651"/>
      <c r="Q112" s="651"/>
      <c r="R112" s="651"/>
      <c r="S112" s="651"/>
      <c r="T112" s="651"/>
      <c r="U112" s="651"/>
    </row>
    <row r="113" spans="1:26" ht="12.75" customHeight="1" x14ac:dyDescent="0.2">
      <c r="A113" s="649"/>
      <c r="B113" s="137"/>
      <c r="C113" s="138"/>
      <c r="D113" s="138"/>
      <c r="E113" s="138"/>
      <c r="F113" s="138"/>
      <c r="G113" s="138"/>
      <c r="H113" s="138"/>
      <c r="I113" s="315"/>
      <c r="J113" s="750" t="s">
        <v>246</v>
      </c>
      <c r="K113" s="140"/>
      <c r="L113" s="140"/>
      <c r="M113" s="124"/>
      <c r="N113" s="10"/>
      <c r="O113" s="10"/>
      <c r="P113" s="651"/>
      <c r="Q113" s="651"/>
      <c r="R113" s="651"/>
      <c r="S113" s="651"/>
      <c r="T113" s="651"/>
      <c r="U113" s="651"/>
      <c r="V113" s="651"/>
      <c r="W113" s="651"/>
      <c r="X113" s="651"/>
      <c r="Y113" s="651"/>
      <c r="Z113" s="651"/>
    </row>
    <row r="114" spans="1:26" ht="15" customHeight="1" x14ac:dyDescent="0.25">
      <c r="A114" s="1412" t="s">
        <v>528</v>
      </c>
      <c r="B114" s="1413"/>
      <c r="C114" s="653" t="s">
        <v>5</v>
      </c>
      <c r="D114" s="653" t="s">
        <v>178</v>
      </c>
      <c r="E114" s="653" t="s">
        <v>179</v>
      </c>
      <c r="F114" s="653" t="s">
        <v>7</v>
      </c>
      <c r="G114" s="653" t="s">
        <v>8</v>
      </c>
      <c r="H114" s="16" t="s">
        <v>9</v>
      </c>
      <c r="I114" s="16" t="s">
        <v>63</v>
      </c>
      <c r="J114" s="139" t="s">
        <v>248</v>
      </c>
      <c r="K114" s="139" t="s">
        <v>249</v>
      </c>
      <c r="L114" s="139" t="s">
        <v>250</v>
      </c>
      <c r="M114" s="136"/>
      <c r="N114" s="136"/>
      <c r="O114" s="10"/>
      <c r="P114" s="651"/>
      <c r="Q114" s="651"/>
      <c r="R114" s="651"/>
      <c r="S114" s="651"/>
      <c r="T114" s="651"/>
    </row>
    <row r="115" spans="1:26" ht="14.25" customHeight="1" x14ac:dyDescent="0.25">
      <c r="A115" s="315" t="s">
        <v>529</v>
      </c>
      <c r="B115" s="185" t="s">
        <v>530</v>
      </c>
      <c r="C115" s="79"/>
      <c r="D115" s="79"/>
      <c r="E115" s="79"/>
      <c r="F115" s="79"/>
      <c r="G115" s="79"/>
      <c r="H115" s="79"/>
      <c r="I115" s="125"/>
      <c r="J115" s="877">
        <v>10</v>
      </c>
      <c r="K115" s="598"/>
      <c r="L115" s="193"/>
      <c r="M115" s="124"/>
      <c r="N115" s="10"/>
      <c r="O115" s="10"/>
      <c r="P115" s="651"/>
      <c r="Q115" s="651"/>
      <c r="R115" s="651"/>
      <c r="S115" s="651"/>
      <c r="T115" s="651"/>
    </row>
    <row r="116" spans="1:26" ht="14.25" customHeight="1" x14ac:dyDescent="0.25">
      <c r="A116" s="315" t="s">
        <v>531</v>
      </c>
      <c r="B116" s="185" t="s">
        <v>532</v>
      </c>
      <c r="C116" s="79"/>
      <c r="D116" s="79"/>
      <c r="E116" s="79"/>
      <c r="F116" s="79"/>
      <c r="G116" s="79"/>
      <c r="H116" s="316">
        <v>10</v>
      </c>
      <c r="I116" s="231">
        <v>10</v>
      </c>
      <c r="J116" s="877"/>
      <c r="K116" s="598"/>
      <c r="L116" s="1"/>
      <c r="M116" s="10"/>
      <c r="N116" s="10"/>
      <c r="O116" s="10"/>
      <c r="P116" s="651"/>
      <c r="Q116" s="651"/>
      <c r="R116" s="651"/>
      <c r="S116" s="651"/>
      <c r="T116" s="651"/>
    </row>
    <row r="117" spans="1:26" ht="13.5" customHeight="1" x14ac:dyDescent="0.25">
      <c r="A117" s="315" t="s">
        <v>535</v>
      </c>
      <c r="B117" s="185" t="s">
        <v>536</v>
      </c>
      <c r="C117" s="316">
        <v>67</v>
      </c>
      <c r="D117" s="79"/>
      <c r="E117" s="79"/>
      <c r="F117" s="79"/>
      <c r="G117" s="79"/>
      <c r="H117" s="79"/>
      <c r="I117" s="125"/>
      <c r="J117" s="877"/>
      <c r="K117" s="598"/>
      <c r="L117" s="1"/>
      <c r="M117" s="10"/>
      <c r="N117" s="10"/>
      <c r="O117" s="10"/>
      <c r="P117" s="651"/>
      <c r="Q117" s="651"/>
      <c r="R117" s="651"/>
      <c r="S117" s="651"/>
      <c r="T117" s="651"/>
      <c r="U117" s="651"/>
    </row>
    <row r="118" spans="1:26" ht="14.25" customHeight="1" x14ac:dyDescent="0.25">
      <c r="A118" s="315" t="s">
        <v>537</v>
      </c>
      <c r="B118" s="185" t="s">
        <v>538</v>
      </c>
      <c r="C118" s="79"/>
      <c r="D118" s="79"/>
      <c r="E118" s="79"/>
      <c r="F118" s="79"/>
      <c r="G118" s="316">
        <v>2</v>
      </c>
      <c r="H118" s="79"/>
      <c r="I118" s="125"/>
      <c r="J118" s="877"/>
      <c r="K118" s="598"/>
      <c r="L118" s="1"/>
      <c r="M118" s="10"/>
      <c r="N118" s="10"/>
      <c r="O118" s="10"/>
      <c r="P118" s="651"/>
      <c r="Q118" s="651"/>
      <c r="R118" s="651"/>
      <c r="S118" s="651"/>
      <c r="T118" s="651"/>
      <c r="U118" s="651"/>
      <c r="V118" s="651"/>
      <c r="W118" s="651"/>
      <c r="X118" s="651"/>
      <c r="Y118" s="651"/>
      <c r="Z118" s="651"/>
    </row>
    <row r="119" spans="1:26" ht="14.25" customHeight="1" x14ac:dyDescent="0.25">
      <c r="A119" s="315" t="s">
        <v>264</v>
      </c>
      <c r="B119" s="185" t="s">
        <v>539</v>
      </c>
      <c r="C119" s="694">
        <v>15</v>
      </c>
      <c r="D119" s="694">
        <v>22</v>
      </c>
      <c r="E119" s="43"/>
      <c r="F119" s="694">
        <v>28</v>
      </c>
      <c r="G119" s="316">
        <v>25</v>
      </c>
      <c r="H119" s="316">
        <v>15</v>
      </c>
      <c r="I119" s="231">
        <v>12</v>
      </c>
      <c r="J119" s="877"/>
      <c r="K119" s="598"/>
      <c r="L119" s="1"/>
      <c r="M119" s="10"/>
      <c r="N119" s="10"/>
      <c r="O119" s="10"/>
      <c r="P119" s="651"/>
      <c r="Q119" s="651"/>
      <c r="R119" s="651"/>
      <c r="S119" s="651"/>
      <c r="T119" s="651"/>
      <c r="U119" s="651"/>
      <c r="V119" s="651"/>
      <c r="W119" s="651"/>
      <c r="X119" s="651"/>
      <c r="Y119" s="651"/>
      <c r="Z119" s="651"/>
    </row>
    <row r="120" spans="1:26" ht="14.25" customHeight="1" x14ac:dyDescent="0.25">
      <c r="A120" s="315" t="s">
        <v>266</v>
      </c>
      <c r="B120" s="185" t="s">
        <v>540</v>
      </c>
      <c r="C120" s="694">
        <v>11</v>
      </c>
      <c r="D120" s="694">
        <v>12</v>
      </c>
      <c r="E120" s="43"/>
      <c r="F120" s="694">
        <v>3</v>
      </c>
      <c r="G120" s="79"/>
      <c r="H120" s="79"/>
      <c r="I120" s="125"/>
      <c r="J120" s="877"/>
      <c r="K120" s="598"/>
      <c r="L120" s="1"/>
      <c r="M120" s="10"/>
      <c r="N120" s="10"/>
      <c r="O120" s="10"/>
      <c r="P120" s="651"/>
      <c r="Q120" s="651"/>
      <c r="R120" s="651"/>
      <c r="S120" s="651"/>
      <c r="T120" s="651"/>
      <c r="U120" s="651"/>
      <c r="V120" s="651"/>
      <c r="W120" s="651"/>
      <c r="X120" s="651"/>
      <c r="Y120" s="651"/>
      <c r="Z120" s="651"/>
    </row>
    <row r="121" spans="1:26" ht="14.25" customHeight="1" x14ac:dyDescent="0.25">
      <c r="A121" s="315" t="s">
        <v>541</v>
      </c>
      <c r="B121" s="128" t="s">
        <v>542</v>
      </c>
      <c r="C121" s="899"/>
      <c r="D121" s="162"/>
      <c r="E121" s="162"/>
      <c r="F121" s="62"/>
      <c r="G121" s="316">
        <v>10</v>
      </c>
      <c r="H121" s="79"/>
      <c r="I121" s="125"/>
      <c r="J121" s="877"/>
      <c r="K121" s="598">
        <v>80</v>
      </c>
      <c r="L121" s="1"/>
      <c r="M121" s="10"/>
      <c r="N121" s="10"/>
      <c r="O121" s="10"/>
      <c r="P121" s="651"/>
      <c r="Q121" s="651"/>
      <c r="R121" s="651"/>
      <c r="S121" s="651"/>
      <c r="T121" s="651"/>
      <c r="U121" s="651"/>
    </row>
    <row r="122" spans="1:26" ht="14.25" customHeight="1" x14ac:dyDescent="0.25">
      <c r="A122" s="315" t="s">
        <v>543</v>
      </c>
      <c r="B122" s="128" t="s">
        <v>544</v>
      </c>
      <c r="C122" s="899"/>
      <c r="D122" s="162"/>
      <c r="E122" s="162"/>
      <c r="F122" s="62"/>
      <c r="G122" s="62"/>
      <c r="H122" s="79"/>
      <c r="I122" s="125"/>
      <c r="J122" s="877"/>
      <c r="K122" s="598"/>
      <c r="L122" s="877">
        <v>35</v>
      </c>
      <c r="M122" s="10"/>
      <c r="N122" s="10"/>
      <c r="O122" s="10"/>
      <c r="P122" s="651"/>
      <c r="Q122" s="651"/>
      <c r="R122" s="651"/>
      <c r="S122" s="651"/>
      <c r="T122" s="651"/>
      <c r="U122" s="651"/>
      <c r="V122" s="651"/>
      <c r="W122" s="651"/>
      <c r="X122" s="651"/>
      <c r="Y122" s="651"/>
      <c r="Z122" s="651"/>
    </row>
    <row r="123" spans="1:26" ht="14.25" customHeight="1" x14ac:dyDescent="0.25">
      <c r="A123" s="315" t="s">
        <v>545</v>
      </c>
      <c r="B123" s="185" t="s">
        <v>546</v>
      </c>
      <c r="C123" s="899"/>
      <c r="D123" s="162"/>
      <c r="E123" s="162"/>
      <c r="F123" s="62"/>
      <c r="G123" s="316">
        <v>2</v>
      </c>
      <c r="H123" s="79"/>
      <c r="I123" s="125"/>
      <c r="J123" s="877"/>
      <c r="K123" s="598">
        <v>55</v>
      </c>
      <c r="L123" s="1"/>
      <c r="M123" s="10"/>
      <c r="N123" s="10"/>
      <c r="O123" s="10"/>
      <c r="P123" s="651"/>
      <c r="Q123" s="651"/>
      <c r="R123" s="651"/>
      <c r="S123" s="651"/>
      <c r="T123" s="651"/>
      <c r="U123" s="651"/>
      <c r="V123" s="651"/>
      <c r="W123" s="651"/>
      <c r="X123" s="651"/>
      <c r="Y123" s="651"/>
      <c r="Z123" s="651"/>
    </row>
    <row r="124" spans="1:26" ht="14.25" customHeight="1" x14ac:dyDescent="0.25">
      <c r="A124" s="704" t="s">
        <v>547</v>
      </c>
      <c r="B124" s="150" t="s">
        <v>548</v>
      </c>
      <c r="C124" s="899"/>
      <c r="D124" s="162"/>
      <c r="E124" s="162"/>
      <c r="F124" s="62"/>
      <c r="G124" s="79"/>
      <c r="H124" s="79"/>
      <c r="I124" s="125"/>
      <c r="J124" s="877"/>
      <c r="K124" s="598">
        <v>70</v>
      </c>
      <c r="L124" s="1"/>
      <c r="M124" s="123"/>
      <c r="N124" s="10"/>
      <c r="O124" s="10"/>
      <c r="P124" s="651"/>
      <c r="Q124" s="651"/>
      <c r="R124" s="651"/>
      <c r="S124" s="651"/>
      <c r="T124" s="651"/>
    </row>
    <row r="125" spans="1:26" ht="12.75" customHeight="1" x14ac:dyDescent="0.2">
      <c r="A125" s="233" t="s">
        <v>549</v>
      </c>
      <c r="B125" s="234" t="s">
        <v>550</v>
      </c>
      <c r="C125" s="316">
        <v>6</v>
      </c>
      <c r="D125" s="316">
        <v>6</v>
      </c>
      <c r="E125" s="8"/>
      <c r="F125" s="316">
        <v>9</v>
      </c>
      <c r="G125" s="316">
        <v>20</v>
      </c>
      <c r="H125" s="316">
        <v>7</v>
      </c>
      <c r="I125" s="235"/>
      <c r="J125" s="889" t="s">
        <v>81</v>
      </c>
      <c r="K125" s="370">
        <f>IF(J125="*",H125,0)</f>
        <v>7</v>
      </c>
      <c r="L125" s="236">
        <f>IF(J125="**",H125,0)</f>
        <v>0</v>
      </c>
      <c r="M125" s="10"/>
      <c r="N125" s="10"/>
      <c r="O125" s="10"/>
      <c r="P125" s="651"/>
      <c r="Q125" s="651"/>
      <c r="R125" s="651"/>
      <c r="S125" s="651"/>
      <c r="T125" s="651"/>
    </row>
    <row r="126" spans="1:26" ht="12.75" customHeight="1" x14ac:dyDescent="0.2">
      <c r="A126" s="650"/>
      <c r="B126" s="228" t="s">
        <v>283</v>
      </c>
      <c r="C126" s="132">
        <f t="shared" ref="C126:I126" si="64">SUM(C115:C125)</f>
        <v>99</v>
      </c>
      <c r="D126" s="132">
        <f t="shared" si="64"/>
        <v>40</v>
      </c>
      <c r="E126" s="132">
        <f t="shared" si="64"/>
        <v>0</v>
      </c>
      <c r="F126" s="132">
        <f t="shared" si="64"/>
        <v>40</v>
      </c>
      <c r="G126" s="132">
        <f t="shared" si="64"/>
        <v>59</v>
      </c>
      <c r="H126" s="132">
        <f t="shared" si="64"/>
        <v>32</v>
      </c>
      <c r="I126" s="132">
        <f t="shared" si="64"/>
        <v>22</v>
      </c>
      <c r="J126" s="139" t="s">
        <v>248</v>
      </c>
      <c r="K126" s="139" t="s">
        <v>249</v>
      </c>
      <c r="L126" s="651"/>
      <c r="M126" s="10"/>
      <c r="N126" s="10"/>
      <c r="O126" s="10"/>
      <c r="P126" s="651"/>
      <c r="Q126" s="651"/>
      <c r="R126" s="651"/>
      <c r="S126" s="651"/>
      <c r="T126" s="651"/>
    </row>
    <row r="127" spans="1:26" ht="12.75" customHeight="1" x14ac:dyDescent="0.2">
      <c r="A127" s="651"/>
      <c r="B127" s="228" t="s">
        <v>284</v>
      </c>
      <c r="C127" s="132">
        <f t="shared" ref="C127:I127" si="65">C126+C112</f>
        <v>1242</v>
      </c>
      <c r="D127" s="132">
        <f t="shared" si="65"/>
        <v>649</v>
      </c>
      <c r="E127" s="132">
        <f t="shared" si="65"/>
        <v>614</v>
      </c>
      <c r="F127" s="132">
        <f t="shared" si="65"/>
        <v>886</v>
      </c>
      <c r="G127" s="132">
        <f t="shared" si="65"/>
        <v>242</v>
      </c>
      <c r="H127" s="132">
        <f t="shared" si="65"/>
        <v>127</v>
      </c>
      <c r="I127" s="132">
        <f t="shared" si="65"/>
        <v>24</v>
      </c>
      <c r="J127" s="157">
        <f t="shared" ref="J127:K127" si="66">SUM(J115:J124)</f>
        <v>10</v>
      </c>
      <c r="K127" s="157">
        <f t="shared" si="66"/>
        <v>205</v>
      </c>
      <c r="L127" s="139" t="s">
        <v>250</v>
      </c>
      <c r="M127" s="124"/>
      <c r="N127" s="10"/>
      <c r="O127" s="10"/>
      <c r="P127" s="651"/>
      <c r="Q127" s="651"/>
      <c r="R127" s="651"/>
      <c r="S127" s="651"/>
      <c r="T127" s="651"/>
    </row>
    <row r="128" spans="1:26" ht="12.75" customHeight="1" x14ac:dyDescent="0.2">
      <c r="A128" s="651"/>
      <c r="B128" s="108"/>
      <c r="C128" s="158"/>
      <c r="D128" s="158"/>
      <c r="E128" s="158"/>
      <c r="F128" s="158"/>
      <c r="G128" s="158"/>
      <c r="H128" s="158"/>
      <c r="I128" s="1"/>
      <c r="J128" s="1477"/>
      <c r="K128" s="1623"/>
      <c r="L128" s="157">
        <f>SUM(L115:L126)</f>
        <v>35</v>
      </c>
      <c r="M128" s="10"/>
      <c r="N128" s="10"/>
      <c r="O128" s="10"/>
      <c r="P128" s="651"/>
      <c r="Q128" s="651"/>
      <c r="R128" s="651"/>
      <c r="S128" s="651"/>
      <c r="T128" s="651"/>
    </row>
    <row r="129" spans="1:26" ht="12.75" customHeight="1" x14ac:dyDescent="0.25">
      <c r="A129" s="1637" t="s">
        <v>779</v>
      </c>
      <c r="B129" s="1413"/>
      <c r="C129" s="653" t="s">
        <v>5</v>
      </c>
      <c r="D129" s="653" t="s">
        <v>6</v>
      </c>
      <c r="E129" s="653" t="s">
        <v>7</v>
      </c>
      <c r="F129" s="653" t="s">
        <v>8</v>
      </c>
      <c r="G129" s="16" t="s">
        <v>9</v>
      </c>
      <c r="H129" s="16" t="s">
        <v>63</v>
      </c>
      <c r="I129" s="183"/>
      <c r="J129" s="17" t="s">
        <v>764</v>
      </c>
      <c r="K129" s="17" t="s">
        <v>765</v>
      </c>
      <c r="L129" s="123"/>
      <c r="M129" s="10"/>
      <c r="N129" s="10"/>
      <c r="O129" s="10"/>
      <c r="P129" s="651"/>
      <c r="Q129" s="651"/>
      <c r="R129" s="651"/>
      <c r="S129" s="651"/>
      <c r="T129" s="651"/>
      <c r="U129" s="651"/>
    </row>
    <row r="130" spans="1:26" ht="15" customHeight="1" x14ac:dyDescent="0.2">
      <c r="A130" s="315" t="s">
        <v>90</v>
      </c>
      <c r="B130" s="185" t="s">
        <v>91</v>
      </c>
      <c r="C130" s="316">
        <v>40</v>
      </c>
      <c r="D130" s="316">
        <v>20</v>
      </c>
      <c r="E130" s="316">
        <v>260</v>
      </c>
      <c r="F130" s="316">
        <v>550</v>
      </c>
      <c r="G130" s="53">
        <v>35</v>
      </c>
      <c r="H130" s="225">
        <v>25</v>
      </c>
      <c r="I130" s="889" t="s">
        <v>69</v>
      </c>
      <c r="J130" s="370">
        <f t="shared" ref="J130:J131" si="67">IF(I130="*",G130,0)</f>
        <v>0</v>
      </c>
      <c r="K130" s="370">
        <f t="shared" ref="K130:K131" si="68">IF(I130="**",G130,0)</f>
        <v>35</v>
      </c>
      <c r="L130" s="123"/>
      <c r="M130" s="10"/>
      <c r="N130" s="10"/>
      <c r="O130" s="10"/>
      <c r="P130" s="651"/>
      <c r="Q130" s="651"/>
      <c r="R130" s="651"/>
      <c r="S130" s="651"/>
      <c r="T130" s="651"/>
      <c r="U130" s="651"/>
      <c r="V130" s="651"/>
      <c r="W130" s="651"/>
      <c r="X130" s="651"/>
      <c r="Y130" s="651"/>
      <c r="Z130" s="651"/>
    </row>
    <row r="131" spans="1:26" ht="15" customHeight="1" x14ac:dyDescent="0.2">
      <c r="A131" s="315" t="s">
        <v>25</v>
      </c>
      <c r="B131" s="185" t="s">
        <v>94</v>
      </c>
      <c r="C131" s="316">
        <v>159</v>
      </c>
      <c r="D131" s="316">
        <v>167</v>
      </c>
      <c r="E131" s="316">
        <v>154</v>
      </c>
      <c r="F131" s="316">
        <v>31</v>
      </c>
      <c r="G131" s="316">
        <v>14</v>
      </c>
      <c r="H131" s="225">
        <v>15</v>
      </c>
      <c r="I131" s="183" t="s">
        <v>81</v>
      </c>
      <c r="J131" s="370">
        <f t="shared" si="67"/>
        <v>14</v>
      </c>
      <c r="K131" s="370">
        <f t="shared" si="68"/>
        <v>0</v>
      </c>
      <c r="L131" s="123"/>
      <c r="M131" s="10"/>
      <c r="N131" s="10"/>
      <c r="O131" s="10"/>
      <c r="P131" s="651"/>
      <c r="Q131" s="651"/>
      <c r="R131" s="651"/>
      <c r="S131" s="651"/>
      <c r="T131" s="651"/>
    </row>
    <row r="132" spans="1:26" ht="15" customHeight="1" x14ac:dyDescent="0.2">
      <c r="A132" s="10"/>
      <c r="B132" s="228" t="s">
        <v>780</v>
      </c>
      <c r="C132" s="16">
        <f t="shared" ref="C132:H132" si="69">SUM(C130:C131)</f>
        <v>199</v>
      </c>
      <c r="D132" s="16">
        <f t="shared" si="69"/>
        <v>187</v>
      </c>
      <c r="E132" s="16">
        <f t="shared" si="69"/>
        <v>414</v>
      </c>
      <c r="F132" s="16">
        <f t="shared" si="69"/>
        <v>581</v>
      </c>
      <c r="G132" s="16">
        <f t="shared" si="69"/>
        <v>49</v>
      </c>
      <c r="H132" s="16">
        <f t="shared" si="69"/>
        <v>40</v>
      </c>
      <c r="I132" s="183"/>
      <c r="J132" s="39"/>
      <c r="K132" s="39"/>
      <c r="L132" s="123"/>
      <c r="M132" s="10"/>
      <c r="N132" s="10"/>
      <c r="O132" s="10"/>
      <c r="P132" s="651"/>
      <c r="Q132" s="651"/>
      <c r="R132" s="651"/>
      <c r="S132" s="651"/>
      <c r="T132" s="651"/>
    </row>
    <row r="133" spans="1:26" ht="12.75" customHeight="1" x14ac:dyDescent="0.2">
      <c r="A133" s="651"/>
      <c r="B133" s="108"/>
      <c r="C133" s="109"/>
      <c r="D133" s="161"/>
      <c r="E133" s="109"/>
      <c r="F133" s="109"/>
      <c r="G133" s="148"/>
      <c r="H133" s="1"/>
      <c r="I133" s="183"/>
      <c r="J133" s="1415"/>
      <c r="K133" s="1623"/>
      <c r="L133" s="123"/>
      <c r="M133" s="10"/>
      <c r="N133" s="10"/>
      <c r="O133" s="10"/>
      <c r="P133" s="651"/>
      <c r="Q133" s="651"/>
      <c r="R133" s="651"/>
      <c r="S133" s="651"/>
      <c r="T133" s="651"/>
      <c r="U133" s="651"/>
    </row>
    <row r="134" spans="1:26" ht="12.75" customHeight="1" x14ac:dyDescent="0.25">
      <c r="A134" s="1637" t="s">
        <v>551</v>
      </c>
      <c r="B134" s="1413"/>
      <c r="C134" s="653" t="s">
        <v>5</v>
      </c>
      <c r="D134" s="653" t="s">
        <v>6</v>
      </c>
      <c r="E134" s="653" t="s">
        <v>7</v>
      </c>
      <c r="F134" s="653" t="s">
        <v>8</v>
      </c>
      <c r="G134" s="653" t="s">
        <v>9</v>
      </c>
      <c r="H134" s="16" t="s">
        <v>63</v>
      </c>
      <c r="I134" s="183"/>
      <c r="J134" s="17" t="s">
        <v>764</v>
      </c>
      <c r="K134" s="17" t="s">
        <v>765</v>
      </c>
      <c r="L134" s="123"/>
      <c r="M134" s="10"/>
      <c r="N134" s="10"/>
      <c r="O134" s="10"/>
      <c r="P134" s="651"/>
      <c r="Q134" s="651"/>
      <c r="R134" s="651"/>
      <c r="S134" s="651"/>
      <c r="T134" s="651"/>
      <c r="U134" s="651"/>
      <c r="V134" s="651"/>
      <c r="W134" s="651"/>
      <c r="X134" s="651"/>
      <c r="Y134" s="651"/>
      <c r="Z134" s="651"/>
    </row>
    <row r="135" spans="1:26" ht="15" customHeight="1" x14ac:dyDescent="0.2">
      <c r="A135" s="168" t="s">
        <v>721</v>
      </c>
      <c r="B135" s="185" t="s">
        <v>722</v>
      </c>
      <c r="C135" s="1642">
        <v>18</v>
      </c>
      <c r="D135" s="1683"/>
      <c r="E135" s="1468"/>
      <c r="F135" s="167"/>
      <c r="G135" s="79"/>
      <c r="H135" s="751"/>
      <c r="I135" s="183"/>
      <c r="J135" s="370">
        <f t="shared" ref="J135:J196" si="70">IF(I135="*",G135,0)</f>
        <v>0</v>
      </c>
      <c r="K135" s="370">
        <f t="shared" ref="K135:K196" si="71">IF(I135="**",G135,0)</f>
        <v>0</v>
      </c>
      <c r="L135" s="123"/>
      <c r="M135" s="10"/>
      <c r="N135" s="10"/>
      <c r="O135" s="10"/>
      <c r="P135" s="651"/>
      <c r="Q135" s="651"/>
      <c r="R135" s="651"/>
      <c r="S135" s="651"/>
      <c r="T135" s="651"/>
    </row>
    <row r="136" spans="1:26" ht="15.75" customHeight="1" x14ac:dyDescent="0.2">
      <c r="A136" s="168" t="s">
        <v>552</v>
      </c>
      <c r="B136" s="185" t="s">
        <v>553</v>
      </c>
      <c r="C136" s="1642">
        <v>7</v>
      </c>
      <c r="D136" s="1683"/>
      <c r="E136" s="1468"/>
      <c r="F136" s="167"/>
      <c r="G136" s="79"/>
      <c r="H136" s="238"/>
      <c r="I136" s="183"/>
      <c r="J136" s="370">
        <f t="shared" si="70"/>
        <v>0</v>
      </c>
      <c r="K136" s="370">
        <f t="shared" si="71"/>
        <v>0</v>
      </c>
      <c r="L136" s="123"/>
      <c r="M136" s="10"/>
      <c r="N136" s="10"/>
      <c r="O136" s="10"/>
      <c r="P136" s="651"/>
      <c r="Q136" s="651"/>
      <c r="R136" s="651"/>
      <c r="S136" s="651"/>
      <c r="T136" s="651"/>
    </row>
    <row r="137" spans="1:26" ht="12.75" customHeight="1" x14ac:dyDescent="0.2">
      <c r="A137" s="168" t="s">
        <v>554</v>
      </c>
      <c r="B137" s="185" t="s">
        <v>555</v>
      </c>
      <c r="C137" s="1642">
        <v>8</v>
      </c>
      <c r="D137" s="1683"/>
      <c r="E137" s="1468"/>
      <c r="F137" s="693">
        <v>2</v>
      </c>
      <c r="G137" s="79"/>
      <c r="H137" s="238"/>
      <c r="I137" s="183"/>
      <c r="J137" s="370">
        <f t="shared" si="70"/>
        <v>0</v>
      </c>
      <c r="K137" s="370">
        <f t="shared" si="71"/>
        <v>0</v>
      </c>
      <c r="L137" s="123"/>
      <c r="M137" s="10"/>
      <c r="N137" s="10"/>
      <c r="O137" s="10"/>
      <c r="P137" s="651"/>
      <c r="Q137" s="651"/>
      <c r="R137" s="651"/>
      <c r="S137" s="651"/>
      <c r="T137" s="651"/>
    </row>
    <row r="138" spans="1:26" ht="12.75" customHeight="1" x14ac:dyDescent="0.2">
      <c r="A138" s="168" t="s">
        <v>556</v>
      </c>
      <c r="B138" s="185" t="s">
        <v>557</v>
      </c>
      <c r="C138" s="1642">
        <v>3</v>
      </c>
      <c r="D138" s="1683"/>
      <c r="E138" s="1468"/>
      <c r="F138" s="167"/>
      <c r="G138" s="79"/>
      <c r="H138" s="238"/>
      <c r="I138" s="183"/>
      <c r="J138" s="370">
        <f t="shared" si="70"/>
        <v>0</v>
      </c>
      <c r="K138" s="370">
        <f t="shared" si="71"/>
        <v>0</v>
      </c>
      <c r="L138" s="123"/>
      <c r="M138" s="10"/>
      <c r="N138" s="10"/>
      <c r="O138" s="10"/>
      <c r="P138" s="651"/>
      <c r="Q138" s="651"/>
      <c r="R138" s="651"/>
      <c r="S138" s="651"/>
      <c r="T138" s="651"/>
    </row>
    <row r="139" spans="1:26" ht="12.75" customHeight="1" x14ac:dyDescent="0.2">
      <c r="A139" s="168" t="s">
        <v>560</v>
      </c>
      <c r="B139" s="185" t="s">
        <v>561</v>
      </c>
      <c r="C139" s="1642"/>
      <c r="D139" s="1683"/>
      <c r="E139" s="1468"/>
      <c r="F139" s="167"/>
      <c r="G139" s="79"/>
      <c r="H139" s="238"/>
      <c r="I139" s="183"/>
      <c r="J139" s="370">
        <f t="shared" si="70"/>
        <v>0</v>
      </c>
      <c r="K139" s="370">
        <f t="shared" si="71"/>
        <v>0</v>
      </c>
      <c r="L139" s="123"/>
      <c r="M139" s="10"/>
      <c r="N139" s="10"/>
      <c r="O139" s="10"/>
      <c r="P139" s="651"/>
      <c r="Q139" s="651"/>
      <c r="R139" s="651"/>
      <c r="S139" s="651"/>
      <c r="T139" s="651"/>
    </row>
    <row r="140" spans="1:26" ht="12.75" customHeight="1" x14ac:dyDescent="0.2">
      <c r="A140" s="168" t="s">
        <v>562</v>
      </c>
      <c r="B140" s="185" t="s">
        <v>563</v>
      </c>
      <c r="C140" s="1642">
        <v>13</v>
      </c>
      <c r="D140" s="1683"/>
      <c r="E140" s="1468"/>
      <c r="F140" s="693">
        <v>5</v>
      </c>
      <c r="G140" s="79"/>
      <c r="H140" s="238"/>
      <c r="I140" s="183"/>
      <c r="J140" s="370">
        <f t="shared" si="70"/>
        <v>0</v>
      </c>
      <c r="K140" s="370">
        <f t="shared" si="71"/>
        <v>0</v>
      </c>
      <c r="L140" s="123"/>
      <c r="M140" s="10"/>
      <c r="N140" s="10"/>
      <c r="O140" s="10"/>
      <c r="P140" s="651"/>
      <c r="Q140" s="651"/>
      <c r="R140" s="651"/>
      <c r="S140" s="651"/>
      <c r="T140" s="651"/>
    </row>
    <row r="141" spans="1:26" ht="12.75" customHeight="1" x14ac:dyDescent="0.2">
      <c r="A141" s="168" t="s">
        <v>564</v>
      </c>
      <c r="B141" s="185" t="s">
        <v>565</v>
      </c>
      <c r="C141" s="1642"/>
      <c r="D141" s="1683"/>
      <c r="E141" s="1468"/>
      <c r="F141" s="167">
        <v>0</v>
      </c>
      <c r="G141" s="79"/>
      <c r="H141" s="238"/>
      <c r="I141" s="183"/>
      <c r="J141" s="370">
        <f t="shared" si="70"/>
        <v>0</v>
      </c>
      <c r="K141" s="370">
        <f t="shared" si="71"/>
        <v>0</v>
      </c>
      <c r="L141" s="123"/>
      <c r="M141" s="10"/>
      <c r="N141" s="10"/>
      <c r="O141" s="10"/>
      <c r="P141" s="651"/>
      <c r="Q141" s="651"/>
      <c r="R141" s="651"/>
      <c r="S141" s="651"/>
      <c r="T141" s="651"/>
    </row>
    <row r="142" spans="1:26" ht="12.75" customHeight="1" x14ac:dyDescent="0.2">
      <c r="A142" s="168" t="s">
        <v>271</v>
      </c>
      <c r="B142" s="185" t="s">
        <v>566</v>
      </c>
      <c r="C142" s="1642">
        <v>6</v>
      </c>
      <c r="D142" s="1683"/>
      <c r="E142" s="1468"/>
      <c r="F142" s="693">
        <v>2</v>
      </c>
      <c r="G142" s="316">
        <v>5</v>
      </c>
      <c r="H142" s="239">
        <v>6</v>
      </c>
      <c r="I142" s="183" t="s">
        <v>81</v>
      </c>
      <c r="J142" s="370">
        <f t="shared" si="70"/>
        <v>5</v>
      </c>
      <c r="K142" s="370">
        <f t="shared" si="71"/>
        <v>0</v>
      </c>
      <c r="L142" s="123"/>
      <c r="M142" s="10"/>
      <c r="N142" s="10"/>
      <c r="O142" s="10"/>
      <c r="P142" s="651"/>
      <c r="Q142" s="651"/>
      <c r="R142" s="651"/>
      <c r="S142" s="651"/>
      <c r="T142" s="651"/>
    </row>
    <row r="143" spans="1:26" ht="12.75" customHeight="1" x14ac:dyDescent="0.2">
      <c r="A143" s="168" t="s">
        <v>781</v>
      </c>
      <c r="B143" s="185"/>
      <c r="C143" s="1642">
        <v>7</v>
      </c>
      <c r="D143" s="1683"/>
      <c r="E143" s="1468"/>
      <c r="F143" s="693">
        <v>2</v>
      </c>
      <c r="G143" s="79"/>
      <c r="H143" s="238"/>
      <c r="I143" s="183"/>
      <c r="J143" s="370">
        <f t="shared" si="70"/>
        <v>0</v>
      </c>
      <c r="K143" s="370">
        <f t="shared" si="71"/>
        <v>0</v>
      </c>
      <c r="L143" s="123"/>
      <c r="M143" s="10"/>
      <c r="N143" s="10"/>
      <c r="O143" s="10"/>
      <c r="P143" s="651"/>
      <c r="Q143" s="651"/>
      <c r="R143" s="651"/>
      <c r="S143" s="651"/>
      <c r="T143" s="651"/>
    </row>
    <row r="144" spans="1:26" ht="12.75" customHeight="1" x14ac:dyDescent="0.2">
      <c r="A144" s="168" t="s">
        <v>569</v>
      </c>
      <c r="B144" s="185" t="s">
        <v>570</v>
      </c>
      <c r="C144" s="1642">
        <v>12</v>
      </c>
      <c r="D144" s="1683"/>
      <c r="E144" s="1468"/>
      <c r="F144" s="693">
        <v>4</v>
      </c>
      <c r="G144" s="316">
        <v>35</v>
      </c>
      <c r="H144" s="239">
        <v>20</v>
      </c>
      <c r="I144" s="889" t="s">
        <v>69</v>
      </c>
      <c r="J144" s="370">
        <f t="shared" si="70"/>
        <v>0</v>
      </c>
      <c r="K144" s="370">
        <f t="shared" si="71"/>
        <v>35</v>
      </c>
      <c r="L144" s="123"/>
      <c r="M144" s="10"/>
      <c r="N144" s="10"/>
      <c r="O144" s="10"/>
      <c r="P144" s="651"/>
      <c r="Q144" s="651"/>
      <c r="R144" s="651"/>
      <c r="S144" s="651"/>
      <c r="T144" s="651"/>
    </row>
    <row r="145" spans="1:26" ht="12.75" customHeight="1" x14ac:dyDescent="0.2">
      <c r="A145" s="168" t="s">
        <v>571</v>
      </c>
      <c r="B145" s="185"/>
      <c r="C145" s="1642">
        <v>3</v>
      </c>
      <c r="D145" s="1683"/>
      <c r="E145" s="1468"/>
      <c r="F145" s="167"/>
      <c r="G145" s="79"/>
      <c r="H145" s="238"/>
      <c r="I145" s="183"/>
      <c r="J145" s="370">
        <f t="shared" si="70"/>
        <v>0</v>
      </c>
      <c r="K145" s="370">
        <f t="shared" si="71"/>
        <v>0</v>
      </c>
      <c r="L145" s="123"/>
      <c r="M145" s="10"/>
      <c r="N145" s="10"/>
      <c r="O145" s="10"/>
      <c r="P145" s="651"/>
      <c r="Q145" s="651"/>
      <c r="R145" s="651"/>
      <c r="S145" s="651"/>
      <c r="T145" s="651"/>
    </row>
    <row r="146" spans="1:26" ht="12.75" customHeight="1" x14ac:dyDescent="0.2">
      <c r="A146" s="168" t="s">
        <v>723</v>
      </c>
      <c r="B146" s="185" t="s">
        <v>595</v>
      </c>
      <c r="C146" s="1642">
        <v>27</v>
      </c>
      <c r="D146" s="1683"/>
      <c r="E146" s="1468"/>
      <c r="F146" s="693">
        <v>6</v>
      </c>
      <c r="G146" s="79"/>
      <c r="H146" s="238"/>
      <c r="I146" s="183"/>
      <c r="J146" s="370">
        <f t="shared" si="70"/>
        <v>0</v>
      </c>
      <c r="K146" s="370">
        <f t="shared" si="71"/>
        <v>0</v>
      </c>
      <c r="L146" s="123"/>
      <c r="M146" s="10"/>
      <c r="N146" s="10"/>
      <c r="O146" s="10"/>
      <c r="P146" s="651"/>
      <c r="Q146" s="651"/>
      <c r="R146" s="651"/>
      <c r="S146" s="651"/>
      <c r="T146" s="651"/>
    </row>
    <row r="147" spans="1:26" ht="12.75" customHeight="1" x14ac:dyDescent="0.2">
      <c r="A147" s="168" t="s">
        <v>572</v>
      </c>
      <c r="B147" s="185" t="s">
        <v>573</v>
      </c>
      <c r="C147" s="1642">
        <v>15</v>
      </c>
      <c r="D147" s="1683"/>
      <c r="E147" s="1468"/>
      <c r="F147" s="167"/>
      <c r="G147" s="79"/>
      <c r="H147" s="238"/>
      <c r="I147" s="183"/>
      <c r="J147" s="370">
        <f t="shared" si="70"/>
        <v>0</v>
      </c>
      <c r="K147" s="370">
        <f t="shared" si="71"/>
        <v>0</v>
      </c>
      <c r="L147" s="123"/>
      <c r="M147" s="10"/>
      <c r="N147" s="10"/>
      <c r="O147" s="10"/>
      <c r="P147" s="651"/>
      <c r="Q147" s="651"/>
      <c r="R147" s="651"/>
      <c r="S147" s="651"/>
      <c r="T147" s="651"/>
    </row>
    <row r="148" spans="1:26" ht="12.75" customHeight="1" x14ac:dyDescent="0.2">
      <c r="A148" s="168" t="s">
        <v>274</v>
      </c>
      <c r="B148" s="185" t="s">
        <v>574</v>
      </c>
      <c r="C148" s="1642">
        <v>24</v>
      </c>
      <c r="D148" s="1683"/>
      <c r="E148" s="1468"/>
      <c r="F148" s="693">
        <v>15</v>
      </c>
      <c r="G148" s="316">
        <v>10</v>
      </c>
      <c r="H148" s="239">
        <v>10</v>
      </c>
      <c r="I148" s="183" t="s">
        <v>81</v>
      </c>
      <c r="J148" s="370">
        <f t="shared" si="70"/>
        <v>10</v>
      </c>
      <c r="K148" s="370">
        <f t="shared" si="71"/>
        <v>0</v>
      </c>
      <c r="L148" s="123"/>
      <c r="M148" s="10"/>
      <c r="N148" s="10"/>
      <c r="O148" s="10"/>
      <c r="P148" s="651"/>
      <c r="Q148" s="651"/>
      <c r="R148" s="651"/>
      <c r="S148" s="651"/>
      <c r="T148" s="651"/>
    </row>
    <row r="149" spans="1:26" ht="12.75" customHeight="1" x14ac:dyDescent="0.2">
      <c r="A149" s="168" t="s">
        <v>755</v>
      </c>
      <c r="B149" s="185" t="s">
        <v>782</v>
      </c>
      <c r="C149" s="1642">
        <v>10</v>
      </c>
      <c r="D149" s="1683"/>
      <c r="E149" s="1468"/>
      <c r="F149" s="693">
        <v>1</v>
      </c>
      <c r="G149" s="79"/>
      <c r="H149" s="238"/>
      <c r="I149" s="183"/>
      <c r="J149" s="370">
        <f t="shared" si="70"/>
        <v>0</v>
      </c>
      <c r="K149" s="370">
        <f t="shared" si="71"/>
        <v>0</v>
      </c>
      <c r="L149" s="123"/>
      <c r="M149" s="10"/>
      <c r="N149" s="10"/>
      <c r="O149" s="10"/>
      <c r="P149" s="651"/>
      <c r="Q149" s="651"/>
      <c r="R149" s="651"/>
      <c r="S149" s="651"/>
      <c r="T149" s="651"/>
    </row>
    <row r="150" spans="1:26" ht="12.75" customHeight="1" x14ac:dyDescent="0.2">
      <c r="A150" s="168" t="s">
        <v>577</v>
      </c>
      <c r="B150" s="185" t="s">
        <v>578</v>
      </c>
      <c r="C150" s="1642">
        <v>8</v>
      </c>
      <c r="D150" s="1683"/>
      <c r="E150" s="1468"/>
      <c r="F150" s="693">
        <v>2</v>
      </c>
      <c r="G150" s="79"/>
      <c r="H150" s="238"/>
      <c r="I150" s="183"/>
      <c r="J150" s="370">
        <f t="shared" si="70"/>
        <v>0</v>
      </c>
      <c r="K150" s="370">
        <f t="shared" si="71"/>
        <v>0</v>
      </c>
      <c r="L150" s="123"/>
      <c r="M150" s="10"/>
      <c r="N150" s="10"/>
      <c r="O150" s="10"/>
      <c r="P150" s="651"/>
      <c r="Q150" s="651"/>
      <c r="R150" s="651"/>
      <c r="S150" s="651"/>
      <c r="T150" s="651"/>
    </row>
    <row r="151" spans="1:26" ht="12.75" customHeight="1" x14ac:dyDescent="0.2">
      <c r="A151" s="168" t="s">
        <v>579</v>
      </c>
      <c r="B151" s="185" t="s">
        <v>580</v>
      </c>
      <c r="C151" s="1642">
        <v>5</v>
      </c>
      <c r="D151" s="1683"/>
      <c r="E151" s="1468"/>
      <c r="F151" s="693">
        <v>1</v>
      </c>
      <c r="G151" s="79"/>
      <c r="H151" s="238"/>
      <c r="I151" s="183"/>
      <c r="J151" s="370">
        <f t="shared" si="70"/>
        <v>0</v>
      </c>
      <c r="K151" s="370">
        <f t="shared" si="71"/>
        <v>0</v>
      </c>
      <c r="L151" s="123"/>
      <c r="M151" s="10"/>
      <c r="N151" s="10"/>
      <c r="O151" s="10"/>
      <c r="P151" s="651"/>
      <c r="Q151" s="651"/>
      <c r="R151" s="651"/>
      <c r="S151" s="651"/>
      <c r="T151" s="651"/>
    </row>
    <row r="152" spans="1:26" ht="12.75" customHeight="1" x14ac:dyDescent="0.2">
      <c r="A152" s="168" t="s">
        <v>581</v>
      </c>
      <c r="B152" s="185" t="s">
        <v>582</v>
      </c>
      <c r="C152" s="1642"/>
      <c r="D152" s="1683"/>
      <c r="E152" s="1468"/>
      <c r="F152" s="167">
        <v>0</v>
      </c>
      <c r="G152" s="79"/>
      <c r="H152" s="238"/>
      <c r="I152" s="183"/>
      <c r="J152" s="370">
        <f t="shared" si="70"/>
        <v>0</v>
      </c>
      <c r="K152" s="370">
        <f t="shared" si="71"/>
        <v>0</v>
      </c>
      <c r="L152" s="123"/>
      <c r="M152" s="10"/>
      <c r="N152" s="10"/>
      <c r="O152" s="10"/>
      <c r="P152" s="651"/>
      <c r="Q152" s="651"/>
      <c r="R152" s="651"/>
      <c r="S152" s="651"/>
      <c r="T152" s="651"/>
    </row>
    <row r="153" spans="1:26" ht="12.75" customHeight="1" x14ac:dyDescent="0.2">
      <c r="A153" s="168" t="s">
        <v>583</v>
      </c>
      <c r="B153" s="185" t="s">
        <v>584</v>
      </c>
      <c r="C153" s="1642">
        <v>5</v>
      </c>
      <c r="D153" s="1683"/>
      <c r="E153" s="1468"/>
      <c r="F153" s="693">
        <v>5</v>
      </c>
      <c r="G153" s="79"/>
      <c r="H153" s="238"/>
      <c r="I153" s="183"/>
      <c r="J153" s="370">
        <f t="shared" si="70"/>
        <v>0</v>
      </c>
      <c r="K153" s="370">
        <f t="shared" si="71"/>
        <v>0</v>
      </c>
      <c r="L153" s="123"/>
      <c r="M153" s="10"/>
      <c r="N153" s="10"/>
      <c r="O153" s="10"/>
      <c r="P153" s="651"/>
      <c r="Q153" s="651"/>
      <c r="R153" s="651"/>
      <c r="S153" s="651"/>
      <c r="T153" s="651"/>
    </row>
    <row r="154" spans="1:26" ht="12.75" customHeight="1" x14ac:dyDescent="0.2">
      <c r="A154" s="168" t="s">
        <v>585</v>
      </c>
      <c r="B154" s="185" t="s">
        <v>586</v>
      </c>
      <c r="C154" s="1642"/>
      <c r="D154" s="1683"/>
      <c r="E154" s="1468"/>
      <c r="F154" s="167">
        <v>0</v>
      </c>
      <c r="G154" s="79"/>
      <c r="H154" s="238"/>
      <c r="I154" s="183"/>
      <c r="J154" s="370">
        <f t="shared" si="70"/>
        <v>0</v>
      </c>
      <c r="K154" s="370">
        <f t="shared" si="71"/>
        <v>0</v>
      </c>
      <c r="L154" s="123"/>
      <c r="M154" s="10"/>
      <c r="N154" s="10"/>
      <c r="O154" s="10"/>
      <c r="P154" s="651"/>
      <c r="Q154" s="651"/>
      <c r="R154" s="651"/>
      <c r="S154" s="651"/>
      <c r="T154" s="651"/>
    </row>
    <row r="155" spans="1:26" ht="12.75" customHeight="1" x14ac:dyDescent="0.2">
      <c r="A155" s="168" t="s">
        <v>587</v>
      </c>
      <c r="B155" s="185" t="s">
        <v>588</v>
      </c>
      <c r="C155" s="1642">
        <v>6</v>
      </c>
      <c r="D155" s="1683"/>
      <c r="E155" s="1468"/>
      <c r="F155" s="693">
        <v>6</v>
      </c>
      <c r="G155" s="79"/>
      <c r="H155" s="238"/>
      <c r="I155" s="183"/>
      <c r="J155" s="370">
        <f t="shared" si="70"/>
        <v>0</v>
      </c>
      <c r="K155" s="370">
        <f t="shared" si="71"/>
        <v>0</v>
      </c>
      <c r="L155" s="123"/>
      <c r="M155" s="10"/>
      <c r="N155" s="10"/>
      <c r="O155" s="10"/>
      <c r="P155" s="651"/>
      <c r="Q155" s="651"/>
      <c r="R155" s="651"/>
      <c r="S155" s="651"/>
      <c r="T155" s="651"/>
    </row>
    <row r="156" spans="1:26" ht="12.75" customHeight="1" x14ac:dyDescent="0.2">
      <c r="A156" s="168" t="s">
        <v>589</v>
      </c>
      <c r="B156" s="185" t="s">
        <v>590</v>
      </c>
      <c r="C156" s="1642">
        <v>13</v>
      </c>
      <c r="D156" s="1683"/>
      <c r="E156" s="1468"/>
      <c r="F156" s="693">
        <v>2</v>
      </c>
      <c r="G156" s="79"/>
      <c r="H156" s="184"/>
      <c r="I156" s="183"/>
      <c r="J156" s="370">
        <f t="shared" si="70"/>
        <v>0</v>
      </c>
      <c r="K156" s="370">
        <f t="shared" si="71"/>
        <v>0</v>
      </c>
      <c r="L156" s="123"/>
      <c r="M156" s="10"/>
      <c r="N156" s="10"/>
      <c r="O156" s="10"/>
      <c r="P156" s="651"/>
      <c r="Q156" s="651"/>
      <c r="R156" s="651"/>
      <c r="S156" s="651"/>
      <c r="T156" s="651"/>
    </row>
    <row r="157" spans="1:26" ht="12.75" customHeight="1" x14ac:dyDescent="0.2">
      <c r="A157" t="s">
        <v>591</v>
      </c>
      <c r="B157" s="46" t="s">
        <v>592</v>
      </c>
      <c r="C157" s="1642">
        <v>10</v>
      </c>
      <c r="D157" s="1683"/>
      <c r="E157" s="1468"/>
      <c r="F157" s="693">
        <v>4</v>
      </c>
      <c r="G157" s="316">
        <v>2</v>
      </c>
      <c r="H157" s="167"/>
      <c r="I157" s="183" t="s">
        <v>81</v>
      </c>
      <c r="J157" s="370">
        <f t="shared" si="70"/>
        <v>2</v>
      </c>
      <c r="K157" s="370">
        <f t="shared" si="71"/>
        <v>0</v>
      </c>
      <c r="L157" s="123"/>
      <c r="M157" s="10"/>
      <c r="N157" s="10"/>
      <c r="O157" s="10"/>
      <c r="P157" s="651"/>
      <c r="Q157" s="651"/>
      <c r="R157" s="651"/>
      <c r="S157" s="651"/>
      <c r="T157" s="651"/>
    </row>
    <row r="158" spans="1:26" ht="14.25" customHeight="1" x14ac:dyDescent="0.25">
      <c r="A158" s="8"/>
      <c r="B158" s="46"/>
      <c r="C158" s="148"/>
      <c r="D158" s="148"/>
      <c r="E158" s="148"/>
      <c r="F158" s="148"/>
      <c r="G158" s="148"/>
      <c r="H158" s="125"/>
      <c r="I158" s="183"/>
      <c r="J158" s="370">
        <f t="shared" si="70"/>
        <v>0</v>
      </c>
      <c r="K158" s="370">
        <f t="shared" si="71"/>
        <v>0</v>
      </c>
      <c r="L158" s="123"/>
      <c r="M158" s="10"/>
      <c r="N158" s="10"/>
      <c r="O158" s="10"/>
      <c r="P158" s="651"/>
      <c r="Q158" s="651"/>
      <c r="R158" s="651"/>
      <c r="S158" s="651"/>
      <c r="T158" s="651"/>
    </row>
    <row r="159" spans="1:26" ht="12.75" customHeight="1" x14ac:dyDescent="0.2">
      <c r="A159" s="168" t="s">
        <v>596</v>
      </c>
      <c r="B159" s="185" t="s">
        <v>597</v>
      </c>
      <c r="C159" s="1642">
        <v>660</v>
      </c>
      <c r="D159" s="1683"/>
      <c r="E159" s="1468"/>
      <c r="F159" s="1638">
        <v>132</v>
      </c>
      <c r="G159" s="316">
        <v>6</v>
      </c>
      <c r="H159" s="225">
        <v>10</v>
      </c>
      <c r="I159" s="183" t="s">
        <v>81</v>
      </c>
      <c r="J159" s="370">
        <f t="shared" si="70"/>
        <v>6</v>
      </c>
      <c r="K159" s="370">
        <f t="shared" si="71"/>
        <v>0</v>
      </c>
      <c r="L159" s="123"/>
      <c r="M159" s="10"/>
      <c r="N159" s="10"/>
      <c r="O159" s="10"/>
      <c r="P159" s="651"/>
      <c r="Q159" s="651"/>
      <c r="R159" s="651"/>
      <c r="S159" s="651"/>
      <c r="T159" s="651"/>
      <c r="U159" s="651"/>
    </row>
    <row r="160" spans="1:26" ht="12.75" customHeight="1" x14ac:dyDescent="0.2">
      <c r="A160" s="709" t="s">
        <v>598</v>
      </c>
      <c r="B160" s="185" t="s">
        <v>599</v>
      </c>
      <c r="C160" s="1684"/>
      <c r="D160" s="1623"/>
      <c r="E160" s="1486"/>
      <c r="F160" s="1660"/>
      <c r="G160" s="316">
        <v>3</v>
      </c>
      <c r="H160" s="225">
        <v>4</v>
      </c>
      <c r="I160" s="183" t="s">
        <v>81</v>
      </c>
      <c r="J160" s="370">
        <f t="shared" si="70"/>
        <v>3</v>
      </c>
      <c r="K160" s="370">
        <f t="shared" si="71"/>
        <v>0</v>
      </c>
      <c r="L160" s="123"/>
      <c r="M160" s="10"/>
      <c r="N160" s="10"/>
      <c r="O160" s="10"/>
      <c r="P160" s="651"/>
      <c r="Q160" s="651"/>
      <c r="R160" s="651"/>
      <c r="S160" s="651"/>
      <c r="T160" s="651"/>
      <c r="U160" s="651"/>
      <c r="V160" s="651"/>
      <c r="W160" s="651"/>
      <c r="X160" s="651"/>
      <c r="Y160" s="651"/>
      <c r="Z160" s="651"/>
    </row>
    <row r="161" spans="1:20" ht="12.75" customHeight="1" x14ac:dyDescent="0.2">
      <c r="A161" s="710" t="s">
        <v>600</v>
      </c>
      <c r="B161" s="185" t="s">
        <v>601</v>
      </c>
      <c r="C161" s="1684"/>
      <c r="D161" s="1623"/>
      <c r="E161" s="1486"/>
      <c r="F161" s="1660"/>
      <c r="G161" s="316">
        <v>2</v>
      </c>
      <c r="H161" s="225">
        <v>2</v>
      </c>
      <c r="I161" s="183" t="s">
        <v>81</v>
      </c>
      <c r="J161" s="370">
        <f t="shared" si="70"/>
        <v>2</v>
      </c>
      <c r="K161" s="370">
        <f t="shared" si="71"/>
        <v>0</v>
      </c>
      <c r="L161" s="123"/>
      <c r="M161" s="10"/>
      <c r="N161" s="10"/>
      <c r="O161" s="10"/>
      <c r="P161" s="651"/>
      <c r="Q161" s="651"/>
      <c r="R161" s="651"/>
      <c r="S161" s="651"/>
      <c r="T161" s="651"/>
    </row>
    <row r="162" spans="1:20" ht="12.75" customHeight="1" x14ac:dyDescent="0.2">
      <c r="A162" s="168" t="s">
        <v>602</v>
      </c>
      <c r="B162" s="185" t="s">
        <v>603</v>
      </c>
      <c r="C162" s="1684"/>
      <c r="D162" s="1623"/>
      <c r="E162" s="1486"/>
      <c r="F162" s="1660"/>
      <c r="G162" s="316">
        <v>15</v>
      </c>
      <c r="H162" s="225">
        <v>18</v>
      </c>
      <c r="I162" s="183" t="s">
        <v>81</v>
      </c>
      <c r="J162" s="370">
        <f t="shared" si="70"/>
        <v>15</v>
      </c>
      <c r="K162" s="370">
        <f t="shared" si="71"/>
        <v>0</v>
      </c>
      <c r="L162" s="123"/>
      <c r="M162" s="10"/>
      <c r="N162" s="10"/>
      <c r="O162" s="10"/>
      <c r="P162" s="651"/>
      <c r="Q162" s="651"/>
      <c r="R162" s="651"/>
      <c r="S162" s="651"/>
      <c r="T162" s="651"/>
    </row>
    <row r="163" spans="1:20" ht="12.75" customHeight="1" x14ac:dyDescent="0.2">
      <c r="A163" s="168" t="s">
        <v>604</v>
      </c>
      <c r="B163" s="185" t="s">
        <v>605</v>
      </c>
      <c r="C163" s="1684"/>
      <c r="D163" s="1623"/>
      <c r="E163" s="1486"/>
      <c r="F163" s="1660"/>
      <c r="G163" s="316">
        <v>3</v>
      </c>
      <c r="H163" s="79"/>
      <c r="I163" s="183" t="s">
        <v>81</v>
      </c>
      <c r="J163" s="370">
        <f t="shared" si="70"/>
        <v>3</v>
      </c>
      <c r="K163" s="370">
        <f t="shared" si="71"/>
        <v>0</v>
      </c>
      <c r="L163" s="123"/>
      <c r="M163" s="10"/>
      <c r="N163" s="10"/>
      <c r="O163" s="10"/>
      <c r="P163" s="651"/>
      <c r="Q163" s="651"/>
      <c r="R163" s="651"/>
      <c r="S163" s="651"/>
      <c r="T163" s="651"/>
    </row>
    <row r="164" spans="1:20" ht="12.75" customHeight="1" x14ac:dyDescent="0.2">
      <c r="A164" s="168" t="s">
        <v>606</v>
      </c>
      <c r="B164" s="185" t="s">
        <v>607</v>
      </c>
      <c r="C164" s="1684"/>
      <c r="D164" s="1623"/>
      <c r="E164" s="1486"/>
      <c r="F164" s="1660"/>
      <c r="G164" s="316">
        <v>3</v>
      </c>
      <c r="H164" s="225">
        <v>14</v>
      </c>
      <c r="I164" s="183" t="s">
        <v>81</v>
      </c>
      <c r="J164" s="370">
        <f t="shared" si="70"/>
        <v>3</v>
      </c>
      <c r="K164" s="370">
        <f t="shared" si="71"/>
        <v>0</v>
      </c>
      <c r="L164" s="123"/>
      <c r="M164" s="10"/>
      <c r="N164" s="10"/>
      <c r="O164" s="10"/>
      <c r="P164" s="651"/>
      <c r="Q164" s="651"/>
      <c r="R164" s="651"/>
      <c r="S164" s="651"/>
      <c r="T164" s="651"/>
    </row>
    <row r="165" spans="1:20" ht="12.75" customHeight="1" x14ac:dyDescent="0.2">
      <c r="A165" s="168" t="s">
        <v>608</v>
      </c>
      <c r="B165" s="185" t="s">
        <v>609</v>
      </c>
      <c r="C165" s="1684"/>
      <c r="D165" s="1623"/>
      <c r="E165" s="1486"/>
      <c r="F165" s="1660"/>
      <c r="G165" s="316">
        <v>4</v>
      </c>
      <c r="H165" s="225">
        <v>4</v>
      </c>
      <c r="I165" s="183" t="s">
        <v>81</v>
      </c>
      <c r="J165" s="370">
        <f t="shared" si="70"/>
        <v>4</v>
      </c>
      <c r="K165" s="370">
        <f t="shared" si="71"/>
        <v>0</v>
      </c>
      <c r="L165" s="123"/>
      <c r="M165" s="10"/>
      <c r="N165" s="10"/>
      <c r="O165" s="10"/>
      <c r="P165" s="651"/>
      <c r="Q165" s="651"/>
      <c r="R165" s="651"/>
      <c r="S165" s="651"/>
      <c r="T165" s="651"/>
    </row>
    <row r="166" spans="1:20" ht="12.75" customHeight="1" x14ac:dyDescent="0.2">
      <c r="A166" s="168" t="s">
        <v>610</v>
      </c>
      <c r="B166" s="185" t="s">
        <v>611</v>
      </c>
      <c r="C166" s="1684"/>
      <c r="D166" s="1623"/>
      <c r="E166" s="1486"/>
      <c r="F166" s="1660"/>
      <c r="G166" s="316">
        <v>13</v>
      </c>
      <c r="H166" s="225">
        <v>15</v>
      </c>
      <c r="I166" s="183" t="s">
        <v>81</v>
      </c>
      <c r="J166" s="370">
        <f t="shared" si="70"/>
        <v>13</v>
      </c>
      <c r="K166" s="370">
        <f t="shared" si="71"/>
        <v>0</v>
      </c>
      <c r="L166" s="123"/>
      <c r="M166" s="10"/>
      <c r="N166" s="10"/>
      <c r="O166" s="10"/>
      <c r="P166" s="651"/>
      <c r="Q166" s="651"/>
      <c r="R166" s="651"/>
      <c r="S166" s="651"/>
      <c r="T166" s="651"/>
    </row>
    <row r="167" spans="1:20" ht="12.75" customHeight="1" x14ac:dyDescent="0.2">
      <c r="A167" s="168" t="s">
        <v>612</v>
      </c>
      <c r="B167" s="185"/>
      <c r="C167" s="1684"/>
      <c r="D167" s="1623"/>
      <c r="E167" s="1486"/>
      <c r="F167" s="1660"/>
      <c r="G167" s="79"/>
      <c r="H167" s="225">
        <v>4</v>
      </c>
      <c r="I167" s="183"/>
      <c r="J167" s="370">
        <f t="shared" si="70"/>
        <v>0</v>
      </c>
      <c r="K167" s="370">
        <f t="shared" si="71"/>
        <v>0</v>
      </c>
      <c r="L167" s="123"/>
      <c r="M167" s="10"/>
      <c r="N167" s="10"/>
      <c r="O167" s="10"/>
      <c r="P167" s="651"/>
      <c r="Q167" s="651"/>
      <c r="R167" s="651"/>
      <c r="S167" s="651"/>
      <c r="T167" s="651"/>
    </row>
    <row r="168" spans="1:20" ht="12.75" customHeight="1" x14ac:dyDescent="0.2">
      <c r="A168" s="168" t="s">
        <v>613</v>
      </c>
      <c r="B168" s="185" t="s">
        <v>614</v>
      </c>
      <c r="C168" s="1684"/>
      <c r="D168" s="1623"/>
      <c r="E168" s="1486"/>
      <c r="F168" s="1660"/>
      <c r="G168" s="79"/>
      <c r="H168" s="79"/>
      <c r="I168" s="183"/>
      <c r="J168" s="370">
        <f t="shared" si="70"/>
        <v>0</v>
      </c>
      <c r="K168" s="370">
        <f t="shared" si="71"/>
        <v>0</v>
      </c>
      <c r="L168" s="123"/>
      <c r="M168" s="10"/>
      <c r="N168" s="10"/>
      <c r="O168" s="10"/>
      <c r="P168" s="651"/>
      <c r="Q168" s="651"/>
      <c r="R168" s="651"/>
      <c r="S168" s="651"/>
      <c r="T168" s="651"/>
    </row>
    <row r="169" spans="1:20" ht="12.75" customHeight="1" x14ac:dyDescent="0.2">
      <c r="A169" s="168" t="s">
        <v>615</v>
      </c>
      <c r="B169" s="185" t="s">
        <v>616</v>
      </c>
      <c r="C169" s="1684"/>
      <c r="D169" s="1623"/>
      <c r="E169" s="1486"/>
      <c r="F169" s="1660"/>
      <c r="G169" s="316">
        <v>7</v>
      </c>
      <c r="H169" s="225">
        <v>9</v>
      </c>
      <c r="I169" s="183" t="s">
        <v>81</v>
      </c>
      <c r="J169" s="370">
        <f t="shared" si="70"/>
        <v>7</v>
      </c>
      <c r="K169" s="370">
        <f t="shared" si="71"/>
        <v>0</v>
      </c>
      <c r="L169" s="123"/>
      <c r="M169" s="10"/>
      <c r="N169" s="10"/>
      <c r="O169" s="10"/>
      <c r="P169" s="651"/>
      <c r="Q169" s="651"/>
      <c r="R169" s="651"/>
      <c r="S169" s="651"/>
      <c r="T169" s="651"/>
    </row>
    <row r="170" spans="1:20" ht="12.75" customHeight="1" x14ac:dyDescent="0.2">
      <c r="A170" s="168" t="s">
        <v>617</v>
      </c>
      <c r="B170" s="185" t="s">
        <v>618</v>
      </c>
      <c r="C170" s="1684"/>
      <c r="D170" s="1623"/>
      <c r="E170" s="1486"/>
      <c r="F170" s="1660"/>
      <c r="G170" s="316">
        <v>7</v>
      </c>
      <c r="H170" s="225">
        <v>24</v>
      </c>
      <c r="I170" s="183" t="s">
        <v>81</v>
      </c>
      <c r="J170" s="370">
        <f t="shared" si="70"/>
        <v>7</v>
      </c>
      <c r="K170" s="370">
        <f t="shared" si="71"/>
        <v>0</v>
      </c>
      <c r="L170" s="123"/>
      <c r="M170" s="10"/>
      <c r="N170" s="10"/>
      <c r="O170" s="10"/>
      <c r="P170" s="651"/>
      <c r="Q170" s="651"/>
      <c r="R170" s="651"/>
      <c r="S170" s="651"/>
      <c r="T170" s="651"/>
    </row>
    <row r="171" spans="1:20" ht="12.75" customHeight="1" x14ac:dyDescent="0.2">
      <c r="A171" s="168" t="s">
        <v>619</v>
      </c>
      <c r="B171" s="185" t="s">
        <v>620</v>
      </c>
      <c r="C171" s="1685"/>
      <c r="D171" s="1686"/>
      <c r="E171" s="1635"/>
      <c r="F171" s="1661"/>
      <c r="G171" s="316">
        <v>4</v>
      </c>
      <c r="H171" s="225">
        <v>5</v>
      </c>
      <c r="I171" s="183" t="s">
        <v>81</v>
      </c>
      <c r="J171" s="370">
        <f t="shared" si="70"/>
        <v>4</v>
      </c>
      <c r="K171" s="370">
        <f t="shared" si="71"/>
        <v>0</v>
      </c>
      <c r="L171" s="123"/>
      <c r="M171" s="10"/>
      <c r="N171" s="10"/>
      <c r="O171" s="10"/>
      <c r="P171" s="651"/>
      <c r="Q171" s="651"/>
      <c r="R171" s="651"/>
      <c r="S171" s="651"/>
      <c r="T171" s="651"/>
    </row>
    <row r="172" spans="1:20" ht="12.75" customHeight="1" x14ac:dyDescent="0.2">
      <c r="A172" s="651"/>
      <c r="B172" s="240" t="s">
        <v>780</v>
      </c>
      <c r="C172" s="1414">
        <f>SUM(C135:C170)</f>
        <v>860</v>
      </c>
      <c r="D172" s="1462"/>
      <c r="E172" s="1413"/>
      <c r="F172" s="16">
        <f>SUM(F135:F170)</f>
        <v>189</v>
      </c>
      <c r="G172" s="16">
        <f t="shared" ref="G172:H172" si="72">SUM(G135:G171)</f>
        <v>119</v>
      </c>
      <c r="H172" s="16">
        <f t="shared" si="72"/>
        <v>145</v>
      </c>
      <c r="I172" s="652"/>
      <c r="J172" s="370">
        <f t="shared" si="70"/>
        <v>0</v>
      </c>
      <c r="K172" s="370">
        <f t="shared" si="71"/>
        <v>0</v>
      </c>
      <c r="L172" s="123"/>
      <c r="M172" s="10"/>
      <c r="N172" s="10"/>
      <c r="O172" s="10"/>
      <c r="P172" s="651"/>
      <c r="Q172" s="651"/>
      <c r="R172" s="651"/>
      <c r="S172" s="651"/>
      <c r="T172" s="651"/>
    </row>
    <row r="173" spans="1:20" ht="12.75" customHeight="1" x14ac:dyDescent="0.2">
      <c r="A173" s="651"/>
      <c r="B173" s="108"/>
      <c r="C173" s="109"/>
      <c r="D173" s="109"/>
      <c r="E173" s="109"/>
      <c r="F173" s="109"/>
      <c r="G173" s="148"/>
      <c r="H173" s="8"/>
      <c r="I173" s="183"/>
      <c r="J173" s="370">
        <f t="shared" si="70"/>
        <v>0</v>
      </c>
      <c r="K173" s="370">
        <f t="shared" si="71"/>
        <v>0</v>
      </c>
      <c r="L173" s="123"/>
      <c r="M173" s="10"/>
      <c r="N173" s="10"/>
      <c r="O173" s="10"/>
      <c r="P173" s="651"/>
      <c r="Q173" s="651"/>
      <c r="R173" s="651"/>
      <c r="S173" s="651"/>
      <c r="T173" s="651"/>
    </row>
    <row r="174" spans="1:20" ht="15" customHeight="1" x14ac:dyDescent="0.25">
      <c r="A174" s="1637" t="s">
        <v>622</v>
      </c>
      <c r="B174" s="1413"/>
      <c r="C174" s="653" t="s">
        <v>5</v>
      </c>
      <c r="D174" s="653" t="s">
        <v>6</v>
      </c>
      <c r="E174" s="653" t="s">
        <v>7</v>
      </c>
      <c r="F174" s="653" t="s">
        <v>8</v>
      </c>
      <c r="G174" s="653" t="s">
        <v>9</v>
      </c>
      <c r="H174" s="229" t="s">
        <v>63</v>
      </c>
      <c r="I174" s="177"/>
      <c r="J174" s="370">
        <f t="shared" si="70"/>
        <v>0</v>
      </c>
      <c r="K174" s="370">
        <f t="shared" si="71"/>
        <v>0</v>
      </c>
      <c r="L174" s="123"/>
      <c r="M174" s="10"/>
      <c r="N174" s="10"/>
      <c r="O174" s="10"/>
      <c r="P174" s="651"/>
      <c r="Q174" s="651"/>
      <c r="R174" s="651"/>
      <c r="S174" s="651"/>
      <c r="T174" s="651"/>
    </row>
    <row r="175" spans="1:20" ht="15" customHeight="1" x14ac:dyDescent="0.2">
      <c r="A175" s="315" t="s">
        <v>333</v>
      </c>
      <c r="B175" s="185" t="s">
        <v>623</v>
      </c>
      <c r="C175" s="900">
        <v>3</v>
      </c>
      <c r="D175" s="316">
        <v>0</v>
      </c>
      <c r="E175" s="901">
        <v>3</v>
      </c>
      <c r="F175" s="316">
        <v>3</v>
      </c>
      <c r="G175" s="79"/>
      <c r="H175" s="752"/>
      <c r="I175" s="177"/>
      <c r="J175" s="370">
        <f t="shared" si="70"/>
        <v>0</v>
      </c>
      <c r="K175" s="370">
        <f t="shared" si="71"/>
        <v>0</v>
      </c>
      <c r="L175" s="123"/>
      <c r="M175" s="10"/>
      <c r="N175" s="10"/>
      <c r="O175" s="10"/>
      <c r="P175" s="651"/>
      <c r="Q175" s="651"/>
      <c r="R175" s="651"/>
      <c r="S175" s="651"/>
      <c r="T175" s="651"/>
    </row>
    <row r="176" spans="1:20" ht="15" customHeight="1" x14ac:dyDescent="0.2">
      <c r="A176" s="315" t="s">
        <v>624</v>
      </c>
      <c r="B176" s="185"/>
      <c r="C176" s="900">
        <v>12</v>
      </c>
      <c r="D176" s="316">
        <v>12</v>
      </c>
      <c r="E176" s="901">
        <v>18</v>
      </c>
      <c r="F176" s="316">
        <v>18</v>
      </c>
      <c r="G176" s="316">
        <v>5</v>
      </c>
      <c r="H176" s="239">
        <v>5</v>
      </c>
      <c r="I176" s="151" t="s">
        <v>81</v>
      </c>
      <c r="J176" s="370">
        <f t="shared" si="70"/>
        <v>5</v>
      </c>
      <c r="K176" s="370">
        <f t="shared" si="71"/>
        <v>0</v>
      </c>
      <c r="L176" s="123"/>
      <c r="M176" s="10"/>
      <c r="N176" s="10"/>
      <c r="O176" s="10"/>
      <c r="P176" s="651"/>
      <c r="Q176" s="651"/>
      <c r="R176" s="651"/>
      <c r="S176" s="651"/>
      <c r="T176" s="651"/>
    </row>
    <row r="177" spans="1:20" ht="12.75" customHeight="1" x14ac:dyDescent="0.2">
      <c r="A177" s="315" t="s">
        <v>625</v>
      </c>
      <c r="B177" s="185"/>
      <c r="C177" s="900">
        <v>12</v>
      </c>
      <c r="D177" s="316">
        <v>12</v>
      </c>
      <c r="E177" s="901">
        <v>18</v>
      </c>
      <c r="F177" s="316">
        <v>18</v>
      </c>
      <c r="G177" s="79"/>
      <c r="H177" s="239">
        <v>5</v>
      </c>
      <c r="I177" s="177"/>
      <c r="J177" s="370">
        <f t="shared" si="70"/>
        <v>0</v>
      </c>
      <c r="K177" s="370">
        <f t="shared" si="71"/>
        <v>0</v>
      </c>
      <c r="L177" s="123"/>
      <c r="M177" s="10"/>
      <c r="N177" s="10"/>
      <c r="O177" s="10"/>
      <c r="P177" s="651"/>
      <c r="Q177" s="651"/>
      <c r="R177" s="651"/>
      <c r="S177" s="651"/>
      <c r="T177" s="651"/>
    </row>
    <row r="178" spans="1:20" ht="12.75" customHeight="1" x14ac:dyDescent="0.2">
      <c r="A178" s="315" t="s">
        <v>626</v>
      </c>
      <c r="B178" s="185" t="s">
        <v>627</v>
      </c>
      <c r="C178" s="900">
        <v>20</v>
      </c>
      <c r="D178" s="316">
        <v>10</v>
      </c>
      <c r="E178" s="901">
        <v>15</v>
      </c>
      <c r="F178" s="316">
        <v>15</v>
      </c>
      <c r="G178" s="79"/>
      <c r="H178" s="239">
        <v>8</v>
      </c>
      <c r="I178" s="177"/>
      <c r="J178" s="370">
        <f t="shared" si="70"/>
        <v>0</v>
      </c>
      <c r="K178" s="370">
        <f t="shared" si="71"/>
        <v>0</v>
      </c>
      <c r="L178" s="123"/>
      <c r="M178" s="10"/>
      <c r="N178" s="10"/>
      <c r="O178" s="10"/>
      <c r="P178" s="651"/>
      <c r="Q178" s="651"/>
      <c r="R178" s="651"/>
      <c r="S178" s="651"/>
      <c r="T178" s="651"/>
    </row>
    <row r="179" spans="1:20" ht="12.75" customHeight="1" x14ac:dyDescent="0.2">
      <c r="A179" s="315" t="s">
        <v>628</v>
      </c>
      <c r="B179" s="185" t="s">
        <v>629</v>
      </c>
      <c r="C179" s="900">
        <v>13</v>
      </c>
      <c r="D179" s="316">
        <v>16</v>
      </c>
      <c r="E179" s="901">
        <v>13</v>
      </c>
      <c r="F179" s="316">
        <v>6</v>
      </c>
      <c r="G179" s="79"/>
      <c r="H179" s="238"/>
      <c r="I179" s="177"/>
      <c r="J179" s="370">
        <f t="shared" si="70"/>
        <v>0</v>
      </c>
      <c r="K179" s="370">
        <f t="shared" si="71"/>
        <v>0</v>
      </c>
      <c r="L179" s="123"/>
      <c r="M179" s="10"/>
      <c r="N179" s="10"/>
      <c r="O179" s="10"/>
      <c r="P179" s="651"/>
      <c r="Q179" s="651"/>
      <c r="R179" s="651"/>
      <c r="S179" s="651"/>
      <c r="T179" s="651"/>
    </row>
    <row r="180" spans="1:20" ht="12.75" customHeight="1" x14ac:dyDescent="0.2">
      <c r="A180" s="315" t="s">
        <v>630</v>
      </c>
      <c r="B180" s="185" t="s">
        <v>631</v>
      </c>
      <c r="C180" s="316">
        <v>1</v>
      </c>
      <c r="D180" s="316">
        <v>12</v>
      </c>
      <c r="E180" s="79"/>
      <c r="F180" s="79"/>
      <c r="G180" s="79"/>
      <c r="H180" s="238"/>
      <c r="I180" s="177"/>
      <c r="J180" s="370">
        <f t="shared" si="70"/>
        <v>0</v>
      </c>
      <c r="K180" s="370">
        <f t="shared" si="71"/>
        <v>0</v>
      </c>
      <c r="L180" s="123"/>
      <c r="M180" s="10"/>
      <c r="N180" s="10"/>
      <c r="O180" s="10"/>
      <c r="P180" s="651"/>
      <c r="Q180" s="651"/>
      <c r="R180" s="651"/>
      <c r="S180" s="651"/>
      <c r="T180" s="651"/>
    </row>
    <row r="181" spans="1:20" ht="12.75" customHeight="1" x14ac:dyDescent="0.2">
      <c r="A181" s="315" t="s">
        <v>632</v>
      </c>
      <c r="B181" s="185" t="s">
        <v>633</v>
      </c>
      <c r="C181" s="316">
        <v>7</v>
      </c>
      <c r="D181" s="316">
        <v>3</v>
      </c>
      <c r="E181" s="316">
        <v>4</v>
      </c>
      <c r="F181" s="316">
        <v>5</v>
      </c>
      <c r="G181" s="79"/>
      <c r="H181" s="238"/>
      <c r="I181" s="177"/>
      <c r="J181" s="370">
        <f t="shared" si="70"/>
        <v>0</v>
      </c>
      <c r="K181" s="370">
        <f t="shared" si="71"/>
        <v>0</v>
      </c>
      <c r="L181" s="123"/>
      <c r="M181" s="10"/>
      <c r="N181" s="10"/>
      <c r="O181" s="10"/>
      <c r="P181" s="651"/>
      <c r="Q181" s="651"/>
      <c r="R181" s="651"/>
      <c r="S181" s="651"/>
      <c r="T181" s="651"/>
    </row>
    <row r="182" spans="1:20" ht="12.75" customHeight="1" x14ac:dyDescent="0.2">
      <c r="A182" s="315" t="s">
        <v>355</v>
      </c>
      <c r="B182" s="185" t="s">
        <v>634</v>
      </c>
      <c r="C182" s="316">
        <v>27</v>
      </c>
      <c r="D182" s="316">
        <v>26</v>
      </c>
      <c r="E182" s="316">
        <v>29</v>
      </c>
      <c r="F182" s="316">
        <v>26</v>
      </c>
      <c r="G182" s="79"/>
      <c r="H182" s="238"/>
      <c r="I182" s="177"/>
      <c r="J182" s="370">
        <f t="shared" si="70"/>
        <v>0</v>
      </c>
      <c r="K182" s="370">
        <f t="shared" si="71"/>
        <v>0</v>
      </c>
      <c r="L182" s="123"/>
      <c r="M182" s="10"/>
      <c r="N182" s="10"/>
      <c r="O182" s="10"/>
      <c r="P182" s="651"/>
      <c r="Q182" s="651"/>
      <c r="R182" s="651"/>
      <c r="S182" s="651"/>
      <c r="T182" s="651"/>
    </row>
    <row r="183" spans="1:20" ht="12.75" customHeight="1" x14ac:dyDescent="0.2">
      <c r="A183" s="315" t="s">
        <v>635</v>
      </c>
      <c r="B183" s="185" t="s">
        <v>636</v>
      </c>
      <c r="C183" s="316">
        <v>10</v>
      </c>
      <c r="D183" s="316">
        <v>5</v>
      </c>
      <c r="E183" s="316">
        <v>15</v>
      </c>
      <c r="F183" s="316">
        <v>5</v>
      </c>
      <c r="G183" s="79"/>
      <c r="H183" s="238"/>
      <c r="I183" s="177"/>
      <c r="J183" s="370">
        <f t="shared" si="70"/>
        <v>0</v>
      </c>
      <c r="K183" s="370">
        <f t="shared" si="71"/>
        <v>0</v>
      </c>
      <c r="L183" s="123"/>
      <c r="M183" s="10"/>
      <c r="N183" s="10"/>
      <c r="O183" s="10"/>
      <c r="P183" s="651"/>
      <c r="Q183" s="651"/>
      <c r="R183" s="651"/>
      <c r="S183" s="651"/>
      <c r="T183" s="651"/>
    </row>
    <row r="184" spans="1:20" ht="12.75" customHeight="1" x14ac:dyDescent="0.2">
      <c r="A184" s="315" t="s">
        <v>356</v>
      </c>
      <c r="B184" s="185" t="s">
        <v>637</v>
      </c>
      <c r="C184" s="316">
        <v>20</v>
      </c>
      <c r="D184" s="316">
        <v>20</v>
      </c>
      <c r="E184" s="316">
        <v>20</v>
      </c>
      <c r="F184" s="316">
        <v>20</v>
      </c>
      <c r="G184" s="79"/>
      <c r="H184" s="238"/>
      <c r="I184" s="177"/>
      <c r="J184" s="370">
        <f t="shared" si="70"/>
        <v>0</v>
      </c>
      <c r="K184" s="370">
        <f t="shared" si="71"/>
        <v>0</v>
      </c>
      <c r="L184" s="123"/>
      <c r="M184" s="10"/>
      <c r="N184" s="10"/>
      <c r="O184" s="10"/>
      <c r="P184" s="651"/>
      <c r="Q184" s="651"/>
      <c r="R184" s="651"/>
      <c r="S184" s="651"/>
      <c r="T184" s="651"/>
    </row>
    <row r="185" spans="1:20" ht="12.75" customHeight="1" x14ac:dyDescent="0.2">
      <c r="A185" s="315" t="s">
        <v>638</v>
      </c>
      <c r="B185" s="185" t="s">
        <v>639</v>
      </c>
      <c r="C185" s="316">
        <v>10</v>
      </c>
      <c r="D185" s="316">
        <v>10</v>
      </c>
      <c r="E185" s="316">
        <v>10</v>
      </c>
      <c r="F185" s="316">
        <v>10</v>
      </c>
      <c r="G185" s="79"/>
      <c r="H185" s="238"/>
      <c r="I185" s="177"/>
      <c r="J185" s="370">
        <f t="shared" si="70"/>
        <v>0</v>
      </c>
      <c r="K185" s="370">
        <f t="shared" si="71"/>
        <v>0</v>
      </c>
      <c r="L185" s="123"/>
      <c r="M185" s="10"/>
      <c r="N185" s="10"/>
      <c r="O185" s="10"/>
      <c r="P185" s="651"/>
      <c r="Q185" s="651"/>
      <c r="R185" s="651"/>
      <c r="S185" s="651"/>
      <c r="T185" s="651"/>
    </row>
    <row r="186" spans="1:20" ht="12.75" customHeight="1" x14ac:dyDescent="0.2">
      <c r="A186" s="315" t="s">
        <v>275</v>
      </c>
      <c r="B186" s="128" t="s">
        <v>640</v>
      </c>
      <c r="C186" s="900">
        <v>30</v>
      </c>
      <c r="D186" s="316">
        <v>20</v>
      </c>
      <c r="E186" s="901">
        <v>30</v>
      </c>
      <c r="F186" s="316">
        <v>25</v>
      </c>
      <c r="G186" s="316">
        <v>5</v>
      </c>
      <c r="H186" s="238"/>
      <c r="I186" s="183" t="s">
        <v>81</v>
      </c>
      <c r="J186" s="370">
        <f t="shared" si="70"/>
        <v>5</v>
      </c>
      <c r="K186" s="370">
        <f t="shared" si="71"/>
        <v>0</v>
      </c>
      <c r="L186" s="123"/>
      <c r="M186" s="10"/>
      <c r="N186" s="10"/>
      <c r="O186" s="10"/>
      <c r="P186" s="651"/>
      <c r="Q186" s="651"/>
      <c r="R186" s="651"/>
      <c r="S186" s="651"/>
      <c r="T186" s="651"/>
    </row>
    <row r="187" spans="1:20" ht="12.75" customHeight="1" x14ac:dyDescent="0.2">
      <c r="A187" s="315" t="s">
        <v>696</v>
      </c>
      <c r="B187" s="128" t="s">
        <v>642</v>
      </c>
      <c r="C187" s="900">
        <v>4</v>
      </c>
      <c r="D187" s="316">
        <v>6</v>
      </c>
      <c r="E187" s="901">
        <v>4</v>
      </c>
      <c r="F187" s="79"/>
      <c r="G187" s="79"/>
      <c r="H187" s="184"/>
      <c r="I187" s="177"/>
      <c r="J187" s="370">
        <f t="shared" si="70"/>
        <v>0</v>
      </c>
      <c r="K187" s="370">
        <f t="shared" si="71"/>
        <v>0</v>
      </c>
      <c r="L187" s="123"/>
      <c r="M187" s="10"/>
      <c r="N187" s="10"/>
      <c r="O187" s="10"/>
      <c r="P187" s="651"/>
      <c r="Q187" s="651"/>
      <c r="R187" s="651"/>
      <c r="S187" s="651"/>
      <c r="T187" s="651"/>
    </row>
    <row r="188" spans="1:20" ht="12.75" customHeight="1" x14ac:dyDescent="0.2">
      <c r="A188" s="649"/>
      <c r="B188" s="240" t="s">
        <v>780</v>
      </c>
      <c r="C188" s="16">
        <f t="shared" ref="C188:H188" si="73">SUM(C175:C187)</f>
        <v>169</v>
      </c>
      <c r="D188" s="16">
        <f t="shared" si="73"/>
        <v>152</v>
      </c>
      <c r="E188" s="16">
        <f t="shared" si="73"/>
        <v>179</v>
      </c>
      <c r="F188" s="16">
        <f t="shared" si="73"/>
        <v>151</v>
      </c>
      <c r="G188" s="16">
        <f t="shared" si="73"/>
        <v>10</v>
      </c>
      <c r="H188" s="16">
        <f t="shared" si="73"/>
        <v>18</v>
      </c>
      <c r="I188" s="711"/>
      <c r="J188" s="370">
        <f t="shared" si="70"/>
        <v>0</v>
      </c>
      <c r="K188" s="370">
        <f t="shared" si="71"/>
        <v>0</v>
      </c>
      <c r="L188" s="123"/>
      <c r="M188" s="10"/>
      <c r="N188" s="10"/>
      <c r="O188" s="10"/>
      <c r="P188" s="651"/>
      <c r="Q188" s="651"/>
      <c r="R188" s="651"/>
      <c r="S188" s="651"/>
      <c r="T188" s="651"/>
    </row>
    <row r="189" spans="1:20" ht="15" customHeight="1" x14ac:dyDescent="0.25">
      <c r="A189" s="1412" t="s">
        <v>644</v>
      </c>
      <c r="B189" s="1413"/>
      <c r="C189" s="899"/>
      <c r="D189" s="79"/>
      <c r="E189" s="62"/>
      <c r="F189" s="79"/>
      <c r="G189" s="79"/>
      <c r="H189" s="35"/>
      <c r="I189" s="177"/>
      <c r="J189" s="370">
        <f t="shared" si="70"/>
        <v>0</v>
      </c>
      <c r="K189" s="370">
        <f t="shared" si="71"/>
        <v>0</v>
      </c>
      <c r="L189" s="123"/>
      <c r="M189" s="10"/>
      <c r="N189" s="10"/>
      <c r="O189" s="10"/>
      <c r="P189" s="651"/>
      <c r="Q189" s="651"/>
      <c r="R189" s="651"/>
      <c r="S189" s="651"/>
      <c r="T189" s="651"/>
    </row>
    <row r="190" spans="1:20" ht="12.75" customHeight="1" x14ac:dyDescent="0.2">
      <c r="A190" s="315" t="s">
        <v>317</v>
      </c>
      <c r="B190" s="128" t="s">
        <v>645</v>
      </c>
      <c r="C190" s="900">
        <v>45</v>
      </c>
      <c r="D190" s="316">
        <v>35</v>
      </c>
      <c r="E190" s="901">
        <v>40</v>
      </c>
      <c r="F190" s="316">
        <v>30</v>
      </c>
      <c r="G190" s="79"/>
      <c r="H190" s="751"/>
      <c r="I190" s="183"/>
      <c r="J190" s="370">
        <f t="shared" si="70"/>
        <v>0</v>
      </c>
      <c r="K190" s="370">
        <f t="shared" si="71"/>
        <v>0</v>
      </c>
      <c r="L190" s="123"/>
      <c r="M190" s="124"/>
      <c r="N190" s="124"/>
      <c r="O190" s="124"/>
      <c r="P190" s="651"/>
      <c r="Q190" s="651"/>
      <c r="R190" s="651"/>
      <c r="S190" s="651"/>
      <c r="T190" s="651"/>
    </row>
    <row r="191" spans="1:20" ht="12.75" customHeight="1" x14ac:dyDescent="0.2">
      <c r="A191" s="315" t="s">
        <v>646</v>
      </c>
      <c r="B191" s="128" t="s">
        <v>647</v>
      </c>
      <c r="C191" s="900">
        <v>35</v>
      </c>
      <c r="D191" s="316">
        <v>20</v>
      </c>
      <c r="E191" s="901">
        <v>30</v>
      </c>
      <c r="F191" s="316">
        <v>20</v>
      </c>
      <c r="G191" s="79"/>
      <c r="H191" s="238"/>
      <c r="I191" s="183"/>
      <c r="J191" s="370">
        <f t="shared" si="70"/>
        <v>0</v>
      </c>
      <c r="K191" s="370">
        <f t="shared" si="71"/>
        <v>0</v>
      </c>
      <c r="L191" s="123"/>
      <c r="M191" s="10"/>
      <c r="N191" s="10"/>
      <c r="O191" s="10"/>
      <c r="P191" s="651"/>
      <c r="Q191" s="651"/>
      <c r="R191" s="651"/>
      <c r="S191" s="651"/>
      <c r="T191" s="651"/>
    </row>
    <row r="192" spans="1:20" ht="12.75" customHeight="1" x14ac:dyDescent="0.2">
      <c r="A192" s="315" t="s">
        <v>367</v>
      </c>
      <c r="B192" s="128" t="s">
        <v>648</v>
      </c>
      <c r="C192" s="900">
        <v>21</v>
      </c>
      <c r="D192" s="316">
        <v>12</v>
      </c>
      <c r="E192" s="901">
        <v>12</v>
      </c>
      <c r="F192" s="79"/>
      <c r="G192" s="79"/>
      <c r="H192" s="242"/>
      <c r="I192" s="183"/>
      <c r="J192" s="370">
        <f t="shared" si="70"/>
        <v>0</v>
      </c>
      <c r="K192" s="370">
        <f t="shared" si="71"/>
        <v>0</v>
      </c>
      <c r="L192" s="123"/>
      <c r="M192" s="10"/>
      <c r="N192" s="10"/>
      <c r="O192" s="10"/>
      <c r="P192" s="651"/>
      <c r="Q192" s="651"/>
      <c r="R192" s="651"/>
      <c r="S192" s="651"/>
      <c r="T192" s="651"/>
    </row>
    <row r="193" spans="1:26" ht="12.75" customHeight="1" x14ac:dyDescent="0.2">
      <c r="A193" s="315" t="s">
        <v>724</v>
      </c>
      <c r="B193" s="128" t="s">
        <v>650</v>
      </c>
      <c r="C193" s="900">
        <v>15</v>
      </c>
      <c r="D193" s="316">
        <v>10</v>
      </c>
      <c r="E193" s="901">
        <v>30</v>
      </c>
      <c r="F193" s="316">
        <v>20</v>
      </c>
      <c r="G193" s="79"/>
      <c r="H193" s="239">
        <v>10</v>
      </c>
      <c r="I193" s="183"/>
      <c r="J193" s="370">
        <f t="shared" si="70"/>
        <v>0</v>
      </c>
      <c r="K193" s="370">
        <f t="shared" si="71"/>
        <v>0</v>
      </c>
      <c r="L193" s="123"/>
      <c r="M193" s="10"/>
      <c r="N193" s="10"/>
      <c r="O193" s="10"/>
      <c r="P193" s="651"/>
      <c r="Q193" s="651"/>
      <c r="R193" s="651"/>
      <c r="S193" s="651"/>
      <c r="T193" s="651"/>
    </row>
    <row r="194" spans="1:26" ht="12.75" customHeight="1" x14ac:dyDescent="0.2">
      <c r="A194" s="315" t="s">
        <v>651</v>
      </c>
      <c r="B194" s="128" t="s">
        <v>652</v>
      </c>
      <c r="C194" s="900">
        <v>25</v>
      </c>
      <c r="D194" s="316">
        <v>8</v>
      </c>
      <c r="E194" s="901">
        <v>27</v>
      </c>
      <c r="F194" s="316">
        <v>30</v>
      </c>
      <c r="G194" s="79"/>
      <c r="H194" s="242"/>
      <c r="I194" s="183"/>
      <c r="J194" s="370">
        <f t="shared" si="70"/>
        <v>0</v>
      </c>
      <c r="K194" s="370">
        <f t="shared" si="71"/>
        <v>0</v>
      </c>
      <c r="L194" s="123"/>
      <c r="M194" s="10"/>
      <c r="N194" s="10"/>
      <c r="O194" s="10"/>
      <c r="P194" s="651"/>
      <c r="Q194" s="651"/>
      <c r="R194" s="651"/>
      <c r="S194" s="651"/>
      <c r="T194" s="651"/>
    </row>
    <row r="195" spans="1:26" ht="12.75" customHeight="1" x14ac:dyDescent="0.2">
      <c r="A195" s="315" t="s">
        <v>697</v>
      </c>
      <c r="B195" s="128" t="s">
        <v>698</v>
      </c>
      <c r="C195" s="900">
        <v>10</v>
      </c>
      <c r="D195" s="316">
        <v>18</v>
      </c>
      <c r="E195" s="901">
        <v>18</v>
      </c>
      <c r="F195" s="79"/>
      <c r="G195" s="79"/>
      <c r="H195" s="242"/>
      <c r="I195" s="183"/>
      <c r="J195" s="370">
        <f t="shared" si="70"/>
        <v>0</v>
      </c>
      <c r="K195" s="370">
        <f t="shared" si="71"/>
        <v>0</v>
      </c>
      <c r="L195" s="123"/>
      <c r="M195" s="10"/>
      <c r="N195" s="10"/>
      <c r="O195" s="10"/>
      <c r="P195" s="651"/>
      <c r="Q195" s="651"/>
      <c r="R195" s="651"/>
      <c r="S195" s="651"/>
      <c r="T195" s="651"/>
    </row>
    <row r="196" spans="1:26" ht="12.75" customHeight="1" x14ac:dyDescent="0.2">
      <c r="A196" s="315" t="s">
        <v>655</v>
      </c>
      <c r="B196" s="128" t="s">
        <v>656</v>
      </c>
      <c r="C196" s="900">
        <v>34</v>
      </c>
      <c r="D196" s="316">
        <v>22</v>
      </c>
      <c r="E196" s="901">
        <v>29</v>
      </c>
      <c r="F196" s="316">
        <v>24</v>
      </c>
      <c r="G196" s="79"/>
      <c r="H196" s="242"/>
      <c r="I196" s="183"/>
      <c r="J196" s="370">
        <f t="shared" si="70"/>
        <v>0</v>
      </c>
      <c r="K196" s="370">
        <f t="shared" si="71"/>
        <v>0</v>
      </c>
      <c r="L196" s="123"/>
      <c r="M196" s="10"/>
      <c r="N196" s="10"/>
      <c r="O196" s="10"/>
      <c r="P196" s="651"/>
      <c r="Q196" s="651"/>
      <c r="R196" s="651"/>
      <c r="S196" s="651"/>
      <c r="T196" s="651"/>
    </row>
    <row r="197" spans="1:26" ht="12.75" customHeight="1" x14ac:dyDescent="0.2">
      <c r="A197" s="315" t="s">
        <v>115</v>
      </c>
      <c r="B197" s="185" t="s">
        <v>116</v>
      </c>
      <c r="C197" s="900">
        <v>15</v>
      </c>
      <c r="D197" s="316">
        <v>15</v>
      </c>
      <c r="E197" s="901">
        <v>15</v>
      </c>
      <c r="F197" s="316">
        <v>15</v>
      </c>
      <c r="G197" s="79"/>
      <c r="H197" s="242"/>
      <c r="I197" s="183"/>
      <c r="J197" s="370"/>
      <c r="K197" s="370"/>
      <c r="L197" s="123"/>
      <c r="M197" s="10"/>
      <c r="N197" s="10"/>
      <c r="O197" s="10"/>
      <c r="P197" s="651"/>
      <c r="Q197" s="651"/>
      <c r="R197" s="651"/>
      <c r="S197" s="651"/>
      <c r="T197" s="651"/>
    </row>
    <row r="198" spans="1:26" ht="12.75" customHeight="1" x14ac:dyDescent="0.2">
      <c r="A198" s="315" t="s">
        <v>657</v>
      </c>
      <c r="B198" s="185" t="s">
        <v>658</v>
      </c>
      <c r="C198" s="900">
        <v>12</v>
      </c>
      <c r="D198" s="316">
        <v>46</v>
      </c>
      <c r="E198" s="901">
        <v>20</v>
      </c>
      <c r="F198" s="316">
        <v>18</v>
      </c>
      <c r="G198" s="53">
        <v>5</v>
      </c>
      <c r="H198" s="239">
        <v>0</v>
      </c>
      <c r="I198" s="183" t="s">
        <v>81</v>
      </c>
      <c r="J198" s="370">
        <f t="shared" ref="J198:J205" si="74">IF(I198="*",G198,0)</f>
        <v>5</v>
      </c>
      <c r="K198" s="370">
        <f t="shared" ref="K198:K205" si="75">IF(I198="**",G198,0)</f>
        <v>0</v>
      </c>
      <c r="L198" s="123"/>
      <c r="M198" s="10"/>
      <c r="N198" s="10"/>
      <c r="O198" s="10"/>
      <c r="P198" s="651"/>
      <c r="Q198" s="651"/>
      <c r="R198" s="651"/>
      <c r="S198" s="651"/>
      <c r="T198" s="651"/>
    </row>
    <row r="199" spans="1:26" ht="12.75" customHeight="1" x14ac:dyDescent="0.2">
      <c r="A199" s="315" t="s">
        <v>659</v>
      </c>
      <c r="B199" s="185" t="s">
        <v>660</v>
      </c>
      <c r="C199" s="316">
        <v>30</v>
      </c>
      <c r="D199" s="316">
        <v>36</v>
      </c>
      <c r="E199" s="316">
        <v>28</v>
      </c>
      <c r="F199" s="316">
        <v>5</v>
      </c>
      <c r="G199" s="79"/>
      <c r="H199" s="242"/>
      <c r="I199" s="183"/>
      <c r="J199" s="370">
        <f t="shared" si="74"/>
        <v>0</v>
      </c>
      <c r="K199" s="370">
        <f t="shared" si="75"/>
        <v>0</v>
      </c>
      <c r="L199" s="123"/>
      <c r="M199" s="10"/>
      <c r="N199" s="10"/>
      <c r="O199" s="10"/>
      <c r="P199" s="651"/>
      <c r="Q199" s="651"/>
      <c r="R199" s="651"/>
      <c r="S199" s="651"/>
      <c r="T199" s="651"/>
      <c r="U199" s="651"/>
    </row>
    <row r="200" spans="1:26" ht="12.75" customHeight="1" x14ac:dyDescent="0.2">
      <c r="A200" s="315" t="s">
        <v>373</v>
      </c>
      <c r="B200" s="128" t="s">
        <v>783</v>
      </c>
      <c r="C200" s="900">
        <v>12</v>
      </c>
      <c r="D200" s="316">
        <v>12</v>
      </c>
      <c r="E200" s="901">
        <v>12</v>
      </c>
      <c r="F200" s="316">
        <v>5</v>
      </c>
      <c r="G200" s="79"/>
      <c r="H200" s="239">
        <v>5</v>
      </c>
      <c r="I200" s="183"/>
      <c r="J200" s="370">
        <f t="shared" si="74"/>
        <v>0</v>
      </c>
      <c r="K200" s="370">
        <f t="shared" si="75"/>
        <v>0</v>
      </c>
      <c r="L200" s="123"/>
      <c r="M200" s="10"/>
      <c r="N200" s="10"/>
      <c r="O200" s="10"/>
      <c r="P200" s="651"/>
      <c r="Q200" s="651"/>
      <c r="R200" s="651"/>
      <c r="S200" s="651"/>
      <c r="T200" s="651"/>
      <c r="U200" s="651"/>
      <c r="V200" s="651"/>
      <c r="W200" s="651"/>
      <c r="X200" s="651"/>
      <c r="Y200" s="651"/>
      <c r="Z200" s="651"/>
    </row>
    <row r="201" spans="1:26" ht="12.75" customHeight="1" x14ac:dyDescent="0.2">
      <c r="A201" s="315" t="s">
        <v>662</v>
      </c>
      <c r="B201" s="128" t="s">
        <v>663</v>
      </c>
      <c r="C201" s="316">
        <v>20</v>
      </c>
      <c r="D201" s="316">
        <v>10</v>
      </c>
      <c r="E201" s="316">
        <v>20</v>
      </c>
      <c r="F201" s="316">
        <v>10</v>
      </c>
      <c r="G201" s="79"/>
      <c r="H201" s="239">
        <v>10</v>
      </c>
      <c r="I201" s="183"/>
      <c r="J201" s="370">
        <f t="shared" si="74"/>
        <v>0</v>
      </c>
      <c r="K201" s="370">
        <f t="shared" si="75"/>
        <v>0</v>
      </c>
      <c r="L201" s="123"/>
      <c r="M201" s="10"/>
      <c r="N201" s="10"/>
      <c r="O201" s="10"/>
      <c r="P201" s="651"/>
      <c r="Q201" s="651"/>
      <c r="R201" s="651"/>
      <c r="S201" s="651"/>
      <c r="T201" s="651"/>
      <c r="U201" s="651"/>
      <c r="V201" s="651"/>
      <c r="W201" s="651"/>
      <c r="X201" s="651"/>
      <c r="Y201" s="651"/>
      <c r="Z201" s="651"/>
    </row>
    <row r="202" spans="1:26" ht="12.75" customHeight="1" x14ac:dyDescent="0.2">
      <c r="A202" s="315" t="s">
        <v>352</v>
      </c>
      <c r="B202" s="128" t="s">
        <v>664</v>
      </c>
      <c r="C202" s="316">
        <v>10</v>
      </c>
      <c r="D202" s="316">
        <v>10</v>
      </c>
      <c r="E202" s="316"/>
      <c r="F202" s="316">
        <v>10</v>
      </c>
      <c r="G202" s="316">
        <v>5</v>
      </c>
      <c r="H202" s="242"/>
      <c r="I202" s="889" t="s">
        <v>69</v>
      </c>
      <c r="J202" s="370">
        <f t="shared" si="74"/>
        <v>0</v>
      </c>
      <c r="K202" s="370">
        <f t="shared" si="75"/>
        <v>5</v>
      </c>
      <c r="L202" s="123"/>
      <c r="M202" s="10"/>
      <c r="N202" s="10"/>
      <c r="O202" s="10"/>
      <c r="P202" s="651"/>
      <c r="Q202" s="651"/>
      <c r="R202" s="651"/>
      <c r="S202" s="651"/>
      <c r="T202" s="651"/>
    </row>
    <row r="203" spans="1:26" ht="12.75" customHeight="1" x14ac:dyDescent="0.2">
      <c r="A203" s="315" t="s">
        <v>354</v>
      </c>
      <c r="B203" s="128" t="s">
        <v>664</v>
      </c>
      <c r="C203" s="316">
        <v>25</v>
      </c>
      <c r="D203" s="316">
        <v>25</v>
      </c>
      <c r="E203" s="316">
        <v>35</v>
      </c>
      <c r="F203" s="693">
        <v>15</v>
      </c>
      <c r="G203" s="316">
        <v>5</v>
      </c>
      <c r="H203" s="242"/>
      <c r="I203" s="889" t="s">
        <v>69</v>
      </c>
      <c r="J203" s="370">
        <f t="shared" si="74"/>
        <v>0</v>
      </c>
      <c r="K203" s="370">
        <f t="shared" si="75"/>
        <v>5</v>
      </c>
      <c r="L203" s="123"/>
      <c r="M203" s="10"/>
      <c r="N203" s="10"/>
      <c r="O203" s="10"/>
      <c r="P203" s="651"/>
      <c r="Q203" s="651"/>
      <c r="R203" s="651"/>
      <c r="S203" s="651"/>
      <c r="T203" s="651"/>
    </row>
    <row r="204" spans="1:26" ht="12.75" customHeight="1" x14ac:dyDescent="0.2">
      <c r="A204" s="315" t="s">
        <v>269</v>
      </c>
      <c r="B204" s="128" t="s">
        <v>665</v>
      </c>
      <c r="C204" s="316">
        <v>40</v>
      </c>
      <c r="D204" s="316">
        <v>20</v>
      </c>
      <c r="E204" s="316">
        <v>40</v>
      </c>
      <c r="F204" s="316">
        <v>40</v>
      </c>
      <c r="G204" s="53">
        <v>25</v>
      </c>
      <c r="H204" s="239">
        <v>10</v>
      </c>
      <c r="I204" s="183" t="s">
        <v>81</v>
      </c>
      <c r="J204" s="370">
        <f t="shared" si="74"/>
        <v>25</v>
      </c>
      <c r="K204" s="370">
        <f t="shared" si="75"/>
        <v>0</v>
      </c>
      <c r="L204" s="123"/>
      <c r="M204" s="10"/>
      <c r="N204" s="10"/>
      <c r="O204" s="10"/>
      <c r="P204" s="651"/>
      <c r="Q204" s="651"/>
      <c r="R204" s="651"/>
      <c r="S204" s="651"/>
      <c r="T204" s="651"/>
    </row>
    <row r="205" spans="1:26" ht="12.75" customHeight="1" x14ac:dyDescent="0.2">
      <c r="A205" s="315" t="s">
        <v>666</v>
      </c>
      <c r="B205" s="128" t="s">
        <v>667</v>
      </c>
      <c r="C205" s="316">
        <v>20</v>
      </c>
      <c r="D205" s="316">
        <v>10</v>
      </c>
      <c r="E205" s="316">
        <v>20</v>
      </c>
      <c r="F205" s="316">
        <v>10</v>
      </c>
      <c r="G205" s="101"/>
      <c r="H205" s="239">
        <v>0</v>
      </c>
      <c r="I205" s="183"/>
      <c r="J205" s="370">
        <f t="shared" si="74"/>
        <v>0</v>
      </c>
      <c r="K205" s="370">
        <f t="shared" si="75"/>
        <v>0</v>
      </c>
      <c r="L205" s="123"/>
      <c r="M205" s="10"/>
      <c r="N205" s="10"/>
      <c r="O205" s="10"/>
      <c r="P205" s="651"/>
      <c r="Q205" s="651"/>
      <c r="R205" s="651"/>
      <c r="S205" s="651"/>
      <c r="T205" s="651"/>
    </row>
    <row r="206" spans="1:26" ht="12.75" customHeight="1" x14ac:dyDescent="0.2">
      <c r="A206" s="315" t="s">
        <v>668</v>
      </c>
      <c r="B206" s="128" t="s">
        <v>669</v>
      </c>
      <c r="C206" s="316">
        <v>35</v>
      </c>
      <c r="D206" s="316">
        <v>20</v>
      </c>
      <c r="E206" s="316">
        <v>30</v>
      </c>
      <c r="F206" s="316">
        <v>20</v>
      </c>
      <c r="G206" s="101"/>
      <c r="H206" s="242"/>
      <c r="I206" s="183"/>
      <c r="J206" s="370"/>
      <c r="K206" s="370"/>
      <c r="L206" s="123"/>
      <c r="M206" s="10"/>
      <c r="N206" s="10"/>
      <c r="O206" s="10"/>
      <c r="P206" s="651"/>
      <c r="Q206" s="651"/>
      <c r="R206" s="651"/>
      <c r="S206" s="651"/>
      <c r="T206" s="651"/>
    </row>
    <row r="207" spans="1:26" ht="12.75" customHeight="1" x14ac:dyDescent="0.2">
      <c r="A207" s="315" t="s">
        <v>327</v>
      </c>
      <c r="B207" s="185" t="s">
        <v>670</v>
      </c>
      <c r="C207" s="316">
        <v>14</v>
      </c>
      <c r="D207" s="316">
        <v>14</v>
      </c>
      <c r="E207" s="316">
        <v>18</v>
      </c>
      <c r="F207" s="316">
        <v>8</v>
      </c>
      <c r="G207" s="101"/>
      <c r="H207" s="242"/>
      <c r="I207" s="183"/>
      <c r="J207" s="370">
        <f t="shared" ref="J207:J218" si="76">IF(I207="*",G207,0)</f>
        <v>0</v>
      </c>
      <c r="K207" s="370">
        <f t="shared" ref="K207:K215" si="77">IF(I207="**",G207,0)</f>
        <v>0</v>
      </c>
      <c r="L207" s="123"/>
      <c r="M207" s="10"/>
      <c r="N207" s="10"/>
      <c r="O207" s="10"/>
      <c r="P207" s="651"/>
      <c r="Q207" s="651"/>
      <c r="R207" s="651"/>
      <c r="S207" s="651"/>
      <c r="T207" s="651"/>
    </row>
    <row r="208" spans="1:26" ht="12.75" customHeight="1" x14ac:dyDescent="0.2">
      <c r="A208" s="315" t="s">
        <v>699</v>
      </c>
      <c r="B208" s="185" t="s">
        <v>700</v>
      </c>
      <c r="C208" s="316">
        <v>20</v>
      </c>
      <c r="D208" s="316">
        <v>20</v>
      </c>
      <c r="E208" s="316">
        <v>30</v>
      </c>
      <c r="F208" s="316">
        <v>20</v>
      </c>
      <c r="G208" s="79"/>
      <c r="H208" s="242"/>
      <c r="I208" s="183"/>
      <c r="J208" s="370">
        <f t="shared" si="76"/>
        <v>0</v>
      </c>
      <c r="K208" s="370">
        <f t="shared" si="77"/>
        <v>0</v>
      </c>
      <c r="L208" s="123"/>
      <c r="M208" s="10"/>
      <c r="N208" s="10"/>
      <c r="O208" s="10"/>
      <c r="P208" s="651"/>
      <c r="Q208" s="651"/>
      <c r="R208" s="651"/>
      <c r="S208" s="651"/>
      <c r="T208" s="651"/>
    </row>
    <row r="209" spans="1:26" ht="12.75" customHeight="1" x14ac:dyDescent="0.2">
      <c r="A209" s="315" t="s">
        <v>272</v>
      </c>
      <c r="B209" s="128" t="s">
        <v>671</v>
      </c>
      <c r="C209" s="900">
        <v>20</v>
      </c>
      <c r="D209" s="316">
        <v>20</v>
      </c>
      <c r="E209" s="901">
        <v>40</v>
      </c>
      <c r="F209" s="316">
        <v>30</v>
      </c>
      <c r="G209" s="53">
        <v>20</v>
      </c>
      <c r="H209" s="239">
        <v>20</v>
      </c>
      <c r="I209" s="183" t="s">
        <v>81</v>
      </c>
      <c r="J209" s="370">
        <f t="shared" si="76"/>
        <v>20</v>
      </c>
      <c r="K209" s="370">
        <f t="shared" si="77"/>
        <v>0</v>
      </c>
      <c r="L209" s="123"/>
      <c r="M209" s="10"/>
      <c r="N209" s="10"/>
      <c r="O209" s="10"/>
      <c r="P209" s="651"/>
      <c r="Q209" s="651"/>
      <c r="R209" s="651"/>
      <c r="S209" s="651"/>
      <c r="T209" s="651"/>
    </row>
    <row r="210" spans="1:26" ht="12.75" customHeight="1" x14ac:dyDescent="0.2">
      <c r="A210" s="315" t="s">
        <v>784</v>
      </c>
      <c r="B210" s="128" t="s">
        <v>785</v>
      </c>
      <c r="C210" s="900">
        <v>16</v>
      </c>
      <c r="D210" s="316">
        <v>0</v>
      </c>
      <c r="E210" s="901">
        <v>60</v>
      </c>
      <c r="F210" s="316">
        <v>68</v>
      </c>
      <c r="G210" s="316">
        <v>8</v>
      </c>
      <c r="H210" s="239">
        <v>8</v>
      </c>
      <c r="I210" s="889" t="s">
        <v>69</v>
      </c>
      <c r="J210" s="370">
        <f t="shared" si="76"/>
        <v>0</v>
      </c>
      <c r="K210" s="370">
        <f t="shared" si="77"/>
        <v>8</v>
      </c>
      <c r="L210" s="123"/>
      <c r="M210" s="10"/>
      <c r="N210" s="10"/>
      <c r="O210" s="10"/>
      <c r="P210" s="651"/>
      <c r="Q210" s="651"/>
      <c r="R210" s="651"/>
      <c r="S210" s="651"/>
      <c r="T210" s="651"/>
    </row>
    <row r="211" spans="1:26" ht="12.75" customHeight="1" x14ac:dyDescent="0.2">
      <c r="A211" s="315" t="s">
        <v>673</v>
      </c>
      <c r="B211" s="185" t="s">
        <v>674</v>
      </c>
      <c r="C211" s="900">
        <v>10</v>
      </c>
      <c r="D211" s="316">
        <v>10</v>
      </c>
      <c r="E211" s="901">
        <v>20</v>
      </c>
      <c r="F211" s="316">
        <v>20</v>
      </c>
      <c r="G211" s="53">
        <v>20</v>
      </c>
      <c r="H211" s="242"/>
      <c r="I211" s="889" t="s">
        <v>69</v>
      </c>
      <c r="J211" s="370">
        <f t="shared" si="76"/>
        <v>0</v>
      </c>
      <c r="K211" s="370">
        <f t="shared" si="77"/>
        <v>20</v>
      </c>
      <c r="L211" s="123"/>
      <c r="M211" s="10"/>
      <c r="N211" s="10"/>
      <c r="O211" s="10"/>
      <c r="P211" s="651"/>
      <c r="Q211" s="651"/>
      <c r="R211" s="651"/>
      <c r="S211" s="651"/>
      <c r="T211" s="651"/>
      <c r="U211" s="651"/>
    </row>
    <row r="212" spans="1:26" ht="12.75" customHeight="1" x14ac:dyDescent="0.2">
      <c r="A212" s="315" t="s">
        <v>725</v>
      </c>
      <c r="B212" s="128" t="s">
        <v>676</v>
      </c>
      <c r="C212" s="900">
        <v>15</v>
      </c>
      <c r="D212" s="316">
        <v>15</v>
      </c>
      <c r="E212" s="901">
        <v>5</v>
      </c>
      <c r="F212" s="316">
        <v>5</v>
      </c>
      <c r="G212" s="79"/>
      <c r="H212" s="239">
        <v>0</v>
      </c>
      <c r="I212" s="183"/>
      <c r="J212" s="370">
        <f t="shared" si="76"/>
        <v>0</v>
      </c>
      <c r="K212" s="370">
        <f t="shared" si="77"/>
        <v>0</v>
      </c>
      <c r="L212" s="123"/>
      <c r="M212" s="10"/>
      <c r="N212" s="10"/>
      <c r="O212" s="10"/>
      <c r="P212" s="651"/>
      <c r="Q212" s="651"/>
      <c r="R212" s="651"/>
      <c r="S212" s="651"/>
      <c r="T212" s="651"/>
      <c r="U212" s="651"/>
      <c r="V212" s="651"/>
      <c r="W212" s="651"/>
      <c r="X212" s="651"/>
      <c r="Y212" s="651"/>
      <c r="Z212" s="651"/>
    </row>
    <row r="213" spans="1:26" ht="12.75" customHeight="1" x14ac:dyDescent="0.2">
      <c r="A213" s="315" t="s">
        <v>677</v>
      </c>
      <c r="B213" s="128" t="s">
        <v>678</v>
      </c>
      <c r="C213" s="900">
        <v>5</v>
      </c>
      <c r="D213" s="316">
        <v>35</v>
      </c>
      <c r="E213" s="901">
        <v>0</v>
      </c>
      <c r="F213" s="316">
        <v>5</v>
      </c>
      <c r="G213" s="101"/>
      <c r="H213" s="242"/>
      <c r="I213" s="183"/>
      <c r="J213" s="370">
        <f t="shared" si="76"/>
        <v>0</v>
      </c>
      <c r="K213" s="370">
        <f t="shared" si="77"/>
        <v>0</v>
      </c>
      <c r="L213" s="123"/>
      <c r="M213" s="10"/>
      <c r="N213" s="10"/>
      <c r="O213" s="10"/>
      <c r="P213" s="651"/>
      <c r="Q213" s="651"/>
      <c r="R213" s="651"/>
      <c r="S213" s="651"/>
      <c r="T213" s="651"/>
    </row>
    <row r="214" spans="1:26" ht="12.75" customHeight="1" x14ac:dyDescent="0.2">
      <c r="A214" s="315" t="s">
        <v>679</v>
      </c>
      <c r="B214" s="128" t="s">
        <v>680</v>
      </c>
      <c r="C214" s="900">
        <v>12</v>
      </c>
      <c r="D214" s="900">
        <v>10</v>
      </c>
      <c r="E214" s="316">
        <v>10</v>
      </c>
      <c r="F214" s="316">
        <v>8</v>
      </c>
      <c r="G214" s="316">
        <v>6</v>
      </c>
      <c r="H214" s="242"/>
      <c r="I214" s="183" t="s">
        <v>81</v>
      </c>
      <c r="J214" s="370">
        <f t="shared" si="76"/>
        <v>6</v>
      </c>
      <c r="K214" s="370">
        <f t="shared" si="77"/>
        <v>0</v>
      </c>
      <c r="L214" s="123"/>
      <c r="M214" s="10"/>
      <c r="N214" s="10"/>
      <c r="O214" s="10"/>
      <c r="P214" s="651"/>
      <c r="Q214" s="651"/>
      <c r="R214" s="651"/>
      <c r="S214" s="651"/>
      <c r="T214" s="651"/>
    </row>
    <row r="215" spans="1:26" ht="12.75" customHeight="1" x14ac:dyDescent="0.2">
      <c r="A215" s="651" t="s">
        <v>560</v>
      </c>
      <c r="B215" s="128" t="s">
        <v>756</v>
      </c>
      <c r="C215" s="899"/>
      <c r="D215" s="899"/>
      <c r="E215" s="79"/>
      <c r="F215" s="316">
        <v>7</v>
      </c>
      <c r="G215" s="79"/>
      <c r="H215" s="244">
        <v>3</v>
      </c>
      <c r="I215" s="183"/>
      <c r="J215" s="370">
        <f t="shared" si="76"/>
        <v>0</v>
      </c>
      <c r="K215" s="370">
        <f t="shared" si="77"/>
        <v>0</v>
      </c>
      <c r="L215" s="123"/>
      <c r="M215" s="10"/>
      <c r="N215" s="10"/>
      <c r="O215" s="10"/>
      <c r="P215" s="651"/>
      <c r="Q215" s="651"/>
      <c r="R215" s="651"/>
      <c r="S215" s="651"/>
      <c r="T215" s="651"/>
    </row>
    <row r="216" spans="1:26" ht="12.75" customHeight="1" x14ac:dyDescent="0.2">
      <c r="A216" s="651" t="s">
        <v>682</v>
      </c>
      <c r="B216" s="128" t="s">
        <v>683</v>
      </c>
      <c r="C216" s="900">
        <v>18</v>
      </c>
      <c r="D216" s="900">
        <v>18</v>
      </c>
      <c r="E216" s="316">
        <v>18</v>
      </c>
      <c r="F216" s="316">
        <v>20</v>
      </c>
      <c r="G216" s="79"/>
      <c r="H216" s="184"/>
      <c r="I216" s="183"/>
      <c r="J216" s="370">
        <f t="shared" si="76"/>
        <v>0</v>
      </c>
      <c r="K216" s="370"/>
      <c r="L216" s="123"/>
      <c r="M216" s="10"/>
      <c r="N216" s="10"/>
      <c r="O216" s="10"/>
      <c r="P216" s="651"/>
      <c r="Q216" s="651"/>
      <c r="R216" s="651"/>
      <c r="S216" s="651"/>
      <c r="T216" s="651"/>
    </row>
    <row r="217" spans="1:26" ht="12.75" customHeight="1" x14ac:dyDescent="0.2">
      <c r="A217" s="651" t="s">
        <v>377</v>
      </c>
      <c r="B217" s="128" t="s">
        <v>684</v>
      </c>
      <c r="C217" s="900">
        <v>2</v>
      </c>
      <c r="D217" s="900">
        <v>2</v>
      </c>
      <c r="E217" s="316">
        <v>2</v>
      </c>
      <c r="F217" s="316">
        <v>3</v>
      </c>
      <c r="G217" s="316">
        <v>3</v>
      </c>
      <c r="H217" s="186"/>
      <c r="I217" s="183" t="s">
        <v>81</v>
      </c>
      <c r="J217" s="370">
        <f t="shared" si="76"/>
        <v>3</v>
      </c>
      <c r="K217" s="370"/>
      <c r="L217" s="123"/>
      <c r="M217" s="10"/>
      <c r="N217" s="10"/>
      <c r="O217" s="10"/>
      <c r="P217" s="651"/>
      <c r="Q217" s="651"/>
      <c r="R217" s="651"/>
      <c r="S217" s="651"/>
      <c r="T217" s="651"/>
    </row>
    <row r="218" spans="1:26" ht="12.75" customHeight="1" x14ac:dyDescent="0.2">
      <c r="A218" s="651"/>
      <c r="B218" s="228" t="s">
        <v>780</v>
      </c>
      <c r="C218" s="16">
        <f t="shared" ref="C218:H218" si="78">SUM(C190:C217)</f>
        <v>536</v>
      </c>
      <c r="D218" s="16">
        <f t="shared" si="78"/>
        <v>473</v>
      </c>
      <c r="E218" s="16">
        <f t="shared" si="78"/>
        <v>609</v>
      </c>
      <c r="F218" s="16">
        <f t="shared" si="78"/>
        <v>466</v>
      </c>
      <c r="G218" s="16">
        <f t="shared" si="78"/>
        <v>97</v>
      </c>
      <c r="H218" s="16">
        <f t="shared" si="78"/>
        <v>66</v>
      </c>
      <c r="I218" s="711"/>
      <c r="J218" s="370">
        <f t="shared" si="76"/>
        <v>0</v>
      </c>
      <c r="K218" s="370">
        <f>IF(I218="**",G218,0)</f>
        <v>0</v>
      </c>
      <c r="L218" s="123"/>
      <c r="M218" s="10"/>
      <c r="N218" s="10"/>
      <c r="O218" s="10"/>
      <c r="P218" s="651"/>
      <c r="Q218" s="651"/>
      <c r="R218" s="651"/>
      <c r="S218" s="651"/>
      <c r="T218" s="651"/>
      <c r="U218" s="651"/>
    </row>
    <row r="219" spans="1:26" ht="12.75" customHeight="1" x14ac:dyDescent="0.2">
      <c r="A219" s="651"/>
      <c r="B219" s="108"/>
      <c r="C219" s="245">
        <f t="shared" ref="C219:E219" si="79">SUM(C218,C188)</f>
        <v>705</v>
      </c>
      <c r="D219" s="245">
        <f t="shared" si="79"/>
        <v>625</v>
      </c>
      <c r="E219" s="245">
        <f t="shared" si="79"/>
        <v>788</v>
      </c>
      <c r="F219" s="246"/>
      <c r="G219" s="246"/>
      <c r="H219" s="247">
        <f>SUM(H218,H188,H172,H132,I127,H74,H65,H59,H46,H34,H12)</f>
        <v>368</v>
      </c>
      <c r="I219" s="183"/>
      <c r="J219" s="370">
        <f t="shared" ref="J219:K219" si="80">SUM(J135:J218)</f>
        <v>153</v>
      </c>
      <c r="K219" s="370">
        <f t="shared" si="80"/>
        <v>73</v>
      </c>
      <c r="L219" s="123"/>
      <c r="M219" s="10"/>
      <c r="N219" s="10"/>
      <c r="O219" s="10"/>
      <c r="P219" s="651"/>
      <c r="Q219" s="651"/>
      <c r="R219" s="651"/>
      <c r="S219" s="651"/>
      <c r="T219" s="651"/>
      <c r="U219" s="651"/>
      <c r="V219" s="651"/>
      <c r="W219" s="651"/>
      <c r="X219" s="651"/>
      <c r="Y219" s="651"/>
      <c r="Z219" s="651"/>
    </row>
    <row r="220" spans="1:26" ht="12.75" customHeight="1" x14ac:dyDescent="0.2">
      <c r="A220" s="651"/>
      <c r="B220" s="228" t="s">
        <v>786</v>
      </c>
      <c r="C220" s="16">
        <f t="shared" ref="C220:E220" si="81">C218+C188+C132</f>
        <v>904</v>
      </c>
      <c r="D220" s="16">
        <f t="shared" si="81"/>
        <v>812</v>
      </c>
      <c r="E220" s="16">
        <f t="shared" si="81"/>
        <v>1202</v>
      </c>
      <c r="F220" s="237">
        <f t="shared" ref="F220:G220" si="82">F218+F188+F172+F132</f>
        <v>1387</v>
      </c>
      <c r="G220" s="237">
        <f t="shared" si="82"/>
        <v>275</v>
      </c>
      <c r="H220" s="237">
        <f>H218+H132+H175+H172+H188</f>
        <v>269</v>
      </c>
      <c r="I220" s="711"/>
      <c r="J220" s="370"/>
      <c r="K220" s="370"/>
      <c r="L220" s="123"/>
      <c r="M220" s="10"/>
      <c r="N220" s="10"/>
      <c r="O220" s="10"/>
      <c r="P220" s="651"/>
      <c r="Q220" s="651"/>
      <c r="R220" s="651"/>
      <c r="S220" s="651"/>
      <c r="T220" s="651"/>
    </row>
    <row r="221" spans="1:26" ht="12.75" customHeight="1" x14ac:dyDescent="0.2">
      <c r="A221" s="651"/>
      <c r="B221" s="46"/>
      <c r="C221" s="654" t="s">
        <v>787</v>
      </c>
      <c r="D221" s="8"/>
      <c r="E221" s="8"/>
      <c r="F221" s="193"/>
      <c r="G221" s="148"/>
      <c r="H221" s="1"/>
      <c r="I221" s="183"/>
      <c r="J221" s="121"/>
      <c r="K221" s="121"/>
      <c r="L221" s="189"/>
      <c r="M221" s="10"/>
      <c r="N221" s="10"/>
      <c r="O221" s="10"/>
      <c r="P221" s="651"/>
      <c r="Q221" s="651"/>
      <c r="R221" s="651"/>
      <c r="S221" s="651"/>
      <c r="T221" s="651"/>
    </row>
    <row r="222" spans="1:26" ht="15" customHeight="1" x14ac:dyDescent="0.25">
      <c r="A222" s="1682"/>
      <c r="B222" s="1623"/>
      <c r="C222" s="109"/>
      <c r="D222" s="190"/>
      <c r="E222" s="8"/>
      <c r="F222" s="193"/>
      <c r="G222" s="148"/>
      <c r="H222" s="1"/>
      <c r="I222" s="1"/>
      <c r="J222" s="124"/>
      <c r="K222" s="124"/>
      <c r="L222" s="124"/>
      <c r="M222" s="10"/>
      <c r="N222" s="10"/>
      <c r="O222" s="10"/>
      <c r="P222" s="651"/>
      <c r="Q222" s="651"/>
      <c r="R222" s="651"/>
      <c r="S222" s="651"/>
      <c r="T222" s="651"/>
    </row>
    <row r="223" spans="1:26" ht="15" customHeight="1" x14ac:dyDescent="0.2">
      <c r="A223" s="651"/>
      <c r="B223" s="46"/>
      <c r="C223" s="1681"/>
      <c r="D223" s="8"/>
      <c r="E223" s="8"/>
      <c r="F223" s="248" t="s">
        <v>9</v>
      </c>
      <c r="G223" s="148" t="s">
        <v>81</v>
      </c>
      <c r="H223" s="1484" t="s">
        <v>390</v>
      </c>
      <c r="I223" s="1623"/>
      <c r="J223" s="1623"/>
      <c r="K223" s="1623"/>
      <c r="L223" s="124"/>
      <c r="M223" s="10"/>
      <c r="N223" s="10"/>
      <c r="O223" s="10"/>
      <c r="P223" s="651"/>
      <c r="Q223" s="651"/>
      <c r="R223" s="651"/>
      <c r="S223" s="651"/>
      <c r="T223" s="651"/>
    </row>
    <row r="224" spans="1:26" ht="15.75" customHeight="1" x14ac:dyDescent="0.2">
      <c r="A224" s="651"/>
      <c r="B224" s="46"/>
      <c r="C224" s="1623"/>
      <c r="D224" s="8"/>
      <c r="E224" s="8"/>
      <c r="F224" s="249"/>
      <c r="G224" s="148" t="s">
        <v>69</v>
      </c>
      <c r="H224" s="1484" t="s">
        <v>391</v>
      </c>
      <c r="I224" s="1623"/>
      <c r="J224" s="1623"/>
      <c r="K224" s="1623"/>
      <c r="L224" s="124">
        <f>K220+K74+K132</f>
        <v>0</v>
      </c>
      <c r="M224" s="10"/>
      <c r="N224" s="10"/>
      <c r="O224" s="10"/>
      <c r="P224" s="651"/>
      <c r="Q224" s="651"/>
      <c r="R224" s="651"/>
      <c r="S224" s="651"/>
      <c r="T224" s="651"/>
    </row>
    <row r="225" spans="1:20" ht="12.75" customHeight="1" x14ac:dyDescent="0.2">
      <c r="A225" s="651"/>
      <c r="B225" s="46"/>
      <c r="C225" s="1623"/>
      <c r="D225" s="8"/>
      <c r="E225" s="8"/>
      <c r="F225" s="8"/>
      <c r="G225" s="8"/>
      <c r="H225" s="8"/>
      <c r="I225" s="8"/>
      <c r="J225" s="124"/>
      <c r="K225" s="124"/>
      <c r="L225" s="124"/>
      <c r="M225" s="10"/>
      <c r="N225" s="10"/>
      <c r="O225" s="10"/>
      <c r="P225" s="651"/>
      <c r="Q225" s="651"/>
      <c r="R225" s="651"/>
      <c r="S225" s="651"/>
      <c r="T225" s="651"/>
    </row>
    <row r="226" spans="1:20" ht="12.75" customHeight="1" x14ac:dyDescent="0.2">
      <c r="A226" s="651"/>
      <c r="B226" s="46"/>
      <c r="C226" s="1623"/>
      <c r="D226" s="8"/>
      <c r="E226" s="8"/>
      <c r="F226" s="193"/>
      <c r="G226" s="148"/>
      <c r="H226" s="1"/>
      <c r="I226" s="1"/>
      <c r="J226" s="124"/>
      <c r="K226" s="124"/>
      <c r="L226" s="124"/>
      <c r="M226" s="10"/>
      <c r="N226" s="10"/>
      <c r="O226" s="10"/>
      <c r="P226" s="651"/>
      <c r="Q226" s="651"/>
      <c r="R226" s="651"/>
      <c r="S226" s="651"/>
      <c r="T226" s="651"/>
    </row>
    <row r="227" spans="1:20" ht="12.75" customHeight="1" x14ac:dyDescent="0.2">
      <c r="A227" s="10"/>
      <c r="B227" s="10"/>
      <c r="C227" s="8"/>
      <c r="D227" s="8"/>
      <c r="E227" s="8"/>
      <c r="F227" s="193" t="s">
        <v>788</v>
      </c>
      <c r="G227" s="148"/>
      <c r="H227" s="1"/>
      <c r="I227" s="1"/>
      <c r="J227" s="124"/>
      <c r="K227" s="124"/>
      <c r="L227" s="124"/>
      <c r="M227" s="10"/>
      <c r="N227" s="10"/>
      <c r="O227" s="10"/>
      <c r="P227" s="651"/>
      <c r="Q227" s="651"/>
      <c r="R227" s="651"/>
      <c r="S227" s="651"/>
      <c r="T227" s="651"/>
    </row>
    <row r="228" spans="1:20" ht="12.75" customHeight="1" x14ac:dyDescent="0.2">
      <c r="A228" s="105"/>
      <c r="B228" s="651"/>
      <c r="C228" s="8"/>
      <c r="D228" s="8"/>
      <c r="E228" s="8"/>
      <c r="F228" s="193"/>
      <c r="G228" s="148"/>
      <c r="H228" s="1"/>
      <c r="I228" s="1"/>
      <c r="J228" s="124"/>
      <c r="K228" s="124"/>
      <c r="L228" s="124"/>
      <c r="M228" s="10"/>
      <c r="N228" s="10"/>
      <c r="O228" s="10"/>
      <c r="P228" s="651"/>
      <c r="Q228" s="651"/>
      <c r="R228" s="651"/>
      <c r="S228" s="651"/>
      <c r="T228" s="651"/>
    </row>
    <row r="229" spans="1:20" ht="13.5" customHeight="1" x14ac:dyDescent="0.25">
      <c r="A229" s="651"/>
      <c r="B229" s="1485" t="s">
        <v>393</v>
      </c>
      <c r="C229" s="879" t="s">
        <v>5</v>
      </c>
      <c r="D229" s="879" t="s">
        <v>6</v>
      </c>
      <c r="E229" s="879" t="s">
        <v>7</v>
      </c>
      <c r="F229" s="879" t="s">
        <v>8</v>
      </c>
      <c r="G229" s="194" t="s">
        <v>9</v>
      </c>
      <c r="H229" s="194" t="s">
        <v>63</v>
      </c>
      <c r="I229" s="1"/>
      <c r="J229" s="124"/>
      <c r="K229" s="124"/>
      <c r="L229" s="124"/>
      <c r="M229" s="10"/>
      <c r="N229" s="10"/>
      <c r="O229" s="10"/>
      <c r="P229" s="651"/>
      <c r="Q229" s="651"/>
      <c r="R229" s="651"/>
      <c r="S229" s="651"/>
      <c r="T229" s="651"/>
    </row>
    <row r="230" spans="1:20" ht="13.5" customHeight="1" x14ac:dyDescent="0.25">
      <c r="A230" s="651"/>
      <c r="B230" s="1486"/>
      <c r="C230" s="250">
        <f>C5+SUM(C15:C17)+C34+C46+C74+C127+C220+C59+C6+C65</f>
        <v>4546</v>
      </c>
      <c r="D230" s="250">
        <f>D6+D7+D15+D16+D17+D34+D46+D74+D127+E127+D220++D59+D65</f>
        <v>3494</v>
      </c>
      <c r="E230" s="250">
        <f>E10+E11+E34+E46+E74+F127+E220+SUM(E62:E64)+E59</f>
        <v>3613</v>
      </c>
      <c r="F230" s="251">
        <f>F10+F11+F34+F46+F74+G127+F220+F59</f>
        <v>1929</v>
      </c>
      <c r="G230" s="251">
        <f>G220+H127+G74+G65+G59+G46+G34+G11+G10</f>
        <v>536</v>
      </c>
      <c r="H230" s="251">
        <f>H220+I127+H34+H59+H74</f>
        <v>365</v>
      </c>
      <c r="I230" s="1"/>
      <c r="J230" s="124"/>
      <c r="K230" s="124"/>
      <c r="L230" s="124"/>
      <c r="M230" s="10"/>
      <c r="N230" s="10"/>
      <c r="O230" s="10"/>
      <c r="P230" s="651"/>
      <c r="Q230" s="651"/>
      <c r="R230" s="651"/>
      <c r="S230" s="651"/>
      <c r="T230" s="651"/>
    </row>
    <row r="231" spans="1:20" ht="13.5" customHeight="1" x14ac:dyDescent="0.25">
      <c r="A231" s="651"/>
      <c r="B231" s="252" t="s">
        <v>789</v>
      </c>
      <c r="C231" s="253"/>
      <c r="D231" s="253"/>
      <c r="E231" s="253"/>
      <c r="F231" s="253"/>
      <c r="G231" s="254"/>
      <c r="H231" s="1"/>
      <c r="I231" s="1"/>
      <c r="J231" s="124"/>
      <c r="K231" s="124"/>
      <c r="L231" s="124"/>
      <c r="M231" s="10"/>
      <c r="N231" s="10"/>
      <c r="O231" s="10"/>
      <c r="P231" s="651"/>
      <c r="Q231" s="651"/>
      <c r="R231" s="651"/>
      <c r="S231" s="651"/>
      <c r="T231" s="651"/>
    </row>
    <row r="232" spans="1:20" ht="15" customHeight="1" x14ac:dyDescent="0.2">
      <c r="A232" s="651"/>
      <c r="B232" s="651"/>
      <c r="C232" s="193"/>
      <c r="D232" s="193"/>
      <c r="E232" s="193"/>
      <c r="F232" s="198" t="s">
        <v>790</v>
      </c>
      <c r="G232" s="148"/>
      <c r="H232" s="1"/>
      <c r="I232" s="1"/>
      <c r="J232" s="124"/>
      <c r="K232" s="124"/>
      <c r="L232" s="124"/>
      <c r="M232" s="10"/>
      <c r="N232" s="10"/>
      <c r="O232" s="10"/>
      <c r="P232" s="651"/>
      <c r="Q232" s="651"/>
      <c r="R232" s="651"/>
      <c r="S232" s="651"/>
      <c r="T232" s="651"/>
    </row>
    <row r="233" spans="1:20" ht="15" hidden="1" customHeight="1" x14ac:dyDescent="0.2">
      <c r="A233" s="651"/>
      <c r="B233" s="651"/>
      <c r="C233" s="193"/>
      <c r="D233" s="193"/>
      <c r="E233" s="193"/>
      <c r="F233" s="193"/>
      <c r="G233" s="148"/>
      <c r="H233" s="1"/>
      <c r="I233" s="1"/>
      <c r="J233" s="124"/>
      <c r="K233" s="124"/>
      <c r="L233" s="124"/>
      <c r="M233" s="10"/>
      <c r="N233" s="10"/>
      <c r="O233" s="10"/>
      <c r="P233" s="651"/>
      <c r="Q233" s="651"/>
      <c r="R233" s="651"/>
      <c r="S233" s="651"/>
      <c r="T233" s="651"/>
    </row>
    <row r="234" spans="1:20" ht="14.25" hidden="1" customHeight="1" x14ac:dyDescent="0.2">
      <c r="A234" s="10"/>
      <c r="B234" s="10"/>
      <c r="C234" s="193"/>
      <c r="D234" s="193" t="s">
        <v>791</v>
      </c>
      <c r="E234" s="193"/>
      <c r="F234" s="193"/>
      <c r="G234" s="1"/>
      <c r="H234" s="193"/>
      <c r="I234" s="877"/>
      <c r="J234" s="124"/>
      <c r="K234" s="124"/>
      <c r="L234" s="124"/>
      <c r="M234" s="10"/>
      <c r="N234" s="10"/>
      <c r="O234" s="10"/>
      <c r="P234" s="651"/>
      <c r="Q234" s="651"/>
      <c r="R234" s="651"/>
      <c r="S234" s="651"/>
      <c r="T234" s="651"/>
    </row>
    <row r="235" spans="1:20" ht="12.75" customHeight="1" x14ac:dyDescent="0.2">
      <c r="A235" s="124"/>
      <c r="B235" s="10"/>
      <c r="C235" s="193"/>
      <c r="D235" s="193" t="s">
        <v>394</v>
      </c>
      <c r="E235" s="8"/>
      <c r="F235" s="8"/>
      <c r="G235" s="8"/>
      <c r="H235" s="8"/>
      <c r="I235" s="651"/>
      <c r="J235" s="651"/>
      <c r="K235" s="651"/>
      <c r="L235" s="651"/>
      <c r="M235" s="10"/>
      <c r="N235" s="10"/>
      <c r="O235" s="10"/>
      <c r="P235" s="651"/>
      <c r="Q235" s="651"/>
      <c r="R235" s="651"/>
      <c r="S235" s="651"/>
      <c r="T235" s="651"/>
    </row>
    <row r="236" spans="1:20" ht="14.25" customHeight="1" x14ac:dyDescent="0.2">
      <c r="A236" s="124"/>
      <c r="B236" s="10"/>
      <c r="C236" s="193"/>
      <c r="D236" s="193" t="s">
        <v>395</v>
      </c>
      <c r="E236" s="8"/>
      <c r="F236" s="8"/>
      <c r="G236" s="8"/>
      <c r="H236" s="8"/>
      <c r="I236" s="651"/>
      <c r="J236" s="651"/>
      <c r="K236" s="651"/>
      <c r="L236" s="651"/>
      <c r="M236" s="651"/>
      <c r="N236" s="651"/>
      <c r="O236" s="651"/>
      <c r="P236" s="651"/>
      <c r="Q236" s="651"/>
      <c r="R236" s="651"/>
      <c r="S236" s="651"/>
      <c r="T236" s="651"/>
    </row>
    <row r="237" spans="1:20" ht="12.75" customHeight="1" x14ac:dyDescent="0.2">
      <c r="A237" s="124"/>
      <c r="B237" s="10"/>
      <c r="C237" s="193"/>
      <c r="D237" s="193"/>
      <c r="E237" s="8"/>
      <c r="F237" s="8"/>
      <c r="G237" s="8"/>
      <c r="H237" s="8"/>
      <c r="I237" s="651"/>
      <c r="J237" s="651"/>
      <c r="K237" s="651"/>
      <c r="L237" s="651"/>
      <c r="M237" s="651"/>
      <c r="N237" s="651"/>
      <c r="O237" s="651"/>
      <c r="P237" s="651"/>
      <c r="Q237" s="651"/>
      <c r="R237" s="651"/>
      <c r="S237" s="651"/>
      <c r="T237" s="651"/>
    </row>
    <row r="238" spans="1:20" ht="12.75" customHeight="1" x14ac:dyDescent="0.2">
      <c r="A238" s="124"/>
      <c r="B238" s="10"/>
      <c r="C238" s="193"/>
      <c r="D238" s="193"/>
      <c r="E238" s="8"/>
      <c r="F238" s="8"/>
      <c r="G238" s="8"/>
      <c r="H238" s="8"/>
      <c r="I238" s="8"/>
      <c r="J238" s="651"/>
      <c r="K238" s="651"/>
      <c r="L238" s="651"/>
      <c r="M238" s="651"/>
      <c r="N238" s="651"/>
      <c r="O238" s="651"/>
      <c r="P238" s="651"/>
      <c r="Q238" s="651"/>
      <c r="R238" s="651"/>
      <c r="S238" s="651"/>
      <c r="T238" s="651"/>
    </row>
    <row r="239" spans="1:20" ht="15.75" customHeight="1" x14ac:dyDescent="0.2">
      <c r="A239" s="10"/>
      <c r="B239" s="10"/>
      <c r="C239" s="193"/>
      <c r="D239" s="193"/>
      <c r="E239" s="8"/>
      <c r="F239" s="8"/>
      <c r="G239" s="8"/>
      <c r="H239" s="8"/>
      <c r="I239" s="8"/>
      <c r="J239" s="651"/>
      <c r="K239" s="651"/>
      <c r="L239" s="651"/>
      <c r="M239" s="651"/>
      <c r="N239" s="651"/>
      <c r="O239" s="651"/>
      <c r="P239" s="651"/>
      <c r="Q239" s="651"/>
      <c r="R239" s="651"/>
      <c r="S239" s="651"/>
      <c r="T239" s="651"/>
    </row>
    <row r="240" spans="1:20" ht="15.75" customHeight="1" x14ac:dyDescent="0.2">
      <c r="A240" s="10"/>
      <c r="B240" s="10"/>
      <c r="C240" s="193"/>
      <c r="D240" s="193"/>
      <c r="E240" s="193"/>
      <c r="F240" s="193"/>
      <c r="G240" s="193"/>
      <c r="H240" s="193"/>
      <c r="I240" s="1"/>
      <c r="J240" s="10"/>
      <c r="K240" s="10"/>
      <c r="L240" s="10"/>
      <c r="M240" s="651"/>
      <c r="N240" s="651"/>
      <c r="O240" s="651"/>
      <c r="P240" s="651"/>
      <c r="Q240" s="651"/>
      <c r="R240" s="651"/>
      <c r="S240" s="651"/>
      <c r="T240" s="651"/>
    </row>
    <row r="241" spans="1:20" ht="12.75" customHeight="1" x14ac:dyDescent="0.2">
      <c r="A241" s="10"/>
      <c r="B241" s="10"/>
      <c r="C241" s="193"/>
      <c r="D241" s="193"/>
      <c r="E241" s="193"/>
      <c r="F241" s="193"/>
      <c r="G241" s="193"/>
      <c r="H241" s="193"/>
      <c r="I241" s="1"/>
      <c r="J241" s="10"/>
      <c r="K241" s="10"/>
      <c r="L241" s="10"/>
      <c r="M241" s="10"/>
      <c r="N241" s="10"/>
      <c r="O241" s="10"/>
      <c r="P241" s="651"/>
      <c r="Q241" s="651"/>
      <c r="R241" s="651"/>
      <c r="S241" s="651"/>
      <c r="T241" s="651"/>
    </row>
    <row r="242" spans="1:20" ht="12.75" customHeight="1" x14ac:dyDescent="0.2">
      <c r="A242" s="10"/>
      <c r="B242" s="10"/>
      <c r="C242" s="193"/>
      <c r="D242" s="193"/>
      <c r="E242" s="193"/>
      <c r="F242" s="193"/>
      <c r="G242" s="193"/>
      <c r="H242" s="193"/>
      <c r="I242" s="1"/>
      <c r="J242" s="10"/>
      <c r="K242" s="10"/>
      <c r="L242" s="10"/>
      <c r="M242" s="10"/>
      <c r="N242" s="10"/>
      <c r="O242" s="10"/>
      <c r="P242" s="651"/>
      <c r="Q242" s="651"/>
      <c r="R242" s="651"/>
      <c r="S242" s="651"/>
      <c r="T242" s="651"/>
    </row>
    <row r="243" spans="1:20" ht="12.75" customHeight="1" x14ac:dyDescent="0.2">
      <c r="A243" s="10"/>
      <c r="B243" s="10"/>
      <c r="C243" s="193"/>
      <c r="D243" s="193"/>
      <c r="E243" s="193"/>
      <c r="F243" s="193"/>
      <c r="G243" s="193"/>
      <c r="H243" s="193"/>
      <c r="I243" s="1"/>
      <c r="J243" s="10"/>
      <c r="K243" s="10"/>
      <c r="L243" s="10"/>
      <c r="M243" s="10"/>
      <c r="N243" s="10"/>
      <c r="O243" s="10"/>
      <c r="P243" s="651"/>
      <c r="Q243" s="651"/>
      <c r="R243" s="651"/>
      <c r="S243" s="651"/>
      <c r="T243" s="651"/>
    </row>
    <row r="244" spans="1:20" ht="12.75" customHeight="1" x14ac:dyDescent="0.2">
      <c r="A244" s="10"/>
      <c r="B244" s="10"/>
      <c r="C244" s="199"/>
      <c r="D244" s="199"/>
      <c r="E244" s="199"/>
      <c r="F244" s="193"/>
      <c r="G244" s="193"/>
      <c r="H244" s="193"/>
      <c r="I244" s="1"/>
      <c r="J244" s="10"/>
      <c r="K244" s="10"/>
      <c r="L244" s="10"/>
      <c r="M244" s="10"/>
      <c r="N244" s="10"/>
      <c r="O244" s="10"/>
      <c r="P244" s="651"/>
      <c r="Q244" s="651"/>
      <c r="R244" s="651"/>
      <c r="S244" s="651"/>
      <c r="T244" s="651"/>
    </row>
    <row r="245" spans="1:20" ht="12.75" customHeight="1" x14ac:dyDescent="0.2">
      <c r="A245" s="10"/>
      <c r="B245" s="10"/>
      <c r="C245" s="193"/>
      <c r="D245" s="193"/>
      <c r="E245" s="193"/>
      <c r="F245" s="193"/>
      <c r="G245" s="193"/>
      <c r="H245" s="193"/>
      <c r="I245" s="1"/>
      <c r="J245" s="10"/>
      <c r="K245" s="10"/>
      <c r="L245" s="10"/>
      <c r="M245" s="10"/>
      <c r="N245" s="10"/>
      <c r="O245" s="10"/>
      <c r="P245" s="651"/>
      <c r="Q245" s="651"/>
      <c r="R245" s="651"/>
      <c r="S245" s="651"/>
      <c r="T245" s="651"/>
    </row>
    <row r="246" spans="1:20" ht="12.75" customHeight="1" x14ac:dyDescent="0.2">
      <c r="A246" s="10"/>
      <c r="B246" s="10"/>
      <c r="C246" s="193"/>
      <c r="D246" s="193"/>
      <c r="E246" s="193"/>
      <c r="F246" s="193"/>
      <c r="G246" s="193"/>
      <c r="H246" s="193"/>
      <c r="I246" s="1"/>
      <c r="J246" s="10"/>
      <c r="K246" s="10"/>
      <c r="L246" s="10"/>
      <c r="M246" s="10"/>
      <c r="N246" s="10"/>
      <c r="O246" s="10"/>
      <c r="P246" s="651"/>
      <c r="Q246" s="651"/>
      <c r="R246" s="651"/>
      <c r="S246" s="651"/>
      <c r="T246" s="651"/>
    </row>
    <row r="247" spans="1:20" ht="12.75" customHeight="1" x14ac:dyDescent="0.2">
      <c r="A247" s="10"/>
      <c r="B247" s="10"/>
      <c r="C247" s="193"/>
      <c r="D247" s="193"/>
      <c r="E247" s="193"/>
      <c r="F247" s="193"/>
      <c r="G247" s="193"/>
      <c r="H247" s="193"/>
      <c r="I247" s="1"/>
      <c r="J247" s="10"/>
      <c r="K247" s="10"/>
      <c r="L247" s="10"/>
      <c r="M247" s="10"/>
      <c r="N247" s="10"/>
      <c r="O247" s="10"/>
      <c r="P247" s="651"/>
      <c r="Q247" s="651"/>
      <c r="R247" s="651"/>
      <c r="S247" s="651"/>
      <c r="T247" s="651"/>
    </row>
    <row r="248" spans="1:20" ht="12.75" customHeight="1" x14ac:dyDescent="0.2">
      <c r="A248" s="10"/>
      <c r="B248" s="10"/>
      <c r="C248" s="193"/>
      <c r="D248" s="193"/>
      <c r="E248" s="193"/>
      <c r="F248" s="193"/>
      <c r="G248" s="193"/>
      <c r="H248" s="193"/>
      <c r="I248" s="1"/>
      <c r="J248" s="10"/>
      <c r="K248" s="10"/>
      <c r="L248" s="10"/>
      <c r="M248" s="10"/>
      <c r="N248" s="10"/>
      <c r="O248" s="10"/>
      <c r="P248" s="651"/>
      <c r="Q248" s="651"/>
      <c r="R248" s="651"/>
      <c r="S248" s="651"/>
      <c r="T248" s="651"/>
    </row>
    <row r="249" spans="1:20" ht="12.75" customHeight="1" x14ac:dyDescent="0.2">
      <c r="A249" s="10"/>
      <c r="B249" s="10"/>
      <c r="C249" s="193"/>
      <c r="D249" s="193"/>
      <c r="E249" s="193"/>
      <c r="F249" s="193"/>
      <c r="G249" s="193"/>
      <c r="H249" s="193"/>
      <c r="I249" s="1"/>
      <c r="J249" s="10"/>
      <c r="K249" s="10"/>
      <c r="L249" s="10"/>
      <c r="M249" s="10"/>
      <c r="N249" s="10"/>
      <c r="O249" s="10"/>
      <c r="P249" s="651"/>
      <c r="Q249" s="651"/>
      <c r="R249" s="651"/>
      <c r="S249" s="651"/>
      <c r="T249" s="651"/>
    </row>
    <row r="250" spans="1:20" ht="12.75" customHeight="1" x14ac:dyDescent="0.2">
      <c r="A250" s="10"/>
      <c r="B250" s="10"/>
      <c r="C250" s="193"/>
      <c r="D250" s="193"/>
      <c r="E250" s="193"/>
      <c r="F250" s="193"/>
      <c r="G250" s="193"/>
      <c r="H250" s="193"/>
      <c r="I250" s="1"/>
      <c r="J250" s="10"/>
      <c r="K250" s="10"/>
      <c r="L250" s="10"/>
      <c r="M250" s="10"/>
      <c r="N250" s="10"/>
      <c r="O250" s="10"/>
      <c r="P250" s="651"/>
      <c r="Q250" s="651"/>
      <c r="R250" s="651"/>
      <c r="S250" s="651"/>
      <c r="T250" s="651"/>
    </row>
    <row r="251" spans="1:20" ht="12.75" customHeight="1" x14ac:dyDescent="0.2">
      <c r="A251" s="10"/>
      <c r="B251" s="10"/>
      <c r="C251" s="193"/>
      <c r="D251" s="193"/>
      <c r="E251" s="193"/>
      <c r="F251" s="193"/>
      <c r="G251" s="193"/>
      <c r="H251" s="193"/>
      <c r="I251" s="1"/>
      <c r="J251" s="10"/>
      <c r="K251" s="10"/>
      <c r="L251" s="10"/>
      <c r="M251" s="10"/>
      <c r="N251" s="10"/>
      <c r="O251" s="10"/>
      <c r="P251" s="651"/>
      <c r="Q251" s="651"/>
      <c r="R251" s="651"/>
      <c r="S251" s="651"/>
      <c r="T251" s="651"/>
    </row>
    <row r="252" spans="1:20" ht="12.75" customHeight="1" x14ac:dyDescent="0.2">
      <c r="A252" s="10"/>
      <c r="B252" s="10"/>
      <c r="C252" s="193"/>
      <c r="D252" s="193"/>
      <c r="E252" s="193"/>
      <c r="F252" s="193"/>
      <c r="G252" s="193"/>
      <c r="H252" s="193"/>
      <c r="I252" s="1"/>
      <c r="J252" s="10"/>
      <c r="K252" s="10"/>
      <c r="L252" s="10"/>
      <c r="M252" s="10"/>
      <c r="N252" s="10"/>
      <c r="O252" s="10"/>
      <c r="P252" s="651"/>
      <c r="Q252" s="651"/>
      <c r="R252" s="651"/>
      <c r="S252" s="651"/>
      <c r="T252" s="651"/>
    </row>
    <row r="253" spans="1:20" ht="12.75" customHeight="1" x14ac:dyDescent="0.2">
      <c r="A253" s="10"/>
      <c r="B253" s="10"/>
      <c r="C253" s="193"/>
      <c r="D253" s="193"/>
      <c r="E253" s="193"/>
      <c r="F253" s="193"/>
      <c r="G253" s="193"/>
      <c r="H253" s="193"/>
      <c r="I253" s="1"/>
      <c r="J253" s="10"/>
      <c r="K253" s="10"/>
      <c r="L253" s="10"/>
      <c r="M253" s="10"/>
      <c r="N253" s="10"/>
      <c r="O253" s="10"/>
      <c r="P253" s="651"/>
      <c r="Q253" s="651"/>
      <c r="R253" s="651"/>
      <c r="S253" s="651"/>
      <c r="T253" s="651"/>
    </row>
    <row r="254" spans="1:20" ht="12.75" customHeight="1" x14ac:dyDescent="0.2">
      <c r="A254" s="10"/>
      <c r="B254" s="10"/>
      <c r="C254" s="193"/>
      <c r="D254" s="193"/>
      <c r="E254" s="193"/>
      <c r="F254" s="193"/>
      <c r="G254" s="193"/>
      <c r="H254" s="193"/>
      <c r="I254" s="1"/>
      <c r="J254" s="10"/>
      <c r="K254" s="10"/>
      <c r="L254" s="10"/>
      <c r="M254" s="10"/>
      <c r="N254" s="10"/>
      <c r="O254" s="10"/>
      <c r="P254" s="651"/>
      <c r="Q254" s="651"/>
      <c r="R254" s="651"/>
      <c r="S254" s="651"/>
      <c r="T254" s="651"/>
    </row>
    <row r="255" spans="1:20" ht="12.75" customHeight="1" x14ac:dyDescent="0.2">
      <c r="A255" s="10"/>
      <c r="B255" s="10"/>
      <c r="C255" s="193"/>
      <c r="D255" s="193"/>
      <c r="E255" s="193"/>
      <c r="F255" s="193"/>
      <c r="G255" s="193"/>
      <c r="H255" s="193"/>
      <c r="I255" s="1"/>
      <c r="J255" s="10"/>
      <c r="K255" s="10"/>
      <c r="L255" s="10"/>
      <c r="M255" s="10"/>
      <c r="N255" s="10"/>
      <c r="O255" s="10"/>
      <c r="P255" s="651"/>
      <c r="Q255" s="651"/>
      <c r="R255" s="651"/>
      <c r="S255" s="651"/>
      <c r="T255" s="651"/>
    </row>
    <row r="256" spans="1:20" ht="12.75" customHeight="1" x14ac:dyDescent="0.2">
      <c r="A256" s="10"/>
      <c r="B256" s="10"/>
      <c r="C256" s="193"/>
      <c r="D256" s="193"/>
      <c r="E256" s="193"/>
      <c r="F256" s="193"/>
      <c r="G256" s="193"/>
      <c r="H256" s="193"/>
      <c r="I256" s="1"/>
      <c r="J256" s="10"/>
      <c r="K256" s="10"/>
      <c r="L256" s="10"/>
      <c r="M256" s="10"/>
      <c r="N256" s="10"/>
      <c r="O256" s="10"/>
      <c r="P256" s="651"/>
      <c r="Q256" s="651"/>
      <c r="R256" s="651"/>
      <c r="S256" s="651"/>
      <c r="T256" s="651"/>
    </row>
    <row r="257" spans="1:20" ht="12.75" customHeight="1" x14ac:dyDescent="0.2">
      <c r="A257" s="10"/>
      <c r="B257" s="10"/>
      <c r="C257" s="193"/>
      <c r="D257" s="193"/>
      <c r="E257" s="193"/>
      <c r="F257" s="193"/>
      <c r="G257" s="193"/>
      <c r="H257" s="193"/>
      <c r="I257" s="1"/>
      <c r="J257" s="10"/>
      <c r="K257" s="10"/>
      <c r="L257" s="10"/>
      <c r="M257" s="10"/>
      <c r="N257" s="10"/>
      <c r="O257" s="10"/>
      <c r="P257" s="651"/>
      <c r="Q257" s="651"/>
      <c r="R257" s="651"/>
      <c r="S257" s="651"/>
      <c r="T257" s="651"/>
    </row>
    <row r="258" spans="1:20" ht="12.75" customHeight="1" x14ac:dyDescent="0.2">
      <c r="A258" s="10"/>
      <c r="B258" s="10"/>
      <c r="C258" s="193"/>
      <c r="D258" s="193"/>
      <c r="E258" s="193"/>
      <c r="F258" s="193"/>
      <c r="G258" s="193"/>
      <c r="H258" s="193"/>
      <c r="I258" s="1"/>
      <c r="J258" s="10"/>
      <c r="K258" s="10"/>
      <c r="L258" s="10"/>
      <c r="M258" s="10"/>
      <c r="N258" s="10"/>
      <c r="O258" s="10"/>
      <c r="P258" s="651"/>
      <c r="Q258" s="651"/>
      <c r="R258" s="651"/>
      <c r="S258" s="651"/>
      <c r="T258" s="651"/>
    </row>
    <row r="259" spans="1:20" ht="12.75" customHeight="1" x14ac:dyDescent="0.2">
      <c r="A259" s="10"/>
      <c r="B259" s="10"/>
      <c r="C259" s="193"/>
      <c r="D259" s="193"/>
      <c r="E259" s="193"/>
      <c r="F259" s="193"/>
      <c r="G259" s="193"/>
      <c r="H259" s="193"/>
      <c r="I259" s="1"/>
      <c r="J259" s="10"/>
      <c r="K259" s="10"/>
      <c r="L259" s="10"/>
      <c r="M259" s="10"/>
      <c r="N259" s="10"/>
      <c r="O259" s="10"/>
      <c r="P259" s="651"/>
      <c r="Q259" s="651"/>
      <c r="R259" s="651"/>
      <c r="S259" s="651"/>
      <c r="T259" s="651"/>
    </row>
    <row r="260" spans="1:20" ht="12.75" customHeight="1" x14ac:dyDescent="0.2">
      <c r="A260" s="10"/>
      <c r="B260" s="10"/>
      <c r="C260" s="193"/>
      <c r="D260" s="193"/>
      <c r="E260" s="193"/>
      <c r="F260" s="193"/>
      <c r="G260" s="193"/>
      <c r="H260" s="193"/>
      <c r="I260" s="1"/>
      <c r="J260" s="10"/>
      <c r="K260" s="10"/>
      <c r="L260" s="10"/>
      <c r="M260" s="10"/>
      <c r="N260" s="10"/>
      <c r="O260" s="10"/>
      <c r="P260" s="651"/>
      <c r="Q260" s="651"/>
      <c r="R260" s="651"/>
      <c r="S260" s="651"/>
      <c r="T260" s="651"/>
    </row>
    <row r="261" spans="1:20" ht="12.75" customHeight="1" x14ac:dyDescent="0.2">
      <c r="A261" s="10"/>
      <c r="B261" s="10"/>
      <c r="C261" s="193"/>
      <c r="D261" s="193"/>
      <c r="E261" s="193"/>
      <c r="F261" s="193"/>
      <c r="G261" s="193"/>
      <c r="H261" s="193"/>
      <c r="I261" s="1"/>
      <c r="J261" s="10"/>
      <c r="K261" s="10"/>
      <c r="L261" s="10"/>
      <c r="M261" s="10"/>
      <c r="N261" s="10"/>
      <c r="O261" s="10"/>
      <c r="P261" s="651"/>
      <c r="Q261" s="651"/>
      <c r="R261" s="651"/>
      <c r="S261" s="651"/>
      <c r="T261" s="651"/>
    </row>
    <row r="262" spans="1:20" ht="12.75" customHeight="1" x14ac:dyDescent="0.2">
      <c r="A262" s="10"/>
      <c r="B262" s="10"/>
      <c r="C262" s="193"/>
      <c r="D262" s="193"/>
      <c r="E262" s="193"/>
      <c r="F262" s="193"/>
      <c r="G262" s="193"/>
      <c r="H262" s="193"/>
      <c r="I262" s="1"/>
      <c r="J262" s="10"/>
      <c r="K262" s="10"/>
      <c r="L262" s="10"/>
      <c r="M262" s="10"/>
      <c r="N262" s="10"/>
      <c r="O262" s="10"/>
      <c r="P262" s="651"/>
      <c r="Q262" s="651"/>
      <c r="R262" s="651"/>
      <c r="S262" s="651"/>
      <c r="T262" s="651"/>
    </row>
    <row r="263" spans="1:20" ht="12.75" customHeight="1" x14ac:dyDescent="0.2">
      <c r="A263" s="10"/>
      <c r="B263" s="10"/>
      <c r="C263" s="193"/>
      <c r="D263" s="193"/>
      <c r="E263" s="193"/>
      <c r="F263" s="193"/>
      <c r="G263" s="193"/>
      <c r="H263" s="193"/>
      <c r="I263" s="1"/>
      <c r="J263" s="10"/>
      <c r="K263" s="10"/>
      <c r="L263" s="10"/>
      <c r="M263" s="10"/>
      <c r="N263" s="10"/>
      <c r="O263" s="10"/>
      <c r="P263" s="651"/>
      <c r="Q263" s="651"/>
      <c r="R263" s="651"/>
      <c r="S263" s="651"/>
      <c r="T263" s="651"/>
    </row>
    <row r="264" spans="1:20" ht="12.75" customHeight="1" x14ac:dyDescent="0.2">
      <c r="A264" s="10"/>
      <c r="B264" s="10"/>
      <c r="C264" s="193"/>
      <c r="D264" s="193"/>
      <c r="E264" s="193"/>
      <c r="F264" s="193"/>
      <c r="G264" s="193"/>
      <c r="H264" s="193"/>
      <c r="I264" s="1"/>
      <c r="J264" s="10"/>
      <c r="K264" s="10"/>
      <c r="L264" s="10"/>
      <c r="M264" s="10"/>
      <c r="N264" s="10"/>
      <c r="O264" s="10"/>
      <c r="P264" s="651"/>
      <c r="Q264" s="651"/>
      <c r="R264" s="651"/>
      <c r="S264" s="651"/>
      <c r="T264" s="651"/>
    </row>
    <row r="265" spans="1:20" ht="12.75" customHeight="1" x14ac:dyDescent="0.2">
      <c r="A265" s="10"/>
      <c r="B265" s="10"/>
      <c r="C265" s="193"/>
      <c r="D265" s="193"/>
      <c r="E265" s="193"/>
      <c r="F265" s="193"/>
      <c r="G265" s="193"/>
      <c r="H265" s="193"/>
      <c r="I265" s="1"/>
      <c r="J265" s="10"/>
      <c r="K265" s="10"/>
      <c r="L265" s="10"/>
      <c r="M265" s="10"/>
      <c r="N265" s="10"/>
      <c r="O265" s="10"/>
      <c r="P265" s="651"/>
      <c r="Q265" s="651"/>
      <c r="R265" s="651"/>
      <c r="S265" s="651"/>
      <c r="T265" s="651"/>
    </row>
    <row r="266" spans="1:20" ht="12.75" customHeight="1" x14ac:dyDescent="0.2">
      <c r="A266" s="10"/>
      <c r="B266" s="10"/>
      <c r="C266" s="193"/>
      <c r="D266" s="193"/>
      <c r="E266" s="193"/>
      <c r="F266" s="193"/>
      <c r="G266" s="193"/>
      <c r="H266" s="193"/>
      <c r="I266" s="1"/>
      <c r="J266" s="10"/>
      <c r="K266" s="10"/>
      <c r="L266" s="10"/>
      <c r="M266" s="10"/>
      <c r="N266" s="10"/>
      <c r="O266" s="10"/>
      <c r="P266" s="651"/>
      <c r="Q266" s="651"/>
      <c r="R266" s="651"/>
      <c r="S266" s="651"/>
      <c r="T266" s="651"/>
    </row>
    <row r="267" spans="1:20" ht="12.75" customHeight="1" x14ac:dyDescent="0.2">
      <c r="A267" s="10"/>
      <c r="B267" s="10"/>
      <c r="C267" s="193"/>
      <c r="D267" s="193"/>
      <c r="E267" s="193"/>
      <c r="F267" s="193"/>
      <c r="G267" s="193"/>
      <c r="H267" s="193"/>
      <c r="I267" s="1"/>
      <c r="J267" s="10"/>
      <c r="K267" s="10"/>
      <c r="L267" s="10"/>
      <c r="M267" s="10"/>
      <c r="N267" s="10"/>
      <c r="O267" s="10"/>
      <c r="P267" s="651"/>
      <c r="Q267" s="651"/>
      <c r="R267" s="651"/>
      <c r="S267" s="651"/>
      <c r="T267" s="651"/>
    </row>
    <row r="268" spans="1:20" ht="12.75" customHeight="1" x14ac:dyDescent="0.2">
      <c r="A268" s="10"/>
      <c r="B268" s="10"/>
      <c r="C268" s="193"/>
      <c r="D268" s="193"/>
      <c r="E268" s="193"/>
      <c r="F268" s="193"/>
      <c r="G268" s="193"/>
      <c r="H268" s="193"/>
      <c r="I268" s="1"/>
      <c r="J268" s="10"/>
      <c r="K268" s="10"/>
      <c r="L268" s="10"/>
      <c r="M268" s="10"/>
      <c r="N268" s="10"/>
      <c r="O268" s="10"/>
      <c r="P268" s="651"/>
      <c r="Q268" s="651"/>
      <c r="R268" s="651"/>
      <c r="S268" s="651"/>
      <c r="T268" s="651"/>
    </row>
    <row r="269" spans="1:20" ht="12.75" customHeight="1" x14ac:dyDescent="0.2">
      <c r="A269" s="10"/>
      <c r="B269" s="10"/>
      <c r="C269" s="193"/>
      <c r="D269" s="193"/>
      <c r="E269" s="193"/>
      <c r="F269" s="193"/>
      <c r="G269" s="193"/>
      <c r="H269" s="193"/>
      <c r="I269" s="1"/>
      <c r="J269" s="10"/>
      <c r="K269" s="10"/>
      <c r="L269" s="10"/>
      <c r="M269" s="10"/>
      <c r="N269" s="10"/>
      <c r="O269" s="10"/>
      <c r="P269" s="651"/>
      <c r="Q269" s="651"/>
      <c r="R269" s="651"/>
      <c r="S269" s="651"/>
      <c r="T269" s="651"/>
    </row>
    <row r="270" spans="1:20" ht="12.75" customHeight="1" x14ac:dyDescent="0.2">
      <c r="A270" s="10"/>
      <c r="B270" s="10"/>
      <c r="C270" s="193"/>
      <c r="D270" s="193"/>
      <c r="E270" s="193"/>
      <c r="F270" s="193"/>
      <c r="G270" s="193"/>
      <c r="H270" s="193"/>
      <c r="I270" s="1"/>
      <c r="J270" s="10"/>
      <c r="K270" s="10"/>
      <c r="L270" s="10"/>
      <c r="M270" s="10"/>
      <c r="N270" s="10"/>
      <c r="O270" s="10"/>
      <c r="P270" s="651"/>
      <c r="Q270" s="651"/>
      <c r="R270" s="651"/>
      <c r="S270" s="651"/>
      <c r="T270" s="651"/>
    </row>
    <row r="271" spans="1:20" ht="12.75" customHeight="1" x14ac:dyDescent="0.2">
      <c r="A271" s="10"/>
      <c r="B271" s="10"/>
      <c r="C271" s="193"/>
      <c r="D271" s="193"/>
      <c r="E271" s="193"/>
      <c r="F271" s="193"/>
      <c r="G271" s="193"/>
      <c r="H271" s="193"/>
      <c r="I271" s="1"/>
      <c r="J271" s="10"/>
      <c r="K271" s="10"/>
      <c r="L271" s="10"/>
      <c r="M271" s="10"/>
      <c r="N271" s="10"/>
      <c r="O271" s="10"/>
      <c r="P271" s="651"/>
      <c r="Q271" s="651"/>
      <c r="R271" s="651"/>
      <c r="S271" s="651"/>
      <c r="T271" s="651"/>
    </row>
    <row r="272" spans="1:20" ht="12.75" customHeight="1" x14ac:dyDescent="0.2">
      <c r="A272" s="10"/>
      <c r="B272" s="10"/>
      <c r="C272" s="193"/>
      <c r="D272" s="193"/>
      <c r="E272" s="193"/>
      <c r="F272" s="193"/>
      <c r="G272" s="193"/>
      <c r="H272" s="193"/>
      <c r="I272" s="1"/>
      <c r="J272" s="10"/>
      <c r="K272" s="10"/>
      <c r="L272" s="10"/>
      <c r="M272" s="10"/>
      <c r="N272" s="10"/>
      <c r="O272" s="10"/>
      <c r="P272" s="651"/>
      <c r="Q272" s="651"/>
      <c r="R272" s="651"/>
      <c r="S272" s="651"/>
      <c r="T272" s="651"/>
    </row>
    <row r="273" spans="1:20" ht="12.75" customHeight="1" x14ac:dyDescent="0.2">
      <c r="A273" s="10"/>
      <c r="B273" s="10"/>
      <c r="C273" s="193"/>
      <c r="D273" s="193"/>
      <c r="E273" s="193"/>
      <c r="F273" s="193"/>
      <c r="G273" s="193"/>
      <c r="H273" s="193"/>
      <c r="I273" s="1"/>
      <c r="J273" s="10"/>
      <c r="K273" s="10"/>
      <c r="L273" s="10"/>
      <c r="M273" s="10"/>
      <c r="N273" s="10"/>
      <c r="O273" s="10"/>
      <c r="P273" s="651"/>
      <c r="Q273" s="651"/>
      <c r="R273" s="651"/>
      <c r="S273" s="651"/>
      <c r="T273" s="651"/>
    </row>
    <row r="274" spans="1:20" ht="12.75" customHeight="1" x14ac:dyDescent="0.2">
      <c r="A274" s="10"/>
      <c r="B274" s="10"/>
      <c r="C274" s="193"/>
      <c r="D274" s="193"/>
      <c r="E274" s="193"/>
      <c r="F274" s="193"/>
      <c r="G274" s="193"/>
      <c r="H274" s="193"/>
      <c r="I274" s="1"/>
      <c r="J274" s="10"/>
      <c r="K274" s="10"/>
      <c r="L274" s="10"/>
      <c r="M274" s="10"/>
      <c r="N274" s="10"/>
      <c r="O274" s="10"/>
      <c r="P274" s="651"/>
      <c r="Q274" s="651"/>
      <c r="R274" s="651"/>
      <c r="S274" s="651"/>
      <c r="T274" s="651"/>
    </row>
    <row r="275" spans="1:20" ht="12.75" customHeight="1" x14ac:dyDescent="0.2">
      <c r="A275" s="10"/>
      <c r="B275" s="10"/>
      <c r="C275" s="193"/>
      <c r="D275" s="193"/>
      <c r="E275" s="193"/>
      <c r="F275" s="193"/>
      <c r="G275" s="193"/>
      <c r="H275" s="193"/>
      <c r="I275" s="1"/>
      <c r="J275" s="10"/>
      <c r="K275" s="10"/>
      <c r="L275" s="10"/>
      <c r="M275" s="10"/>
      <c r="N275" s="10"/>
      <c r="O275" s="10"/>
      <c r="P275" s="651"/>
      <c r="Q275" s="651"/>
      <c r="R275" s="651"/>
      <c r="S275" s="651"/>
      <c r="T275" s="651"/>
    </row>
    <row r="276" spans="1:20" ht="12.75" customHeight="1" x14ac:dyDescent="0.2">
      <c r="A276" s="10"/>
      <c r="B276" s="10"/>
      <c r="C276" s="193"/>
      <c r="D276" s="193"/>
      <c r="E276" s="193"/>
      <c r="F276" s="193"/>
      <c r="G276" s="193"/>
      <c r="H276" s="193"/>
      <c r="I276" s="1"/>
      <c r="J276" s="10"/>
      <c r="K276" s="10"/>
      <c r="L276" s="10"/>
      <c r="M276" s="10"/>
      <c r="N276" s="10"/>
      <c r="O276" s="10"/>
      <c r="P276" s="651"/>
      <c r="Q276" s="651"/>
      <c r="R276" s="651"/>
      <c r="S276" s="651"/>
      <c r="T276" s="651"/>
    </row>
    <row r="277" spans="1:20" ht="12.75" customHeight="1" x14ac:dyDescent="0.2">
      <c r="A277" s="10"/>
      <c r="B277" s="10"/>
      <c r="C277" s="193"/>
      <c r="D277" s="193"/>
      <c r="E277" s="193"/>
      <c r="F277" s="193"/>
      <c r="G277" s="193"/>
      <c r="H277" s="193"/>
      <c r="I277" s="1"/>
      <c r="J277" s="10"/>
      <c r="K277" s="10"/>
      <c r="L277" s="10"/>
      <c r="M277" s="10"/>
      <c r="N277" s="10"/>
      <c r="O277" s="10"/>
      <c r="P277" s="651"/>
      <c r="Q277" s="651"/>
      <c r="R277" s="651"/>
      <c r="S277" s="651"/>
      <c r="T277" s="651"/>
    </row>
    <row r="278" spans="1:20" ht="12.75" customHeight="1" x14ac:dyDescent="0.2">
      <c r="A278" s="10"/>
      <c r="B278" s="10"/>
      <c r="C278" s="193"/>
      <c r="D278" s="193"/>
      <c r="E278" s="193"/>
      <c r="F278" s="193"/>
      <c r="G278" s="193"/>
      <c r="H278" s="193"/>
      <c r="I278" s="1"/>
      <c r="J278" s="10"/>
      <c r="K278" s="10"/>
      <c r="L278" s="10"/>
      <c r="M278" s="10"/>
      <c r="N278" s="10"/>
      <c r="O278" s="10"/>
      <c r="P278" s="651"/>
      <c r="Q278" s="651"/>
      <c r="R278" s="651"/>
      <c r="S278" s="651"/>
      <c r="T278" s="651"/>
    </row>
    <row r="279" spans="1:20" ht="12.75" customHeight="1" x14ac:dyDescent="0.2">
      <c r="A279" s="10"/>
      <c r="B279" s="10"/>
      <c r="C279" s="193"/>
      <c r="D279" s="193"/>
      <c r="E279" s="193"/>
      <c r="F279" s="193"/>
      <c r="G279" s="193"/>
      <c r="H279" s="193"/>
      <c r="I279" s="1"/>
      <c r="J279" s="10"/>
      <c r="K279" s="10"/>
      <c r="L279" s="10"/>
      <c r="M279" s="10"/>
      <c r="N279" s="10"/>
      <c r="O279" s="10"/>
      <c r="P279" s="651"/>
      <c r="Q279" s="651"/>
      <c r="R279" s="651"/>
      <c r="S279" s="651"/>
      <c r="T279" s="651"/>
    </row>
    <row r="280" spans="1:20" ht="12.75" customHeight="1" x14ac:dyDescent="0.2">
      <c r="A280" s="10"/>
      <c r="B280" s="10"/>
      <c r="C280" s="193"/>
      <c r="D280" s="193"/>
      <c r="E280" s="193"/>
      <c r="F280" s="193"/>
      <c r="G280" s="193"/>
      <c r="H280" s="193"/>
      <c r="I280" s="1"/>
      <c r="J280" s="10"/>
      <c r="K280" s="10"/>
      <c r="L280" s="10"/>
      <c r="M280" s="10"/>
      <c r="N280" s="10"/>
      <c r="O280" s="10"/>
      <c r="P280" s="651"/>
      <c r="Q280" s="651"/>
      <c r="R280" s="651"/>
      <c r="S280" s="651"/>
      <c r="T280" s="651"/>
    </row>
    <row r="281" spans="1:20" ht="12.75" customHeight="1" x14ac:dyDescent="0.2">
      <c r="A281" s="10"/>
      <c r="B281" s="10"/>
      <c r="C281" s="193"/>
      <c r="D281" s="193"/>
      <c r="E281" s="193"/>
      <c r="F281" s="193"/>
      <c r="G281" s="193"/>
      <c r="H281" s="193"/>
      <c r="I281" s="1"/>
      <c r="J281" s="10"/>
      <c r="K281" s="10"/>
      <c r="L281" s="10"/>
      <c r="M281" s="10"/>
      <c r="N281" s="10"/>
      <c r="O281" s="10"/>
      <c r="P281" s="651"/>
      <c r="Q281" s="651"/>
      <c r="R281" s="651"/>
      <c r="S281" s="651"/>
      <c r="T281" s="651"/>
    </row>
    <row r="282" spans="1:20" ht="12.75" customHeight="1" x14ac:dyDescent="0.2">
      <c r="A282" s="10"/>
      <c r="B282" s="10"/>
      <c r="C282" s="193"/>
      <c r="D282" s="193"/>
      <c r="E282" s="193"/>
      <c r="F282" s="193"/>
      <c r="G282" s="193"/>
      <c r="H282" s="193"/>
      <c r="I282" s="1"/>
      <c r="J282" s="10"/>
      <c r="K282" s="10"/>
      <c r="L282" s="10"/>
      <c r="M282" s="10"/>
      <c r="N282" s="10"/>
      <c r="O282" s="10"/>
      <c r="P282" s="651"/>
      <c r="Q282" s="651"/>
      <c r="R282" s="651"/>
      <c r="S282" s="651"/>
      <c r="T282" s="651"/>
    </row>
    <row r="283" spans="1:20" ht="12.75" customHeight="1" x14ac:dyDescent="0.2">
      <c r="A283" s="10"/>
      <c r="B283" s="10"/>
      <c r="C283" s="193"/>
      <c r="D283" s="193"/>
      <c r="E283" s="193"/>
      <c r="F283" s="193"/>
      <c r="G283" s="193"/>
      <c r="H283" s="193"/>
      <c r="I283" s="1"/>
      <c r="J283" s="10"/>
      <c r="K283" s="10"/>
      <c r="L283" s="10"/>
      <c r="M283" s="10"/>
      <c r="N283" s="10"/>
      <c r="O283" s="10"/>
      <c r="P283" s="651"/>
      <c r="Q283" s="651"/>
      <c r="R283" s="651"/>
      <c r="S283" s="651"/>
      <c r="T283" s="651"/>
    </row>
    <row r="284" spans="1:20" ht="12.75" customHeight="1" x14ac:dyDescent="0.2">
      <c r="A284" s="10"/>
      <c r="B284" s="10"/>
      <c r="C284" s="193"/>
      <c r="D284" s="193"/>
      <c r="E284" s="193"/>
      <c r="F284" s="193"/>
      <c r="G284" s="193"/>
      <c r="H284" s="193"/>
      <c r="I284" s="1"/>
      <c r="J284" s="10"/>
      <c r="K284" s="10"/>
      <c r="L284" s="10"/>
      <c r="M284" s="10"/>
      <c r="N284" s="10"/>
      <c r="O284" s="10"/>
      <c r="P284" s="651"/>
      <c r="Q284" s="651"/>
      <c r="R284" s="651"/>
      <c r="S284" s="651"/>
      <c r="T284" s="651"/>
    </row>
    <row r="285" spans="1:20" ht="12.75" customHeight="1" x14ac:dyDescent="0.2">
      <c r="A285" s="10"/>
      <c r="B285" s="10"/>
      <c r="C285" s="193"/>
      <c r="D285" s="193"/>
      <c r="E285" s="193"/>
      <c r="F285" s="193"/>
      <c r="G285" s="193"/>
      <c r="H285" s="193"/>
      <c r="I285" s="1"/>
      <c r="J285" s="10"/>
      <c r="K285" s="10"/>
      <c r="L285" s="10"/>
      <c r="M285" s="10"/>
      <c r="N285" s="10"/>
      <c r="O285" s="10"/>
      <c r="P285" s="651"/>
      <c r="Q285" s="651"/>
      <c r="R285" s="651"/>
      <c r="S285" s="651"/>
      <c r="T285" s="651"/>
    </row>
    <row r="286" spans="1:20" ht="12.75" customHeight="1" x14ac:dyDescent="0.2">
      <c r="A286" s="10"/>
      <c r="B286" s="10"/>
      <c r="C286" s="193"/>
      <c r="D286" s="193"/>
      <c r="E286" s="193"/>
      <c r="F286" s="193"/>
      <c r="G286" s="193"/>
      <c r="H286" s="193"/>
      <c r="I286" s="1"/>
      <c r="J286" s="10"/>
      <c r="K286" s="10"/>
      <c r="L286" s="10"/>
      <c r="M286" s="10"/>
      <c r="N286" s="10"/>
      <c r="O286" s="10"/>
      <c r="P286" s="651"/>
      <c r="Q286" s="651"/>
      <c r="R286" s="651"/>
      <c r="S286" s="651"/>
      <c r="T286" s="651"/>
    </row>
    <row r="287" spans="1:20" ht="12.75" customHeight="1" x14ac:dyDescent="0.2">
      <c r="A287" s="10"/>
      <c r="B287" s="10"/>
      <c r="C287" s="193"/>
      <c r="D287" s="193"/>
      <c r="E287" s="193"/>
      <c r="F287" s="193"/>
      <c r="G287" s="193"/>
      <c r="H287" s="193"/>
      <c r="I287" s="1"/>
      <c r="J287" s="10"/>
      <c r="K287" s="10"/>
      <c r="L287" s="10"/>
      <c r="M287" s="10"/>
      <c r="N287" s="10"/>
      <c r="O287" s="10"/>
      <c r="P287" s="651"/>
      <c r="Q287" s="651"/>
      <c r="R287" s="651"/>
      <c r="S287" s="651"/>
      <c r="T287" s="651"/>
    </row>
    <row r="288" spans="1:20" ht="12.75" customHeight="1" x14ac:dyDescent="0.2">
      <c r="A288" s="10"/>
      <c r="B288" s="10"/>
      <c r="C288" s="193"/>
      <c r="D288" s="193"/>
      <c r="E288" s="193"/>
      <c r="F288" s="193"/>
      <c r="G288" s="193"/>
      <c r="H288" s="193"/>
      <c r="I288" s="1"/>
      <c r="J288" s="10"/>
      <c r="K288" s="10"/>
      <c r="L288" s="10"/>
      <c r="M288" s="10"/>
      <c r="N288" s="10"/>
      <c r="O288" s="10"/>
      <c r="P288" s="651"/>
      <c r="Q288" s="651"/>
      <c r="R288" s="651"/>
      <c r="S288" s="651"/>
      <c r="T288" s="651"/>
    </row>
    <row r="289" spans="1:20" ht="12.75" customHeight="1" x14ac:dyDescent="0.2">
      <c r="A289" s="10"/>
      <c r="B289" s="10"/>
      <c r="C289" s="193"/>
      <c r="D289" s="193"/>
      <c r="E289" s="193"/>
      <c r="F289" s="193"/>
      <c r="G289" s="193"/>
      <c r="H289" s="193"/>
      <c r="I289" s="1"/>
      <c r="J289" s="10"/>
      <c r="K289" s="10"/>
      <c r="L289" s="10"/>
      <c r="M289" s="10"/>
      <c r="N289" s="10"/>
      <c r="O289" s="10"/>
      <c r="P289" s="651"/>
      <c r="Q289" s="651"/>
      <c r="R289" s="651"/>
      <c r="S289" s="651"/>
      <c r="T289" s="651"/>
    </row>
    <row r="290" spans="1:20" ht="12.75" customHeight="1" x14ac:dyDescent="0.2">
      <c r="A290" s="10"/>
      <c r="B290" s="10"/>
      <c r="C290" s="193"/>
      <c r="D290" s="193"/>
      <c r="E290" s="193"/>
      <c r="F290" s="193"/>
      <c r="G290" s="193"/>
      <c r="H290" s="193"/>
      <c r="I290" s="1"/>
      <c r="J290" s="10"/>
      <c r="K290" s="10"/>
      <c r="L290" s="10"/>
      <c r="M290" s="10"/>
      <c r="N290" s="10"/>
      <c r="O290" s="10"/>
      <c r="P290" s="651"/>
      <c r="Q290" s="651"/>
      <c r="R290" s="651"/>
      <c r="S290" s="651"/>
      <c r="T290" s="651"/>
    </row>
    <row r="291" spans="1:20" ht="12.75" customHeight="1" x14ac:dyDescent="0.2">
      <c r="A291" s="10"/>
      <c r="B291" s="10"/>
      <c r="C291" s="193"/>
      <c r="D291" s="193"/>
      <c r="E291" s="193"/>
      <c r="F291" s="193"/>
      <c r="G291" s="193"/>
      <c r="H291" s="193"/>
      <c r="I291" s="1"/>
      <c r="J291" s="10"/>
      <c r="K291" s="10"/>
      <c r="L291" s="10"/>
      <c r="M291" s="10"/>
      <c r="N291" s="10"/>
      <c r="O291" s="10"/>
      <c r="P291" s="651"/>
      <c r="Q291" s="651"/>
      <c r="R291" s="651"/>
      <c r="S291" s="651"/>
      <c r="T291" s="651"/>
    </row>
    <row r="292" spans="1:20" ht="12.75" customHeight="1" x14ac:dyDescent="0.2">
      <c r="A292" s="10"/>
      <c r="B292" s="10"/>
      <c r="C292" s="193"/>
      <c r="D292" s="193"/>
      <c r="E292" s="193"/>
      <c r="F292" s="193"/>
      <c r="G292" s="193"/>
      <c r="H292" s="193"/>
      <c r="I292" s="1"/>
      <c r="J292" s="10"/>
      <c r="K292" s="10"/>
      <c r="L292" s="10"/>
      <c r="M292" s="10"/>
      <c r="N292" s="10"/>
      <c r="O292" s="10"/>
      <c r="P292" s="651"/>
      <c r="Q292" s="651"/>
      <c r="R292" s="651"/>
      <c r="S292" s="651"/>
      <c r="T292" s="651"/>
    </row>
    <row r="293" spans="1:20" ht="12.75" customHeight="1" x14ac:dyDescent="0.2">
      <c r="A293" s="10"/>
      <c r="B293" s="10"/>
      <c r="C293" s="193"/>
      <c r="D293" s="193"/>
      <c r="E293" s="193"/>
      <c r="F293" s="193"/>
      <c r="G293" s="193"/>
      <c r="H293" s="193"/>
      <c r="I293" s="1"/>
      <c r="J293" s="10"/>
      <c r="K293" s="10"/>
      <c r="L293" s="10"/>
      <c r="M293" s="10"/>
      <c r="N293" s="10"/>
      <c r="O293" s="10"/>
      <c r="P293" s="651"/>
      <c r="Q293" s="651"/>
      <c r="R293" s="651"/>
      <c r="S293" s="651"/>
      <c r="T293" s="651"/>
    </row>
    <row r="294" spans="1:20" ht="12.75" customHeight="1" x14ac:dyDescent="0.2">
      <c r="A294" s="10"/>
      <c r="B294" s="10"/>
      <c r="C294" s="193"/>
      <c r="D294" s="193"/>
      <c r="E294" s="193"/>
      <c r="F294" s="193"/>
      <c r="G294" s="193"/>
      <c r="H294" s="193"/>
      <c r="I294" s="1"/>
      <c r="J294" s="10"/>
      <c r="K294" s="10"/>
      <c r="L294" s="10"/>
      <c r="M294" s="10"/>
      <c r="N294" s="10"/>
      <c r="O294" s="10"/>
      <c r="P294" s="651"/>
      <c r="Q294" s="651"/>
      <c r="R294" s="651"/>
      <c r="S294" s="651"/>
      <c r="T294" s="651"/>
    </row>
    <row r="295" spans="1:20" ht="12.75" customHeight="1" x14ac:dyDescent="0.2">
      <c r="A295" s="10"/>
      <c r="B295" s="10"/>
      <c r="C295" s="193"/>
      <c r="D295" s="193"/>
      <c r="E295" s="193"/>
      <c r="F295" s="193"/>
      <c r="G295" s="193"/>
      <c r="H295" s="193"/>
      <c r="I295" s="1"/>
      <c r="J295" s="10"/>
      <c r="K295" s="10"/>
      <c r="L295" s="10"/>
      <c r="M295" s="10"/>
      <c r="N295" s="10"/>
      <c r="O295" s="10"/>
      <c r="P295" s="651"/>
      <c r="Q295" s="651"/>
      <c r="R295" s="651"/>
      <c r="S295" s="651"/>
      <c r="T295" s="651"/>
    </row>
    <row r="296" spans="1:20" ht="12.75" customHeight="1" x14ac:dyDescent="0.2">
      <c r="A296" s="10"/>
      <c r="B296" s="10"/>
      <c r="C296" s="193"/>
      <c r="D296" s="193"/>
      <c r="E296" s="193"/>
      <c r="F296" s="193"/>
      <c r="G296" s="193"/>
      <c r="H296" s="193"/>
      <c r="I296" s="1"/>
      <c r="J296" s="10"/>
      <c r="K296" s="10"/>
      <c r="L296" s="10"/>
      <c r="M296" s="10"/>
      <c r="N296" s="10"/>
      <c r="O296" s="10"/>
      <c r="P296" s="651"/>
      <c r="Q296" s="651"/>
      <c r="R296" s="651"/>
      <c r="S296" s="651"/>
      <c r="T296" s="651"/>
    </row>
    <row r="297" spans="1:20" ht="12.75" customHeight="1" x14ac:dyDescent="0.2">
      <c r="A297" s="10"/>
      <c r="B297" s="10"/>
      <c r="C297" s="193"/>
      <c r="D297" s="193"/>
      <c r="E297" s="193"/>
      <c r="F297" s="193"/>
      <c r="G297" s="193"/>
      <c r="H297" s="193"/>
      <c r="I297" s="1"/>
      <c r="J297" s="10"/>
      <c r="K297" s="10"/>
      <c r="L297" s="10"/>
      <c r="M297" s="10"/>
      <c r="N297" s="10"/>
      <c r="O297" s="10"/>
      <c r="P297" s="651"/>
      <c r="Q297" s="651"/>
      <c r="R297" s="651"/>
      <c r="S297" s="651"/>
      <c r="T297" s="651"/>
    </row>
    <row r="298" spans="1:20" ht="12.75" customHeight="1" x14ac:dyDescent="0.2">
      <c r="A298" s="10"/>
      <c r="B298" s="10"/>
      <c r="C298" s="193"/>
      <c r="D298" s="193"/>
      <c r="E298" s="193"/>
      <c r="F298" s="193"/>
      <c r="G298" s="193"/>
      <c r="H298" s="193"/>
      <c r="I298" s="1"/>
      <c r="J298" s="10"/>
      <c r="K298" s="10"/>
      <c r="L298" s="10"/>
      <c r="M298" s="10"/>
      <c r="N298" s="10"/>
      <c r="O298" s="10"/>
      <c r="P298" s="651"/>
      <c r="Q298" s="651"/>
      <c r="R298" s="651"/>
      <c r="S298" s="651"/>
      <c r="T298" s="651"/>
    </row>
    <row r="299" spans="1:20" ht="12.75" customHeight="1" x14ac:dyDescent="0.2">
      <c r="A299" s="10"/>
      <c r="B299" s="10"/>
      <c r="C299" s="193"/>
      <c r="D299" s="193"/>
      <c r="E299" s="193"/>
      <c r="F299" s="193"/>
      <c r="G299" s="193"/>
      <c r="H299" s="193"/>
      <c r="I299" s="1"/>
      <c r="J299" s="10"/>
      <c r="K299" s="10"/>
      <c r="L299" s="10"/>
      <c r="M299" s="10"/>
      <c r="N299" s="10"/>
      <c r="O299" s="10"/>
      <c r="P299" s="651"/>
      <c r="Q299" s="651"/>
      <c r="R299" s="651"/>
      <c r="S299" s="651"/>
      <c r="T299" s="651"/>
    </row>
    <row r="300" spans="1:20" ht="12.75" customHeight="1" x14ac:dyDescent="0.2">
      <c r="A300" s="10"/>
      <c r="B300" s="10"/>
      <c r="C300" s="193"/>
      <c r="D300" s="193"/>
      <c r="E300" s="193"/>
      <c r="F300" s="193"/>
      <c r="G300" s="193"/>
      <c r="H300" s="193"/>
      <c r="I300" s="1"/>
      <c r="J300" s="10"/>
      <c r="K300" s="10"/>
      <c r="L300" s="10"/>
      <c r="M300" s="10"/>
      <c r="N300" s="10"/>
      <c r="O300" s="10"/>
      <c r="P300" s="651"/>
      <c r="Q300" s="651"/>
      <c r="R300" s="651"/>
      <c r="S300" s="651"/>
      <c r="T300" s="651"/>
    </row>
    <row r="301" spans="1:20" ht="12.75" customHeight="1" x14ac:dyDescent="0.2">
      <c r="A301" s="10"/>
      <c r="B301" s="10"/>
      <c r="C301" s="193"/>
      <c r="D301" s="193"/>
      <c r="E301" s="193"/>
      <c r="F301" s="193"/>
      <c r="G301" s="193"/>
      <c r="H301" s="193"/>
      <c r="I301" s="1"/>
      <c r="J301" s="10"/>
      <c r="K301" s="10"/>
      <c r="L301" s="10"/>
      <c r="M301" s="10"/>
      <c r="N301" s="10"/>
      <c r="O301" s="10"/>
      <c r="P301" s="651"/>
      <c r="Q301" s="651"/>
      <c r="R301" s="651"/>
      <c r="S301" s="651"/>
      <c r="T301" s="651"/>
    </row>
    <row r="302" spans="1:20" ht="12.75" customHeight="1" x14ac:dyDescent="0.2">
      <c r="A302" s="10"/>
      <c r="B302" s="10"/>
      <c r="C302" s="193"/>
      <c r="D302" s="193"/>
      <c r="E302" s="193"/>
      <c r="F302" s="193"/>
      <c r="G302" s="193"/>
      <c r="H302" s="193"/>
      <c r="I302" s="1"/>
      <c r="J302" s="10"/>
      <c r="K302" s="10"/>
      <c r="L302" s="10"/>
      <c r="M302" s="10"/>
      <c r="N302" s="10"/>
      <c r="O302" s="10"/>
      <c r="P302" s="651"/>
      <c r="Q302" s="651"/>
      <c r="R302" s="651"/>
      <c r="S302" s="651"/>
      <c r="T302" s="651"/>
    </row>
    <row r="303" spans="1:20" ht="12.75" customHeight="1" x14ac:dyDescent="0.2">
      <c r="A303" s="10"/>
      <c r="B303" s="10"/>
      <c r="C303" s="193"/>
      <c r="D303" s="193"/>
      <c r="E303" s="193"/>
      <c r="F303" s="193"/>
      <c r="G303" s="193"/>
      <c r="H303" s="193"/>
      <c r="I303" s="1"/>
      <c r="J303" s="10"/>
      <c r="K303" s="10"/>
      <c r="L303" s="10"/>
      <c r="M303" s="10"/>
      <c r="N303" s="10"/>
      <c r="O303" s="10"/>
      <c r="P303" s="651"/>
      <c r="Q303" s="651"/>
      <c r="R303" s="651"/>
      <c r="S303" s="651"/>
      <c r="T303" s="651"/>
    </row>
    <row r="304" spans="1:20" ht="12.75" customHeight="1" x14ac:dyDescent="0.2">
      <c r="A304" s="10"/>
      <c r="B304" s="10"/>
      <c r="C304" s="193"/>
      <c r="D304" s="193"/>
      <c r="E304" s="193"/>
      <c r="F304" s="193"/>
      <c r="G304" s="193"/>
      <c r="H304" s="193"/>
      <c r="I304" s="1"/>
      <c r="J304" s="10"/>
      <c r="K304" s="10"/>
      <c r="L304" s="10"/>
      <c r="M304" s="10"/>
      <c r="N304" s="10"/>
      <c r="O304" s="10"/>
      <c r="P304" s="651"/>
      <c r="Q304" s="651"/>
      <c r="R304" s="651"/>
      <c r="S304" s="651"/>
      <c r="T304" s="651"/>
    </row>
    <row r="305" spans="1:20" ht="12.75" customHeight="1" x14ac:dyDescent="0.2">
      <c r="A305" s="10"/>
      <c r="B305" s="10"/>
      <c r="C305" s="193"/>
      <c r="D305" s="193"/>
      <c r="E305" s="193"/>
      <c r="F305" s="193"/>
      <c r="G305" s="193"/>
      <c r="H305" s="193"/>
      <c r="I305" s="1"/>
      <c r="J305" s="10"/>
      <c r="K305" s="10"/>
      <c r="L305" s="10"/>
      <c r="M305" s="10"/>
      <c r="N305" s="10"/>
      <c r="O305" s="10"/>
      <c r="P305" s="651"/>
      <c r="Q305" s="651"/>
      <c r="R305" s="651"/>
      <c r="S305" s="651"/>
      <c r="T305" s="651"/>
    </row>
    <row r="306" spans="1:20" ht="12.75" customHeight="1" x14ac:dyDescent="0.2">
      <c r="A306" s="10"/>
      <c r="B306" s="10"/>
      <c r="C306" s="193"/>
      <c r="D306" s="193"/>
      <c r="E306" s="193"/>
      <c r="F306" s="193"/>
      <c r="G306" s="193"/>
      <c r="H306" s="193"/>
      <c r="I306" s="1"/>
      <c r="J306" s="10"/>
      <c r="K306" s="10"/>
      <c r="L306" s="10"/>
      <c r="M306" s="10"/>
      <c r="N306" s="10"/>
      <c r="O306" s="10"/>
      <c r="P306" s="651"/>
      <c r="Q306" s="651"/>
      <c r="R306" s="651"/>
      <c r="S306" s="651"/>
      <c r="T306" s="651"/>
    </row>
    <row r="307" spans="1:20" ht="12.75" customHeight="1" x14ac:dyDescent="0.2">
      <c r="A307" s="10"/>
      <c r="B307" s="10"/>
      <c r="C307" s="193"/>
      <c r="D307" s="193"/>
      <c r="E307" s="193"/>
      <c r="F307" s="193"/>
      <c r="G307" s="193"/>
      <c r="H307" s="193"/>
      <c r="I307" s="1"/>
      <c r="J307" s="10"/>
      <c r="K307" s="10"/>
      <c r="L307" s="10"/>
      <c r="M307" s="10"/>
      <c r="N307" s="10"/>
      <c r="O307" s="10"/>
      <c r="P307" s="651"/>
      <c r="Q307" s="651"/>
      <c r="R307" s="651"/>
      <c r="S307" s="651"/>
      <c r="T307" s="651"/>
    </row>
    <row r="308" spans="1:20" ht="12.75" customHeight="1" x14ac:dyDescent="0.2">
      <c r="A308" s="10"/>
      <c r="B308" s="10"/>
      <c r="C308" s="193"/>
      <c r="D308" s="193"/>
      <c r="E308" s="193"/>
      <c r="F308" s="193"/>
      <c r="G308" s="193"/>
      <c r="H308" s="193"/>
      <c r="I308" s="1"/>
      <c r="J308" s="10"/>
      <c r="K308" s="10"/>
      <c r="L308" s="10"/>
      <c r="M308" s="10"/>
      <c r="N308" s="10"/>
      <c r="O308" s="10"/>
      <c r="P308" s="651"/>
      <c r="Q308" s="651"/>
      <c r="R308" s="651"/>
      <c r="S308" s="651"/>
      <c r="T308" s="651"/>
    </row>
    <row r="309" spans="1:20" ht="12.75" customHeight="1" x14ac:dyDescent="0.2">
      <c r="A309" s="10"/>
      <c r="B309" s="10"/>
      <c r="C309" s="193"/>
      <c r="D309" s="193"/>
      <c r="E309" s="193"/>
      <c r="F309" s="193"/>
      <c r="G309" s="193"/>
      <c r="H309" s="193"/>
      <c r="I309" s="1"/>
      <c r="J309" s="10"/>
      <c r="K309" s="10"/>
      <c r="L309" s="10"/>
      <c r="M309" s="10"/>
      <c r="N309" s="10"/>
      <c r="O309" s="10"/>
      <c r="P309" s="651"/>
      <c r="Q309" s="651"/>
      <c r="R309" s="651"/>
      <c r="S309" s="651"/>
      <c r="T309" s="651"/>
    </row>
    <row r="310" spans="1:20" ht="12.75" customHeight="1" x14ac:dyDescent="0.2">
      <c r="A310" s="10"/>
      <c r="B310" s="10"/>
      <c r="C310" s="193"/>
      <c r="D310" s="193"/>
      <c r="E310" s="193"/>
      <c r="F310" s="193"/>
      <c r="G310" s="193"/>
      <c r="H310" s="193"/>
      <c r="I310" s="1"/>
      <c r="J310" s="10"/>
      <c r="K310" s="10"/>
      <c r="L310" s="10"/>
      <c r="M310" s="10"/>
      <c r="N310" s="10"/>
      <c r="O310" s="10"/>
      <c r="P310" s="651"/>
      <c r="Q310" s="651"/>
      <c r="R310" s="651"/>
      <c r="S310" s="651"/>
      <c r="T310" s="651"/>
    </row>
    <row r="311" spans="1:20" ht="12.75" customHeight="1" x14ac:dyDescent="0.2">
      <c r="A311" s="10"/>
      <c r="B311" s="10"/>
      <c r="C311" s="193"/>
      <c r="D311" s="193"/>
      <c r="E311" s="193"/>
      <c r="F311" s="193"/>
      <c r="G311" s="193"/>
      <c r="H311" s="193"/>
      <c r="I311" s="1"/>
      <c r="J311" s="10"/>
      <c r="K311" s="10"/>
      <c r="L311" s="10"/>
      <c r="M311" s="10"/>
      <c r="N311" s="10"/>
      <c r="O311" s="10"/>
      <c r="P311" s="651"/>
      <c r="Q311" s="651"/>
      <c r="R311" s="651"/>
      <c r="S311" s="651"/>
      <c r="T311" s="651"/>
    </row>
    <row r="312" spans="1:20" ht="12.75" customHeight="1" x14ac:dyDescent="0.2">
      <c r="A312" s="10"/>
      <c r="B312" s="10"/>
      <c r="C312" s="193"/>
      <c r="D312" s="193"/>
      <c r="E312" s="193"/>
      <c r="F312" s="193"/>
      <c r="G312" s="193"/>
      <c r="H312" s="193"/>
      <c r="I312" s="1"/>
      <c r="J312" s="10"/>
      <c r="K312" s="10"/>
      <c r="L312" s="10"/>
      <c r="M312" s="10"/>
      <c r="N312" s="10"/>
      <c r="O312" s="10"/>
      <c r="P312" s="651"/>
      <c r="Q312" s="651"/>
      <c r="R312" s="651"/>
      <c r="S312" s="651"/>
      <c r="T312" s="651"/>
    </row>
    <row r="313" spans="1:20" ht="12.75" customHeight="1" x14ac:dyDescent="0.2">
      <c r="A313" s="10"/>
      <c r="B313" s="10"/>
      <c r="C313" s="193"/>
      <c r="D313" s="193"/>
      <c r="E313" s="193"/>
      <c r="F313" s="193"/>
      <c r="G313" s="193"/>
      <c r="H313" s="193"/>
      <c r="I313" s="1"/>
      <c r="J313" s="10"/>
      <c r="K313" s="10"/>
      <c r="L313" s="10"/>
      <c r="M313" s="10"/>
      <c r="N313" s="10"/>
      <c r="O313" s="10"/>
      <c r="P313" s="651"/>
      <c r="Q313" s="651"/>
      <c r="R313" s="651"/>
      <c r="S313" s="651"/>
      <c r="T313" s="651"/>
    </row>
    <row r="314" spans="1:20" ht="12.75" customHeight="1" x14ac:dyDescent="0.2">
      <c r="A314" s="10"/>
      <c r="B314" s="10"/>
      <c r="C314" s="193"/>
      <c r="D314" s="193"/>
      <c r="E314" s="193"/>
      <c r="F314" s="193"/>
      <c r="G314" s="193"/>
      <c r="H314" s="193"/>
      <c r="I314" s="1"/>
      <c r="J314" s="10"/>
      <c r="K314" s="10"/>
      <c r="L314" s="10"/>
      <c r="M314" s="10"/>
      <c r="N314" s="10"/>
      <c r="O314" s="10"/>
      <c r="P314" s="651"/>
      <c r="Q314" s="651"/>
      <c r="R314" s="651"/>
      <c r="S314" s="651"/>
      <c r="T314" s="651"/>
    </row>
    <row r="315" spans="1:20" ht="12.75" customHeight="1" x14ac:dyDescent="0.2">
      <c r="A315" s="10"/>
      <c r="B315" s="10"/>
      <c r="C315" s="193"/>
      <c r="D315" s="193"/>
      <c r="E315" s="193"/>
      <c r="F315" s="193"/>
      <c r="G315" s="193"/>
      <c r="H315" s="193"/>
      <c r="I315" s="1"/>
      <c r="J315" s="10"/>
      <c r="K315" s="10"/>
      <c r="L315" s="10"/>
      <c r="M315" s="10"/>
      <c r="N315" s="10"/>
      <c r="O315" s="10"/>
      <c r="P315" s="651"/>
      <c r="Q315" s="651"/>
      <c r="R315" s="651"/>
      <c r="S315" s="651"/>
      <c r="T315" s="651"/>
    </row>
    <row r="316" spans="1:20" ht="12.75" customHeight="1" x14ac:dyDescent="0.2">
      <c r="A316" s="10"/>
      <c r="B316" s="10"/>
      <c r="C316" s="193"/>
      <c r="D316" s="193"/>
      <c r="E316" s="193"/>
      <c r="F316" s="193"/>
      <c r="G316" s="193"/>
      <c r="H316" s="193"/>
      <c r="I316" s="1"/>
      <c r="J316" s="10"/>
      <c r="K316" s="10"/>
      <c r="L316" s="10"/>
      <c r="M316" s="10"/>
      <c r="N316" s="10"/>
      <c r="O316" s="10"/>
      <c r="P316" s="651"/>
      <c r="Q316" s="651"/>
      <c r="R316" s="651"/>
      <c r="S316" s="651"/>
      <c r="T316" s="651"/>
    </row>
    <row r="317" spans="1:20" ht="12.75" customHeight="1" x14ac:dyDescent="0.2">
      <c r="A317" s="10"/>
      <c r="B317" s="10"/>
      <c r="C317" s="193"/>
      <c r="D317" s="193"/>
      <c r="E317" s="193"/>
      <c r="F317" s="193"/>
      <c r="G317" s="193"/>
      <c r="H317" s="193"/>
      <c r="I317" s="1"/>
      <c r="J317" s="10"/>
      <c r="K317" s="10"/>
      <c r="L317" s="10"/>
      <c r="M317" s="10"/>
      <c r="N317" s="10"/>
      <c r="O317" s="10"/>
      <c r="P317" s="651"/>
      <c r="Q317" s="651"/>
      <c r="R317" s="651"/>
      <c r="S317" s="651"/>
      <c r="T317" s="651"/>
    </row>
    <row r="318" spans="1:20" ht="12.75" customHeight="1" x14ac:dyDescent="0.2">
      <c r="A318" s="10"/>
      <c r="B318" s="10"/>
      <c r="C318" s="193"/>
      <c r="D318" s="193"/>
      <c r="E318" s="193"/>
      <c r="F318" s="193"/>
      <c r="G318" s="193"/>
      <c r="H318" s="193"/>
      <c r="I318" s="1"/>
      <c r="J318" s="10"/>
      <c r="K318" s="10"/>
      <c r="L318" s="10"/>
      <c r="M318" s="10"/>
      <c r="N318" s="10"/>
      <c r="O318" s="10"/>
      <c r="P318" s="651"/>
      <c r="Q318" s="651"/>
      <c r="R318" s="651"/>
      <c r="S318" s="651"/>
      <c r="T318" s="651"/>
    </row>
    <row r="319" spans="1:20" ht="12.75" customHeight="1" x14ac:dyDescent="0.2">
      <c r="A319" s="10"/>
      <c r="B319" s="10"/>
      <c r="C319" s="193"/>
      <c r="D319" s="193"/>
      <c r="E319" s="193"/>
      <c r="F319" s="193"/>
      <c r="G319" s="193"/>
      <c r="H319" s="193"/>
      <c r="I319" s="1"/>
      <c r="J319" s="10"/>
      <c r="K319" s="10"/>
      <c r="L319" s="10"/>
      <c r="M319" s="10"/>
      <c r="N319" s="10"/>
      <c r="O319" s="10"/>
      <c r="P319" s="651"/>
      <c r="Q319" s="651"/>
      <c r="R319" s="651"/>
      <c r="S319" s="651"/>
      <c r="T319" s="651"/>
    </row>
    <row r="320" spans="1:20" ht="12.75" customHeight="1" x14ac:dyDescent="0.2">
      <c r="A320" s="10"/>
      <c r="B320" s="10"/>
      <c r="C320" s="193"/>
      <c r="D320" s="193"/>
      <c r="E320" s="193"/>
      <c r="F320" s="193"/>
      <c r="G320" s="193"/>
      <c r="H320" s="193"/>
      <c r="I320" s="1"/>
      <c r="J320" s="10"/>
      <c r="K320" s="10"/>
      <c r="L320" s="10"/>
      <c r="M320" s="10"/>
      <c r="N320" s="10"/>
      <c r="O320" s="10"/>
      <c r="P320" s="651"/>
      <c r="Q320" s="651"/>
      <c r="R320" s="651"/>
      <c r="S320" s="651"/>
      <c r="T320" s="651"/>
    </row>
    <row r="321" spans="1:20" ht="12.75" customHeight="1" x14ac:dyDescent="0.2">
      <c r="A321" s="10"/>
      <c r="B321" s="10"/>
      <c r="C321" s="193"/>
      <c r="D321" s="193"/>
      <c r="E321" s="193"/>
      <c r="F321" s="193"/>
      <c r="G321" s="193"/>
      <c r="H321" s="193"/>
      <c r="I321" s="1"/>
      <c r="J321" s="10"/>
      <c r="K321" s="10"/>
      <c r="L321" s="10"/>
      <c r="M321" s="10"/>
      <c r="N321" s="10"/>
      <c r="O321" s="10"/>
      <c r="P321" s="651"/>
      <c r="Q321" s="651"/>
      <c r="R321" s="651"/>
      <c r="S321" s="651"/>
      <c r="T321" s="651"/>
    </row>
    <row r="322" spans="1:20" ht="12.75" customHeight="1" x14ac:dyDescent="0.2">
      <c r="A322" s="10"/>
      <c r="B322" s="10"/>
      <c r="C322" s="193"/>
      <c r="D322" s="193"/>
      <c r="E322" s="193"/>
      <c r="F322" s="193"/>
      <c r="G322" s="193"/>
      <c r="H322" s="193"/>
      <c r="I322" s="1"/>
      <c r="J322" s="10"/>
      <c r="K322" s="10"/>
      <c r="L322" s="10"/>
      <c r="M322" s="10"/>
      <c r="N322" s="10"/>
      <c r="O322" s="10"/>
      <c r="P322" s="651"/>
      <c r="Q322" s="651"/>
      <c r="R322" s="651"/>
      <c r="S322" s="651"/>
      <c r="T322" s="651"/>
    </row>
    <row r="323" spans="1:20" ht="12.75" customHeight="1" x14ac:dyDescent="0.2">
      <c r="A323" s="10"/>
      <c r="B323" s="10"/>
      <c r="C323" s="193"/>
      <c r="D323" s="193"/>
      <c r="E323" s="193"/>
      <c r="F323" s="193"/>
      <c r="G323" s="193"/>
      <c r="H323" s="193"/>
      <c r="I323" s="1"/>
      <c r="J323" s="10"/>
      <c r="K323" s="10"/>
      <c r="L323" s="10"/>
      <c r="M323" s="10"/>
      <c r="N323" s="10"/>
      <c r="O323" s="10"/>
      <c r="P323" s="651"/>
      <c r="Q323" s="651"/>
      <c r="R323" s="651"/>
      <c r="S323" s="651"/>
      <c r="T323" s="651"/>
    </row>
    <row r="324" spans="1:20" ht="12.75" customHeight="1" x14ac:dyDescent="0.2">
      <c r="A324" s="10"/>
      <c r="B324" s="10"/>
      <c r="C324" s="193"/>
      <c r="D324" s="193"/>
      <c r="E324" s="193"/>
      <c r="F324" s="193"/>
      <c r="G324" s="193"/>
      <c r="H324" s="193"/>
      <c r="I324" s="1"/>
      <c r="J324" s="10"/>
      <c r="K324" s="10"/>
      <c r="L324" s="10"/>
      <c r="M324" s="10"/>
      <c r="N324" s="10"/>
      <c r="O324" s="10"/>
      <c r="P324" s="651"/>
      <c r="Q324" s="651"/>
      <c r="R324" s="651"/>
      <c r="S324" s="651"/>
      <c r="T324" s="651"/>
    </row>
    <row r="325" spans="1:20" ht="12.75" customHeight="1" x14ac:dyDescent="0.2">
      <c r="A325" s="10"/>
      <c r="B325" s="10"/>
      <c r="C325" s="193"/>
      <c r="D325" s="193"/>
      <c r="E325" s="193"/>
      <c r="F325" s="193"/>
      <c r="G325" s="193"/>
      <c r="H325" s="193"/>
      <c r="I325" s="1"/>
      <c r="J325" s="10"/>
      <c r="K325" s="10"/>
      <c r="L325" s="10"/>
      <c r="M325" s="10"/>
      <c r="N325" s="10"/>
      <c r="O325" s="10"/>
      <c r="P325" s="651"/>
      <c r="Q325" s="651"/>
      <c r="R325" s="651"/>
      <c r="S325" s="651"/>
      <c r="T325" s="651"/>
    </row>
    <row r="326" spans="1:20" ht="12.75" customHeight="1" x14ac:dyDescent="0.2">
      <c r="A326" s="10"/>
      <c r="B326" s="10"/>
      <c r="C326" s="193"/>
      <c r="D326" s="193"/>
      <c r="E326" s="193"/>
      <c r="F326" s="193"/>
      <c r="G326" s="193"/>
      <c r="H326" s="193"/>
      <c r="I326" s="1"/>
      <c r="J326" s="10"/>
      <c r="K326" s="10"/>
      <c r="L326" s="10"/>
      <c r="M326" s="10"/>
      <c r="N326" s="10"/>
      <c r="O326" s="10"/>
      <c r="P326" s="651"/>
      <c r="Q326" s="651"/>
      <c r="R326" s="651"/>
      <c r="S326" s="651"/>
      <c r="T326" s="651"/>
    </row>
    <row r="327" spans="1:20" ht="12.75" customHeight="1" x14ac:dyDescent="0.2">
      <c r="A327" s="10"/>
      <c r="B327" s="10"/>
      <c r="C327" s="193"/>
      <c r="D327" s="193"/>
      <c r="E327" s="193"/>
      <c r="F327" s="193"/>
      <c r="G327" s="193"/>
      <c r="H327" s="193"/>
      <c r="I327" s="1"/>
      <c r="J327" s="10"/>
      <c r="K327" s="10"/>
      <c r="L327" s="10"/>
      <c r="M327" s="10"/>
      <c r="N327" s="10"/>
      <c r="O327" s="10"/>
      <c r="P327" s="651"/>
      <c r="Q327" s="651"/>
      <c r="R327" s="651"/>
      <c r="S327" s="651"/>
      <c r="T327" s="651"/>
    </row>
    <row r="328" spans="1:20" ht="12.75" customHeight="1" x14ac:dyDescent="0.2">
      <c r="A328" s="10"/>
      <c r="B328" s="10"/>
      <c r="C328" s="193"/>
      <c r="D328" s="193"/>
      <c r="E328" s="193"/>
      <c r="F328" s="193"/>
      <c r="G328" s="193"/>
      <c r="H328" s="193"/>
      <c r="I328" s="1"/>
      <c r="J328" s="10"/>
      <c r="K328" s="10"/>
      <c r="L328" s="10"/>
      <c r="M328" s="10"/>
      <c r="N328" s="10"/>
      <c r="O328" s="10"/>
      <c r="P328" s="651"/>
      <c r="Q328" s="651"/>
      <c r="R328" s="651"/>
      <c r="S328" s="651"/>
      <c r="T328" s="651"/>
    </row>
    <row r="329" spans="1:20" ht="12.75" customHeight="1" x14ac:dyDescent="0.2">
      <c r="A329" s="10"/>
      <c r="B329" s="10"/>
      <c r="C329" s="193"/>
      <c r="D329" s="193"/>
      <c r="E329" s="193"/>
      <c r="F329" s="193"/>
      <c r="G329" s="193"/>
      <c r="H329" s="193"/>
      <c r="I329" s="1"/>
      <c r="J329" s="10"/>
      <c r="K329" s="10"/>
      <c r="L329" s="10"/>
      <c r="M329" s="10"/>
      <c r="N329" s="10"/>
      <c r="O329" s="10"/>
      <c r="P329" s="651"/>
      <c r="Q329" s="651"/>
      <c r="R329" s="651"/>
      <c r="S329" s="651"/>
      <c r="T329" s="651"/>
    </row>
    <row r="330" spans="1:20" ht="12.75" customHeight="1" x14ac:dyDescent="0.2">
      <c r="A330" s="10"/>
      <c r="B330" s="10"/>
      <c r="C330" s="193"/>
      <c r="D330" s="193"/>
      <c r="E330" s="193"/>
      <c r="F330" s="193"/>
      <c r="G330" s="193"/>
      <c r="H330" s="193"/>
      <c r="I330" s="1"/>
      <c r="J330" s="10"/>
      <c r="K330" s="10"/>
      <c r="L330" s="10"/>
      <c r="M330" s="10"/>
      <c r="N330" s="10"/>
      <c r="O330" s="10"/>
      <c r="P330" s="651"/>
      <c r="Q330" s="651"/>
      <c r="R330" s="651"/>
      <c r="S330" s="651"/>
      <c r="T330" s="651"/>
    </row>
    <row r="331" spans="1:20" ht="12.75" customHeight="1" x14ac:dyDescent="0.2">
      <c r="A331" s="10"/>
      <c r="B331" s="10"/>
      <c r="C331" s="193"/>
      <c r="D331" s="193"/>
      <c r="E331" s="193"/>
      <c r="F331" s="193"/>
      <c r="G331" s="193"/>
      <c r="H331" s="193"/>
      <c r="I331" s="1"/>
      <c r="J331" s="10"/>
      <c r="K331" s="10"/>
      <c r="L331" s="10"/>
      <c r="M331" s="10"/>
      <c r="N331" s="10"/>
      <c r="O331" s="10"/>
      <c r="P331" s="651"/>
      <c r="Q331" s="651"/>
      <c r="R331" s="651"/>
      <c r="S331" s="651"/>
      <c r="T331" s="651"/>
    </row>
    <row r="332" spans="1:20" ht="12.75" customHeight="1" x14ac:dyDescent="0.2">
      <c r="A332" s="10"/>
      <c r="B332" s="10"/>
      <c r="C332" s="193"/>
      <c r="D332" s="193"/>
      <c r="E332" s="193"/>
      <c r="F332" s="193"/>
      <c r="G332" s="193"/>
      <c r="H332" s="193"/>
      <c r="I332" s="1"/>
      <c r="J332" s="10"/>
      <c r="K332" s="10"/>
      <c r="L332" s="10"/>
      <c r="M332" s="10"/>
      <c r="N332" s="10"/>
      <c r="O332" s="10"/>
      <c r="P332" s="651"/>
      <c r="Q332" s="651"/>
      <c r="R332" s="651"/>
      <c r="S332" s="651"/>
      <c r="T332" s="651"/>
    </row>
    <row r="333" spans="1:20" ht="12.75" customHeight="1" x14ac:dyDescent="0.2">
      <c r="A333" s="10"/>
      <c r="B333" s="10"/>
      <c r="C333" s="193"/>
      <c r="D333" s="193"/>
      <c r="E333" s="193"/>
      <c r="F333" s="193"/>
      <c r="G333" s="193"/>
      <c r="H333" s="193"/>
      <c r="I333" s="1"/>
      <c r="J333" s="10"/>
      <c r="K333" s="10"/>
      <c r="L333" s="10"/>
      <c r="M333" s="10"/>
      <c r="N333" s="10"/>
      <c r="O333" s="10"/>
      <c r="P333" s="651"/>
      <c r="Q333" s="651"/>
      <c r="R333" s="651"/>
      <c r="S333" s="651"/>
      <c r="T333" s="651"/>
    </row>
    <row r="334" spans="1:20" ht="12.75" customHeight="1" x14ac:dyDescent="0.2">
      <c r="A334" s="10"/>
      <c r="B334" s="10"/>
      <c r="C334" s="193"/>
      <c r="D334" s="193"/>
      <c r="E334" s="193"/>
      <c r="F334" s="193"/>
      <c r="G334" s="193"/>
      <c r="H334" s="193"/>
      <c r="I334" s="1"/>
      <c r="J334" s="10"/>
      <c r="K334" s="10"/>
      <c r="L334" s="10"/>
      <c r="M334" s="10"/>
      <c r="N334" s="10"/>
      <c r="O334" s="10"/>
      <c r="P334" s="651"/>
      <c r="Q334" s="651"/>
      <c r="R334" s="651"/>
      <c r="S334" s="651"/>
      <c r="T334" s="651"/>
    </row>
    <row r="335" spans="1:20" ht="12.75" customHeight="1" x14ac:dyDescent="0.2">
      <c r="A335" s="10"/>
      <c r="B335" s="10"/>
      <c r="C335" s="193"/>
      <c r="D335" s="193"/>
      <c r="E335" s="193"/>
      <c r="F335" s="193"/>
      <c r="G335" s="193"/>
      <c r="H335" s="193"/>
      <c r="I335" s="1"/>
      <c r="J335" s="10"/>
      <c r="K335" s="10"/>
      <c r="L335" s="10"/>
      <c r="M335" s="10"/>
      <c r="N335" s="10"/>
      <c r="O335" s="10"/>
      <c r="P335" s="651"/>
      <c r="Q335" s="651"/>
      <c r="R335" s="651"/>
      <c r="S335" s="651"/>
      <c r="T335" s="651"/>
    </row>
    <row r="336" spans="1:20" ht="12.75" customHeight="1" x14ac:dyDescent="0.2">
      <c r="A336" s="10"/>
      <c r="B336" s="10"/>
      <c r="C336" s="193"/>
      <c r="D336" s="193"/>
      <c r="E336" s="193"/>
      <c r="F336" s="193"/>
      <c r="G336" s="193"/>
      <c r="H336" s="193"/>
      <c r="I336" s="1"/>
      <c r="J336" s="10"/>
      <c r="K336" s="10"/>
      <c r="L336" s="10"/>
      <c r="M336" s="10"/>
      <c r="N336" s="10"/>
      <c r="O336" s="10"/>
      <c r="P336" s="651"/>
      <c r="Q336" s="651"/>
      <c r="R336" s="651"/>
      <c r="S336" s="651"/>
      <c r="T336" s="651"/>
    </row>
    <row r="337" spans="1:20" ht="12" customHeight="1" x14ac:dyDescent="0.2">
      <c r="A337" s="651"/>
      <c r="B337" s="651"/>
      <c r="C337" s="8"/>
      <c r="D337" s="8"/>
      <c r="E337" s="8"/>
      <c r="F337" s="8"/>
      <c r="G337" s="8"/>
      <c r="H337" s="8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</row>
    <row r="338" spans="1:20" ht="12" customHeight="1" x14ac:dyDescent="0.2">
      <c r="A338" s="651"/>
      <c r="B338" s="651"/>
      <c r="C338" s="8"/>
      <c r="D338" s="8"/>
      <c r="E338" s="8"/>
      <c r="F338" s="8"/>
      <c r="G338" s="8"/>
      <c r="H338" s="8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</row>
    <row r="339" spans="1:20" ht="12" customHeight="1" x14ac:dyDescent="0.2">
      <c r="A339" s="651"/>
      <c r="B339" s="651"/>
      <c r="C339" s="8"/>
      <c r="D339" s="8"/>
      <c r="E339" s="8"/>
      <c r="F339" s="8"/>
      <c r="G339" s="8"/>
      <c r="H339" s="8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</row>
    <row r="340" spans="1:20" ht="12" customHeight="1" x14ac:dyDescent="0.2">
      <c r="A340" s="651"/>
      <c r="B340" s="651"/>
      <c r="C340" s="8"/>
      <c r="D340" s="8"/>
      <c r="E340" s="8"/>
      <c r="F340" s="8"/>
      <c r="G340" s="8"/>
      <c r="H340" s="8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</row>
    <row r="341" spans="1:20" ht="12" customHeight="1" x14ac:dyDescent="0.2">
      <c r="A341" s="651"/>
      <c r="B341" s="651"/>
      <c r="C341" s="8"/>
      <c r="D341" s="8"/>
      <c r="E341" s="8"/>
      <c r="F341" s="8"/>
      <c r="G341" s="8"/>
      <c r="H341" s="8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</row>
    <row r="342" spans="1:20" ht="12" customHeight="1" x14ac:dyDescent="0.2">
      <c r="A342" s="651"/>
      <c r="B342" s="651"/>
      <c r="C342" s="8"/>
      <c r="D342" s="8"/>
      <c r="E342" s="8"/>
      <c r="F342" s="8"/>
      <c r="G342" s="8"/>
      <c r="H342" s="8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</row>
    <row r="343" spans="1:20" ht="12" customHeight="1" x14ac:dyDescent="0.2">
      <c r="A343" s="651"/>
      <c r="B343" s="651"/>
      <c r="C343" s="8"/>
      <c r="D343" s="8"/>
      <c r="E343" s="8"/>
      <c r="F343" s="8"/>
      <c r="G343" s="8"/>
      <c r="H343" s="8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</row>
    <row r="344" spans="1:20" ht="12" customHeight="1" x14ac:dyDescent="0.2">
      <c r="A344" s="651"/>
      <c r="B344" s="651"/>
      <c r="C344" s="8"/>
      <c r="D344" s="8"/>
      <c r="E344" s="8"/>
      <c r="F344" s="8"/>
      <c r="G344" s="8"/>
      <c r="H344" s="8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</row>
    <row r="345" spans="1:20" ht="12" customHeight="1" x14ac:dyDescent="0.2">
      <c r="A345" s="651"/>
      <c r="B345" s="651"/>
      <c r="C345" s="8"/>
      <c r="D345" s="8"/>
      <c r="E345" s="8"/>
      <c r="F345" s="8"/>
      <c r="G345" s="8"/>
      <c r="H345" s="8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</row>
    <row r="346" spans="1:20" ht="12" customHeight="1" x14ac:dyDescent="0.2">
      <c r="A346" s="651"/>
      <c r="B346" s="651"/>
      <c r="C346" s="8"/>
      <c r="D346" s="8"/>
      <c r="E346" s="8"/>
      <c r="F346" s="8"/>
      <c r="G346" s="8"/>
      <c r="H346" s="8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</row>
    <row r="347" spans="1:20" ht="12" customHeight="1" x14ac:dyDescent="0.2">
      <c r="A347" s="651"/>
      <c r="B347" s="651"/>
      <c r="C347" s="8"/>
      <c r="D347" s="8"/>
      <c r="E347" s="8"/>
      <c r="F347" s="8"/>
      <c r="G347" s="8"/>
      <c r="H347" s="8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</row>
    <row r="348" spans="1:20" ht="12" customHeight="1" x14ac:dyDescent="0.2">
      <c r="A348" s="651"/>
      <c r="B348" s="651"/>
      <c r="C348" s="8"/>
      <c r="D348" s="8"/>
      <c r="E348" s="8"/>
      <c r="F348" s="8"/>
      <c r="G348" s="8"/>
      <c r="H348" s="8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</row>
    <row r="349" spans="1:20" ht="12" customHeight="1" x14ac:dyDescent="0.2">
      <c r="A349" s="651"/>
      <c r="B349" s="651"/>
      <c r="C349" s="8"/>
      <c r="D349" s="8"/>
      <c r="E349" s="8"/>
      <c r="F349" s="8"/>
      <c r="G349" s="8"/>
      <c r="H349" s="8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</row>
    <row r="350" spans="1:20" ht="12" customHeight="1" x14ac:dyDescent="0.2">
      <c r="A350" s="651"/>
      <c r="B350" s="651"/>
      <c r="C350" s="8"/>
      <c r="D350" s="8"/>
      <c r="E350" s="8"/>
      <c r="F350" s="8"/>
      <c r="G350" s="8"/>
      <c r="H350" s="8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</row>
    <row r="351" spans="1:20" ht="12" customHeight="1" x14ac:dyDescent="0.2">
      <c r="A351" s="651"/>
      <c r="B351" s="651"/>
      <c r="C351" s="8"/>
      <c r="D351" s="8"/>
      <c r="E351" s="8"/>
      <c r="F351" s="8"/>
      <c r="G351" s="8"/>
      <c r="H351" s="8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</row>
    <row r="352" spans="1:20" ht="12" customHeight="1" x14ac:dyDescent="0.2">
      <c r="A352" s="651"/>
      <c r="B352" s="651"/>
      <c r="C352" s="8"/>
      <c r="D352" s="8"/>
      <c r="E352" s="8"/>
      <c r="F352" s="8"/>
      <c r="G352" s="8"/>
      <c r="H352" s="8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</row>
    <row r="353" spans="1:20" ht="12" customHeight="1" x14ac:dyDescent="0.2">
      <c r="A353" s="651"/>
      <c r="B353" s="651"/>
      <c r="C353" s="8"/>
      <c r="D353" s="8"/>
      <c r="E353" s="8"/>
      <c r="F353" s="8"/>
      <c r="G353" s="8"/>
      <c r="H353" s="8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</row>
    <row r="354" spans="1:20" ht="12" customHeight="1" x14ac:dyDescent="0.2">
      <c r="A354" s="651"/>
      <c r="B354" s="651"/>
      <c r="C354" s="8"/>
      <c r="D354" s="8"/>
      <c r="E354" s="8"/>
      <c r="F354" s="8"/>
      <c r="G354" s="8"/>
      <c r="H354" s="8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</row>
    <row r="355" spans="1:20" ht="12" customHeight="1" x14ac:dyDescent="0.2">
      <c r="A355" s="651"/>
      <c r="B355" s="651"/>
      <c r="C355" s="8"/>
      <c r="D355" s="8"/>
      <c r="E355" s="8"/>
      <c r="F355" s="8"/>
      <c r="G355" s="8"/>
      <c r="H355" s="8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</row>
    <row r="356" spans="1:20" ht="12" customHeight="1" x14ac:dyDescent="0.2">
      <c r="A356" s="651"/>
      <c r="B356" s="651"/>
      <c r="C356" s="8"/>
      <c r="D356" s="8"/>
      <c r="E356" s="8"/>
      <c r="F356" s="8"/>
      <c r="G356" s="8"/>
      <c r="H356" s="8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</row>
    <row r="357" spans="1:20" ht="12" customHeight="1" x14ac:dyDescent="0.2">
      <c r="A357" s="651"/>
      <c r="B357" s="651"/>
      <c r="C357" s="8"/>
      <c r="D357" s="8"/>
      <c r="E357" s="8"/>
      <c r="F357" s="8"/>
      <c r="G357" s="8"/>
      <c r="H357" s="8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</row>
    <row r="358" spans="1:20" ht="12" customHeight="1" x14ac:dyDescent="0.2">
      <c r="A358" s="651"/>
      <c r="B358" s="651"/>
      <c r="C358" s="8"/>
      <c r="D358" s="8"/>
      <c r="E358" s="8"/>
      <c r="F358" s="8"/>
      <c r="G358" s="8"/>
      <c r="H358" s="8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</row>
    <row r="359" spans="1:20" ht="12" customHeight="1" x14ac:dyDescent="0.2">
      <c r="A359" s="651"/>
      <c r="B359" s="651"/>
      <c r="C359" s="8"/>
      <c r="D359" s="8"/>
      <c r="E359" s="8"/>
      <c r="F359" s="8"/>
      <c r="G359" s="8"/>
      <c r="H359" s="8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</row>
    <row r="360" spans="1:20" ht="12" customHeight="1" x14ac:dyDescent="0.2">
      <c r="A360" s="651"/>
      <c r="B360" s="651"/>
      <c r="C360" s="8"/>
      <c r="D360" s="8"/>
      <c r="E360" s="8"/>
      <c r="F360" s="8"/>
      <c r="G360" s="8"/>
      <c r="H360" s="8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</row>
    <row r="361" spans="1:20" ht="12" customHeight="1" x14ac:dyDescent="0.2">
      <c r="A361" s="651"/>
      <c r="B361" s="651"/>
      <c r="C361" s="8"/>
      <c r="D361" s="8"/>
      <c r="E361" s="8"/>
      <c r="F361" s="8"/>
      <c r="G361" s="8"/>
      <c r="H361" s="8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</row>
    <row r="362" spans="1:20" ht="12" customHeight="1" x14ac:dyDescent="0.2">
      <c r="A362" s="651"/>
      <c r="B362" s="651"/>
      <c r="C362" s="8"/>
      <c r="D362" s="8"/>
      <c r="E362" s="8"/>
      <c r="F362" s="8"/>
      <c r="G362" s="8"/>
      <c r="H362" s="8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</row>
    <row r="363" spans="1:20" ht="12" customHeight="1" x14ac:dyDescent="0.2">
      <c r="A363" s="651"/>
      <c r="B363" s="651"/>
      <c r="C363" s="8"/>
      <c r="D363" s="8"/>
      <c r="E363" s="8"/>
      <c r="F363" s="8"/>
      <c r="G363" s="8"/>
      <c r="H363" s="8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</row>
    <row r="364" spans="1:20" ht="12" customHeight="1" x14ac:dyDescent="0.2">
      <c r="A364" s="651"/>
      <c r="B364" s="651"/>
      <c r="C364" s="8"/>
      <c r="D364" s="8"/>
      <c r="E364" s="8"/>
      <c r="F364" s="8"/>
      <c r="G364" s="8"/>
      <c r="H364" s="8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</row>
    <row r="365" spans="1:20" ht="12" customHeight="1" x14ac:dyDescent="0.2">
      <c r="A365" s="651"/>
      <c r="B365" s="651"/>
      <c r="C365" s="8"/>
      <c r="D365" s="8"/>
      <c r="E365" s="8"/>
      <c r="F365" s="8"/>
      <c r="G365" s="8"/>
      <c r="H365" s="8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</row>
    <row r="366" spans="1:20" ht="12" customHeight="1" x14ac:dyDescent="0.2">
      <c r="A366" s="651"/>
      <c r="B366" s="651"/>
      <c r="C366" s="8"/>
      <c r="D366" s="8"/>
      <c r="E366" s="8"/>
      <c r="F366" s="8"/>
      <c r="G366" s="8"/>
      <c r="H366" s="8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</row>
    <row r="367" spans="1:20" ht="12" customHeight="1" x14ac:dyDescent="0.2">
      <c r="A367" s="651"/>
      <c r="B367" s="651"/>
      <c r="C367" s="8"/>
      <c r="D367" s="8"/>
      <c r="E367" s="8"/>
      <c r="F367" s="8"/>
      <c r="G367" s="8"/>
      <c r="H367" s="8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</row>
    <row r="368" spans="1:20" ht="12" customHeight="1" x14ac:dyDescent="0.2">
      <c r="A368" s="651"/>
      <c r="B368" s="651"/>
      <c r="C368" s="8"/>
      <c r="D368" s="8"/>
      <c r="E368" s="8"/>
      <c r="F368" s="8"/>
      <c r="G368" s="8"/>
      <c r="H368" s="8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</row>
    <row r="369" spans="1:20" ht="12" customHeight="1" x14ac:dyDescent="0.2">
      <c r="A369" s="651"/>
      <c r="B369" s="651"/>
      <c r="C369" s="8"/>
      <c r="D369" s="8"/>
      <c r="E369" s="8"/>
      <c r="F369" s="8"/>
      <c r="G369" s="8"/>
      <c r="H369" s="8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</row>
    <row r="370" spans="1:20" ht="12" customHeight="1" x14ac:dyDescent="0.2">
      <c r="A370" s="651"/>
      <c r="B370" s="651"/>
      <c r="C370" s="8"/>
      <c r="D370" s="8"/>
      <c r="E370" s="8"/>
      <c r="F370" s="8"/>
      <c r="G370" s="8"/>
      <c r="H370" s="8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</row>
    <row r="371" spans="1:20" ht="12" customHeight="1" x14ac:dyDescent="0.2">
      <c r="A371" s="651"/>
      <c r="B371" s="651"/>
      <c r="C371" s="8"/>
      <c r="D371" s="8"/>
      <c r="E371" s="8"/>
      <c r="F371" s="8"/>
      <c r="G371" s="8"/>
      <c r="H371" s="8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</row>
    <row r="372" spans="1:20" ht="12" customHeight="1" x14ac:dyDescent="0.2">
      <c r="A372" s="651"/>
      <c r="B372" s="651"/>
      <c r="C372" s="8"/>
      <c r="D372" s="8"/>
      <c r="E372" s="8"/>
      <c r="F372" s="8"/>
      <c r="G372" s="8"/>
      <c r="H372" s="8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</row>
    <row r="373" spans="1:20" ht="12" customHeight="1" x14ac:dyDescent="0.2">
      <c r="A373" s="651"/>
      <c r="B373" s="651"/>
      <c r="C373" s="8"/>
      <c r="D373" s="8"/>
      <c r="E373" s="8"/>
      <c r="F373" s="8"/>
      <c r="G373" s="8"/>
      <c r="H373" s="8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</row>
    <row r="374" spans="1:20" ht="12" customHeight="1" x14ac:dyDescent="0.2">
      <c r="A374" s="651"/>
      <c r="B374" s="651"/>
      <c r="C374" s="8"/>
      <c r="D374" s="8"/>
      <c r="E374" s="8"/>
      <c r="F374" s="8"/>
      <c r="G374" s="8"/>
      <c r="H374" s="8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</row>
    <row r="375" spans="1:20" ht="12" customHeight="1" x14ac:dyDescent="0.2">
      <c r="A375" s="651"/>
      <c r="B375" s="651"/>
      <c r="C375" s="8"/>
      <c r="D375" s="8"/>
      <c r="E375" s="8"/>
      <c r="F375" s="8"/>
      <c r="G375" s="8"/>
      <c r="H375" s="8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</row>
    <row r="376" spans="1:20" ht="12" customHeight="1" x14ac:dyDescent="0.2">
      <c r="A376" s="651"/>
      <c r="B376" s="651"/>
      <c r="C376" s="8"/>
      <c r="D376" s="8"/>
      <c r="E376" s="8"/>
      <c r="F376" s="8"/>
      <c r="G376" s="8"/>
      <c r="H376" s="8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</row>
    <row r="377" spans="1:20" ht="12" customHeight="1" x14ac:dyDescent="0.2">
      <c r="A377" s="651"/>
      <c r="B377" s="651"/>
      <c r="C377" s="8"/>
      <c r="D377" s="8"/>
      <c r="E377" s="8"/>
      <c r="F377" s="8"/>
      <c r="G377" s="8"/>
      <c r="H377" s="8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</row>
    <row r="378" spans="1:20" ht="12" customHeight="1" x14ac:dyDescent="0.2">
      <c r="A378" s="651"/>
      <c r="B378" s="651"/>
      <c r="C378" s="8"/>
      <c r="D378" s="8"/>
      <c r="E378" s="8"/>
      <c r="F378" s="8"/>
      <c r="G378" s="8"/>
      <c r="H378" s="8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</row>
    <row r="379" spans="1:20" ht="12" customHeight="1" x14ac:dyDescent="0.2">
      <c r="A379" s="651"/>
      <c r="B379" s="651"/>
      <c r="C379" s="8"/>
      <c r="D379" s="8"/>
      <c r="E379" s="8"/>
      <c r="F379" s="8"/>
      <c r="G379" s="8"/>
      <c r="H379" s="8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</row>
    <row r="380" spans="1:20" ht="12" customHeight="1" x14ac:dyDescent="0.2">
      <c r="A380" s="651"/>
      <c r="B380" s="651"/>
      <c r="C380" s="8"/>
      <c r="D380" s="8"/>
      <c r="E380" s="8"/>
      <c r="F380" s="8"/>
      <c r="G380" s="8"/>
      <c r="H380" s="8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</row>
    <row r="381" spans="1:20" ht="12" customHeight="1" x14ac:dyDescent="0.2">
      <c r="A381" s="651"/>
      <c r="B381" s="651"/>
      <c r="C381" s="8"/>
      <c r="D381" s="8"/>
      <c r="E381" s="8"/>
      <c r="F381" s="8"/>
      <c r="G381" s="8"/>
      <c r="H381" s="8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</row>
    <row r="382" spans="1:20" ht="12" customHeight="1" x14ac:dyDescent="0.2">
      <c r="A382" s="651"/>
      <c r="B382" s="651"/>
      <c r="C382" s="8"/>
      <c r="D382" s="8"/>
      <c r="E382" s="8"/>
      <c r="F382" s="8"/>
      <c r="G382" s="8"/>
      <c r="H382" s="8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</row>
    <row r="383" spans="1:20" ht="12" customHeight="1" x14ac:dyDescent="0.2">
      <c r="A383" s="651"/>
      <c r="B383" s="651"/>
      <c r="C383" s="8"/>
      <c r="D383" s="8"/>
      <c r="E383" s="8"/>
      <c r="F383" s="8"/>
      <c r="G383" s="8"/>
      <c r="H383" s="8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</row>
    <row r="384" spans="1:20" ht="12" customHeight="1" x14ac:dyDescent="0.2">
      <c r="A384" s="651"/>
      <c r="B384" s="651"/>
      <c r="C384" s="8"/>
      <c r="D384" s="8"/>
      <c r="E384" s="8"/>
      <c r="F384" s="8"/>
      <c r="G384" s="8"/>
      <c r="H384" s="8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</row>
    <row r="385" spans="1:20" ht="12" customHeight="1" x14ac:dyDescent="0.2">
      <c r="A385" s="651"/>
      <c r="B385" s="651"/>
      <c r="C385" s="8"/>
      <c r="D385" s="8"/>
      <c r="E385" s="8"/>
      <c r="F385" s="8"/>
      <c r="G385" s="8"/>
      <c r="H385" s="8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</row>
    <row r="386" spans="1:20" ht="12" customHeight="1" x14ac:dyDescent="0.2">
      <c r="A386" s="651"/>
      <c r="B386" s="651"/>
      <c r="C386" s="8"/>
      <c r="D386" s="8"/>
      <c r="E386" s="8"/>
      <c r="F386" s="8"/>
      <c r="G386" s="8"/>
      <c r="H386" s="8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</row>
    <row r="387" spans="1:20" ht="12" customHeight="1" x14ac:dyDescent="0.2">
      <c r="A387" s="651"/>
      <c r="B387" s="651"/>
      <c r="C387" s="8"/>
      <c r="D387" s="8"/>
      <c r="E387" s="8"/>
      <c r="F387" s="8"/>
      <c r="G387" s="8"/>
      <c r="H387" s="8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</row>
    <row r="388" spans="1:20" ht="12" customHeight="1" x14ac:dyDescent="0.2">
      <c r="A388" s="651"/>
      <c r="B388" s="651"/>
      <c r="C388" s="8"/>
      <c r="D388" s="8"/>
      <c r="E388" s="8"/>
      <c r="F388" s="8"/>
      <c r="G388" s="8"/>
      <c r="H388" s="8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</row>
    <row r="389" spans="1:20" ht="12" customHeight="1" x14ac:dyDescent="0.2">
      <c r="A389" s="651"/>
      <c r="B389" s="651"/>
      <c r="C389" s="8"/>
      <c r="D389" s="8"/>
      <c r="E389" s="8"/>
      <c r="F389" s="8"/>
      <c r="G389" s="8"/>
      <c r="H389" s="8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</row>
    <row r="390" spans="1:20" ht="12" customHeight="1" x14ac:dyDescent="0.2">
      <c r="A390" s="651"/>
      <c r="B390" s="651"/>
      <c r="C390" s="8"/>
      <c r="D390" s="8"/>
      <c r="E390" s="8"/>
      <c r="F390" s="8"/>
      <c r="G390" s="8"/>
      <c r="H390" s="8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</row>
    <row r="391" spans="1:20" ht="12" customHeight="1" x14ac:dyDescent="0.2">
      <c r="A391" s="651"/>
      <c r="B391" s="651"/>
      <c r="C391" s="8"/>
      <c r="D391" s="8"/>
      <c r="E391" s="8"/>
      <c r="F391" s="8"/>
      <c r="G391" s="8"/>
      <c r="H391" s="8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</row>
    <row r="392" spans="1:20" ht="12" customHeight="1" x14ac:dyDescent="0.2">
      <c r="A392" s="651"/>
      <c r="B392" s="651"/>
      <c r="C392" s="8"/>
      <c r="D392" s="8"/>
      <c r="E392" s="8"/>
      <c r="F392" s="8"/>
      <c r="G392" s="8"/>
      <c r="H392" s="8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</row>
    <row r="393" spans="1:20" ht="12" customHeight="1" x14ac:dyDescent="0.2">
      <c r="A393" s="651"/>
      <c r="B393" s="651"/>
      <c r="C393" s="8"/>
      <c r="D393" s="8"/>
      <c r="E393" s="8"/>
      <c r="F393" s="8"/>
      <c r="G393" s="8"/>
      <c r="H393" s="8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</row>
    <row r="394" spans="1:20" ht="12" customHeight="1" x14ac:dyDescent="0.2">
      <c r="A394" s="651"/>
      <c r="B394" s="651"/>
      <c r="C394" s="8"/>
      <c r="D394" s="8"/>
      <c r="E394" s="8"/>
      <c r="F394" s="8"/>
      <c r="G394" s="8"/>
      <c r="H394" s="8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</row>
    <row r="395" spans="1:20" ht="12" customHeight="1" x14ac:dyDescent="0.2">
      <c r="A395" s="651"/>
      <c r="B395" s="651"/>
      <c r="C395" s="8"/>
      <c r="D395" s="8"/>
      <c r="E395" s="8"/>
      <c r="F395" s="8"/>
      <c r="G395" s="8"/>
      <c r="H395" s="8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</row>
    <row r="396" spans="1:20" ht="12" customHeight="1" x14ac:dyDescent="0.2">
      <c r="A396" s="651"/>
      <c r="B396" s="651"/>
      <c r="C396" s="8"/>
      <c r="D396" s="8"/>
      <c r="E396" s="8"/>
      <c r="F396" s="8"/>
      <c r="G396" s="8"/>
      <c r="H396" s="8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</row>
    <row r="397" spans="1:20" ht="12" customHeight="1" x14ac:dyDescent="0.2">
      <c r="A397" s="651"/>
      <c r="B397" s="651"/>
      <c r="C397" s="8"/>
      <c r="D397" s="8"/>
      <c r="E397" s="8"/>
      <c r="F397" s="8"/>
      <c r="G397" s="8"/>
      <c r="H397" s="8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</row>
    <row r="398" spans="1:20" ht="12" customHeight="1" x14ac:dyDescent="0.2">
      <c r="A398" s="651"/>
      <c r="B398" s="651"/>
      <c r="C398" s="8"/>
      <c r="D398" s="8"/>
      <c r="E398" s="8"/>
      <c r="F398" s="8"/>
      <c r="G398" s="8"/>
      <c r="H398" s="8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</row>
    <row r="399" spans="1:20" ht="12" customHeight="1" x14ac:dyDescent="0.2">
      <c r="A399" s="651"/>
      <c r="B399" s="651"/>
      <c r="C399" s="8"/>
      <c r="D399" s="8"/>
      <c r="E399" s="8"/>
      <c r="F399" s="8"/>
      <c r="G399" s="8"/>
      <c r="H399" s="8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</row>
    <row r="400" spans="1:20" ht="12" customHeight="1" x14ac:dyDescent="0.2">
      <c r="A400" s="651"/>
      <c r="B400" s="651"/>
      <c r="C400" s="8"/>
      <c r="D400" s="8"/>
      <c r="E400" s="8"/>
      <c r="F400" s="8"/>
      <c r="G400" s="8"/>
      <c r="H400" s="8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</row>
    <row r="401" spans="1:20" ht="12" customHeight="1" x14ac:dyDescent="0.2">
      <c r="A401" s="651"/>
      <c r="B401" s="651"/>
      <c r="C401" s="8"/>
      <c r="D401" s="8"/>
      <c r="E401" s="8"/>
      <c r="F401" s="8"/>
      <c r="G401" s="8"/>
      <c r="H401" s="8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</row>
    <row r="402" spans="1:20" ht="12" customHeight="1" x14ac:dyDescent="0.2">
      <c r="A402" s="651"/>
      <c r="B402" s="651"/>
      <c r="C402" s="8"/>
      <c r="D402" s="8"/>
      <c r="E402" s="8"/>
      <c r="F402" s="8"/>
      <c r="G402" s="8"/>
      <c r="H402" s="8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</row>
    <row r="403" spans="1:20" ht="12" customHeight="1" x14ac:dyDescent="0.2">
      <c r="A403" s="651"/>
      <c r="B403" s="651"/>
      <c r="C403" s="8"/>
      <c r="D403" s="8"/>
      <c r="E403" s="8"/>
      <c r="F403" s="8"/>
      <c r="G403" s="8"/>
      <c r="H403" s="8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</row>
    <row r="404" spans="1:20" ht="12" customHeight="1" x14ac:dyDescent="0.2">
      <c r="A404" s="651"/>
      <c r="B404" s="651"/>
      <c r="C404" s="8"/>
      <c r="D404" s="8"/>
      <c r="E404" s="8"/>
      <c r="F404" s="8"/>
      <c r="G404" s="8"/>
      <c r="H404" s="8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</row>
    <row r="405" spans="1:20" ht="12" customHeight="1" x14ac:dyDescent="0.2">
      <c r="A405" s="651"/>
      <c r="B405" s="651"/>
      <c r="C405" s="8"/>
      <c r="D405" s="8"/>
      <c r="E405" s="8"/>
      <c r="F405" s="8"/>
      <c r="G405" s="8"/>
      <c r="H405" s="8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</row>
    <row r="406" spans="1:20" ht="12" customHeight="1" x14ac:dyDescent="0.2">
      <c r="A406" s="651"/>
      <c r="B406" s="651"/>
      <c r="C406" s="8"/>
      <c r="D406" s="8"/>
      <c r="E406" s="8"/>
      <c r="F406" s="8"/>
      <c r="G406" s="8"/>
      <c r="H406" s="8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</row>
    <row r="407" spans="1:20" ht="12" customHeight="1" x14ac:dyDescent="0.2">
      <c r="A407" s="651"/>
      <c r="B407" s="651"/>
      <c r="C407" s="8"/>
      <c r="D407" s="8"/>
      <c r="E407" s="8"/>
      <c r="F407" s="8"/>
      <c r="G407" s="8"/>
      <c r="H407" s="8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</row>
    <row r="408" spans="1:20" ht="12" customHeight="1" x14ac:dyDescent="0.2">
      <c r="A408" s="651"/>
      <c r="B408" s="651"/>
      <c r="C408" s="8"/>
      <c r="D408" s="8"/>
      <c r="E408" s="8"/>
      <c r="F408" s="8"/>
      <c r="G408" s="8"/>
      <c r="H408" s="8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</row>
    <row r="409" spans="1:20" ht="12" customHeight="1" x14ac:dyDescent="0.2">
      <c r="A409" s="651"/>
      <c r="B409" s="651"/>
      <c r="C409" s="8"/>
      <c r="D409" s="8"/>
      <c r="E409" s="8"/>
      <c r="F409" s="8"/>
      <c r="G409" s="8"/>
      <c r="H409" s="8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</row>
    <row r="410" spans="1:20" ht="12" customHeight="1" x14ac:dyDescent="0.2">
      <c r="A410" s="651"/>
      <c r="B410" s="651"/>
      <c r="C410" s="8"/>
      <c r="D410" s="8"/>
      <c r="E410" s="8"/>
      <c r="F410" s="8"/>
      <c r="G410" s="8"/>
      <c r="H410" s="8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</row>
    <row r="411" spans="1:20" ht="12" customHeight="1" x14ac:dyDescent="0.2">
      <c r="A411" s="651"/>
      <c r="B411" s="651"/>
      <c r="C411" s="8"/>
      <c r="D411" s="8"/>
      <c r="E411" s="8"/>
      <c r="F411" s="8"/>
      <c r="G411" s="8"/>
      <c r="H411" s="8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</row>
    <row r="412" spans="1:20" ht="12" customHeight="1" x14ac:dyDescent="0.2">
      <c r="A412" s="651"/>
      <c r="B412" s="651"/>
      <c r="C412" s="8"/>
      <c r="D412" s="8"/>
      <c r="E412" s="8"/>
      <c r="F412" s="8"/>
      <c r="G412" s="8"/>
      <c r="H412" s="8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</row>
    <row r="413" spans="1:20" ht="12" customHeight="1" x14ac:dyDescent="0.2">
      <c r="A413" s="651"/>
      <c r="B413" s="651"/>
      <c r="C413" s="8"/>
      <c r="D413" s="8"/>
      <c r="E413" s="8"/>
      <c r="F413" s="8"/>
      <c r="G413" s="8"/>
      <c r="H413" s="8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</row>
    <row r="414" spans="1:20" ht="12" customHeight="1" x14ac:dyDescent="0.2">
      <c r="A414" s="651"/>
      <c r="B414" s="651"/>
      <c r="C414" s="8"/>
      <c r="D414" s="8"/>
      <c r="E414" s="8"/>
      <c r="F414" s="8"/>
      <c r="G414" s="8"/>
      <c r="H414" s="8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</row>
    <row r="415" spans="1:20" ht="12" customHeight="1" x14ac:dyDescent="0.2">
      <c r="A415" s="651"/>
      <c r="B415" s="651"/>
      <c r="C415" s="8"/>
      <c r="D415" s="8"/>
      <c r="E415" s="8"/>
      <c r="F415" s="8"/>
      <c r="G415" s="8"/>
      <c r="H415" s="8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</row>
    <row r="416" spans="1:20" ht="12" customHeight="1" x14ac:dyDescent="0.2">
      <c r="A416" s="651"/>
      <c r="B416" s="651"/>
      <c r="C416" s="8"/>
      <c r="D416" s="8"/>
      <c r="E416" s="8"/>
      <c r="F416" s="8"/>
      <c r="G416" s="8"/>
      <c r="H416" s="8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</row>
    <row r="417" spans="1:20" ht="12" customHeight="1" x14ac:dyDescent="0.2">
      <c r="A417" s="651"/>
      <c r="B417" s="651"/>
      <c r="C417" s="8"/>
      <c r="D417" s="8"/>
      <c r="E417" s="8"/>
      <c r="F417" s="8"/>
      <c r="G417" s="8"/>
      <c r="H417" s="8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</row>
    <row r="418" spans="1:20" ht="12" customHeight="1" x14ac:dyDescent="0.2">
      <c r="A418" s="651"/>
      <c r="B418" s="651"/>
      <c r="C418" s="8"/>
      <c r="D418" s="8"/>
      <c r="E418" s="8"/>
      <c r="F418" s="8"/>
      <c r="G418" s="8"/>
      <c r="H418" s="8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</row>
    <row r="419" spans="1:20" ht="12" customHeight="1" x14ac:dyDescent="0.2">
      <c r="A419" s="651"/>
      <c r="B419" s="651"/>
      <c r="C419" s="8"/>
      <c r="D419" s="8"/>
      <c r="E419" s="8"/>
      <c r="F419" s="8"/>
      <c r="G419" s="8"/>
      <c r="H419" s="8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</row>
    <row r="420" spans="1:20" ht="12" customHeight="1" x14ac:dyDescent="0.2">
      <c r="A420" s="651"/>
      <c r="B420" s="651"/>
      <c r="C420" s="8"/>
      <c r="D420" s="8"/>
      <c r="E420" s="8"/>
      <c r="F420" s="8"/>
      <c r="G420" s="8"/>
      <c r="H420" s="8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</row>
    <row r="421" spans="1:20" ht="12" customHeight="1" x14ac:dyDescent="0.2">
      <c r="A421" s="651"/>
      <c r="B421" s="651"/>
      <c r="C421" s="8"/>
      <c r="D421" s="8"/>
      <c r="E421" s="8"/>
      <c r="F421" s="8"/>
      <c r="G421" s="8"/>
      <c r="H421" s="8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</row>
    <row r="422" spans="1:20" ht="12" customHeight="1" x14ac:dyDescent="0.2">
      <c r="A422" s="651"/>
      <c r="B422" s="651"/>
      <c r="C422" s="8"/>
      <c r="D422" s="8"/>
      <c r="E422" s="8"/>
      <c r="F422" s="8"/>
      <c r="G422" s="8"/>
      <c r="H422" s="8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</row>
    <row r="423" spans="1:20" ht="12" customHeight="1" x14ac:dyDescent="0.2">
      <c r="A423" s="651"/>
      <c r="B423" s="651"/>
      <c r="C423" s="8"/>
      <c r="D423" s="8"/>
      <c r="E423" s="8"/>
      <c r="F423" s="8"/>
      <c r="G423" s="8"/>
      <c r="H423" s="8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</row>
    <row r="424" spans="1:20" ht="12" customHeight="1" x14ac:dyDescent="0.2">
      <c r="A424" s="651"/>
      <c r="B424" s="651"/>
      <c r="C424" s="8"/>
      <c r="D424" s="8"/>
      <c r="E424" s="8"/>
      <c r="F424" s="8"/>
      <c r="G424" s="8"/>
      <c r="H424" s="8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</row>
    <row r="425" spans="1:20" ht="12" customHeight="1" x14ac:dyDescent="0.2">
      <c r="A425" s="651"/>
      <c r="B425" s="651"/>
      <c r="C425" s="8"/>
      <c r="D425" s="8"/>
      <c r="E425" s="8"/>
      <c r="F425" s="8"/>
      <c r="G425" s="8"/>
      <c r="H425" s="8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</row>
    <row r="426" spans="1:20" ht="12" customHeight="1" x14ac:dyDescent="0.2">
      <c r="A426" s="651"/>
      <c r="B426" s="651"/>
      <c r="C426" s="8"/>
      <c r="D426" s="8"/>
      <c r="E426" s="8"/>
      <c r="F426" s="8"/>
      <c r="G426" s="8"/>
      <c r="H426" s="8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</row>
    <row r="427" spans="1:20" ht="12" customHeight="1" x14ac:dyDescent="0.2">
      <c r="A427" s="651"/>
      <c r="B427" s="651"/>
      <c r="C427" s="8"/>
      <c r="D427" s="8"/>
      <c r="E427" s="8"/>
      <c r="F427" s="8"/>
      <c r="G427" s="8"/>
      <c r="H427" s="8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</row>
    <row r="428" spans="1:20" ht="12" customHeight="1" x14ac:dyDescent="0.2">
      <c r="A428" s="651"/>
      <c r="B428" s="651"/>
      <c r="C428" s="8"/>
      <c r="D428" s="8"/>
      <c r="E428" s="8"/>
      <c r="F428" s="8"/>
      <c r="G428" s="8"/>
      <c r="H428" s="8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</row>
    <row r="429" spans="1:20" ht="12" customHeight="1" x14ac:dyDescent="0.2">
      <c r="A429" s="651"/>
      <c r="B429" s="651"/>
      <c r="C429" s="8"/>
      <c r="D429" s="8"/>
      <c r="E429" s="8"/>
      <c r="F429" s="8"/>
      <c r="G429" s="8"/>
      <c r="H429" s="8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</row>
    <row r="430" spans="1:20" ht="12" customHeight="1" x14ac:dyDescent="0.2">
      <c r="A430" s="651"/>
      <c r="B430" s="651"/>
      <c r="C430" s="8"/>
      <c r="D430" s="8"/>
      <c r="E430" s="8"/>
      <c r="F430" s="8"/>
      <c r="G430" s="8"/>
      <c r="H430" s="8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</row>
    <row r="431" spans="1:20" ht="12" customHeight="1" x14ac:dyDescent="0.2">
      <c r="A431" s="651"/>
      <c r="B431" s="651"/>
      <c r="C431" s="8"/>
      <c r="D431" s="8"/>
      <c r="E431" s="8"/>
      <c r="F431" s="8"/>
      <c r="G431" s="8"/>
      <c r="H431" s="8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</row>
    <row r="432" spans="1:20" ht="12" customHeight="1" x14ac:dyDescent="0.2">
      <c r="A432" s="651"/>
      <c r="B432" s="651"/>
      <c r="C432" s="8"/>
      <c r="D432" s="8"/>
      <c r="E432" s="8"/>
      <c r="F432" s="8"/>
      <c r="G432" s="8"/>
      <c r="H432" s="8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</row>
    <row r="433" spans="1:20" ht="12" customHeight="1" x14ac:dyDescent="0.2">
      <c r="A433" s="651"/>
      <c r="B433" s="651"/>
      <c r="C433" s="8"/>
      <c r="D433" s="8"/>
      <c r="E433" s="8"/>
      <c r="F433" s="8"/>
      <c r="G433" s="8"/>
      <c r="H433" s="8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</row>
    <row r="434" spans="1:20" ht="12" customHeight="1" x14ac:dyDescent="0.2">
      <c r="A434" s="651"/>
      <c r="B434" s="651"/>
      <c r="C434" s="8"/>
      <c r="D434" s="8"/>
      <c r="E434" s="8"/>
      <c r="F434" s="8"/>
      <c r="G434" s="8"/>
      <c r="H434" s="8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</row>
    <row r="435" spans="1:20" ht="12" customHeight="1" x14ac:dyDescent="0.2">
      <c r="A435" s="651"/>
      <c r="B435" s="651"/>
      <c r="C435" s="8"/>
      <c r="D435" s="8"/>
      <c r="E435" s="8"/>
      <c r="F435" s="8"/>
      <c r="G435" s="8"/>
      <c r="H435" s="8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</row>
    <row r="436" spans="1:20" ht="12" customHeight="1" x14ac:dyDescent="0.2">
      <c r="A436" s="651"/>
      <c r="B436" s="651"/>
      <c r="C436" s="8"/>
      <c r="D436" s="8"/>
      <c r="E436" s="8"/>
      <c r="F436" s="8"/>
      <c r="G436" s="8"/>
      <c r="H436" s="8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</row>
    <row r="437" spans="1:20" ht="12" customHeight="1" x14ac:dyDescent="0.2">
      <c r="A437" s="651"/>
      <c r="B437" s="651"/>
      <c r="C437" s="8"/>
      <c r="D437" s="8"/>
      <c r="E437" s="8"/>
      <c r="F437" s="8"/>
      <c r="G437" s="8"/>
      <c r="H437" s="8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</row>
    <row r="438" spans="1:20" ht="12" customHeight="1" x14ac:dyDescent="0.2">
      <c r="A438" s="651"/>
      <c r="B438" s="651"/>
      <c r="C438" s="8"/>
      <c r="D438" s="8"/>
      <c r="E438" s="8"/>
      <c r="F438" s="8"/>
      <c r="G438" s="8"/>
      <c r="H438" s="8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</row>
    <row r="439" spans="1:20" ht="12" customHeight="1" x14ac:dyDescent="0.2">
      <c r="A439" s="651"/>
      <c r="B439" s="651"/>
      <c r="C439" s="8"/>
      <c r="D439" s="8"/>
      <c r="E439" s="8"/>
      <c r="F439" s="8"/>
      <c r="G439" s="8"/>
      <c r="H439" s="8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</row>
    <row r="440" spans="1:20" ht="12" customHeight="1" x14ac:dyDescent="0.2">
      <c r="A440" s="651"/>
      <c r="B440" s="651"/>
      <c r="C440" s="8"/>
      <c r="D440" s="8"/>
      <c r="E440" s="8"/>
      <c r="F440" s="8"/>
      <c r="G440" s="8"/>
      <c r="H440" s="8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</row>
    <row r="441" spans="1:20" ht="12" customHeight="1" x14ac:dyDescent="0.2">
      <c r="A441" s="651"/>
      <c r="B441" s="651"/>
      <c r="C441" s="8"/>
      <c r="D441" s="8"/>
      <c r="E441" s="8"/>
      <c r="F441" s="8"/>
      <c r="G441" s="8"/>
      <c r="H441" s="8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</row>
    <row r="442" spans="1:20" ht="12" customHeight="1" x14ac:dyDescent="0.2">
      <c r="A442" s="651"/>
      <c r="B442" s="651"/>
      <c r="C442" s="8"/>
      <c r="D442" s="8"/>
      <c r="E442" s="8"/>
      <c r="F442" s="8"/>
      <c r="G442" s="8"/>
      <c r="H442" s="8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</row>
    <row r="443" spans="1:20" ht="12" customHeight="1" x14ac:dyDescent="0.2">
      <c r="A443" s="651"/>
      <c r="B443" s="651"/>
      <c r="C443" s="8"/>
      <c r="D443" s="8"/>
      <c r="E443" s="8"/>
      <c r="F443" s="8"/>
      <c r="G443" s="8"/>
      <c r="H443" s="8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</row>
    <row r="444" spans="1:20" ht="12" customHeight="1" x14ac:dyDescent="0.2">
      <c r="A444" s="651"/>
      <c r="B444" s="651"/>
      <c r="C444" s="8"/>
      <c r="D444" s="8"/>
      <c r="E444" s="8"/>
      <c r="F444" s="8"/>
      <c r="G444" s="8"/>
      <c r="H444" s="8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</row>
    <row r="445" spans="1:20" ht="12" customHeight="1" x14ac:dyDescent="0.2">
      <c r="A445" s="651"/>
      <c r="B445" s="651"/>
      <c r="C445" s="8"/>
      <c r="D445" s="8"/>
      <c r="E445" s="8"/>
      <c r="F445" s="8"/>
      <c r="G445" s="8"/>
      <c r="H445" s="8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</row>
    <row r="446" spans="1:20" ht="12" customHeight="1" x14ac:dyDescent="0.2">
      <c r="A446" s="651"/>
      <c r="B446" s="651"/>
      <c r="C446" s="8"/>
      <c r="D446" s="8"/>
      <c r="E446" s="8"/>
      <c r="F446" s="8"/>
      <c r="G446" s="8"/>
      <c r="H446" s="8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</row>
    <row r="447" spans="1:20" ht="12" customHeight="1" x14ac:dyDescent="0.2">
      <c r="A447" s="651"/>
      <c r="B447" s="651"/>
      <c r="C447" s="8"/>
      <c r="D447" s="8"/>
      <c r="E447" s="8"/>
      <c r="F447" s="8"/>
      <c r="G447" s="8"/>
      <c r="H447" s="8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</row>
    <row r="448" spans="1:20" ht="12" customHeight="1" x14ac:dyDescent="0.2">
      <c r="A448" s="651"/>
      <c r="B448" s="651"/>
      <c r="C448" s="8"/>
      <c r="D448" s="8"/>
      <c r="E448" s="8"/>
      <c r="F448" s="8"/>
      <c r="G448" s="8"/>
      <c r="H448" s="8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</row>
    <row r="449" spans="1:20" ht="12" customHeight="1" x14ac:dyDescent="0.2">
      <c r="A449" s="651"/>
      <c r="B449" s="651"/>
      <c r="C449" s="8"/>
      <c r="D449" s="8"/>
      <c r="E449" s="8"/>
      <c r="F449" s="8"/>
      <c r="G449" s="8"/>
      <c r="H449" s="8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</row>
    <row r="450" spans="1:20" ht="12" customHeight="1" x14ac:dyDescent="0.2">
      <c r="A450" s="651"/>
      <c r="B450" s="651"/>
      <c r="C450" s="8"/>
      <c r="D450" s="8"/>
      <c r="E450" s="8"/>
      <c r="F450" s="8"/>
      <c r="G450" s="8"/>
      <c r="H450" s="8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</row>
    <row r="451" spans="1:20" ht="12" customHeight="1" x14ac:dyDescent="0.2">
      <c r="A451" s="651"/>
      <c r="B451" s="651"/>
      <c r="C451" s="8"/>
      <c r="D451" s="8"/>
      <c r="E451" s="8"/>
      <c r="F451" s="8"/>
      <c r="G451" s="8"/>
      <c r="H451" s="8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</row>
    <row r="452" spans="1:20" ht="12" customHeight="1" x14ac:dyDescent="0.2">
      <c r="A452" s="651"/>
      <c r="B452" s="651"/>
      <c r="C452" s="8"/>
      <c r="D452" s="8"/>
      <c r="E452" s="8"/>
      <c r="F452" s="8"/>
      <c r="G452" s="8"/>
      <c r="H452" s="8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</row>
    <row r="453" spans="1:20" ht="12" customHeight="1" x14ac:dyDescent="0.2">
      <c r="A453" s="651"/>
      <c r="B453" s="651"/>
      <c r="C453" s="8"/>
      <c r="D453" s="8"/>
      <c r="E453" s="8"/>
      <c r="F453" s="8"/>
      <c r="G453" s="8"/>
      <c r="H453" s="8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</row>
    <row r="454" spans="1:20" ht="12" customHeight="1" x14ac:dyDescent="0.2">
      <c r="A454" s="651"/>
      <c r="B454" s="651"/>
      <c r="C454" s="8"/>
      <c r="D454" s="8"/>
      <c r="E454" s="8"/>
      <c r="F454" s="8"/>
      <c r="G454" s="8"/>
      <c r="H454" s="8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</row>
    <row r="455" spans="1:20" ht="12" customHeight="1" x14ac:dyDescent="0.2">
      <c r="A455" s="651"/>
      <c r="B455" s="651"/>
      <c r="C455" s="8"/>
      <c r="D455" s="8"/>
      <c r="E455" s="8"/>
      <c r="F455" s="8"/>
      <c r="G455" s="8"/>
      <c r="H455" s="8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</row>
    <row r="456" spans="1:20" ht="12" customHeight="1" x14ac:dyDescent="0.2">
      <c r="A456" s="651"/>
      <c r="B456" s="651"/>
      <c r="C456" s="8"/>
      <c r="D456" s="8"/>
      <c r="E456" s="8"/>
      <c r="F456" s="8"/>
      <c r="G456" s="8"/>
      <c r="H456" s="8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</row>
    <row r="457" spans="1:20" ht="12" customHeight="1" x14ac:dyDescent="0.2">
      <c r="A457" s="651"/>
      <c r="B457" s="651"/>
      <c r="C457" s="8"/>
      <c r="D457" s="8"/>
      <c r="E457" s="8"/>
      <c r="F457" s="8"/>
      <c r="G457" s="8"/>
      <c r="H457" s="8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</row>
    <row r="458" spans="1:20" ht="12" customHeight="1" x14ac:dyDescent="0.2">
      <c r="A458" s="651"/>
      <c r="B458" s="651"/>
      <c r="C458" s="8"/>
      <c r="D458" s="8"/>
      <c r="E458" s="8"/>
      <c r="F458" s="8"/>
      <c r="G458" s="8"/>
      <c r="H458" s="8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</row>
    <row r="459" spans="1:20" ht="12" customHeight="1" x14ac:dyDescent="0.2">
      <c r="A459" s="651"/>
      <c r="B459" s="651"/>
      <c r="C459" s="8"/>
      <c r="D459" s="8"/>
      <c r="E459" s="8"/>
      <c r="F459" s="8"/>
      <c r="G459" s="8"/>
      <c r="H459" s="8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</row>
    <row r="460" spans="1:20" ht="12" customHeight="1" x14ac:dyDescent="0.2">
      <c r="A460" s="651"/>
      <c r="B460" s="651"/>
      <c r="C460" s="8"/>
      <c r="D460" s="8"/>
      <c r="E460" s="8"/>
      <c r="F460" s="8"/>
      <c r="G460" s="8"/>
      <c r="H460" s="8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</row>
    <row r="461" spans="1:20" ht="12" customHeight="1" x14ac:dyDescent="0.2">
      <c r="A461" s="651"/>
      <c r="B461" s="651"/>
      <c r="C461" s="8"/>
      <c r="D461" s="8"/>
      <c r="E461" s="8"/>
      <c r="F461" s="8"/>
      <c r="G461" s="8"/>
      <c r="H461" s="8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</row>
    <row r="462" spans="1:20" ht="12" customHeight="1" x14ac:dyDescent="0.2">
      <c r="A462" s="651"/>
      <c r="B462" s="651"/>
      <c r="C462" s="8"/>
      <c r="D462" s="8"/>
      <c r="E462" s="8"/>
      <c r="F462" s="8"/>
      <c r="G462" s="8"/>
      <c r="H462" s="8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</row>
    <row r="463" spans="1:20" ht="12" customHeight="1" x14ac:dyDescent="0.2">
      <c r="A463" s="651"/>
      <c r="B463" s="651"/>
      <c r="C463" s="8"/>
      <c r="D463" s="8"/>
      <c r="E463" s="8"/>
      <c r="F463" s="8"/>
      <c r="G463" s="8"/>
      <c r="H463" s="8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</row>
    <row r="464" spans="1:20" ht="12" customHeight="1" x14ac:dyDescent="0.2">
      <c r="A464" s="651"/>
      <c r="B464" s="651"/>
      <c r="C464" s="8"/>
      <c r="D464" s="8"/>
      <c r="E464" s="8"/>
      <c r="F464" s="8"/>
      <c r="G464" s="8"/>
      <c r="H464" s="8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</row>
    <row r="465" spans="1:20" ht="12" customHeight="1" x14ac:dyDescent="0.2">
      <c r="A465" s="651"/>
      <c r="B465" s="651"/>
      <c r="C465" s="8"/>
      <c r="D465" s="8"/>
      <c r="E465" s="8"/>
      <c r="F465" s="8"/>
      <c r="G465" s="8"/>
      <c r="H465" s="8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</row>
    <row r="466" spans="1:20" ht="12" customHeight="1" x14ac:dyDescent="0.2">
      <c r="A466" s="651"/>
      <c r="B466" s="651"/>
      <c r="C466" s="8"/>
      <c r="D466" s="8"/>
      <c r="E466" s="8"/>
      <c r="F466" s="8"/>
      <c r="G466" s="8"/>
      <c r="H466" s="8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</row>
    <row r="467" spans="1:20" ht="12" customHeight="1" x14ac:dyDescent="0.2">
      <c r="A467" s="651"/>
      <c r="B467" s="651"/>
      <c r="C467" s="8"/>
      <c r="D467" s="8"/>
      <c r="E467" s="8"/>
      <c r="F467" s="8"/>
      <c r="G467" s="8"/>
      <c r="H467" s="8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</row>
    <row r="468" spans="1:20" ht="12" customHeight="1" x14ac:dyDescent="0.2">
      <c r="A468" s="651"/>
      <c r="B468" s="651"/>
      <c r="C468" s="8"/>
      <c r="D468" s="8"/>
      <c r="E468" s="8"/>
      <c r="F468" s="8"/>
      <c r="G468" s="8"/>
      <c r="H468" s="8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</row>
    <row r="469" spans="1:20" ht="12" customHeight="1" x14ac:dyDescent="0.2">
      <c r="A469" s="651"/>
      <c r="B469" s="651"/>
      <c r="C469" s="8"/>
      <c r="D469" s="8"/>
      <c r="E469" s="8"/>
      <c r="F469" s="8"/>
      <c r="G469" s="8"/>
      <c r="H469" s="8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</row>
    <row r="470" spans="1:20" ht="12" customHeight="1" x14ac:dyDescent="0.2">
      <c r="A470" s="651"/>
      <c r="B470" s="651"/>
      <c r="C470" s="8"/>
      <c r="D470" s="8"/>
      <c r="E470" s="8"/>
      <c r="F470" s="8"/>
      <c r="G470" s="8"/>
      <c r="H470" s="8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</row>
    <row r="471" spans="1:20" ht="12" customHeight="1" x14ac:dyDescent="0.2">
      <c r="A471" s="651"/>
      <c r="B471" s="651"/>
      <c r="C471" s="8"/>
      <c r="D471" s="8"/>
      <c r="E471" s="8"/>
      <c r="F471" s="8"/>
      <c r="G471" s="8"/>
      <c r="H471" s="8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</row>
    <row r="472" spans="1:20" ht="12" customHeight="1" x14ac:dyDescent="0.2">
      <c r="A472" s="651"/>
      <c r="B472" s="651"/>
      <c r="C472" s="8"/>
      <c r="D472" s="8"/>
      <c r="E472" s="8"/>
      <c r="F472" s="8"/>
      <c r="G472" s="8"/>
      <c r="H472" s="8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</row>
    <row r="473" spans="1:20" ht="12" customHeight="1" x14ac:dyDescent="0.2">
      <c r="A473" s="651"/>
      <c r="B473" s="651"/>
      <c r="C473" s="8"/>
      <c r="D473" s="8"/>
      <c r="E473" s="8"/>
      <c r="F473" s="8"/>
      <c r="G473" s="8"/>
      <c r="H473" s="8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</row>
    <row r="474" spans="1:20" ht="12" customHeight="1" x14ac:dyDescent="0.2">
      <c r="A474" s="651"/>
      <c r="B474" s="651"/>
      <c r="C474" s="8"/>
      <c r="D474" s="8"/>
      <c r="E474" s="8"/>
      <c r="F474" s="8"/>
      <c r="G474" s="8"/>
      <c r="H474" s="8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</row>
    <row r="475" spans="1:20" ht="12" customHeight="1" x14ac:dyDescent="0.2">
      <c r="A475" s="651"/>
      <c r="B475" s="651"/>
      <c r="C475" s="8"/>
      <c r="D475" s="8"/>
      <c r="E475" s="8"/>
      <c r="F475" s="8"/>
      <c r="G475" s="8"/>
      <c r="H475" s="8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</row>
    <row r="476" spans="1:20" ht="12" customHeight="1" x14ac:dyDescent="0.2">
      <c r="A476" s="651"/>
      <c r="B476" s="651"/>
      <c r="C476" s="8"/>
      <c r="D476" s="8"/>
      <c r="E476" s="8"/>
      <c r="F476" s="8"/>
      <c r="G476" s="8"/>
      <c r="H476" s="8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</row>
    <row r="477" spans="1:20" ht="12" customHeight="1" x14ac:dyDescent="0.2">
      <c r="A477" s="651"/>
      <c r="B477" s="651"/>
      <c r="C477" s="8"/>
      <c r="D477" s="8"/>
      <c r="E477" s="8"/>
      <c r="F477" s="8"/>
      <c r="G477" s="8"/>
      <c r="H477" s="8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</row>
    <row r="478" spans="1:20" ht="12" customHeight="1" x14ac:dyDescent="0.2">
      <c r="A478" s="651"/>
      <c r="B478" s="651"/>
      <c r="C478" s="8"/>
      <c r="D478" s="8"/>
      <c r="E478" s="8"/>
      <c r="F478" s="8"/>
      <c r="G478" s="8"/>
      <c r="H478" s="8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</row>
    <row r="479" spans="1:20" ht="12" customHeight="1" x14ac:dyDescent="0.2">
      <c r="A479" s="651"/>
      <c r="B479" s="651"/>
      <c r="C479" s="8"/>
      <c r="D479" s="8"/>
      <c r="E479" s="8"/>
      <c r="F479" s="8"/>
      <c r="G479" s="8"/>
      <c r="H479" s="8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</row>
    <row r="480" spans="1:20" ht="12" customHeight="1" x14ac:dyDescent="0.2">
      <c r="A480" s="651"/>
      <c r="B480" s="651"/>
      <c r="C480" s="8"/>
      <c r="D480" s="8"/>
      <c r="E480" s="8"/>
      <c r="F480" s="8"/>
      <c r="G480" s="8"/>
      <c r="H480" s="8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</row>
    <row r="481" spans="1:20" ht="12" customHeight="1" x14ac:dyDescent="0.2">
      <c r="A481" s="651"/>
      <c r="B481" s="651"/>
      <c r="C481" s="8"/>
      <c r="D481" s="8"/>
      <c r="E481" s="8"/>
      <c r="F481" s="8"/>
      <c r="G481" s="8"/>
      <c r="H481" s="8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</row>
    <row r="482" spans="1:20" ht="12" customHeight="1" x14ac:dyDescent="0.2">
      <c r="A482" s="651"/>
      <c r="B482" s="651"/>
      <c r="C482" s="8"/>
      <c r="D482" s="8"/>
      <c r="E482" s="8"/>
      <c r="F482" s="8"/>
      <c r="G482" s="8"/>
      <c r="H482" s="8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</row>
    <row r="483" spans="1:20" ht="12" customHeight="1" x14ac:dyDescent="0.2">
      <c r="A483" s="651"/>
      <c r="B483" s="651"/>
      <c r="C483" s="8"/>
      <c r="D483" s="8"/>
      <c r="E483" s="8"/>
      <c r="F483" s="8"/>
      <c r="G483" s="8"/>
      <c r="H483" s="8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</row>
    <row r="484" spans="1:20" ht="12" customHeight="1" x14ac:dyDescent="0.2">
      <c r="A484" s="651"/>
      <c r="B484" s="651"/>
      <c r="C484" s="8"/>
      <c r="D484" s="8"/>
      <c r="E484" s="8"/>
      <c r="F484" s="8"/>
      <c r="G484" s="8"/>
      <c r="H484" s="8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</row>
    <row r="485" spans="1:20" ht="12" customHeight="1" x14ac:dyDescent="0.2">
      <c r="A485" s="651"/>
      <c r="B485" s="651"/>
      <c r="C485" s="8"/>
      <c r="D485" s="8"/>
      <c r="E485" s="8"/>
      <c r="F485" s="8"/>
      <c r="G485" s="8"/>
      <c r="H485" s="8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</row>
    <row r="486" spans="1:20" ht="12" customHeight="1" x14ac:dyDescent="0.2">
      <c r="A486" s="651"/>
      <c r="B486" s="651"/>
      <c r="C486" s="8"/>
      <c r="D486" s="8"/>
      <c r="E486" s="8"/>
      <c r="F486" s="8"/>
      <c r="G486" s="8"/>
      <c r="H486" s="8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</row>
    <row r="487" spans="1:20" ht="12" customHeight="1" x14ac:dyDescent="0.2">
      <c r="A487" s="651"/>
      <c r="B487" s="651"/>
      <c r="C487" s="8"/>
      <c r="D487" s="8"/>
      <c r="E487" s="8"/>
      <c r="F487" s="8"/>
      <c r="G487" s="8"/>
      <c r="H487" s="8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</row>
    <row r="488" spans="1:20" ht="12" customHeight="1" x14ac:dyDescent="0.2">
      <c r="A488" s="651"/>
      <c r="B488" s="651"/>
      <c r="C488" s="8"/>
      <c r="D488" s="8"/>
      <c r="E488" s="8"/>
      <c r="F488" s="8"/>
      <c r="G488" s="8"/>
      <c r="H488" s="8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</row>
    <row r="489" spans="1:20" ht="12" customHeight="1" x14ac:dyDescent="0.2">
      <c r="A489" s="651"/>
      <c r="B489" s="651"/>
      <c r="C489" s="8"/>
      <c r="D489" s="8"/>
      <c r="E489" s="8"/>
      <c r="F489" s="8"/>
      <c r="G489" s="8"/>
      <c r="H489" s="8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</row>
    <row r="490" spans="1:20" ht="12" customHeight="1" x14ac:dyDescent="0.2">
      <c r="A490" s="651"/>
      <c r="B490" s="651"/>
      <c r="C490" s="8"/>
      <c r="D490" s="8"/>
      <c r="E490" s="8"/>
      <c r="F490" s="8"/>
      <c r="G490" s="8"/>
      <c r="H490" s="8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</row>
    <row r="491" spans="1:20" ht="12" customHeight="1" x14ac:dyDescent="0.2">
      <c r="A491" s="651"/>
      <c r="B491" s="651"/>
      <c r="C491" s="8"/>
      <c r="D491" s="8"/>
      <c r="E491" s="8"/>
      <c r="F491" s="8"/>
      <c r="G491" s="8"/>
      <c r="H491" s="8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</row>
    <row r="492" spans="1:20" ht="12" customHeight="1" x14ac:dyDescent="0.2">
      <c r="A492" s="651"/>
      <c r="B492" s="651"/>
      <c r="C492" s="8"/>
      <c r="D492" s="8"/>
      <c r="E492" s="8"/>
      <c r="F492" s="8"/>
      <c r="G492" s="8"/>
      <c r="H492" s="8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</row>
    <row r="493" spans="1:20" ht="12" customHeight="1" x14ac:dyDescent="0.2">
      <c r="A493" s="651"/>
      <c r="B493" s="651"/>
      <c r="C493" s="8"/>
      <c r="D493" s="8"/>
      <c r="E493" s="8"/>
      <c r="F493" s="8"/>
      <c r="G493" s="8"/>
      <c r="H493" s="8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</row>
    <row r="494" spans="1:20" ht="12" customHeight="1" x14ac:dyDescent="0.2">
      <c r="A494" s="651"/>
      <c r="B494" s="651"/>
      <c r="C494" s="8"/>
      <c r="D494" s="8"/>
      <c r="E494" s="8"/>
      <c r="F494" s="8"/>
      <c r="G494" s="8"/>
      <c r="H494" s="8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</row>
    <row r="495" spans="1:20" ht="12" customHeight="1" x14ac:dyDescent="0.2">
      <c r="A495" s="651"/>
      <c r="B495" s="651"/>
      <c r="C495" s="8"/>
      <c r="D495" s="8"/>
      <c r="E495" s="8"/>
      <c r="F495" s="8"/>
      <c r="G495" s="8"/>
      <c r="H495" s="8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</row>
    <row r="496" spans="1:20" ht="12" customHeight="1" x14ac:dyDescent="0.2">
      <c r="A496" s="651"/>
      <c r="B496" s="651"/>
      <c r="C496" s="8"/>
      <c r="D496" s="8"/>
      <c r="E496" s="8"/>
      <c r="F496" s="8"/>
      <c r="G496" s="8"/>
      <c r="H496" s="8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</row>
    <row r="497" spans="1:20" ht="12" customHeight="1" x14ac:dyDescent="0.2">
      <c r="A497" s="651"/>
      <c r="B497" s="651"/>
      <c r="C497" s="8"/>
      <c r="D497" s="8"/>
      <c r="E497" s="8"/>
      <c r="F497" s="8"/>
      <c r="G497" s="8"/>
      <c r="H497" s="8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</row>
    <row r="498" spans="1:20" ht="12" customHeight="1" x14ac:dyDescent="0.2">
      <c r="A498" s="651"/>
      <c r="B498" s="651"/>
      <c r="C498" s="8"/>
      <c r="D498" s="8"/>
      <c r="E498" s="8"/>
      <c r="F498" s="8"/>
      <c r="G498" s="8"/>
      <c r="H498" s="8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</row>
    <row r="499" spans="1:20" ht="12" customHeight="1" x14ac:dyDescent="0.2">
      <c r="A499" s="651"/>
      <c r="B499" s="651"/>
      <c r="C499" s="8"/>
      <c r="D499" s="8"/>
      <c r="E499" s="8"/>
      <c r="F499" s="8"/>
      <c r="G499" s="8"/>
      <c r="H499" s="8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</row>
    <row r="500" spans="1:20" ht="12" customHeight="1" x14ac:dyDescent="0.2">
      <c r="A500" s="651"/>
      <c r="B500" s="651"/>
      <c r="C500" s="8"/>
      <c r="D500" s="8"/>
      <c r="E500" s="8"/>
      <c r="F500" s="8"/>
      <c r="G500" s="8"/>
      <c r="H500" s="8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</row>
    <row r="501" spans="1:20" ht="12" customHeight="1" x14ac:dyDescent="0.2">
      <c r="A501" s="651"/>
      <c r="B501" s="651"/>
      <c r="C501" s="8"/>
      <c r="D501" s="8"/>
      <c r="E501" s="8"/>
      <c r="F501" s="8"/>
      <c r="G501" s="8"/>
      <c r="H501" s="8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</row>
    <row r="502" spans="1:20" ht="12" customHeight="1" x14ac:dyDescent="0.2">
      <c r="A502" s="651"/>
      <c r="B502" s="651"/>
      <c r="C502" s="8"/>
      <c r="D502" s="8"/>
      <c r="E502" s="8"/>
      <c r="F502" s="8"/>
      <c r="G502" s="8"/>
      <c r="H502" s="8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</row>
    <row r="503" spans="1:20" ht="12" customHeight="1" x14ac:dyDescent="0.2">
      <c r="A503" s="651"/>
      <c r="B503" s="651"/>
      <c r="C503" s="8"/>
      <c r="D503" s="8"/>
      <c r="E503" s="8"/>
      <c r="F503" s="8"/>
      <c r="G503" s="8"/>
      <c r="H503" s="8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</row>
    <row r="504" spans="1:20" ht="12" customHeight="1" x14ac:dyDescent="0.2">
      <c r="A504" s="651"/>
      <c r="B504" s="651"/>
      <c r="C504" s="8"/>
      <c r="D504" s="8"/>
      <c r="E504" s="8"/>
      <c r="F504" s="8"/>
      <c r="G504" s="8"/>
      <c r="H504" s="8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</row>
    <row r="505" spans="1:20" ht="12" customHeight="1" x14ac:dyDescent="0.2">
      <c r="A505" s="651"/>
      <c r="B505" s="651"/>
      <c r="C505" s="8"/>
      <c r="D505" s="8"/>
      <c r="E505" s="8"/>
      <c r="F505" s="8"/>
      <c r="G505" s="8"/>
      <c r="H505" s="8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</row>
    <row r="506" spans="1:20" ht="12" customHeight="1" x14ac:dyDescent="0.2">
      <c r="A506" s="651"/>
      <c r="B506" s="651"/>
      <c r="C506" s="8"/>
      <c r="D506" s="8"/>
      <c r="E506" s="8"/>
      <c r="F506" s="8"/>
      <c r="G506" s="8"/>
      <c r="H506" s="8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</row>
    <row r="507" spans="1:20" ht="12" customHeight="1" x14ac:dyDescent="0.2">
      <c r="A507" s="651"/>
      <c r="B507" s="651"/>
      <c r="C507" s="8"/>
      <c r="D507" s="8"/>
      <c r="E507" s="8"/>
      <c r="F507" s="8"/>
      <c r="G507" s="8"/>
      <c r="H507" s="8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</row>
    <row r="508" spans="1:20" ht="12" customHeight="1" x14ac:dyDescent="0.2">
      <c r="A508" s="651"/>
      <c r="B508" s="651"/>
      <c r="C508" s="8"/>
      <c r="D508" s="8"/>
      <c r="E508" s="8"/>
      <c r="F508" s="8"/>
      <c r="G508" s="8"/>
      <c r="H508" s="8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</row>
    <row r="509" spans="1:20" ht="12" customHeight="1" x14ac:dyDescent="0.2">
      <c r="A509" s="651"/>
      <c r="B509" s="651"/>
      <c r="C509" s="8"/>
      <c r="D509" s="8"/>
      <c r="E509" s="8"/>
      <c r="F509" s="8"/>
      <c r="G509" s="8"/>
      <c r="H509" s="8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</row>
    <row r="510" spans="1:20" ht="12" customHeight="1" x14ac:dyDescent="0.2">
      <c r="A510" s="651"/>
      <c r="B510" s="651"/>
      <c r="C510" s="8"/>
      <c r="D510" s="8"/>
      <c r="E510" s="8"/>
      <c r="F510" s="8"/>
      <c r="G510" s="8"/>
      <c r="H510" s="8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</row>
    <row r="511" spans="1:20" ht="12" customHeight="1" x14ac:dyDescent="0.2">
      <c r="A511" s="651"/>
      <c r="B511" s="651"/>
      <c r="C511" s="8"/>
      <c r="D511" s="8"/>
      <c r="E511" s="8"/>
      <c r="F511" s="8"/>
      <c r="G511" s="8"/>
      <c r="H511" s="8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</row>
    <row r="512" spans="1:20" ht="12" customHeight="1" x14ac:dyDescent="0.2">
      <c r="A512" s="651"/>
      <c r="B512" s="651"/>
      <c r="C512" s="8"/>
      <c r="D512" s="8"/>
      <c r="E512" s="8"/>
      <c r="F512" s="8"/>
      <c r="G512" s="8"/>
      <c r="H512" s="8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</row>
    <row r="513" spans="1:20" ht="12" customHeight="1" x14ac:dyDescent="0.2">
      <c r="A513" s="651"/>
      <c r="B513" s="651"/>
      <c r="C513" s="8"/>
      <c r="D513" s="8"/>
      <c r="E513" s="8"/>
      <c r="F513" s="8"/>
      <c r="G513" s="8"/>
      <c r="H513" s="8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</row>
    <row r="514" spans="1:20" ht="12" customHeight="1" x14ac:dyDescent="0.2">
      <c r="A514" s="651"/>
      <c r="B514" s="651"/>
      <c r="C514" s="8"/>
      <c r="D514" s="8"/>
      <c r="E514" s="8"/>
      <c r="F514" s="8"/>
      <c r="G514" s="8"/>
      <c r="H514" s="8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</row>
    <row r="515" spans="1:20" ht="12" customHeight="1" x14ac:dyDescent="0.2">
      <c r="A515" s="651"/>
      <c r="B515" s="651"/>
      <c r="C515" s="8"/>
      <c r="D515" s="8"/>
      <c r="E515" s="8"/>
      <c r="F515" s="8"/>
      <c r="G515" s="8"/>
      <c r="H515" s="8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</row>
    <row r="516" spans="1:20" ht="12" customHeight="1" x14ac:dyDescent="0.2">
      <c r="A516" s="651"/>
      <c r="B516" s="651"/>
      <c r="C516" s="8"/>
      <c r="D516" s="8"/>
      <c r="E516" s="8"/>
      <c r="F516" s="8"/>
      <c r="G516" s="8"/>
      <c r="H516" s="8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</row>
    <row r="517" spans="1:20" ht="12" customHeight="1" x14ac:dyDescent="0.2">
      <c r="A517" s="651"/>
      <c r="B517" s="651"/>
      <c r="C517" s="8"/>
      <c r="D517" s="8"/>
      <c r="E517" s="8"/>
      <c r="F517" s="8"/>
      <c r="G517" s="8"/>
      <c r="H517" s="8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</row>
    <row r="518" spans="1:20" ht="12" customHeight="1" x14ac:dyDescent="0.2">
      <c r="A518" s="651"/>
      <c r="B518" s="651"/>
      <c r="C518" s="8"/>
      <c r="D518" s="8"/>
      <c r="E518" s="8"/>
      <c r="F518" s="8"/>
      <c r="G518" s="8"/>
      <c r="H518" s="8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</row>
    <row r="519" spans="1:20" ht="12" customHeight="1" x14ac:dyDescent="0.2">
      <c r="A519" s="651"/>
      <c r="B519" s="651"/>
      <c r="C519" s="8"/>
      <c r="D519" s="8"/>
      <c r="E519" s="8"/>
      <c r="F519" s="8"/>
      <c r="G519" s="8"/>
      <c r="H519" s="8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</row>
    <row r="520" spans="1:20" ht="12" customHeight="1" x14ac:dyDescent="0.2">
      <c r="A520" s="651"/>
      <c r="B520" s="651"/>
      <c r="C520" s="8"/>
      <c r="D520" s="8"/>
      <c r="E520" s="8"/>
      <c r="F520" s="8"/>
      <c r="G520" s="8"/>
      <c r="H520" s="8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</row>
    <row r="521" spans="1:20" ht="12" customHeight="1" x14ac:dyDescent="0.2">
      <c r="A521" s="651"/>
      <c r="B521" s="651"/>
      <c r="C521" s="8"/>
      <c r="D521" s="8"/>
      <c r="E521" s="8"/>
      <c r="F521" s="8"/>
      <c r="G521" s="8"/>
      <c r="H521" s="8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</row>
    <row r="522" spans="1:20" ht="12" customHeight="1" x14ac:dyDescent="0.2">
      <c r="A522" s="651"/>
      <c r="B522" s="651"/>
      <c r="C522" s="8"/>
      <c r="D522" s="8"/>
      <c r="E522" s="8"/>
      <c r="F522" s="8"/>
      <c r="G522" s="8"/>
      <c r="H522" s="8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</row>
    <row r="523" spans="1:20" ht="12" customHeight="1" x14ac:dyDescent="0.2">
      <c r="A523" s="651"/>
      <c r="B523" s="651"/>
      <c r="C523" s="8"/>
      <c r="D523" s="8"/>
      <c r="E523" s="8"/>
      <c r="F523" s="8"/>
      <c r="G523" s="8"/>
      <c r="H523" s="8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</row>
    <row r="524" spans="1:20" ht="12" customHeight="1" x14ac:dyDescent="0.2">
      <c r="A524" s="651"/>
      <c r="B524" s="651"/>
      <c r="C524" s="8"/>
      <c r="D524" s="8"/>
      <c r="E524" s="8"/>
      <c r="F524" s="8"/>
      <c r="G524" s="8"/>
      <c r="H524" s="8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</row>
    <row r="525" spans="1:20" ht="12" customHeight="1" x14ac:dyDescent="0.2">
      <c r="A525" s="651"/>
      <c r="B525" s="651"/>
      <c r="C525" s="8"/>
      <c r="D525" s="8"/>
      <c r="E525" s="8"/>
      <c r="F525" s="8"/>
      <c r="G525" s="8"/>
      <c r="H525" s="8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</row>
    <row r="526" spans="1:20" ht="12" customHeight="1" x14ac:dyDescent="0.2">
      <c r="A526" s="651"/>
      <c r="B526" s="651"/>
      <c r="C526" s="8"/>
      <c r="D526" s="8"/>
      <c r="E526" s="8"/>
      <c r="F526" s="8"/>
      <c r="G526" s="8"/>
      <c r="H526" s="8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</row>
    <row r="527" spans="1:20" ht="12" customHeight="1" x14ac:dyDescent="0.2">
      <c r="A527" s="651"/>
      <c r="B527" s="651"/>
      <c r="C527" s="8"/>
      <c r="D527" s="8"/>
      <c r="E527" s="8"/>
      <c r="F527" s="8"/>
      <c r="G527" s="8"/>
      <c r="H527" s="8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</row>
    <row r="528" spans="1:20" ht="12" customHeight="1" x14ac:dyDescent="0.2">
      <c r="A528" s="651"/>
      <c r="B528" s="651"/>
      <c r="C528" s="8"/>
      <c r="D528" s="8"/>
      <c r="E528" s="8"/>
      <c r="F528" s="8"/>
      <c r="G528" s="8"/>
      <c r="H528" s="8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</row>
    <row r="529" spans="1:20" ht="12" customHeight="1" x14ac:dyDescent="0.2">
      <c r="A529" s="651"/>
      <c r="B529" s="651"/>
      <c r="C529" s="8"/>
      <c r="D529" s="8"/>
      <c r="E529" s="8"/>
      <c r="F529" s="8"/>
      <c r="G529" s="8"/>
      <c r="H529" s="8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</row>
    <row r="530" spans="1:20" ht="12" customHeight="1" x14ac:dyDescent="0.2">
      <c r="A530" s="651"/>
      <c r="B530" s="651"/>
      <c r="C530" s="8"/>
      <c r="D530" s="8"/>
      <c r="E530" s="8"/>
      <c r="F530" s="8"/>
      <c r="G530" s="8"/>
      <c r="H530" s="8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</row>
    <row r="531" spans="1:20" ht="12" customHeight="1" x14ac:dyDescent="0.2">
      <c r="A531" s="651"/>
      <c r="B531" s="651"/>
      <c r="C531" s="8"/>
      <c r="D531" s="8"/>
      <c r="E531" s="8"/>
      <c r="F531" s="8"/>
      <c r="G531" s="8"/>
      <c r="H531" s="8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</row>
    <row r="532" spans="1:20" ht="12" customHeight="1" x14ac:dyDescent="0.2">
      <c r="A532" s="651"/>
      <c r="B532" s="651"/>
      <c r="C532" s="8"/>
      <c r="D532" s="8"/>
      <c r="E532" s="8"/>
      <c r="F532" s="8"/>
      <c r="G532" s="8"/>
      <c r="H532" s="8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</row>
    <row r="533" spans="1:20" ht="12" customHeight="1" x14ac:dyDescent="0.2">
      <c r="A533" s="651"/>
      <c r="B533" s="651"/>
      <c r="C533" s="8"/>
      <c r="D533" s="8"/>
      <c r="E533" s="8"/>
      <c r="F533" s="8"/>
      <c r="G533" s="8"/>
      <c r="H533" s="8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</row>
    <row r="534" spans="1:20" ht="12" customHeight="1" x14ac:dyDescent="0.2">
      <c r="A534" s="651"/>
      <c r="B534" s="651"/>
      <c r="C534" s="8"/>
      <c r="D534" s="8"/>
      <c r="E534" s="8"/>
      <c r="F534" s="8"/>
      <c r="G534" s="8"/>
      <c r="H534" s="8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</row>
    <row r="535" spans="1:20" ht="12" customHeight="1" x14ac:dyDescent="0.2">
      <c r="A535" s="651"/>
      <c r="B535" s="651"/>
      <c r="C535" s="8"/>
      <c r="D535" s="8"/>
      <c r="E535" s="8"/>
      <c r="F535" s="8"/>
      <c r="G535" s="8"/>
      <c r="H535" s="8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</row>
    <row r="536" spans="1:20" ht="12" customHeight="1" x14ac:dyDescent="0.2">
      <c r="A536" s="651"/>
      <c r="B536" s="651"/>
      <c r="C536" s="8"/>
      <c r="D536" s="8"/>
      <c r="E536" s="8"/>
      <c r="F536" s="8"/>
      <c r="G536" s="8"/>
      <c r="H536" s="8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</row>
    <row r="537" spans="1:20" ht="12" customHeight="1" x14ac:dyDescent="0.2">
      <c r="A537" s="651"/>
      <c r="B537" s="651"/>
      <c r="C537" s="8"/>
      <c r="D537" s="8"/>
      <c r="E537" s="8"/>
      <c r="F537" s="8"/>
      <c r="G537" s="8"/>
      <c r="H537" s="8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</row>
    <row r="538" spans="1:20" ht="12" customHeight="1" x14ac:dyDescent="0.2">
      <c r="A538" s="651"/>
      <c r="B538" s="651"/>
      <c r="C538" s="8"/>
      <c r="D538" s="8"/>
      <c r="E538" s="8"/>
      <c r="F538" s="8"/>
      <c r="G538" s="8"/>
      <c r="H538" s="8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</row>
    <row r="539" spans="1:20" ht="12" customHeight="1" x14ac:dyDescent="0.2">
      <c r="A539" s="651"/>
      <c r="B539" s="651"/>
      <c r="C539" s="8"/>
      <c r="D539" s="8"/>
      <c r="E539" s="8"/>
      <c r="F539" s="8"/>
      <c r="G539" s="8"/>
      <c r="H539" s="8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</row>
    <row r="540" spans="1:20" ht="12" customHeight="1" x14ac:dyDescent="0.2">
      <c r="A540" s="651"/>
      <c r="B540" s="651"/>
      <c r="C540" s="8"/>
      <c r="D540" s="8"/>
      <c r="E540" s="8"/>
      <c r="F540" s="8"/>
      <c r="G540" s="8"/>
      <c r="H540" s="8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</row>
    <row r="541" spans="1:20" ht="12" customHeight="1" x14ac:dyDescent="0.2">
      <c r="A541" s="651"/>
      <c r="B541" s="651"/>
      <c r="C541" s="8"/>
      <c r="D541" s="8"/>
      <c r="E541" s="8"/>
      <c r="F541" s="8"/>
      <c r="G541" s="8"/>
      <c r="H541" s="8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</row>
    <row r="542" spans="1:20" ht="12" customHeight="1" x14ac:dyDescent="0.2">
      <c r="A542" s="651"/>
      <c r="B542" s="651"/>
      <c r="C542" s="8"/>
      <c r="D542" s="8"/>
      <c r="E542" s="8"/>
      <c r="F542" s="8"/>
      <c r="G542" s="8"/>
      <c r="H542" s="8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</row>
    <row r="543" spans="1:20" ht="12" customHeight="1" x14ac:dyDescent="0.2">
      <c r="A543" s="651"/>
      <c r="B543" s="651"/>
      <c r="C543" s="8"/>
      <c r="D543" s="8"/>
      <c r="E543" s="8"/>
      <c r="F543" s="8"/>
      <c r="G543" s="8"/>
      <c r="H543" s="8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</row>
    <row r="544" spans="1:20" ht="12" customHeight="1" x14ac:dyDescent="0.2">
      <c r="A544" s="651"/>
      <c r="B544" s="651"/>
      <c r="C544" s="8"/>
      <c r="D544" s="8"/>
      <c r="E544" s="8"/>
      <c r="F544" s="8"/>
      <c r="G544" s="8"/>
      <c r="H544" s="8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</row>
    <row r="545" spans="1:20" ht="12" customHeight="1" x14ac:dyDescent="0.2">
      <c r="A545" s="651"/>
      <c r="B545" s="651"/>
      <c r="C545" s="8"/>
      <c r="D545" s="8"/>
      <c r="E545" s="8"/>
      <c r="F545" s="8"/>
      <c r="G545" s="8"/>
      <c r="H545" s="8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</row>
    <row r="546" spans="1:20" ht="12" customHeight="1" x14ac:dyDescent="0.2">
      <c r="A546" s="651"/>
      <c r="B546" s="651"/>
      <c r="C546" s="8"/>
      <c r="D546" s="8"/>
      <c r="E546" s="8"/>
      <c r="F546" s="8"/>
      <c r="G546" s="8"/>
      <c r="H546" s="8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</row>
    <row r="547" spans="1:20" ht="12" customHeight="1" x14ac:dyDescent="0.2">
      <c r="A547" s="651"/>
      <c r="B547" s="651"/>
      <c r="C547" s="8"/>
      <c r="D547" s="8"/>
      <c r="E547" s="8"/>
      <c r="F547" s="8"/>
      <c r="G547" s="8"/>
      <c r="H547" s="8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</row>
    <row r="548" spans="1:20" ht="12" customHeight="1" x14ac:dyDescent="0.2">
      <c r="A548" s="651"/>
      <c r="B548" s="651"/>
      <c r="C548" s="8"/>
      <c r="D548" s="8"/>
      <c r="E548" s="8"/>
      <c r="F548" s="8"/>
      <c r="G548" s="8"/>
      <c r="H548" s="8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</row>
    <row r="549" spans="1:20" ht="12" customHeight="1" x14ac:dyDescent="0.2">
      <c r="A549" s="651"/>
      <c r="B549" s="651"/>
      <c r="C549" s="8"/>
      <c r="D549" s="8"/>
      <c r="E549" s="8"/>
      <c r="F549" s="8"/>
      <c r="G549" s="8"/>
      <c r="H549" s="8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</row>
    <row r="550" spans="1:20" ht="12" customHeight="1" x14ac:dyDescent="0.2">
      <c r="A550" s="651"/>
      <c r="B550" s="651"/>
      <c r="C550" s="8"/>
      <c r="D550" s="8"/>
      <c r="E550" s="8"/>
      <c r="F550" s="8"/>
      <c r="G550" s="8"/>
      <c r="H550" s="8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</row>
    <row r="551" spans="1:20" ht="12" customHeight="1" x14ac:dyDescent="0.2">
      <c r="A551" s="651"/>
      <c r="B551" s="651"/>
      <c r="C551" s="8"/>
      <c r="D551" s="8"/>
      <c r="E551" s="8"/>
      <c r="F551" s="8"/>
      <c r="G551" s="8"/>
      <c r="H551" s="8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</row>
    <row r="552" spans="1:20" ht="12" customHeight="1" x14ac:dyDescent="0.2">
      <c r="A552" s="651"/>
      <c r="B552" s="651"/>
      <c r="C552" s="8"/>
      <c r="D552" s="8"/>
      <c r="E552" s="8"/>
      <c r="F552" s="8"/>
      <c r="G552" s="8"/>
      <c r="H552" s="8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</row>
    <row r="553" spans="1:20" ht="12" customHeight="1" x14ac:dyDescent="0.2">
      <c r="A553" s="651"/>
      <c r="B553" s="651"/>
      <c r="C553" s="8"/>
      <c r="D553" s="8"/>
      <c r="E553" s="8"/>
      <c r="F553" s="8"/>
      <c r="G553" s="8"/>
      <c r="H553" s="8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</row>
    <row r="554" spans="1:20" ht="12" customHeight="1" x14ac:dyDescent="0.2">
      <c r="A554" s="651"/>
      <c r="B554" s="651"/>
      <c r="C554" s="8"/>
      <c r="D554" s="8"/>
      <c r="E554" s="8"/>
      <c r="F554" s="8"/>
      <c r="G554" s="8"/>
      <c r="H554" s="8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</row>
    <row r="555" spans="1:20" ht="12" customHeight="1" x14ac:dyDescent="0.2">
      <c r="A555" s="651"/>
      <c r="B555" s="651"/>
      <c r="C555" s="8"/>
      <c r="D555" s="8"/>
      <c r="E555" s="8"/>
      <c r="F555" s="8"/>
      <c r="G555" s="8"/>
      <c r="H555" s="8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</row>
    <row r="556" spans="1:20" ht="12" customHeight="1" x14ac:dyDescent="0.2">
      <c r="A556" s="651"/>
      <c r="B556" s="651"/>
      <c r="C556" s="8"/>
      <c r="D556" s="8"/>
      <c r="E556" s="8"/>
      <c r="F556" s="8"/>
      <c r="G556" s="8"/>
      <c r="H556" s="8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</row>
    <row r="557" spans="1:20" ht="12" customHeight="1" x14ac:dyDescent="0.2">
      <c r="A557" s="651"/>
      <c r="B557" s="651"/>
      <c r="C557" s="8"/>
      <c r="D557" s="8"/>
      <c r="E557" s="8"/>
      <c r="F557" s="8"/>
      <c r="G557" s="8"/>
      <c r="H557" s="8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</row>
    <row r="558" spans="1:20" ht="12" customHeight="1" x14ac:dyDescent="0.2">
      <c r="A558" s="651"/>
      <c r="B558" s="651"/>
      <c r="C558" s="8"/>
      <c r="D558" s="8"/>
      <c r="E558" s="8"/>
      <c r="F558" s="8"/>
      <c r="G558" s="8"/>
      <c r="H558" s="8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</row>
    <row r="559" spans="1:20" ht="12" customHeight="1" x14ac:dyDescent="0.2">
      <c r="A559" s="651"/>
      <c r="B559" s="651"/>
      <c r="C559" s="8"/>
      <c r="D559" s="8"/>
      <c r="E559" s="8"/>
      <c r="F559" s="8"/>
      <c r="G559" s="8"/>
      <c r="H559" s="8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</row>
    <row r="560" spans="1:20" ht="12" customHeight="1" x14ac:dyDescent="0.2">
      <c r="A560" s="651"/>
      <c r="B560" s="651"/>
      <c r="C560" s="8"/>
      <c r="D560" s="8"/>
      <c r="E560" s="8"/>
      <c r="F560" s="8"/>
      <c r="G560" s="8"/>
      <c r="H560" s="8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</row>
    <row r="561" spans="1:20" ht="12" customHeight="1" x14ac:dyDescent="0.2">
      <c r="A561" s="651"/>
      <c r="B561" s="651"/>
      <c r="C561" s="8"/>
      <c r="D561" s="8"/>
      <c r="E561" s="8"/>
      <c r="F561" s="8"/>
      <c r="G561" s="8"/>
      <c r="H561" s="8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</row>
    <row r="562" spans="1:20" ht="12" customHeight="1" x14ac:dyDescent="0.2">
      <c r="A562" s="651"/>
      <c r="B562" s="651"/>
      <c r="C562" s="8"/>
      <c r="D562" s="8"/>
      <c r="E562" s="8"/>
      <c r="F562" s="8"/>
      <c r="G562" s="8"/>
      <c r="H562" s="8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</row>
    <row r="563" spans="1:20" ht="12" customHeight="1" x14ac:dyDescent="0.2">
      <c r="A563" s="651"/>
      <c r="B563" s="651"/>
      <c r="C563" s="8"/>
      <c r="D563" s="8"/>
      <c r="E563" s="8"/>
      <c r="F563" s="8"/>
      <c r="G563" s="8"/>
      <c r="H563" s="8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</row>
    <row r="564" spans="1:20" ht="12" customHeight="1" x14ac:dyDescent="0.2">
      <c r="A564" s="651"/>
      <c r="B564" s="651"/>
      <c r="C564" s="8"/>
      <c r="D564" s="8"/>
      <c r="E564" s="8"/>
      <c r="F564" s="8"/>
      <c r="G564" s="8"/>
      <c r="H564" s="8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</row>
    <row r="565" spans="1:20" ht="12" customHeight="1" x14ac:dyDescent="0.2">
      <c r="A565" s="651"/>
      <c r="B565" s="651"/>
      <c r="C565" s="8"/>
      <c r="D565" s="8"/>
      <c r="E565" s="8"/>
      <c r="F565" s="8"/>
      <c r="G565" s="8"/>
      <c r="H565" s="8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</row>
    <row r="566" spans="1:20" ht="12" customHeight="1" x14ac:dyDescent="0.2">
      <c r="A566" s="651"/>
      <c r="B566" s="651"/>
      <c r="C566" s="8"/>
      <c r="D566" s="8"/>
      <c r="E566" s="8"/>
      <c r="F566" s="8"/>
      <c r="G566" s="8"/>
      <c r="H566" s="8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</row>
    <row r="567" spans="1:20" ht="12" customHeight="1" x14ac:dyDescent="0.2">
      <c r="A567" s="651"/>
      <c r="B567" s="651"/>
      <c r="C567" s="8"/>
      <c r="D567" s="8"/>
      <c r="E567" s="8"/>
      <c r="F567" s="8"/>
      <c r="G567" s="8"/>
      <c r="H567" s="8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</row>
    <row r="568" spans="1:20" ht="12" customHeight="1" x14ac:dyDescent="0.2">
      <c r="A568" s="651"/>
      <c r="B568" s="651"/>
      <c r="C568" s="8"/>
      <c r="D568" s="8"/>
      <c r="E568" s="8"/>
      <c r="F568" s="8"/>
      <c r="G568" s="8"/>
      <c r="H568" s="8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</row>
    <row r="569" spans="1:20" ht="12" customHeight="1" x14ac:dyDescent="0.2">
      <c r="A569" s="651"/>
      <c r="B569" s="651"/>
      <c r="C569" s="8"/>
      <c r="D569" s="8"/>
      <c r="E569" s="8"/>
      <c r="F569" s="8"/>
      <c r="G569" s="8"/>
      <c r="H569" s="8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</row>
    <row r="570" spans="1:20" ht="12" customHeight="1" x14ac:dyDescent="0.2">
      <c r="A570" s="651"/>
      <c r="B570" s="651"/>
      <c r="C570" s="8"/>
      <c r="D570" s="8"/>
      <c r="E570" s="8"/>
      <c r="F570" s="8"/>
      <c r="G570" s="8"/>
      <c r="H570" s="8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</row>
    <row r="571" spans="1:20" ht="12" customHeight="1" x14ac:dyDescent="0.2">
      <c r="A571" s="651"/>
      <c r="B571" s="651"/>
      <c r="C571" s="8"/>
      <c r="D571" s="8"/>
      <c r="E571" s="8"/>
      <c r="F571" s="8"/>
      <c r="G571" s="8"/>
      <c r="H571" s="8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</row>
    <row r="572" spans="1:20" ht="12" customHeight="1" x14ac:dyDescent="0.2">
      <c r="A572" s="651"/>
      <c r="B572" s="651"/>
      <c r="C572" s="8"/>
      <c r="D572" s="8"/>
      <c r="E572" s="8"/>
      <c r="F572" s="8"/>
      <c r="G572" s="8"/>
      <c r="H572" s="8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</row>
    <row r="573" spans="1:20" ht="12" customHeight="1" x14ac:dyDescent="0.2">
      <c r="A573" s="651"/>
      <c r="B573" s="651"/>
      <c r="C573" s="8"/>
      <c r="D573" s="8"/>
      <c r="E573" s="8"/>
      <c r="F573" s="8"/>
      <c r="G573" s="8"/>
      <c r="H573" s="8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</row>
    <row r="574" spans="1:20" ht="12" customHeight="1" x14ac:dyDescent="0.2">
      <c r="A574" s="651"/>
      <c r="B574" s="651"/>
      <c r="C574" s="8"/>
      <c r="D574" s="8"/>
      <c r="E574" s="8"/>
      <c r="F574" s="8"/>
      <c r="G574" s="8"/>
      <c r="H574" s="8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</row>
    <row r="575" spans="1:20" ht="12" customHeight="1" x14ac:dyDescent="0.2">
      <c r="A575" s="651"/>
      <c r="B575" s="651"/>
      <c r="C575" s="8"/>
      <c r="D575" s="8"/>
      <c r="E575" s="8"/>
      <c r="F575" s="8"/>
      <c r="G575" s="8"/>
      <c r="H575" s="8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</row>
    <row r="576" spans="1:20" ht="12" customHeight="1" x14ac:dyDescent="0.2">
      <c r="A576" s="651"/>
      <c r="B576" s="651"/>
      <c r="C576" s="8"/>
      <c r="D576" s="8"/>
      <c r="E576" s="8"/>
      <c r="F576" s="8"/>
      <c r="G576" s="8"/>
      <c r="H576" s="8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</row>
    <row r="577" spans="1:20" ht="12" customHeight="1" x14ac:dyDescent="0.2">
      <c r="A577" s="651"/>
      <c r="B577" s="651"/>
      <c r="C577" s="8"/>
      <c r="D577" s="8"/>
      <c r="E577" s="8"/>
      <c r="F577" s="8"/>
      <c r="G577" s="8"/>
      <c r="H577" s="8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</row>
    <row r="578" spans="1:20" ht="12" customHeight="1" x14ac:dyDescent="0.2">
      <c r="A578" s="651"/>
      <c r="B578" s="651"/>
      <c r="C578" s="8"/>
      <c r="D578" s="8"/>
      <c r="E578" s="8"/>
      <c r="F578" s="8"/>
      <c r="G578" s="8"/>
      <c r="H578" s="8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</row>
    <row r="579" spans="1:20" ht="12" customHeight="1" x14ac:dyDescent="0.2">
      <c r="A579" s="651"/>
      <c r="B579" s="651"/>
      <c r="C579" s="8"/>
      <c r="D579" s="8"/>
      <c r="E579" s="8"/>
      <c r="F579" s="8"/>
      <c r="G579" s="8"/>
      <c r="H579" s="8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</row>
    <row r="580" spans="1:20" ht="12" customHeight="1" x14ac:dyDescent="0.2">
      <c r="A580" s="651"/>
      <c r="B580" s="651"/>
      <c r="C580" s="8"/>
      <c r="D580" s="8"/>
      <c r="E580" s="8"/>
      <c r="F580" s="8"/>
      <c r="G580" s="8"/>
      <c r="H580" s="8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</row>
    <row r="581" spans="1:20" ht="12" customHeight="1" x14ac:dyDescent="0.2">
      <c r="A581" s="651"/>
      <c r="B581" s="651"/>
      <c r="C581" s="8"/>
      <c r="D581" s="8"/>
      <c r="E581" s="8"/>
      <c r="F581" s="8"/>
      <c r="G581" s="8"/>
      <c r="H581" s="8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</row>
    <row r="582" spans="1:20" ht="12" customHeight="1" x14ac:dyDescent="0.2">
      <c r="A582" s="651"/>
      <c r="B582" s="651"/>
      <c r="C582" s="8"/>
      <c r="D582" s="8"/>
      <c r="E582" s="8"/>
      <c r="F582" s="8"/>
      <c r="G582" s="8"/>
      <c r="H582" s="8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</row>
    <row r="583" spans="1:20" ht="12" customHeight="1" x14ac:dyDescent="0.2">
      <c r="A583" s="651"/>
      <c r="B583" s="651"/>
      <c r="C583" s="8"/>
      <c r="D583" s="8"/>
      <c r="E583" s="8"/>
      <c r="F583" s="8"/>
      <c r="G583" s="8"/>
      <c r="H583" s="8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</row>
    <row r="584" spans="1:20" ht="12" customHeight="1" x14ac:dyDescent="0.2">
      <c r="A584" s="651"/>
      <c r="B584" s="651"/>
      <c r="C584" s="8"/>
      <c r="D584" s="8"/>
      <c r="E584" s="8"/>
      <c r="F584" s="8"/>
      <c r="G584" s="8"/>
      <c r="H584" s="8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</row>
    <row r="585" spans="1:20" ht="12" customHeight="1" x14ac:dyDescent="0.2">
      <c r="A585" s="651"/>
      <c r="B585" s="651"/>
      <c r="C585" s="8"/>
      <c r="D585" s="8"/>
      <c r="E585" s="8"/>
      <c r="F585" s="8"/>
      <c r="G585" s="8"/>
      <c r="H585" s="8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</row>
    <row r="586" spans="1:20" ht="12" customHeight="1" x14ac:dyDescent="0.2">
      <c r="A586" s="651"/>
      <c r="B586" s="651"/>
      <c r="C586" s="8"/>
      <c r="D586" s="8"/>
      <c r="E586" s="8"/>
      <c r="F586" s="8"/>
      <c r="G586" s="8"/>
      <c r="H586" s="8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</row>
    <row r="587" spans="1:20" ht="12" customHeight="1" x14ac:dyDescent="0.2">
      <c r="A587" s="651"/>
      <c r="B587" s="651"/>
      <c r="C587" s="8"/>
      <c r="D587" s="8"/>
      <c r="E587" s="8"/>
      <c r="F587" s="8"/>
      <c r="G587" s="8"/>
      <c r="H587" s="8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</row>
    <row r="588" spans="1:20" ht="12" customHeight="1" x14ac:dyDescent="0.2">
      <c r="A588" s="651"/>
      <c r="B588" s="651"/>
      <c r="C588" s="8"/>
      <c r="D588" s="8"/>
      <c r="E588" s="8"/>
      <c r="F588" s="8"/>
      <c r="G588" s="8"/>
      <c r="H588" s="8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</row>
    <row r="589" spans="1:20" ht="12" customHeight="1" x14ac:dyDescent="0.2">
      <c r="A589" s="651"/>
      <c r="B589" s="651"/>
      <c r="C589" s="8"/>
      <c r="D589" s="8"/>
      <c r="E589" s="8"/>
      <c r="F589" s="8"/>
      <c r="G589" s="8"/>
      <c r="H589" s="8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</row>
    <row r="590" spans="1:20" ht="12" customHeight="1" x14ac:dyDescent="0.2">
      <c r="A590" s="651"/>
      <c r="B590" s="651"/>
      <c r="C590" s="8"/>
      <c r="D590" s="8"/>
      <c r="E590" s="8"/>
      <c r="F590" s="8"/>
      <c r="G590" s="8"/>
      <c r="H590" s="8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</row>
    <row r="591" spans="1:20" ht="12" customHeight="1" x14ac:dyDescent="0.2">
      <c r="A591" s="651"/>
      <c r="B591" s="651"/>
      <c r="C591" s="8"/>
      <c r="D591" s="8"/>
      <c r="E591" s="8"/>
      <c r="F591" s="8"/>
      <c r="G591" s="8"/>
      <c r="H591" s="8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</row>
    <row r="592" spans="1:20" ht="12" customHeight="1" x14ac:dyDescent="0.2">
      <c r="A592" s="651"/>
      <c r="B592" s="651"/>
      <c r="C592" s="8"/>
      <c r="D592" s="8"/>
      <c r="E592" s="8"/>
      <c r="F592" s="8"/>
      <c r="G592" s="8"/>
      <c r="H592" s="8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</row>
    <row r="593" spans="1:20" ht="12" customHeight="1" x14ac:dyDescent="0.2">
      <c r="A593" s="651"/>
      <c r="B593" s="651"/>
      <c r="C593" s="8"/>
      <c r="D593" s="8"/>
      <c r="E593" s="8"/>
      <c r="F593" s="8"/>
      <c r="G593" s="8"/>
      <c r="H593" s="8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</row>
    <row r="594" spans="1:20" ht="12" customHeight="1" x14ac:dyDescent="0.2">
      <c r="A594" s="651"/>
      <c r="B594" s="651"/>
      <c r="C594" s="8"/>
      <c r="D594" s="8"/>
      <c r="E594" s="8"/>
      <c r="F594" s="8"/>
      <c r="G594" s="8"/>
      <c r="H594" s="8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</row>
    <row r="595" spans="1:20" ht="12" customHeight="1" x14ac:dyDescent="0.2">
      <c r="A595" s="651"/>
      <c r="B595" s="651"/>
      <c r="C595" s="8"/>
      <c r="D595" s="8"/>
      <c r="E595" s="8"/>
      <c r="F595" s="8"/>
      <c r="G595" s="8"/>
      <c r="H595" s="8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</row>
    <row r="596" spans="1:20" ht="12" customHeight="1" x14ac:dyDescent="0.2">
      <c r="A596" s="651"/>
      <c r="B596" s="651"/>
      <c r="C596" s="8"/>
      <c r="D596" s="8"/>
      <c r="E596" s="8"/>
      <c r="F596" s="8"/>
      <c r="G596" s="8"/>
      <c r="H596" s="8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</row>
    <row r="597" spans="1:20" ht="12" customHeight="1" x14ac:dyDescent="0.2">
      <c r="A597" s="651"/>
      <c r="B597" s="651"/>
      <c r="C597" s="8"/>
      <c r="D597" s="8"/>
      <c r="E597" s="8"/>
      <c r="F597" s="8"/>
      <c r="G597" s="8"/>
      <c r="H597" s="8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</row>
    <row r="598" spans="1:20" ht="12" customHeight="1" x14ac:dyDescent="0.2">
      <c r="A598" s="651"/>
      <c r="B598" s="651"/>
      <c r="C598" s="8"/>
      <c r="D598" s="8"/>
      <c r="E598" s="8"/>
      <c r="F598" s="8"/>
      <c r="G598" s="8"/>
      <c r="H598" s="8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</row>
    <row r="599" spans="1:20" ht="12" customHeight="1" x14ac:dyDescent="0.2">
      <c r="A599" s="651"/>
      <c r="B599" s="651"/>
      <c r="C599" s="8"/>
      <c r="D599" s="8"/>
      <c r="E599" s="8"/>
      <c r="F599" s="8"/>
      <c r="G599" s="8"/>
      <c r="H599" s="8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</row>
    <row r="600" spans="1:20" ht="12" customHeight="1" x14ac:dyDescent="0.2">
      <c r="A600" s="651"/>
      <c r="B600" s="651"/>
      <c r="C600" s="8"/>
      <c r="D600" s="8"/>
      <c r="E600" s="8"/>
      <c r="F600" s="8"/>
      <c r="G600" s="8"/>
      <c r="H600" s="8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</row>
    <row r="601" spans="1:20" ht="12" customHeight="1" x14ac:dyDescent="0.2">
      <c r="A601" s="651"/>
      <c r="B601" s="651"/>
      <c r="C601" s="8"/>
      <c r="D601" s="8"/>
      <c r="E601" s="8"/>
      <c r="F601" s="8"/>
      <c r="G601" s="8"/>
      <c r="H601" s="8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</row>
    <row r="602" spans="1:20" ht="12" customHeight="1" x14ac:dyDescent="0.2">
      <c r="A602" s="651"/>
      <c r="B602" s="651"/>
      <c r="C602" s="8"/>
      <c r="D602" s="8"/>
      <c r="E602" s="8"/>
      <c r="F602" s="8"/>
      <c r="G602" s="8"/>
      <c r="H602" s="8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</row>
    <row r="603" spans="1:20" ht="12" customHeight="1" x14ac:dyDescent="0.2">
      <c r="A603" s="651"/>
      <c r="B603" s="651"/>
      <c r="C603" s="8"/>
      <c r="D603" s="8"/>
      <c r="E603" s="8"/>
      <c r="F603" s="8"/>
      <c r="G603" s="8"/>
      <c r="H603" s="8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</row>
    <row r="604" spans="1:20" ht="12" customHeight="1" x14ac:dyDescent="0.2">
      <c r="A604" s="651"/>
      <c r="B604" s="651"/>
      <c r="C604" s="8"/>
      <c r="D604" s="8"/>
      <c r="E604" s="8"/>
      <c r="F604" s="8"/>
      <c r="G604" s="8"/>
      <c r="H604" s="8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</row>
    <row r="605" spans="1:20" ht="12" customHeight="1" x14ac:dyDescent="0.2">
      <c r="A605" s="651"/>
      <c r="B605" s="651"/>
      <c r="C605" s="8"/>
      <c r="D605" s="8"/>
      <c r="E605" s="8"/>
      <c r="F605" s="8"/>
      <c r="G605" s="8"/>
      <c r="H605" s="8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</row>
    <row r="606" spans="1:20" ht="12" customHeight="1" x14ac:dyDescent="0.2">
      <c r="A606" s="651"/>
      <c r="B606" s="651"/>
      <c r="C606" s="8"/>
      <c r="D606" s="8"/>
      <c r="E606" s="8"/>
      <c r="F606" s="8"/>
      <c r="G606" s="8"/>
      <c r="H606" s="8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</row>
    <row r="607" spans="1:20" ht="12" customHeight="1" x14ac:dyDescent="0.2">
      <c r="A607" s="651"/>
      <c r="B607" s="651"/>
      <c r="C607" s="8"/>
      <c r="D607" s="8"/>
      <c r="E607" s="8"/>
      <c r="F607" s="8"/>
      <c r="G607" s="8"/>
      <c r="H607" s="8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</row>
    <row r="608" spans="1:20" ht="12" customHeight="1" x14ac:dyDescent="0.2">
      <c r="A608" s="651"/>
      <c r="B608" s="651"/>
      <c r="C608" s="8"/>
      <c r="D608" s="8"/>
      <c r="E608" s="8"/>
      <c r="F608" s="8"/>
      <c r="G608" s="8"/>
      <c r="H608" s="8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</row>
    <row r="609" spans="1:20" ht="12" customHeight="1" x14ac:dyDescent="0.2">
      <c r="A609" s="651"/>
      <c r="B609" s="651"/>
      <c r="C609" s="8"/>
      <c r="D609" s="8"/>
      <c r="E609" s="8"/>
      <c r="F609" s="8"/>
      <c r="G609" s="8"/>
      <c r="H609" s="8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</row>
    <row r="610" spans="1:20" ht="12" customHeight="1" x14ac:dyDescent="0.2">
      <c r="A610" s="651"/>
      <c r="B610" s="651"/>
      <c r="C610" s="8"/>
      <c r="D610" s="8"/>
      <c r="E610" s="8"/>
      <c r="F610" s="8"/>
      <c r="G610" s="8"/>
      <c r="H610" s="8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</row>
    <row r="611" spans="1:20" ht="12" customHeight="1" x14ac:dyDescent="0.2">
      <c r="A611" s="651"/>
      <c r="B611" s="651"/>
      <c r="C611" s="8"/>
      <c r="D611" s="8"/>
      <c r="E611" s="8"/>
      <c r="F611" s="8"/>
      <c r="G611" s="8"/>
      <c r="H611" s="8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</row>
    <row r="612" spans="1:20" ht="12" customHeight="1" x14ac:dyDescent="0.2">
      <c r="A612" s="651"/>
      <c r="B612" s="651"/>
      <c r="C612" s="8"/>
      <c r="D612" s="8"/>
      <c r="E612" s="8"/>
      <c r="F612" s="8"/>
      <c r="G612" s="8"/>
      <c r="H612" s="8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</row>
    <row r="613" spans="1:20" ht="12" customHeight="1" x14ac:dyDescent="0.2">
      <c r="A613" s="651"/>
      <c r="B613" s="651"/>
      <c r="C613" s="8"/>
      <c r="D613" s="8"/>
      <c r="E613" s="8"/>
      <c r="F613" s="8"/>
      <c r="G613" s="8"/>
      <c r="H613" s="8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</row>
    <row r="614" spans="1:20" ht="12" customHeight="1" x14ac:dyDescent="0.2">
      <c r="A614" s="651"/>
      <c r="B614" s="651"/>
      <c r="C614" s="8"/>
      <c r="D614" s="8"/>
      <c r="E614" s="8"/>
      <c r="F614" s="8"/>
      <c r="G614" s="8"/>
      <c r="H614" s="8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</row>
    <row r="615" spans="1:20" ht="12" customHeight="1" x14ac:dyDescent="0.2">
      <c r="A615" s="651"/>
      <c r="B615" s="651"/>
      <c r="C615" s="8"/>
      <c r="D615" s="8"/>
      <c r="E615" s="8"/>
      <c r="F615" s="8"/>
      <c r="G615" s="8"/>
      <c r="H615" s="8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</row>
    <row r="616" spans="1:20" ht="12" customHeight="1" x14ac:dyDescent="0.2">
      <c r="A616" s="651"/>
      <c r="B616" s="651"/>
      <c r="C616" s="8"/>
      <c r="D616" s="8"/>
      <c r="E616" s="8"/>
      <c r="F616" s="8"/>
      <c r="G616" s="8"/>
      <c r="H616" s="8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</row>
    <row r="617" spans="1:20" ht="12" customHeight="1" x14ac:dyDescent="0.2">
      <c r="A617" s="651"/>
      <c r="B617" s="651"/>
      <c r="C617" s="8"/>
      <c r="D617" s="8"/>
      <c r="E617" s="8"/>
      <c r="F617" s="8"/>
      <c r="G617" s="8"/>
      <c r="H617" s="8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</row>
    <row r="618" spans="1:20" ht="12" customHeight="1" x14ac:dyDescent="0.2">
      <c r="A618" s="651"/>
      <c r="B618" s="651"/>
      <c r="C618" s="8"/>
      <c r="D618" s="8"/>
      <c r="E618" s="8"/>
      <c r="F618" s="8"/>
      <c r="G618" s="8"/>
      <c r="H618" s="8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</row>
    <row r="619" spans="1:20" ht="12" customHeight="1" x14ac:dyDescent="0.2">
      <c r="A619" s="651"/>
      <c r="B619" s="651"/>
      <c r="C619" s="8"/>
      <c r="D619" s="8"/>
      <c r="E619" s="8"/>
      <c r="F619" s="8"/>
      <c r="G619" s="8"/>
      <c r="H619" s="8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</row>
    <row r="620" spans="1:20" ht="12" customHeight="1" x14ac:dyDescent="0.2">
      <c r="A620" s="651"/>
      <c r="B620" s="651"/>
      <c r="C620" s="8"/>
      <c r="D620" s="8"/>
      <c r="E620" s="8"/>
      <c r="F620" s="8"/>
      <c r="G620" s="8"/>
      <c r="H620" s="8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</row>
    <row r="621" spans="1:20" ht="12" customHeight="1" x14ac:dyDescent="0.2">
      <c r="A621" s="651"/>
      <c r="B621" s="651"/>
      <c r="C621" s="8"/>
      <c r="D621" s="8"/>
      <c r="E621" s="8"/>
      <c r="F621" s="8"/>
      <c r="G621" s="8"/>
      <c r="H621" s="8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</row>
    <row r="622" spans="1:20" ht="12" customHeight="1" x14ac:dyDescent="0.2">
      <c r="A622" s="651"/>
      <c r="B622" s="651"/>
      <c r="C622" s="8"/>
      <c r="D622" s="8"/>
      <c r="E622" s="8"/>
      <c r="F622" s="8"/>
      <c r="G622" s="8"/>
      <c r="H622" s="8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</row>
    <row r="623" spans="1:20" ht="12" customHeight="1" x14ac:dyDescent="0.2">
      <c r="A623" s="651"/>
      <c r="B623" s="651"/>
      <c r="C623" s="8"/>
      <c r="D623" s="8"/>
      <c r="E623" s="8"/>
      <c r="F623" s="8"/>
      <c r="G623" s="8"/>
      <c r="H623" s="8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</row>
    <row r="624" spans="1:20" ht="12" customHeight="1" x14ac:dyDescent="0.2">
      <c r="A624" s="651"/>
      <c r="B624" s="651"/>
      <c r="C624" s="8"/>
      <c r="D624" s="8"/>
      <c r="E624" s="8"/>
      <c r="F624" s="8"/>
      <c r="G624" s="8"/>
      <c r="H624" s="8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</row>
    <row r="625" spans="1:20" ht="12" customHeight="1" x14ac:dyDescent="0.2">
      <c r="A625" s="651"/>
      <c r="B625" s="651"/>
      <c r="C625" s="8"/>
      <c r="D625" s="8"/>
      <c r="E625" s="8"/>
      <c r="F625" s="8"/>
      <c r="G625" s="8"/>
      <c r="H625" s="8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</row>
    <row r="626" spans="1:20" ht="12" customHeight="1" x14ac:dyDescent="0.2">
      <c r="A626" s="651"/>
      <c r="B626" s="651"/>
      <c r="C626" s="8"/>
      <c r="D626" s="8"/>
      <c r="E626" s="8"/>
      <c r="F626" s="8"/>
      <c r="G626" s="8"/>
      <c r="H626" s="8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</row>
    <row r="627" spans="1:20" ht="12" customHeight="1" x14ac:dyDescent="0.2">
      <c r="A627" s="651"/>
      <c r="B627" s="651"/>
      <c r="C627" s="8"/>
      <c r="D627" s="8"/>
      <c r="E627" s="8"/>
      <c r="F627" s="8"/>
      <c r="G627" s="8"/>
      <c r="H627" s="8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</row>
    <row r="628" spans="1:20" ht="12" customHeight="1" x14ac:dyDescent="0.2">
      <c r="A628" s="651"/>
      <c r="B628" s="651"/>
      <c r="C628" s="8"/>
      <c r="D628" s="8"/>
      <c r="E628" s="8"/>
      <c r="F628" s="8"/>
      <c r="G628" s="8"/>
      <c r="H628" s="8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</row>
    <row r="629" spans="1:20" ht="12" customHeight="1" x14ac:dyDescent="0.2">
      <c r="A629" s="651"/>
      <c r="B629" s="651"/>
      <c r="C629" s="8"/>
      <c r="D629" s="8"/>
      <c r="E629" s="8"/>
      <c r="F629" s="8"/>
      <c r="G629" s="8"/>
      <c r="H629" s="8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</row>
    <row r="630" spans="1:20" ht="12" customHeight="1" x14ac:dyDescent="0.2">
      <c r="A630" s="651"/>
      <c r="B630" s="651"/>
      <c r="C630" s="8"/>
      <c r="D630" s="8"/>
      <c r="E630" s="8"/>
      <c r="F630" s="8"/>
      <c r="G630" s="8"/>
      <c r="H630" s="8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</row>
    <row r="631" spans="1:20" ht="12" customHeight="1" x14ac:dyDescent="0.2">
      <c r="A631" s="651"/>
      <c r="B631" s="651"/>
      <c r="C631" s="8"/>
      <c r="D631" s="8"/>
      <c r="E631" s="8"/>
      <c r="F631" s="8"/>
      <c r="G631" s="8"/>
      <c r="H631" s="8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</row>
    <row r="632" spans="1:20" ht="12" customHeight="1" x14ac:dyDescent="0.2">
      <c r="A632" s="651"/>
      <c r="B632" s="651"/>
      <c r="C632" s="8"/>
      <c r="D632" s="8"/>
      <c r="E632" s="8"/>
      <c r="F632" s="8"/>
      <c r="G632" s="8"/>
      <c r="H632" s="8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</row>
    <row r="633" spans="1:20" ht="12" customHeight="1" x14ac:dyDescent="0.2">
      <c r="A633" s="651"/>
      <c r="B633" s="651"/>
      <c r="C633" s="8"/>
      <c r="D633" s="8"/>
      <c r="E633" s="8"/>
      <c r="F633" s="8"/>
      <c r="G633" s="8"/>
      <c r="H633" s="8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</row>
    <row r="634" spans="1:20" ht="12" customHeight="1" x14ac:dyDescent="0.2">
      <c r="A634" s="651"/>
      <c r="B634" s="651"/>
      <c r="C634" s="8"/>
      <c r="D634" s="8"/>
      <c r="E634" s="8"/>
      <c r="F634" s="8"/>
      <c r="G634" s="8"/>
      <c r="H634" s="8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</row>
    <row r="635" spans="1:20" ht="12" customHeight="1" x14ac:dyDescent="0.2">
      <c r="A635" s="651"/>
      <c r="B635" s="651"/>
      <c r="C635" s="8"/>
      <c r="D635" s="8"/>
      <c r="E635" s="8"/>
      <c r="F635" s="8"/>
      <c r="G635" s="8"/>
      <c r="H635" s="8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</row>
    <row r="636" spans="1:20" ht="12" customHeight="1" x14ac:dyDescent="0.2">
      <c r="A636" s="651"/>
      <c r="B636" s="651"/>
      <c r="C636" s="8"/>
      <c r="D636" s="8"/>
      <c r="E636" s="8"/>
      <c r="F636" s="8"/>
      <c r="G636" s="8"/>
      <c r="H636" s="8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</row>
    <row r="637" spans="1:20" ht="12" customHeight="1" x14ac:dyDescent="0.2">
      <c r="A637" s="651"/>
      <c r="B637" s="651"/>
      <c r="C637" s="8"/>
      <c r="D637" s="8"/>
      <c r="E637" s="8"/>
      <c r="F637" s="8"/>
      <c r="G637" s="8"/>
      <c r="H637" s="8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</row>
    <row r="638" spans="1:20" ht="12" customHeight="1" x14ac:dyDescent="0.2">
      <c r="A638" s="651"/>
      <c r="B638" s="651"/>
      <c r="C638" s="8"/>
      <c r="D638" s="8"/>
      <c r="E638" s="8"/>
      <c r="F638" s="8"/>
      <c r="G638" s="8"/>
      <c r="H638" s="8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</row>
    <row r="639" spans="1:20" ht="12" customHeight="1" x14ac:dyDescent="0.2">
      <c r="A639" s="651"/>
      <c r="B639" s="651"/>
      <c r="C639" s="8"/>
      <c r="D639" s="8"/>
      <c r="E639" s="8"/>
      <c r="F639" s="8"/>
      <c r="G639" s="8"/>
      <c r="H639" s="8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</row>
    <row r="640" spans="1:20" ht="12" customHeight="1" x14ac:dyDescent="0.2">
      <c r="A640" s="651"/>
      <c r="B640" s="651"/>
      <c r="C640" s="8"/>
      <c r="D640" s="8"/>
      <c r="E640" s="8"/>
      <c r="F640" s="8"/>
      <c r="G640" s="8"/>
      <c r="H640" s="8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</row>
    <row r="641" spans="1:20" ht="12" customHeight="1" x14ac:dyDescent="0.2">
      <c r="A641" s="651"/>
      <c r="B641" s="651"/>
      <c r="C641" s="8"/>
      <c r="D641" s="8"/>
      <c r="E641" s="8"/>
      <c r="F641" s="8"/>
      <c r="G641" s="8"/>
      <c r="H641" s="8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</row>
    <row r="642" spans="1:20" ht="12" customHeight="1" x14ac:dyDescent="0.2">
      <c r="A642" s="651"/>
      <c r="B642" s="651"/>
      <c r="C642" s="8"/>
      <c r="D642" s="8"/>
      <c r="E642" s="8"/>
      <c r="F642" s="8"/>
      <c r="G642" s="8"/>
      <c r="H642" s="8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</row>
    <row r="643" spans="1:20" ht="12" customHeight="1" x14ac:dyDescent="0.2">
      <c r="A643" s="651"/>
      <c r="B643" s="651"/>
      <c r="C643" s="8"/>
      <c r="D643" s="8"/>
      <c r="E643" s="8"/>
      <c r="F643" s="8"/>
      <c r="G643" s="8"/>
      <c r="H643" s="8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</row>
    <row r="644" spans="1:20" ht="12" customHeight="1" x14ac:dyDescent="0.2">
      <c r="A644" s="651"/>
      <c r="B644" s="651"/>
      <c r="C644" s="8"/>
      <c r="D644" s="8"/>
      <c r="E644" s="8"/>
      <c r="F644" s="8"/>
      <c r="G644" s="8"/>
      <c r="H644" s="8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</row>
    <row r="645" spans="1:20" ht="12" customHeight="1" x14ac:dyDescent="0.2">
      <c r="A645" s="651"/>
      <c r="B645" s="651"/>
      <c r="C645" s="8"/>
      <c r="D645" s="8"/>
      <c r="E645" s="8"/>
      <c r="F645" s="8"/>
      <c r="G645" s="8"/>
      <c r="H645" s="8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</row>
    <row r="646" spans="1:20" ht="12" customHeight="1" x14ac:dyDescent="0.2">
      <c r="A646" s="651"/>
      <c r="B646" s="651"/>
      <c r="C646" s="8"/>
      <c r="D646" s="8"/>
      <c r="E646" s="8"/>
      <c r="F646" s="8"/>
      <c r="G646" s="8"/>
      <c r="H646" s="8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</row>
    <row r="647" spans="1:20" ht="12" customHeight="1" x14ac:dyDescent="0.2">
      <c r="A647" s="651"/>
      <c r="B647" s="651"/>
      <c r="C647" s="8"/>
      <c r="D647" s="8"/>
      <c r="E647" s="8"/>
      <c r="F647" s="8"/>
      <c r="G647" s="8"/>
      <c r="H647" s="8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</row>
    <row r="648" spans="1:20" ht="12" customHeight="1" x14ac:dyDescent="0.2">
      <c r="A648" s="651"/>
      <c r="B648" s="651"/>
      <c r="C648" s="8"/>
      <c r="D648" s="8"/>
      <c r="E648" s="8"/>
      <c r="F648" s="8"/>
      <c r="G648" s="8"/>
      <c r="H648" s="8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</row>
    <row r="649" spans="1:20" ht="12" customHeight="1" x14ac:dyDescent="0.2">
      <c r="A649" s="651"/>
      <c r="B649" s="651"/>
      <c r="C649" s="8"/>
      <c r="D649" s="8"/>
      <c r="E649" s="8"/>
      <c r="F649" s="8"/>
      <c r="G649" s="8"/>
      <c r="H649" s="8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</row>
    <row r="650" spans="1:20" ht="12" customHeight="1" x14ac:dyDescent="0.2">
      <c r="A650" s="651"/>
      <c r="B650" s="651"/>
      <c r="C650" s="8"/>
      <c r="D650" s="8"/>
      <c r="E650" s="8"/>
      <c r="F650" s="8"/>
      <c r="G650" s="8"/>
      <c r="H650" s="8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</row>
    <row r="651" spans="1:20" ht="12" customHeight="1" x14ac:dyDescent="0.2">
      <c r="A651" s="651"/>
      <c r="B651" s="651"/>
      <c r="C651" s="8"/>
      <c r="D651" s="8"/>
      <c r="E651" s="8"/>
      <c r="F651" s="8"/>
      <c r="G651" s="8"/>
      <c r="H651" s="8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</row>
    <row r="652" spans="1:20" ht="12" customHeight="1" x14ac:dyDescent="0.2">
      <c r="A652" s="651"/>
      <c r="B652" s="651"/>
      <c r="C652" s="8"/>
      <c r="D652" s="8"/>
      <c r="E652" s="8"/>
      <c r="F652" s="8"/>
      <c r="G652" s="8"/>
      <c r="H652" s="8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</row>
    <row r="653" spans="1:20" ht="12" customHeight="1" x14ac:dyDescent="0.2">
      <c r="A653" s="651"/>
      <c r="B653" s="651"/>
      <c r="C653" s="8"/>
      <c r="D653" s="8"/>
      <c r="E653" s="8"/>
      <c r="F653" s="8"/>
      <c r="G653" s="8"/>
      <c r="H653" s="8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</row>
    <row r="654" spans="1:20" ht="12" customHeight="1" x14ac:dyDescent="0.2">
      <c r="A654" s="651"/>
      <c r="B654" s="651"/>
      <c r="C654" s="8"/>
      <c r="D654" s="8"/>
      <c r="E654" s="8"/>
      <c r="F654" s="8"/>
      <c r="G654" s="8"/>
      <c r="H654" s="8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</row>
    <row r="655" spans="1:20" ht="12" customHeight="1" x14ac:dyDescent="0.2">
      <c r="A655" s="651"/>
      <c r="B655" s="651"/>
      <c r="C655" s="8"/>
      <c r="D655" s="8"/>
      <c r="E655" s="8"/>
      <c r="F655" s="8"/>
      <c r="G655" s="8"/>
      <c r="H655" s="8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</row>
    <row r="656" spans="1:20" ht="12" customHeight="1" x14ac:dyDescent="0.2">
      <c r="A656" s="651"/>
      <c r="B656" s="651"/>
      <c r="C656" s="8"/>
      <c r="D656" s="8"/>
      <c r="E656" s="8"/>
      <c r="F656" s="8"/>
      <c r="G656" s="8"/>
      <c r="H656" s="8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</row>
    <row r="657" spans="1:20" ht="12" customHeight="1" x14ac:dyDescent="0.2">
      <c r="A657" s="651"/>
      <c r="B657" s="651"/>
      <c r="C657" s="8"/>
      <c r="D657" s="8"/>
      <c r="E657" s="8"/>
      <c r="F657" s="8"/>
      <c r="G657" s="8"/>
      <c r="H657" s="8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</row>
    <row r="658" spans="1:20" ht="12" customHeight="1" x14ac:dyDescent="0.2">
      <c r="A658" s="651"/>
      <c r="B658" s="651"/>
      <c r="C658" s="8"/>
      <c r="D658" s="8"/>
      <c r="E658" s="8"/>
      <c r="F658" s="8"/>
      <c r="G658" s="8"/>
      <c r="H658" s="8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</row>
    <row r="659" spans="1:20" ht="12" customHeight="1" x14ac:dyDescent="0.2">
      <c r="A659" s="651"/>
      <c r="B659" s="651"/>
      <c r="C659" s="8"/>
      <c r="D659" s="8"/>
      <c r="E659" s="8"/>
      <c r="F659" s="8"/>
      <c r="G659" s="8"/>
      <c r="H659" s="8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</row>
    <row r="660" spans="1:20" ht="12" customHeight="1" x14ac:dyDescent="0.2">
      <c r="A660" s="651"/>
      <c r="B660" s="651"/>
      <c r="C660" s="8"/>
      <c r="D660" s="8"/>
      <c r="E660" s="8"/>
      <c r="F660" s="8"/>
      <c r="G660" s="8"/>
      <c r="H660" s="8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</row>
    <row r="661" spans="1:20" ht="12" customHeight="1" x14ac:dyDescent="0.2">
      <c r="A661" s="651"/>
      <c r="B661" s="651"/>
      <c r="C661" s="8"/>
      <c r="D661" s="8"/>
      <c r="E661" s="8"/>
      <c r="F661" s="8"/>
      <c r="G661" s="8"/>
      <c r="H661" s="8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</row>
    <row r="662" spans="1:20" ht="12" customHeight="1" x14ac:dyDescent="0.2">
      <c r="A662" s="651"/>
      <c r="B662" s="651"/>
      <c r="C662" s="8"/>
      <c r="D662" s="8"/>
      <c r="E662" s="8"/>
      <c r="F662" s="8"/>
      <c r="G662" s="8"/>
      <c r="H662" s="8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</row>
    <row r="663" spans="1:20" ht="12" customHeight="1" x14ac:dyDescent="0.2">
      <c r="A663" s="651"/>
      <c r="B663" s="651"/>
      <c r="C663" s="8"/>
      <c r="D663" s="8"/>
      <c r="E663" s="8"/>
      <c r="F663" s="8"/>
      <c r="G663" s="8"/>
      <c r="H663" s="8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</row>
    <row r="664" spans="1:20" ht="12" customHeight="1" x14ac:dyDescent="0.2">
      <c r="A664" s="651"/>
      <c r="B664" s="651"/>
      <c r="C664" s="8"/>
      <c r="D664" s="8"/>
      <c r="E664" s="8"/>
      <c r="F664" s="8"/>
      <c r="G664" s="8"/>
      <c r="H664" s="8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</row>
    <row r="665" spans="1:20" ht="12" customHeight="1" x14ac:dyDescent="0.2">
      <c r="A665" s="651"/>
      <c r="B665" s="651"/>
      <c r="C665" s="8"/>
      <c r="D665" s="8"/>
      <c r="E665" s="8"/>
      <c r="F665" s="8"/>
      <c r="G665" s="8"/>
      <c r="H665" s="8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</row>
    <row r="666" spans="1:20" ht="12" customHeight="1" x14ac:dyDescent="0.2">
      <c r="A666" s="651"/>
      <c r="B666" s="651"/>
      <c r="C666" s="8"/>
      <c r="D666" s="8"/>
      <c r="E666" s="8"/>
      <c r="F666" s="8"/>
      <c r="G666" s="8"/>
      <c r="H666" s="8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</row>
    <row r="667" spans="1:20" ht="12" customHeight="1" x14ac:dyDescent="0.2">
      <c r="A667" s="651"/>
      <c r="B667" s="651"/>
      <c r="C667" s="8"/>
      <c r="D667" s="8"/>
      <c r="E667" s="8"/>
      <c r="F667" s="8"/>
      <c r="G667" s="8"/>
      <c r="H667" s="8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</row>
    <row r="668" spans="1:20" ht="12" customHeight="1" x14ac:dyDescent="0.2">
      <c r="A668" s="651"/>
      <c r="B668" s="651"/>
      <c r="C668" s="8"/>
      <c r="D668" s="8"/>
      <c r="E668" s="8"/>
      <c r="F668" s="8"/>
      <c r="G668" s="8"/>
      <c r="H668" s="8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</row>
    <row r="669" spans="1:20" ht="12" customHeight="1" x14ac:dyDescent="0.2">
      <c r="A669" s="651"/>
      <c r="B669" s="651"/>
      <c r="C669" s="8"/>
      <c r="D669" s="8"/>
      <c r="E669" s="8"/>
      <c r="F669" s="8"/>
      <c r="G669" s="8"/>
      <c r="H669" s="8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</row>
    <row r="670" spans="1:20" ht="12" customHeight="1" x14ac:dyDescent="0.2">
      <c r="A670" s="651"/>
      <c r="B670" s="651"/>
      <c r="C670" s="8"/>
      <c r="D670" s="8"/>
      <c r="E670" s="8"/>
      <c r="F670" s="8"/>
      <c r="G670" s="8"/>
      <c r="H670" s="8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</row>
    <row r="671" spans="1:20" ht="12" customHeight="1" x14ac:dyDescent="0.2">
      <c r="A671" s="651"/>
      <c r="B671" s="651"/>
      <c r="C671" s="8"/>
      <c r="D671" s="8"/>
      <c r="E671" s="8"/>
      <c r="F671" s="8"/>
      <c r="G671" s="8"/>
      <c r="H671" s="8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</row>
    <row r="672" spans="1:20" ht="12" customHeight="1" x14ac:dyDescent="0.2">
      <c r="A672" s="651"/>
      <c r="B672" s="651"/>
      <c r="C672" s="8"/>
      <c r="D672" s="8"/>
      <c r="E672" s="8"/>
      <c r="F672" s="8"/>
      <c r="G672" s="8"/>
      <c r="H672" s="8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</row>
    <row r="673" spans="1:20" ht="12" customHeight="1" x14ac:dyDescent="0.2">
      <c r="A673" s="651"/>
      <c r="B673" s="651"/>
      <c r="C673" s="8"/>
      <c r="D673" s="8"/>
      <c r="E673" s="8"/>
      <c r="F673" s="8"/>
      <c r="G673" s="8"/>
      <c r="H673" s="8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</row>
    <row r="674" spans="1:20" ht="12" customHeight="1" x14ac:dyDescent="0.2">
      <c r="A674" s="651"/>
      <c r="B674" s="651"/>
      <c r="C674" s="8"/>
      <c r="D674" s="8"/>
      <c r="E674" s="8"/>
      <c r="F674" s="8"/>
      <c r="G674" s="8"/>
      <c r="H674" s="8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</row>
    <row r="675" spans="1:20" ht="12" customHeight="1" x14ac:dyDescent="0.2">
      <c r="A675" s="651"/>
      <c r="B675" s="651"/>
      <c r="C675" s="8"/>
      <c r="D675" s="8"/>
      <c r="E675" s="8"/>
      <c r="F675" s="8"/>
      <c r="G675" s="8"/>
      <c r="H675" s="8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</row>
    <row r="676" spans="1:20" ht="12" customHeight="1" x14ac:dyDescent="0.2">
      <c r="A676" s="651"/>
      <c r="B676" s="651"/>
      <c r="C676" s="8"/>
      <c r="D676" s="8"/>
      <c r="E676" s="8"/>
      <c r="F676" s="8"/>
      <c r="G676" s="8"/>
      <c r="H676" s="8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</row>
    <row r="677" spans="1:20" ht="12" customHeight="1" x14ac:dyDescent="0.2">
      <c r="A677" s="651"/>
      <c r="B677" s="651"/>
      <c r="C677" s="8"/>
      <c r="D677" s="8"/>
      <c r="E677" s="8"/>
      <c r="F677" s="8"/>
      <c r="G677" s="8"/>
      <c r="H677" s="8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</row>
    <row r="678" spans="1:20" ht="12" customHeight="1" x14ac:dyDescent="0.2">
      <c r="A678" s="651"/>
      <c r="B678" s="651"/>
      <c r="C678" s="8"/>
      <c r="D678" s="8"/>
      <c r="E678" s="8"/>
      <c r="F678" s="8"/>
      <c r="G678" s="8"/>
      <c r="H678" s="8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</row>
    <row r="679" spans="1:20" ht="12" customHeight="1" x14ac:dyDescent="0.2">
      <c r="A679" s="651"/>
      <c r="B679" s="651"/>
      <c r="C679" s="8"/>
      <c r="D679" s="8"/>
      <c r="E679" s="8"/>
      <c r="F679" s="8"/>
      <c r="G679" s="8"/>
      <c r="H679" s="8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</row>
    <row r="680" spans="1:20" ht="12" customHeight="1" x14ac:dyDescent="0.2">
      <c r="A680" s="651"/>
      <c r="B680" s="651"/>
      <c r="C680" s="8"/>
      <c r="D680" s="8"/>
      <c r="E680" s="8"/>
      <c r="F680" s="8"/>
      <c r="G680" s="8"/>
      <c r="H680" s="8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</row>
    <row r="681" spans="1:20" ht="12" customHeight="1" x14ac:dyDescent="0.2">
      <c r="A681" s="651"/>
      <c r="B681" s="651"/>
      <c r="C681" s="8"/>
      <c r="D681" s="8"/>
      <c r="E681" s="8"/>
      <c r="F681" s="8"/>
      <c r="G681" s="8"/>
      <c r="H681" s="8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</row>
    <row r="682" spans="1:20" ht="12" customHeight="1" x14ac:dyDescent="0.2">
      <c r="A682" s="651"/>
      <c r="B682" s="651"/>
      <c r="C682" s="8"/>
      <c r="D682" s="8"/>
      <c r="E682" s="8"/>
      <c r="F682" s="8"/>
      <c r="G682" s="8"/>
      <c r="H682" s="8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</row>
    <row r="683" spans="1:20" ht="12" customHeight="1" x14ac:dyDescent="0.2">
      <c r="A683" s="651"/>
      <c r="B683" s="651"/>
      <c r="C683" s="8"/>
      <c r="D683" s="8"/>
      <c r="E683" s="8"/>
      <c r="F683" s="8"/>
      <c r="G683" s="8"/>
      <c r="H683" s="8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</row>
    <row r="684" spans="1:20" ht="12" customHeight="1" x14ac:dyDescent="0.2">
      <c r="A684" s="651"/>
      <c r="B684" s="651"/>
      <c r="C684" s="8"/>
      <c r="D684" s="8"/>
      <c r="E684" s="8"/>
      <c r="F684" s="8"/>
      <c r="G684" s="8"/>
      <c r="H684" s="8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</row>
    <row r="685" spans="1:20" ht="12" customHeight="1" x14ac:dyDescent="0.2">
      <c r="A685" s="651"/>
      <c r="B685" s="651"/>
      <c r="C685" s="8"/>
      <c r="D685" s="8"/>
      <c r="E685" s="8"/>
      <c r="F685" s="8"/>
      <c r="G685" s="8"/>
      <c r="H685" s="8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</row>
    <row r="686" spans="1:20" ht="12" customHeight="1" x14ac:dyDescent="0.2">
      <c r="A686" s="651"/>
      <c r="B686" s="651"/>
      <c r="C686" s="8"/>
      <c r="D686" s="8"/>
      <c r="E686" s="8"/>
      <c r="F686" s="8"/>
      <c r="G686" s="8"/>
      <c r="H686" s="8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</row>
    <row r="687" spans="1:20" ht="12" customHeight="1" x14ac:dyDescent="0.2">
      <c r="A687" s="651"/>
      <c r="B687" s="651"/>
      <c r="C687" s="8"/>
      <c r="D687" s="8"/>
      <c r="E687" s="8"/>
      <c r="F687" s="8"/>
      <c r="G687" s="8"/>
      <c r="H687" s="8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</row>
    <row r="688" spans="1:20" ht="12" customHeight="1" x14ac:dyDescent="0.2">
      <c r="A688" s="651"/>
      <c r="B688" s="651"/>
      <c r="C688" s="8"/>
      <c r="D688" s="8"/>
      <c r="E688" s="8"/>
      <c r="F688" s="8"/>
      <c r="G688" s="8"/>
      <c r="H688" s="8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</row>
    <row r="689" spans="1:20" ht="12" customHeight="1" x14ac:dyDescent="0.2">
      <c r="A689" s="651"/>
      <c r="B689" s="651"/>
      <c r="C689" s="8"/>
      <c r="D689" s="8"/>
      <c r="E689" s="8"/>
      <c r="F689" s="8"/>
      <c r="G689" s="8"/>
      <c r="H689" s="8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</row>
    <row r="690" spans="1:20" ht="12" customHeight="1" x14ac:dyDescent="0.2">
      <c r="A690" s="651"/>
      <c r="B690" s="651"/>
      <c r="C690" s="8"/>
      <c r="D690" s="8"/>
      <c r="E690" s="8"/>
      <c r="F690" s="8"/>
      <c r="G690" s="8"/>
      <c r="H690" s="8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</row>
    <row r="691" spans="1:20" ht="12" customHeight="1" x14ac:dyDescent="0.2">
      <c r="A691" s="651"/>
      <c r="B691" s="651"/>
      <c r="C691" s="8"/>
      <c r="D691" s="8"/>
      <c r="E691" s="8"/>
      <c r="F691" s="8"/>
      <c r="G691" s="8"/>
      <c r="H691" s="8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</row>
    <row r="692" spans="1:20" ht="12" customHeight="1" x14ac:dyDescent="0.2">
      <c r="A692" s="651"/>
      <c r="B692" s="651"/>
      <c r="C692" s="8"/>
      <c r="D692" s="8"/>
      <c r="E692" s="8"/>
      <c r="F692" s="8"/>
      <c r="G692" s="8"/>
      <c r="H692" s="8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</row>
    <row r="693" spans="1:20" ht="12" customHeight="1" x14ac:dyDescent="0.2">
      <c r="A693" s="651"/>
      <c r="B693" s="651"/>
      <c r="C693" s="8"/>
      <c r="D693" s="8"/>
      <c r="E693" s="8"/>
      <c r="F693" s="8"/>
      <c r="G693" s="8"/>
      <c r="H693" s="8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</row>
    <row r="694" spans="1:20" ht="12" customHeight="1" x14ac:dyDescent="0.2">
      <c r="A694" s="651"/>
      <c r="B694" s="651"/>
      <c r="C694" s="8"/>
      <c r="D694" s="8"/>
      <c r="E694" s="8"/>
      <c r="F694" s="8"/>
      <c r="G694" s="8"/>
      <c r="H694" s="8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</row>
    <row r="695" spans="1:20" ht="12" customHeight="1" x14ac:dyDescent="0.2">
      <c r="A695" s="651"/>
      <c r="B695" s="651"/>
      <c r="C695" s="8"/>
      <c r="D695" s="8"/>
      <c r="E695" s="8"/>
      <c r="F695" s="8"/>
      <c r="G695" s="8"/>
      <c r="H695" s="8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</row>
    <row r="696" spans="1:20" ht="12" customHeight="1" x14ac:dyDescent="0.2">
      <c r="A696" s="651"/>
      <c r="B696" s="651"/>
      <c r="C696" s="8"/>
      <c r="D696" s="8"/>
      <c r="E696" s="8"/>
      <c r="F696" s="8"/>
      <c r="G696" s="8"/>
      <c r="H696" s="8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</row>
    <row r="697" spans="1:20" ht="12" customHeight="1" x14ac:dyDescent="0.2">
      <c r="A697" s="651"/>
      <c r="B697" s="651"/>
      <c r="C697" s="8"/>
      <c r="D697" s="8"/>
      <c r="E697" s="8"/>
      <c r="F697" s="8"/>
      <c r="G697" s="8"/>
      <c r="H697" s="8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</row>
    <row r="698" spans="1:20" ht="12" customHeight="1" x14ac:dyDescent="0.2">
      <c r="A698" s="651"/>
      <c r="B698" s="651"/>
      <c r="C698" s="8"/>
      <c r="D698" s="8"/>
      <c r="E698" s="8"/>
      <c r="F698" s="8"/>
      <c r="G698" s="8"/>
      <c r="H698" s="8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</row>
    <row r="699" spans="1:20" ht="12" customHeight="1" x14ac:dyDescent="0.2">
      <c r="A699" s="651"/>
      <c r="B699" s="651"/>
      <c r="C699" s="8"/>
      <c r="D699" s="8"/>
      <c r="E699" s="8"/>
      <c r="F699" s="8"/>
      <c r="G699" s="8"/>
      <c r="H699" s="8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</row>
    <row r="700" spans="1:20" ht="12" customHeight="1" x14ac:dyDescent="0.2">
      <c r="A700" s="651"/>
      <c r="B700" s="651"/>
      <c r="C700" s="8"/>
      <c r="D700" s="8"/>
      <c r="E700" s="8"/>
      <c r="F700" s="8"/>
      <c r="G700" s="8"/>
      <c r="H700" s="8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</row>
    <row r="701" spans="1:20" ht="12" customHeight="1" x14ac:dyDescent="0.2">
      <c r="A701" s="651"/>
      <c r="B701" s="651"/>
      <c r="C701" s="8"/>
      <c r="D701" s="8"/>
      <c r="E701" s="8"/>
      <c r="F701" s="8"/>
      <c r="G701" s="8"/>
      <c r="H701" s="8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</row>
    <row r="702" spans="1:20" ht="12" customHeight="1" x14ac:dyDescent="0.2">
      <c r="A702" s="651"/>
      <c r="B702" s="651"/>
      <c r="C702" s="8"/>
      <c r="D702" s="8"/>
      <c r="E702" s="8"/>
      <c r="F702" s="8"/>
      <c r="G702" s="8"/>
      <c r="H702" s="8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</row>
    <row r="703" spans="1:20" ht="12" customHeight="1" x14ac:dyDescent="0.2">
      <c r="A703" s="651"/>
      <c r="B703" s="651"/>
      <c r="C703" s="8"/>
      <c r="D703" s="8"/>
      <c r="E703" s="8"/>
      <c r="F703" s="8"/>
      <c r="G703" s="8"/>
      <c r="H703" s="8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</row>
    <row r="704" spans="1:20" ht="12" customHeight="1" x14ac:dyDescent="0.2">
      <c r="A704" s="651"/>
      <c r="B704" s="651"/>
      <c r="C704" s="8"/>
      <c r="D704" s="8"/>
      <c r="E704" s="8"/>
      <c r="F704" s="8"/>
      <c r="G704" s="8"/>
      <c r="H704" s="8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</row>
    <row r="705" spans="1:20" ht="12" customHeight="1" x14ac:dyDescent="0.2">
      <c r="A705" s="651"/>
      <c r="B705" s="651"/>
      <c r="C705" s="8"/>
      <c r="D705" s="8"/>
      <c r="E705" s="8"/>
      <c r="F705" s="8"/>
      <c r="G705" s="8"/>
      <c r="H705" s="8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</row>
    <row r="706" spans="1:20" ht="12" customHeight="1" x14ac:dyDescent="0.2">
      <c r="A706" s="651"/>
      <c r="B706" s="651"/>
      <c r="C706" s="8"/>
      <c r="D706" s="8"/>
      <c r="E706" s="8"/>
      <c r="F706" s="8"/>
      <c r="G706" s="8"/>
      <c r="H706" s="8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</row>
    <row r="707" spans="1:20" ht="12" customHeight="1" x14ac:dyDescent="0.2">
      <c r="A707" s="651"/>
      <c r="B707" s="651"/>
      <c r="C707" s="8"/>
      <c r="D707" s="8"/>
      <c r="E707" s="8"/>
      <c r="F707" s="8"/>
      <c r="G707" s="8"/>
      <c r="H707" s="8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</row>
    <row r="708" spans="1:20" ht="12" customHeight="1" x14ac:dyDescent="0.2">
      <c r="A708" s="651"/>
      <c r="B708" s="651"/>
      <c r="C708" s="8"/>
      <c r="D708" s="8"/>
      <c r="E708" s="8"/>
      <c r="F708" s="8"/>
      <c r="G708" s="8"/>
      <c r="H708" s="8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</row>
    <row r="709" spans="1:20" ht="12" customHeight="1" x14ac:dyDescent="0.2">
      <c r="A709" s="651"/>
      <c r="B709" s="651"/>
      <c r="C709" s="8"/>
      <c r="D709" s="8"/>
      <c r="E709" s="8"/>
      <c r="F709" s="8"/>
      <c r="G709" s="8"/>
      <c r="H709" s="8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</row>
    <row r="710" spans="1:20" ht="12" customHeight="1" x14ac:dyDescent="0.2">
      <c r="A710" s="651"/>
      <c r="B710" s="651"/>
      <c r="C710" s="8"/>
      <c r="D710" s="8"/>
      <c r="E710" s="8"/>
      <c r="F710" s="8"/>
      <c r="G710" s="8"/>
      <c r="H710" s="8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</row>
    <row r="711" spans="1:20" ht="12" customHeight="1" x14ac:dyDescent="0.2">
      <c r="A711" s="651"/>
      <c r="B711" s="651"/>
      <c r="C711" s="8"/>
      <c r="D711" s="8"/>
      <c r="E711" s="8"/>
      <c r="F711" s="8"/>
      <c r="G711" s="8"/>
      <c r="H711" s="8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</row>
    <row r="712" spans="1:20" ht="12" customHeight="1" x14ac:dyDescent="0.2">
      <c r="A712" s="651"/>
      <c r="B712" s="651"/>
      <c r="C712" s="8"/>
      <c r="D712" s="8"/>
      <c r="E712" s="8"/>
      <c r="F712" s="8"/>
      <c r="G712" s="8"/>
      <c r="H712" s="8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</row>
    <row r="713" spans="1:20" ht="12" customHeight="1" x14ac:dyDescent="0.2">
      <c r="A713" s="651"/>
      <c r="B713" s="651"/>
      <c r="C713" s="8"/>
      <c r="D713" s="8"/>
      <c r="E713" s="8"/>
      <c r="F713" s="8"/>
      <c r="G713" s="8"/>
      <c r="H713" s="8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</row>
    <row r="714" spans="1:20" ht="12" customHeight="1" x14ac:dyDescent="0.2">
      <c r="A714" s="651"/>
      <c r="B714" s="651"/>
      <c r="C714" s="8"/>
      <c r="D714" s="8"/>
      <c r="E714" s="8"/>
      <c r="F714" s="8"/>
      <c r="G714" s="8"/>
      <c r="H714" s="8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</row>
    <row r="715" spans="1:20" ht="12" customHeight="1" x14ac:dyDescent="0.2">
      <c r="A715" s="651"/>
      <c r="B715" s="651"/>
      <c r="C715" s="8"/>
      <c r="D715" s="8"/>
      <c r="E715" s="8"/>
      <c r="F715" s="8"/>
      <c r="G715" s="8"/>
      <c r="H715" s="8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</row>
    <row r="716" spans="1:20" ht="12" customHeight="1" x14ac:dyDescent="0.2">
      <c r="A716" s="651"/>
      <c r="B716" s="651"/>
      <c r="C716" s="8"/>
      <c r="D716" s="8"/>
      <c r="E716" s="8"/>
      <c r="F716" s="8"/>
      <c r="G716" s="8"/>
      <c r="H716" s="8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</row>
    <row r="717" spans="1:20" ht="12" customHeight="1" x14ac:dyDescent="0.2">
      <c r="A717" s="651"/>
      <c r="B717" s="651"/>
      <c r="C717" s="8"/>
      <c r="D717" s="8"/>
      <c r="E717" s="8"/>
      <c r="F717" s="8"/>
      <c r="G717" s="8"/>
      <c r="H717" s="8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</row>
    <row r="718" spans="1:20" ht="12" customHeight="1" x14ac:dyDescent="0.2">
      <c r="A718" s="651"/>
      <c r="B718" s="651"/>
      <c r="C718" s="8"/>
      <c r="D718" s="8"/>
      <c r="E718" s="8"/>
      <c r="F718" s="8"/>
      <c r="G718" s="8"/>
      <c r="H718" s="8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</row>
    <row r="719" spans="1:20" ht="12" customHeight="1" x14ac:dyDescent="0.2">
      <c r="A719" s="651"/>
      <c r="B719" s="651"/>
      <c r="C719" s="8"/>
      <c r="D719" s="8"/>
      <c r="E719" s="8"/>
      <c r="F719" s="8"/>
      <c r="G719" s="8"/>
      <c r="H719" s="8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</row>
    <row r="720" spans="1:20" ht="12" customHeight="1" x14ac:dyDescent="0.2">
      <c r="A720" s="651"/>
      <c r="B720" s="651"/>
      <c r="C720" s="8"/>
      <c r="D720" s="8"/>
      <c r="E720" s="8"/>
      <c r="F720" s="8"/>
      <c r="G720" s="8"/>
      <c r="H720" s="8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</row>
    <row r="721" spans="1:20" ht="12" customHeight="1" x14ac:dyDescent="0.2">
      <c r="A721" s="651"/>
      <c r="B721" s="651"/>
      <c r="C721" s="8"/>
      <c r="D721" s="8"/>
      <c r="E721" s="8"/>
      <c r="F721" s="8"/>
      <c r="G721" s="8"/>
      <c r="H721" s="8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</row>
    <row r="722" spans="1:20" ht="12" customHeight="1" x14ac:dyDescent="0.2">
      <c r="A722" s="651"/>
      <c r="B722" s="651"/>
      <c r="C722" s="8"/>
      <c r="D722" s="8"/>
      <c r="E722" s="8"/>
      <c r="F722" s="8"/>
      <c r="G722" s="8"/>
      <c r="H722" s="8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</row>
    <row r="723" spans="1:20" ht="12" customHeight="1" x14ac:dyDescent="0.2">
      <c r="A723" s="651"/>
      <c r="B723" s="651"/>
      <c r="C723" s="8"/>
      <c r="D723" s="8"/>
      <c r="E723" s="8"/>
      <c r="F723" s="8"/>
      <c r="G723" s="8"/>
      <c r="H723" s="8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</row>
    <row r="724" spans="1:20" ht="12" customHeight="1" x14ac:dyDescent="0.2">
      <c r="A724" s="651"/>
      <c r="B724" s="651"/>
      <c r="C724" s="8"/>
      <c r="D724" s="8"/>
      <c r="E724" s="8"/>
      <c r="F724" s="8"/>
      <c r="G724" s="8"/>
      <c r="H724" s="8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</row>
    <row r="725" spans="1:20" ht="12" customHeight="1" x14ac:dyDescent="0.2">
      <c r="A725" s="651"/>
      <c r="B725" s="651"/>
      <c r="C725" s="8"/>
      <c r="D725" s="8"/>
      <c r="E725" s="8"/>
      <c r="F725" s="8"/>
      <c r="G725" s="8"/>
      <c r="H725" s="8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</row>
    <row r="726" spans="1:20" ht="12" customHeight="1" x14ac:dyDescent="0.2">
      <c r="A726" s="651"/>
      <c r="B726" s="651"/>
      <c r="C726" s="8"/>
      <c r="D726" s="8"/>
      <c r="E726" s="8"/>
      <c r="F726" s="8"/>
      <c r="G726" s="8"/>
      <c r="H726" s="8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</row>
    <row r="727" spans="1:20" ht="12" customHeight="1" x14ac:dyDescent="0.2">
      <c r="A727" s="651"/>
      <c r="B727" s="651"/>
      <c r="C727" s="8"/>
      <c r="D727" s="8"/>
      <c r="E727" s="8"/>
      <c r="F727" s="8"/>
      <c r="G727" s="8"/>
      <c r="H727" s="8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</row>
    <row r="728" spans="1:20" ht="12" customHeight="1" x14ac:dyDescent="0.2">
      <c r="A728" s="651"/>
      <c r="B728" s="651"/>
      <c r="C728" s="8"/>
      <c r="D728" s="8"/>
      <c r="E728" s="8"/>
      <c r="F728" s="8"/>
      <c r="G728" s="8"/>
      <c r="H728" s="8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</row>
    <row r="729" spans="1:20" ht="12" customHeight="1" x14ac:dyDescent="0.2">
      <c r="A729" s="651"/>
      <c r="B729" s="651"/>
      <c r="C729" s="8"/>
      <c r="D729" s="8"/>
      <c r="E729" s="8"/>
      <c r="F729" s="8"/>
      <c r="G729" s="8"/>
      <c r="H729" s="8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</row>
    <row r="730" spans="1:20" ht="12" customHeight="1" x14ac:dyDescent="0.2">
      <c r="A730" s="651"/>
      <c r="B730" s="651"/>
      <c r="C730" s="8"/>
      <c r="D730" s="8"/>
      <c r="E730" s="8"/>
      <c r="F730" s="8"/>
      <c r="G730" s="8"/>
      <c r="H730" s="8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</row>
    <row r="731" spans="1:20" ht="12" customHeight="1" x14ac:dyDescent="0.2">
      <c r="A731" s="651"/>
      <c r="B731" s="651"/>
      <c r="C731" s="8"/>
      <c r="D731" s="8"/>
      <c r="E731" s="8"/>
      <c r="F731" s="8"/>
      <c r="G731" s="8"/>
      <c r="H731" s="8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</row>
    <row r="732" spans="1:20" ht="12" customHeight="1" x14ac:dyDescent="0.2">
      <c r="A732" s="651"/>
      <c r="B732" s="651"/>
      <c r="C732" s="8"/>
      <c r="D732" s="8"/>
      <c r="E732" s="8"/>
      <c r="F732" s="8"/>
      <c r="G732" s="8"/>
      <c r="H732" s="8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</row>
    <row r="733" spans="1:20" ht="12" customHeight="1" x14ac:dyDescent="0.2">
      <c r="A733" s="651"/>
      <c r="B733" s="651"/>
      <c r="C733" s="8"/>
      <c r="D733" s="8"/>
      <c r="E733" s="8"/>
      <c r="F733" s="8"/>
      <c r="G733" s="8"/>
      <c r="H733" s="8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</row>
    <row r="734" spans="1:20" ht="12" customHeight="1" x14ac:dyDescent="0.2">
      <c r="A734" s="651"/>
      <c r="B734" s="651"/>
      <c r="C734" s="8"/>
      <c r="D734" s="8"/>
      <c r="E734" s="8"/>
      <c r="F734" s="8"/>
      <c r="G734" s="8"/>
      <c r="H734" s="8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</row>
    <row r="735" spans="1:20" ht="12" customHeight="1" x14ac:dyDescent="0.2">
      <c r="A735" s="651"/>
      <c r="B735" s="651"/>
      <c r="C735" s="8"/>
      <c r="D735" s="8"/>
      <c r="E735" s="8"/>
      <c r="F735" s="8"/>
      <c r="G735" s="8"/>
      <c r="H735" s="8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</row>
    <row r="736" spans="1:20" ht="12" customHeight="1" x14ac:dyDescent="0.2">
      <c r="A736" s="651"/>
      <c r="B736" s="651"/>
      <c r="C736" s="8"/>
      <c r="D736" s="8"/>
      <c r="E736" s="8"/>
      <c r="F736" s="8"/>
      <c r="G736" s="8"/>
      <c r="H736" s="8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</row>
    <row r="737" spans="1:20" ht="12" customHeight="1" x14ac:dyDescent="0.2">
      <c r="A737" s="651"/>
      <c r="B737" s="651"/>
      <c r="C737" s="8"/>
      <c r="D737" s="8"/>
      <c r="E737" s="8"/>
      <c r="F737" s="8"/>
      <c r="G737" s="8"/>
      <c r="H737" s="8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</row>
    <row r="738" spans="1:20" ht="12" customHeight="1" x14ac:dyDescent="0.2">
      <c r="A738" s="651"/>
      <c r="B738" s="651"/>
      <c r="C738" s="8"/>
      <c r="D738" s="8"/>
      <c r="E738" s="8"/>
      <c r="F738" s="8"/>
      <c r="G738" s="8"/>
      <c r="H738" s="8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</row>
    <row r="739" spans="1:20" ht="12" customHeight="1" x14ac:dyDescent="0.2">
      <c r="A739" s="651"/>
      <c r="B739" s="651"/>
      <c r="C739" s="8"/>
      <c r="D739" s="8"/>
      <c r="E739" s="8"/>
      <c r="F739" s="8"/>
      <c r="G739" s="8"/>
      <c r="H739" s="8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</row>
    <row r="740" spans="1:20" ht="12" customHeight="1" x14ac:dyDescent="0.2">
      <c r="A740" s="651"/>
      <c r="B740" s="651"/>
      <c r="C740" s="8"/>
      <c r="D740" s="8"/>
      <c r="E740" s="8"/>
      <c r="F740" s="8"/>
      <c r="G740" s="8"/>
      <c r="H740" s="8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</row>
    <row r="741" spans="1:20" ht="12" customHeight="1" x14ac:dyDescent="0.2">
      <c r="A741" s="651"/>
      <c r="B741" s="651"/>
      <c r="C741" s="8"/>
      <c r="D741" s="8"/>
      <c r="E741" s="8"/>
      <c r="F741" s="8"/>
      <c r="G741" s="8"/>
      <c r="H741" s="8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</row>
    <row r="742" spans="1:20" ht="12" customHeight="1" x14ac:dyDescent="0.2">
      <c r="A742" s="651"/>
      <c r="B742" s="651"/>
      <c r="C742" s="8"/>
      <c r="D742" s="8"/>
      <c r="E742" s="8"/>
      <c r="F742" s="8"/>
      <c r="G742" s="8"/>
      <c r="H742" s="8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</row>
    <row r="743" spans="1:20" ht="12" customHeight="1" x14ac:dyDescent="0.2">
      <c r="A743" s="651"/>
      <c r="B743" s="651"/>
      <c r="C743" s="8"/>
      <c r="D743" s="8"/>
      <c r="E743" s="8"/>
      <c r="F743" s="8"/>
      <c r="G743" s="8"/>
      <c r="H743" s="8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</row>
    <row r="744" spans="1:20" ht="12" customHeight="1" x14ac:dyDescent="0.2">
      <c r="A744" s="651"/>
      <c r="B744" s="651"/>
      <c r="C744" s="8"/>
      <c r="D744" s="8"/>
      <c r="E744" s="8"/>
      <c r="F744" s="8"/>
      <c r="G744" s="8"/>
      <c r="H744" s="8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</row>
    <row r="745" spans="1:20" ht="12" customHeight="1" x14ac:dyDescent="0.2">
      <c r="A745" s="651"/>
      <c r="B745" s="651"/>
      <c r="C745" s="8"/>
      <c r="D745" s="8"/>
      <c r="E745" s="8"/>
      <c r="F745" s="8"/>
      <c r="G745" s="8"/>
      <c r="H745" s="8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</row>
    <row r="746" spans="1:20" ht="12" customHeight="1" x14ac:dyDescent="0.2">
      <c r="A746" s="651"/>
      <c r="B746" s="651"/>
      <c r="C746" s="8"/>
      <c r="D746" s="8"/>
      <c r="E746" s="8"/>
      <c r="F746" s="8"/>
      <c r="G746" s="8"/>
      <c r="H746" s="8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</row>
    <row r="747" spans="1:20" ht="12" customHeight="1" x14ac:dyDescent="0.2">
      <c r="A747" s="651"/>
      <c r="B747" s="651"/>
      <c r="C747" s="8"/>
      <c r="D747" s="8"/>
      <c r="E747" s="8"/>
      <c r="F747" s="8"/>
      <c r="G747" s="8"/>
      <c r="H747" s="8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</row>
    <row r="748" spans="1:20" ht="12" customHeight="1" x14ac:dyDescent="0.2">
      <c r="A748" s="651"/>
      <c r="B748" s="651"/>
      <c r="C748" s="8"/>
      <c r="D748" s="8"/>
      <c r="E748" s="8"/>
      <c r="F748" s="8"/>
      <c r="G748" s="8"/>
      <c r="H748" s="8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</row>
    <row r="749" spans="1:20" ht="12" customHeight="1" x14ac:dyDescent="0.2">
      <c r="A749" s="651"/>
      <c r="B749" s="651"/>
      <c r="C749" s="8"/>
      <c r="D749" s="8"/>
      <c r="E749" s="8"/>
      <c r="F749" s="8"/>
      <c r="G749" s="8"/>
      <c r="H749" s="8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</row>
    <row r="750" spans="1:20" ht="12" customHeight="1" x14ac:dyDescent="0.2">
      <c r="A750" s="651"/>
      <c r="B750" s="651"/>
      <c r="C750" s="8"/>
      <c r="D750" s="8"/>
      <c r="E750" s="8"/>
      <c r="F750" s="8"/>
      <c r="G750" s="8"/>
      <c r="H750" s="8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</row>
    <row r="751" spans="1:20" ht="12" customHeight="1" x14ac:dyDescent="0.2">
      <c r="A751" s="651"/>
      <c r="B751" s="651"/>
      <c r="C751" s="8"/>
      <c r="D751" s="8"/>
      <c r="E751" s="8"/>
      <c r="F751" s="8"/>
      <c r="G751" s="8"/>
      <c r="H751" s="8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</row>
    <row r="752" spans="1:20" ht="12" customHeight="1" x14ac:dyDescent="0.2">
      <c r="A752" s="651"/>
      <c r="B752" s="651"/>
      <c r="C752" s="8"/>
      <c r="D752" s="8"/>
      <c r="E752" s="8"/>
      <c r="F752" s="8"/>
      <c r="G752" s="8"/>
      <c r="H752" s="8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</row>
    <row r="753" spans="1:20" ht="12" customHeight="1" x14ac:dyDescent="0.2">
      <c r="A753" s="651"/>
      <c r="B753" s="651"/>
      <c r="C753" s="8"/>
      <c r="D753" s="8"/>
      <c r="E753" s="8"/>
      <c r="F753" s="8"/>
      <c r="G753" s="8"/>
      <c r="H753" s="8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</row>
    <row r="754" spans="1:20" ht="12" customHeight="1" x14ac:dyDescent="0.2">
      <c r="A754" s="651"/>
      <c r="B754" s="651"/>
      <c r="C754" s="8"/>
      <c r="D754" s="8"/>
      <c r="E754" s="8"/>
      <c r="F754" s="8"/>
      <c r="G754" s="8"/>
      <c r="H754" s="8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</row>
    <row r="755" spans="1:20" ht="12" customHeight="1" x14ac:dyDescent="0.2">
      <c r="A755" s="651"/>
      <c r="B755" s="651"/>
      <c r="C755" s="8"/>
      <c r="D755" s="8"/>
      <c r="E755" s="8"/>
      <c r="F755" s="8"/>
      <c r="G755" s="8"/>
      <c r="H755" s="8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</row>
    <row r="756" spans="1:20" ht="12" customHeight="1" x14ac:dyDescent="0.2">
      <c r="A756" s="651"/>
      <c r="B756" s="651"/>
      <c r="C756" s="8"/>
      <c r="D756" s="8"/>
      <c r="E756" s="8"/>
      <c r="F756" s="8"/>
      <c r="G756" s="8"/>
      <c r="H756" s="8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</row>
    <row r="757" spans="1:20" ht="12" customHeight="1" x14ac:dyDescent="0.2">
      <c r="A757" s="651"/>
      <c r="B757" s="651"/>
      <c r="C757" s="8"/>
      <c r="D757" s="8"/>
      <c r="E757" s="8"/>
      <c r="F757" s="8"/>
      <c r="G757" s="8"/>
      <c r="H757" s="8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</row>
    <row r="758" spans="1:20" ht="12" customHeight="1" x14ac:dyDescent="0.2">
      <c r="A758" s="651"/>
      <c r="B758" s="651"/>
      <c r="C758" s="8"/>
      <c r="D758" s="8"/>
      <c r="E758" s="8"/>
      <c r="F758" s="8"/>
      <c r="G758" s="8"/>
      <c r="H758" s="8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</row>
    <row r="759" spans="1:20" ht="12" customHeight="1" x14ac:dyDescent="0.2">
      <c r="A759" s="651"/>
      <c r="B759" s="651"/>
      <c r="C759" s="8"/>
      <c r="D759" s="8"/>
      <c r="E759" s="8"/>
      <c r="F759" s="8"/>
      <c r="G759" s="8"/>
      <c r="H759" s="8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</row>
    <row r="760" spans="1:20" ht="12" customHeight="1" x14ac:dyDescent="0.2">
      <c r="A760" s="651"/>
      <c r="B760" s="651"/>
      <c r="C760" s="8"/>
      <c r="D760" s="8"/>
      <c r="E760" s="8"/>
      <c r="F760" s="8"/>
      <c r="G760" s="8"/>
      <c r="H760" s="8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</row>
    <row r="761" spans="1:20" ht="12" customHeight="1" x14ac:dyDescent="0.2">
      <c r="A761" s="651"/>
      <c r="B761" s="651"/>
      <c r="C761" s="8"/>
      <c r="D761" s="8"/>
      <c r="E761" s="8"/>
      <c r="F761" s="8"/>
      <c r="G761" s="8"/>
      <c r="H761" s="8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</row>
    <row r="762" spans="1:20" ht="12" customHeight="1" x14ac:dyDescent="0.2">
      <c r="A762" s="651"/>
      <c r="B762" s="651"/>
      <c r="C762" s="8"/>
      <c r="D762" s="8"/>
      <c r="E762" s="8"/>
      <c r="F762" s="8"/>
      <c r="G762" s="8"/>
      <c r="H762" s="8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</row>
    <row r="763" spans="1:20" ht="12" customHeight="1" x14ac:dyDescent="0.2">
      <c r="A763" s="651"/>
      <c r="B763" s="651"/>
      <c r="C763" s="8"/>
      <c r="D763" s="8"/>
      <c r="E763" s="8"/>
      <c r="F763" s="8"/>
      <c r="G763" s="8"/>
      <c r="H763" s="8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</row>
    <row r="764" spans="1:20" ht="12" customHeight="1" x14ac:dyDescent="0.2">
      <c r="A764" s="651"/>
      <c r="B764" s="651"/>
      <c r="C764" s="8"/>
      <c r="D764" s="8"/>
      <c r="E764" s="8"/>
      <c r="F764" s="8"/>
      <c r="G764" s="8"/>
      <c r="H764" s="8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</row>
    <row r="765" spans="1:20" ht="12" customHeight="1" x14ac:dyDescent="0.2">
      <c r="A765" s="651"/>
      <c r="B765" s="651"/>
      <c r="C765" s="8"/>
      <c r="D765" s="8"/>
      <c r="E765" s="8"/>
      <c r="F765" s="8"/>
      <c r="G765" s="8"/>
      <c r="H765" s="8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</row>
    <row r="766" spans="1:20" ht="12" customHeight="1" x14ac:dyDescent="0.2">
      <c r="A766" s="651"/>
      <c r="B766" s="651"/>
      <c r="C766" s="8"/>
      <c r="D766" s="8"/>
      <c r="E766" s="8"/>
      <c r="F766" s="8"/>
      <c r="G766" s="8"/>
      <c r="H766" s="8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</row>
    <row r="767" spans="1:20" ht="12" customHeight="1" x14ac:dyDescent="0.2">
      <c r="A767" s="651"/>
      <c r="B767" s="651"/>
      <c r="C767" s="8"/>
      <c r="D767" s="8"/>
      <c r="E767" s="8"/>
      <c r="F767" s="8"/>
      <c r="G767" s="8"/>
      <c r="H767" s="8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</row>
    <row r="768" spans="1:20" ht="12" customHeight="1" x14ac:dyDescent="0.2">
      <c r="A768" s="651"/>
      <c r="B768" s="651"/>
      <c r="C768" s="8"/>
      <c r="D768" s="8"/>
      <c r="E768" s="8"/>
      <c r="F768" s="8"/>
      <c r="G768" s="8"/>
      <c r="H768" s="8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</row>
    <row r="769" spans="1:20" ht="12" customHeight="1" x14ac:dyDescent="0.2">
      <c r="A769" s="651"/>
      <c r="B769" s="651"/>
      <c r="C769" s="8"/>
      <c r="D769" s="8"/>
      <c r="E769" s="8"/>
      <c r="F769" s="8"/>
      <c r="G769" s="8"/>
      <c r="H769" s="8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</row>
    <row r="770" spans="1:20" ht="12" customHeight="1" x14ac:dyDescent="0.2">
      <c r="A770" s="651"/>
      <c r="B770" s="651"/>
      <c r="C770" s="8"/>
      <c r="D770" s="8"/>
      <c r="E770" s="8"/>
      <c r="F770" s="8"/>
      <c r="G770" s="8"/>
      <c r="H770" s="8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</row>
    <row r="771" spans="1:20" ht="12" customHeight="1" x14ac:dyDescent="0.2">
      <c r="A771" s="651"/>
      <c r="B771" s="651"/>
      <c r="C771" s="8"/>
      <c r="D771" s="8"/>
      <c r="E771" s="8"/>
      <c r="F771" s="8"/>
      <c r="G771" s="8"/>
      <c r="H771" s="8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</row>
    <row r="772" spans="1:20" ht="12" customHeight="1" x14ac:dyDescent="0.2">
      <c r="A772" s="651"/>
      <c r="B772" s="651"/>
      <c r="C772" s="8"/>
      <c r="D772" s="8"/>
      <c r="E772" s="8"/>
      <c r="F772" s="8"/>
      <c r="G772" s="8"/>
      <c r="H772" s="8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</row>
    <row r="773" spans="1:20" ht="12" customHeight="1" x14ac:dyDescent="0.2">
      <c r="A773" s="651"/>
      <c r="B773" s="651"/>
      <c r="C773" s="8"/>
      <c r="D773" s="8"/>
      <c r="E773" s="8"/>
      <c r="F773" s="8"/>
      <c r="G773" s="8"/>
      <c r="H773" s="8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</row>
    <row r="774" spans="1:20" ht="12" customHeight="1" x14ac:dyDescent="0.2">
      <c r="A774" s="651"/>
      <c r="B774" s="651"/>
      <c r="C774" s="8"/>
      <c r="D774" s="8"/>
      <c r="E774" s="8"/>
      <c r="F774" s="8"/>
      <c r="G774" s="8"/>
      <c r="H774" s="8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</row>
    <row r="775" spans="1:20" ht="12" customHeight="1" x14ac:dyDescent="0.2">
      <c r="A775" s="651"/>
      <c r="B775" s="651"/>
      <c r="C775" s="8"/>
      <c r="D775" s="8"/>
      <c r="E775" s="8"/>
      <c r="F775" s="8"/>
      <c r="G775" s="8"/>
      <c r="H775" s="8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</row>
    <row r="776" spans="1:20" ht="12" customHeight="1" x14ac:dyDescent="0.2">
      <c r="A776" s="651"/>
      <c r="B776" s="651"/>
      <c r="C776" s="8"/>
      <c r="D776" s="8"/>
      <c r="E776" s="8"/>
      <c r="F776" s="8"/>
      <c r="G776" s="8"/>
      <c r="H776" s="8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</row>
    <row r="777" spans="1:20" ht="12" customHeight="1" x14ac:dyDescent="0.2">
      <c r="A777" s="651"/>
      <c r="B777" s="651"/>
      <c r="C777" s="8"/>
      <c r="D777" s="8"/>
      <c r="E777" s="8"/>
      <c r="F777" s="8"/>
      <c r="G777" s="8"/>
      <c r="H777" s="8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</row>
    <row r="778" spans="1:20" ht="12" customHeight="1" x14ac:dyDescent="0.2">
      <c r="A778" s="651"/>
      <c r="B778" s="651"/>
      <c r="C778" s="8"/>
      <c r="D778" s="8"/>
      <c r="E778" s="8"/>
      <c r="F778" s="8"/>
      <c r="G778" s="8"/>
      <c r="H778" s="8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</row>
    <row r="779" spans="1:20" ht="12" customHeight="1" x14ac:dyDescent="0.2">
      <c r="A779" s="651"/>
      <c r="B779" s="651"/>
      <c r="C779" s="8"/>
      <c r="D779" s="8"/>
      <c r="E779" s="8"/>
      <c r="F779" s="8"/>
      <c r="G779" s="8"/>
      <c r="H779" s="8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</row>
    <row r="780" spans="1:20" ht="12" customHeight="1" x14ac:dyDescent="0.2">
      <c r="A780" s="651"/>
      <c r="B780" s="651"/>
      <c r="C780" s="8"/>
      <c r="D780" s="8"/>
      <c r="E780" s="8"/>
      <c r="F780" s="8"/>
      <c r="G780" s="8"/>
      <c r="H780" s="8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</row>
    <row r="781" spans="1:20" ht="12" customHeight="1" x14ac:dyDescent="0.2">
      <c r="A781" s="651"/>
      <c r="B781" s="651"/>
      <c r="C781" s="8"/>
      <c r="D781" s="8"/>
      <c r="E781" s="8"/>
      <c r="F781" s="8"/>
      <c r="G781" s="8"/>
      <c r="H781" s="8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</row>
    <row r="782" spans="1:20" ht="12" customHeight="1" x14ac:dyDescent="0.2">
      <c r="A782" s="651"/>
      <c r="B782" s="651"/>
      <c r="C782" s="8"/>
      <c r="D782" s="8"/>
      <c r="E782" s="8"/>
      <c r="F782" s="8"/>
      <c r="G782" s="8"/>
      <c r="H782" s="8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</row>
    <row r="783" spans="1:20" ht="12" customHeight="1" x14ac:dyDescent="0.2">
      <c r="A783" s="651"/>
      <c r="B783" s="651"/>
      <c r="C783" s="8"/>
      <c r="D783" s="8"/>
      <c r="E783" s="8"/>
      <c r="F783" s="8"/>
      <c r="G783" s="8"/>
      <c r="H783" s="8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</row>
    <row r="784" spans="1:20" ht="12" customHeight="1" x14ac:dyDescent="0.2">
      <c r="A784" s="651"/>
      <c r="B784" s="651"/>
      <c r="C784" s="8"/>
      <c r="D784" s="8"/>
      <c r="E784" s="8"/>
      <c r="F784" s="8"/>
      <c r="G784" s="8"/>
      <c r="H784" s="8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</row>
    <row r="785" spans="1:20" ht="12" customHeight="1" x14ac:dyDescent="0.2">
      <c r="A785" s="651"/>
      <c r="B785" s="651"/>
      <c r="C785" s="8"/>
      <c r="D785" s="8"/>
      <c r="E785" s="8"/>
      <c r="F785" s="8"/>
      <c r="G785" s="8"/>
      <c r="H785" s="8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</row>
    <row r="786" spans="1:20" ht="12" customHeight="1" x14ac:dyDescent="0.2">
      <c r="A786" s="651"/>
      <c r="B786" s="651"/>
      <c r="C786" s="8"/>
      <c r="D786" s="8"/>
      <c r="E786" s="8"/>
      <c r="F786" s="8"/>
      <c r="G786" s="8"/>
      <c r="H786" s="8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</row>
    <row r="787" spans="1:20" ht="12" customHeight="1" x14ac:dyDescent="0.2">
      <c r="A787" s="651"/>
      <c r="B787" s="651"/>
      <c r="C787" s="8"/>
      <c r="D787" s="8"/>
      <c r="E787" s="8"/>
      <c r="F787" s="8"/>
      <c r="G787" s="8"/>
      <c r="H787" s="8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</row>
    <row r="788" spans="1:20" ht="12" customHeight="1" x14ac:dyDescent="0.2">
      <c r="A788" s="651"/>
      <c r="B788" s="651"/>
      <c r="C788" s="8"/>
      <c r="D788" s="8"/>
      <c r="E788" s="8"/>
      <c r="F788" s="8"/>
      <c r="G788" s="8"/>
      <c r="H788" s="8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</row>
    <row r="789" spans="1:20" ht="12" customHeight="1" x14ac:dyDescent="0.2">
      <c r="A789" s="651"/>
      <c r="B789" s="651"/>
      <c r="C789" s="8"/>
      <c r="D789" s="8"/>
      <c r="E789" s="8"/>
      <c r="F789" s="8"/>
      <c r="G789" s="8"/>
      <c r="H789" s="8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</row>
    <row r="790" spans="1:20" ht="12" customHeight="1" x14ac:dyDescent="0.2">
      <c r="A790" s="651"/>
      <c r="B790" s="651"/>
      <c r="C790" s="8"/>
      <c r="D790" s="8"/>
      <c r="E790" s="8"/>
      <c r="F790" s="8"/>
      <c r="G790" s="8"/>
      <c r="H790" s="8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</row>
    <row r="791" spans="1:20" ht="12" customHeight="1" x14ac:dyDescent="0.2">
      <c r="A791" s="651"/>
      <c r="B791" s="651"/>
      <c r="C791" s="8"/>
      <c r="D791" s="8"/>
      <c r="E791" s="8"/>
      <c r="F791" s="8"/>
      <c r="G791" s="8"/>
      <c r="H791" s="8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</row>
    <row r="792" spans="1:20" ht="12" customHeight="1" x14ac:dyDescent="0.2">
      <c r="A792" s="651"/>
      <c r="B792" s="651"/>
      <c r="C792" s="8"/>
      <c r="D792" s="8"/>
      <c r="E792" s="8"/>
      <c r="F792" s="8"/>
      <c r="G792" s="8"/>
      <c r="H792" s="8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</row>
    <row r="793" spans="1:20" ht="12" customHeight="1" x14ac:dyDescent="0.2">
      <c r="A793" s="651"/>
      <c r="B793" s="651"/>
      <c r="C793" s="8"/>
      <c r="D793" s="8"/>
      <c r="E793" s="8"/>
      <c r="F793" s="8"/>
      <c r="G793" s="8"/>
      <c r="H793" s="8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</row>
    <row r="794" spans="1:20" ht="12" customHeight="1" x14ac:dyDescent="0.2">
      <c r="A794" s="651"/>
      <c r="B794" s="651"/>
      <c r="C794" s="8"/>
      <c r="D794" s="8"/>
      <c r="E794" s="8"/>
      <c r="F794" s="8"/>
      <c r="G794" s="8"/>
      <c r="H794" s="8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</row>
    <row r="795" spans="1:20" ht="12" customHeight="1" x14ac:dyDescent="0.2">
      <c r="A795" s="651"/>
      <c r="B795" s="651"/>
      <c r="C795" s="8"/>
      <c r="D795" s="8"/>
      <c r="E795" s="8"/>
      <c r="F795" s="8"/>
      <c r="G795" s="8"/>
      <c r="H795" s="8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</row>
    <row r="796" spans="1:20" ht="12" customHeight="1" x14ac:dyDescent="0.2">
      <c r="A796" s="651"/>
      <c r="B796" s="651"/>
      <c r="C796" s="8"/>
      <c r="D796" s="8"/>
      <c r="E796" s="8"/>
      <c r="F796" s="8"/>
      <c r="G796" s="8"/>
      <c r="H796" s="8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</row>
    <row r="797" spans="1:20" ht="12" customHeight="1" x14ac:dyDescent="0.2">
      <c r="A797" s="651"/>
      <c r="B797" s="651"/>
      <c r="C797" s="8"/>
      <c r="D797" s="8"/>
      <c r="E797" s="8"/>
      <c r="F797" s="8"/>
      <c r="G797" s="8"/>
      <c r="H797" s="8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</row>
    <row r="798" spans="1:20" ht="12" customHeight="1" x14ac:dyDescent="0.2">
      <c r="A798" s="651"/>
      <c r="B798" s="651"/>
      <c r="C798" s="8"/>
      <c r="D798" s="8"/>
      <c r="E798" s="8"/>
      <c r="F798" s="8"/>
      <c r="G798" s="8"/>
      <c r="H798" s="8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</row>
    <row r="799" spans="1:20" ht="12" customHeight="1" x14ac:dyDescent="0.2">
      <c r="A799" s="651"/>
      <c r="B799" s="651"/>
      <c r="C799" s="8"/>
      <c r="D799" s="8"/>
      <c r="E799" s="8"/>
      <c r="F799" s="8"/>
      <c r="G799" s="8"/>
      <c r="H799" s="8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</row>
    <row r="800" spans="1:20" ht="12" customHeight="1" x14ac:dyDescent="0.2">
      <c r="A800" s="651"/>
      <c r="B800" s="651"/>
      <c r="C800" s="8"/>
      <c r="D800" s="8"/>
      <c r="E800" s="8"/>
      <c r="F800" s="8"/>
      <c r="G800" s="8"/>
      <c r="H800" s="8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</row>
    <row r="801" spans="1:20" ht="12" customHeight="1" x14ac:dyDescent="0.2">
      <c r="A801" s="651"/>
      <c r="B801" s="651"/>
      <c r="C801" s="8"/>
      <c r="D801" s="8"/>
      <c r="E801" s="8"/>
      <c r="F801" s="8"/>
      <c r="G801" s="8"/>
      <c r="H801" s="8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</row>
    <row r="802" spans="1:20" ht="12" customHeight="1" x14ac:dyDescent="0.2">
      <c r="A802" s="651"/>
      <c r="B802" s="651"/>
      <c r="C802" s="8"/>
      <c r="D802" s="8"/>
      <c r="E802" s="8"/>
      <c r="F802" s="8"/>
      <c r="G802" s="8"/>
      <c r="H802" s="8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</row>
    <row r="803" spans="1:20" ht="12" customHeight="1" x14ac:dyDescent="0.2">
      <c r="A803" s="651"/>
      <c r="B803" s="651"/>
      <c r="C803" s="8"/>
      <c r="D803" s="8"/>
      <c r="E803" s="8"/>
      <c r="F803" s="8"/>
      <c r="G803" s="8"/>
      <c r="H803" s="8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</row>
    <row r="804" spans="1:20" ht="12" customHeight="1" x14ac:dyDescent="0.2">
      <c r="A804" s="651"/>
      <c r="B804" s="651"/>
      <c r="C804" s="8"/>
      <c r="D804" s="8"/>
      <c r="E804" s="8"/>
      <c r="F804" s="8"/>
      <c r="G804" s="8"/>
      <c r="H804" s="8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</row>
    <row r="805" spans="1:20" ht="12" customHeight="1" x14ac:dyDescent="0.2">
      <c r="A805" s="651"/>
      <c r="B805" s="651"/>
      <c r="C805" s="8"/>
      <c r="D805" s="8"/>
      <c r="E805" s="8"/>
      <c r="F805" s="8"/>
      <c r="G805" s="8"/>
      <c r="H805" s="8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</row>
    <row r="806" spans="1:20" ht="12" customHeight="1" x14ac:dyDescent="0.2">
      <c r="A806" s="651"/>
      <c r="B806" s="651"/>
      <c r="C806" s="8"/>
      <c r="D806" s="8"/>
      <c r="E806" s="8"/>
      <c r="F806" s="8"/>
      <c r="G806" s="8"/>
      <c r="H806" s="8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</row>
    <row r="807" spans="1:20" ht="12" customHeight="1" x14ac:dyDescent="0.2">
      <c r="A807" s="651"/>
      <c r="B807" s="651"/>
      <c r="C807" s="8"/>
      <c r="D807" s="8"/>
      <c r="E807" s="8"/>
      <c r="F807" s="8"/>
      <c r="G807" s="8"/>
      <c r="H807" s="8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</row>
    <row r="808" spans="1:20" ht="12" customHeight="1" x14ac:dyDescent="0.2">
      <c r="A808" s="651"/>
      <c r="B808" s="651"/>
      <c r="C808" s="8"/>
      <c r="D808" s="8"/>
      <c r="E808" s="8"/>
      <c r="F808" s="8"/>
      <c r="G808" s="8"/>
      <c r="H808" s="8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</row>
    <row r="809" spans="1:20" ht="12" customHeight="1" x14ac:dyDescent="0.2">
      <c r="A809" s="651"/>
      <c r="B809" s="651"/>
      <c r="C809" s="8"/>
      <c r="D809" s="8"/>
      <c r="E809" s="8"/>
      <c r="F809" s="8"/>
      <c r="G809" s="8"/>
      <c r="H809" s="8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</row>
    <row r="810" spans="1:20" ht="12" customHeight="1" x14ac:dyDescent="0.2">
      <c r="A810" s="651"/>
      <c r="B810" s="651"/>
      <c r="C810" s="8"/>
      <c r="D810" s="8"/>
      <c r="E810" s="8"/>
      <c r="F810" s="8"/>
      <c r="G810" s="8"/>
      <c r="H810" s="8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</row>
    <row r="811" spans="1:20" ht="12" customHeight="1" x14ac:dyDescent="0.2">
      <c r="A811" s="651"/>
      <c r="B811" s="651"/>
      <c r="C811" s="8"/>
      <c r="D811" s="8"/>
      <c r="E811" s="8"/>
      <c r="F811" s="8"/>
      <c r="G811" s="8"/>
      <c r="H811" s="8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</row>
    <row r="812" spans="1:20" ht="12" customHeight="1" x14ac:dyDescent="0.2">
      <c r="A812" s="651"/>
      <c r="B812" s="651"/>
      <c r="C812" s="8"/>
      <c r="D812" s="8"/>
      <c r="E812" s="8"/>
      <c r="F812" s="8"/>
      <c r="G812" s="8"/>
      <c r="H812" s="8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</row>
    <row r="813" spans="1:20" ht="12" customHeight="1" x14ac:dyDescent="0.2">
      <c r="A813" s="651"/>
      <c r="B813" s="651"/>
      <c r="C813" s="8"/>
      <c r="D813" s="8"/>
      <c r="E813" s="8"/>
      <c r="F813" s="8"/>
      <c r="G813" s="8"/>
      <c r="H813" s="8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</row>
    <row r="814" spans="1:20" ht="12" customHeight="1" x14ac:dyDescent="0.2">
      <c r="A814" s="651"/>
      <c r="B814" s="651"/>
      <c r="C814" s="8"/>
      <c r="D814" s="8"/>
      <c r="E814" s="8"/>
      <c r="F814" s="8"/>
      <c r="G814" s="8"/>
      <c r="H814" s="8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</row>
    <row r="815" spans="1:20" ht="12" customHeight="1" x14ac:dyDescent="0.2">
      <c r="A815" s="651"/>
      <c r="B815" s="651"/>
      <c r="C815" s="8"/>
      <c r="D815" s="8"/>
      <c r="E815" s="8"/>
      <c r="F815" s="8"/>
      <c r="G815" s="8"/>
      <c r="H815" s="8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</row>
    <row r="816" spans="1:20" ht="12" customHeight="1" x14ac:dyDescent="0.2">
      <c r="A816" s="651"/>
      <c r="B816" s="651"/>
      <c r="C816" s="8"/>
      <c r="D816" s="8"/>
      <c r="E816" s="8"/>
      <c r="F816" s="8"/>
      <c r="G816" s="8"/>
      <c r="H816" s="8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</row>
    <row r="817" spans="1:20" ht="12" customHeight="1" x14ac:dyDescent="0.2">
      <c r="A817" s="651"/>
      <c r="B817" s="651"/>
      <c r="C817" s="8"/>
      <c r="D817" s="8"/>
      <c r="E817" s="8"/>
      <c r="F817" s="8"/>
      <c r="G817" s="8"/>
      <c r="H817" s="8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</row>
    <row r="818" spans="1:20" ht="12" customHeight="1" x14ac:dyDescent="0.2">
      <c r="A818" s="651"/>
      <c r="B818" s="651"/>
      <c r="C818" s="8"/>
      <c r="D818" s="8"/>
      <c r="E818" s="8"/>
      <c r="F818" s="8"/>
      <c r="G818" s="8"/>
      <c r="H818" s="8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</row>
    <row r="819" spans="1:20" ht="12" customHeight="1" x14ac:dyDescent="0.2">
      <c r="A819" s="651"/>
      <c r="B819" s="651"/>
      <c r="C819" s="8"/>
      <c r="D819" s="8"/>
      <c r="E819" s="8"/>
      <c r="F819" s="8"/>
      <c r="G819" s="8"/>
      <c r="H819" s="8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</row>
    <row r="820" spans="1:20" ht="12" customHeight="1" x14ac:dyDescent="0.2">
      <c r="A820" s="651"/>
      <c r="B820" s="651"/>
      <c r="C820" s="8"/>
      <c r="D820" s="8"/>
      <c r="E820" s="8"/>
      <c r="F820" s="8"/>
      <c r="G820" s="8"/>
      <c r="H820" s="8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</row>
    <row r="821" spans="1:20" ht="12" customHeight="1" x14ac:dyDescent="0.2">
      <c r="A821" s="651"/>
      <c r="B821" s="651"/>
      <c r="C821" s="8"/>
      <c r="D821" s="8"/>
      <c r="E821" s="8"/>
      <c r="F821" s="8"/>
      <c r="G821" s="8"/>
      <c r="H821" s="8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</row>
    <row r="822" spans="1:20" ht="12" customHeight="1" x14ac:dyDescent="0.2">
      <c r="A822" s="651"/>
      <c r="B822" s="651"/>
      <c r="C822" s="8"/>
      <c r="D822" s="8"/>
      <c r="E822" s="8"/>
      <c r="F822" s="8"/>
      <c r="G822" s="8"/>
      <c r="H822" s="8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</row>
    <row r="823" spans="1:20" ht="12" customHeight="1" x14ac:dyDescent="0.2">
      <c r="A823" s="651"/>
      <c r="B823" s="651"/>
      <c r="C823" s="8"/>
      <c r="D823" s="8"/>
      <c r="E823" s="8"/>
      <c r="F823" s="8"/>
      <c r="G823" s="8"/>
      <c r="H823" s="8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</row>
    <row r="824" spans="1:20" ht="12" customHeight="1" x14ac:dyDescent="0.2">
      <c r="A824" s="651"/>
      <c r="B824" s="651"/>
      <c r="C824" s="8"/>
      <c r="D824" s="8"/>
      <c r="E824" s="8"/>
      <c r="F824" s="8"/>
      <c r="G824" s="8"/>
      <c r="H824" s="8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</row>
    <row r="825" spans="1:20" ht="12" customHeight="1" x14ac:dyDescent="0.2">
      <c r="A825" s="651"/>
      <c r="B825" s="651"/>
      <c r="C825" s="8"/>
      <c r="D825" s="8"/>
      <c r="E825" s="8"/>
      <c r="F825" s="8"/>
      <c r="G825" s="8"/>
      <c r="H825" s="8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</row>
    <row r="826" spans="1:20" ht="12" customHeight="1" x14ac:dyDescent="0.2">
      <c r="A826" s="651"/>
      <c r="B826" s="651"/>
      <c r="C826" s="8"/>
      <c r="D826" s="8"/>
      <c r="E826" s="8"/>
      <c r="F826" s="8"/>
      <c r="G826" s="8"/>
      <c r="H826" s="8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</row>
    <row r="827" spans="1:20" ht="12" customHeight="1" x14ac:dyDescent="0.2">
      <c r="A827" s="651"/>
      <c r="B827" s="651"/>
      <c r="C827" s="8"/>
      <c r="D827" s="8"/>
      <c r="E827" s="8"/>
      <c r="F827" s="8"/>
      <c r="G827" s="8"/>
      <c r="H827" s="8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</row>
    <row r="828" spans="1:20" ht="12" customHeight="1" x14ac:dyDescent="0.2">
      <c r="A828" s="651"/>
      <c r="B828" s="651"/>
      <c r="C828" s="8"/>
      <c r="D828" s="8"/>
      <c r="E828" s="8"/>
      <c r="F828" s="8"/>
      <c r="G828" s="8"/>
      <c r="H828" s="8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</row>
    <row r="829" spans="1:20" ht="12" customHeight="1" x14ac:dyDescent="0.2">
      <c r="A829" s="651"/>
      <c r="B829" s="651"/>
      <c r="C829" s="8"/>
      <c r="D829" s="8"/>
      <c r="E829" s="8"/>
      <c r="F829" s="8"/>
      <c r="G829" s="8"/>
      <c r="H829" s="8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</row>
    <row r="830" spans="1:20" ht="12" customHeight="1" x14ac:dyDescent="0.2">
      <c r="A830" s="651"/>
      <c r="B830" s="651"/>
      <c r="C830" s="8"/>
      <c r="D830" s="8"/>
      <c r="E830" s="8"/>
      <c r="F830" s="8"/>
      <c r="G830" s="8"/>
      <c r="H830" s="8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</row>
    <row r="831" spans="1:20" ht="12" customHeight="1" x14ac:dyDescent="0.2">
      <c r="A831" s="651"/>
      <c r="B831" s="651"/>
      <c r="C831" s="8"/>
      <c r="D831" s="8"/>
      <c r="E831" s="8"/>
      <c r="F831" s="8"/>
      <c r="G831" s="8"/>
      <c r="H831" s="8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</row>
    <row r="832" spans="1:20" ht="12" customHeight="1" x14ac:dyDescent="0.2">
      <c r="A832" s="651"/>
      <c r="B832" s="651"/>
      <c r="C832" s="8"/>
      <c r="D832" s="8"/>
      <c r="E832" s="8"/>
      <c r="F832" s="8"/>
      <c r="G832" s="8"/>
      <c r="H832" s="8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</row>
    <row r="833" spans="1:20" ht="12" customHeight="1" x14ac:dyDescent="0.2">
      <c r="A833" s="651"/>
      <c r="B833" s="651"/>
      <c r="C833" s="8"/>
      <c r="D833" s="8"/>
      <c r="E833" s="8"/>
      <c r="F833" s="8"/>
      <c r="G833" s="8"/>
      <c r="H833" s="8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</row>
    <row r="834" spans="1:20" ht="12" customHeight="1" x14ac:dyDescent="0.2">
      <c r="A834" s="651"/>
      <c r="B834" s="651"/>
      <c r="C834" s="8"/>
      <c r="D834" s="8"/>
      <c r="E834" s="8"/>
      <c r="F834" s="8"/>
      <c r="G834" s="8"/>
      <c r="H834" s="8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</row>
    <row r="835" spans="1:20" ht="12" customHeight="1" x14ac:dyDescent="0.2">
      <c r="A835" s="651"/>
      <c r="B835" s="651"/>
      <c r="C835" s="8"/>
      <c r="D835" s="8"/>
      <c r="E835" s="8"/>
      <c r="F835" s="8"/>
      <c r="G835" s="8"/>
      <c r="H835" s="8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</row>
    <row r="836" spans="1:20" ht="12" customHeight="1" x14ac:dyDescent="0.2">
      <c r="A836" s="651"/>
      <c r="B836" s="651"/>
      <c r="C836" s="8"/>
      <c r="D836" s="8"/>
      <c r="E836" s="8"/>
      <c r="F836" s="8"/>
      <c r="G836" s="8"/>
      <c r="H836" s="8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</row>
    <row r="837" spans="1:20" ht="12" customHeight="1" x14ac:dyDescent="0.2">
      <c r="A837" s="651"/>
      <c r="B837" s="651"/>
      <c r="C837" s="8"/>
      <c r="D837" s="8"/>
      <c r="E837" s="8"/>
      <c r="F837" s="8"/>
      <c r="G837" s="8"/>
      <c r="H837" s="8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</row>
    <row r="838" spans="1:20" ht="12" customHeight="1" x14ac:dyDescent="0.2">
      <c r="A838" s="651"/>
      <c r="B838" s="651"/>
      <c r="C838" s="8"/>
      <c r="D838" s="8"/>
      <c r="E838" s="8"/>
      <c r="F838" s="8"/>
      <c r="G838" s="8"/>
      <c r="H838" s="8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</row>
    <row r="839" spans="1:20" ht="12" customHeight="1" x14ac:dyDescent="0.2">
      <c r="A839" s="651"/>
      <c r="B839" s="651"/>
      <c r="C839" s="8"/>
      <c r="D839" s="8"/>
      <c r="E839" s="8"/>
      <c r="F839" s="8"/>
      <c r="G839" s="8"/>
      <c r="H839" s="8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</row>
    <row r="840" spans="1:20" ht="12" customHeight="1" x14ac:dyDescent="0.2">
      <c r="A840" s="651"/>
      <c r="B840" s="651"/>
      <c r="C840" s="8"/>
      <c r="D840" s="8"/>
      <c r="E840" s="8"/>
      <c r="F840" s="8"/>
      <c r="G840" s="8"/>
      <c r="H840" s="8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</row>
    <row r="841" spans="1:20" ht="12" customHeight="1" x14ac:dyDescent="0.2">
      <c r="A841" s="651"/>
      <c r="B841" s="651"/>
      <c r="C841" s="8"/>
      <c r="D841" s="8"/>
      <c r="E841" s="8"/>
      <c r="F841" s="8"/>
      <c r="G841" s="8"/>
      <c r="H841" s="8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</row>
    <row r="842" spans="1:20" ht="12" customHeight="1" x14ac:dyDescent="0.2">
      <c r="A842" s="651"/>
      <c r="B842" s="651"/>
      <c r="C842" s="8"/>
      <c r="D842" s="8"/>
      <c r="E842" s="8"/>
      <c r="F842" s="8"/>
      <c r="G842" s="8"/>
      <c r="H842" s="8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</row>
    <row r="843" spans="1:20" ht="12" customHeight="1" x14ac:dyDescent="0.2">
      <c r="A843" s="651"/>
      <c r="B843" s="651"/>
      <c r="C843" s="8"/>
      <c r="D843" s="8"/>
      <c r="E843" s="8"/>
      <c r="F843" s="8"/>
      <c r="G843" s="8"/>
      <c r="H843" s="8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</row>
    <row r="844" spans="1:20" ht="12" customHeight="1" x14ac:dyDescent="0.2">
      <c r="A844" s="651"/>
      <c r="B844" s="651"/>
      <c r="C844" s="8"/>
      <c r="D844" s="8"/>
      <c r="E844" s="8"/>
      <c r="F844" s="8"/>
      <c r="G844" s="8"/>
      <c r="H844" s="8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</row>
    <row r="845" spans="1:20" ht="12" customHeight="1" x14ac:dyDescent="0.2">
      <c r="A845" s="651"/>
      <c r="B845" s="651"/>
      <c r="C845" s="8"/>
      <c r="D845" s="8"/>
      <c r="E845" s="8"/>
      <c r="F845" s="8"/>
      <c r="G845" s="8"/>
      <c r="H845" s="8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</row>
    <row r="846" spans="1:20" ht="12" customHeight="1" x14ac:dyDescent="0.2">
      <c r="A846" s="651"/>
      <c r="B846" s="651"/>
      <c r="C846" s="8"/>
      <c r="D846" s="8"/>
      <c r="E846" s="8"/>
      <c r="F846" s="8"/>
      <c r="G846" s="8"/>
      <c r="H846" s="8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</row>
    <row r="847" spans="1:20" ht="12" customHeight="1" x14ac:dyDescent="0.2">
      <c r="A847" s="651"/>
      <c r="B847" s="651"/>
      <c r="C847" s="8"/>
      <c r="D847" s="8"/>
      <c r="E847" s="8"/>
      <c r="F847" s="8"/>
      <c r="G847" s="8"/>
      <c r="H847" s="8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</row>
    <row r="848" spans="1:20" ht="12" customHeight="1" x14ac:dyDescent="0.2">
      <c r="A848" s="651"/>
      <c r="B848" s="651"/>
      <c r="C848" s="8"/>
      <c r="D848" s="8"/>
      <c r="E848" s="8"/>
      <c r="F848" s="8"/>
      <c r="G848" s="8"/>
      <c r="H848" s="8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</row>
    <row r="849" spans="1:20" ht="12" customHeight="1" x14ac:dyDescent="0.2">
      <c r="A849" s="651"/>
      <c r="B849" s="651"/>
      <c r="C849" s="8"/>
      <c r="D849" s="8"/>
      <c r="E849" s="8"/>
      <c r="F849" s="8"/>
      <c r="G849" s="8"/>
      <c r="H849" s="8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</row>
    <row r="850" spans="1:20" ht="12" customHeight="1" x14ac:dyDescent="0.2">
      <c r="A850" s="651"/>
      <c r="B850" s="651"/>
      <c r="C850" s="8"/>
      <c r="D850" s="8"/>
      <c r="E850" s="8"/>
      <c r="F850" s="8"/>
      <c r="G850" s="8"/>
      <c r="H850" s="8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</row>
    <row r="851" spans="1:20" ht="12" customHeight="1" x14ac:dyDescent="0.2">
      <c r="A851" s="651"/>
      <c r="B851" s="651"/>
      <c r="C851" s="8"/>
      <c r="D851" s="8"/>
      <c r="E851" s="8"/>
      <c r="F851" s="8"/>
      <c r="G851" s="8"/>
      <c r="H851" s="8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</row>
    <row r="852" spans="1:20" ht="12" customHeight="1" x14ac:dyDescent="0.2">
      <c r="A852" s="651"/>
      <c r="B852" s="651"/>
      <c r="C852" s="8"/>
      <c r="D852" s="8"/>
      <c r="E852" s="8"/>
      <c r="F852" s="8"/>
      <c r="G852" s="8"/>
      <c r="H852" s="8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</row>
    <row r="853" spans="1:20" ht="12" customHeight="1" x14ac:dyDescent="0.2">
      <c r="A853" s="651"/>
      <c r="B853" s="651"/>
      <c r="C853" s="8"/>
      <c r="D853" s="8"/>
      <c r="E853" s="8"/>
      <c r="F853" s="8"/>
      <c r="G853" s="8"/>
      <c r="H853" s="8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</row>
    <row r="854" spans="1:20" ht="12" customHeight="1" x14ac:dyDescent="0.2">
      <c r="A854" s="651"/>
      <c r="B854" s="651"/>
      <c r="C854" s="8"/>
      <c r="D854" s="8"/>
      <c r="E854" s="8"/>
      <c r="F854" s="8"/>
      <c r="G854" s="8"/>
      <c r="H854" s="8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</row>
    <row r="855" spans="1:20" ht="12" customHeight="1" x14ac:dyDescent="0.2">
      <c r="A855" s="651"/>
      <c r="B855" s="651"/>
      <c r="C855" s="8"/>
      <c r="D855" s="8"/>
      <c r="E855" s="8"/>
      <c r="F855" s="8"/>
      <c r="G855" s="8"/>
      <c r="H855" s="8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</row>
    <row r="856" spans="1:20" ht="12" customHeight="1" x14ac:dyDescent="0.2">
      <c r="A856" s="651"/>
      <c r="B856" s="651"/>
      <c r="C856" s="8"/>
      <c r="D856" s="8"/>
      <c r="E856" s="8"/>
      <c r="F856" s="8"/>
      <c r="G856" s="8"/>
      <c r="H856" s="8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</row>
    <row r="857" spans="1:20" ht="12" customHeight="1" x14ac:dyDescent="0.2">
      <c r="A857" s="651"/>
      <c r="B857" s="651"/>
      <c r="C857" s="8"/>
      <c r="D857" s="8"/>
      <c r="E857" s="8"/>
      <c r="F857" s="8"/>
      <c r="G857" s="8"/>
      <c r="H857" s="8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</row>
    <row r="858" spans="1:20" ht="12" customHeight="1" x14ac:dyDescent="0.2">
      <c r="A858" s="651"/>
      <c r="B858" s="651"/>
      <c r="C858" s="8"/>
      <c r="D858" s="8"/>
      <c r="E858" s="8"/>
      <c r="F858" s="8"/>
      <c r="G858" s="8"/>
      <c r="H858" s="8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</row>
    <row r="859" spans="1:20" ht="12" customHeight="1" x14ac:dyDescent="0.2">
      <c r="A859" s="651"/>
      <c r="B859" s="651"/>
      <c r="C859" s="8"/>
      <c r="D859" s="8"/>
      <c r="E859" s="8"/>
      <c r="F859" s="8"/>
      <c r="G859" s="8"/>
      <c r="H859" s="8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</row>
    <row r="860" spans="1:20" ht="12" customHeight="1" x14ac:dyDescent="0.2">
      <c r="A860" s="651"/>
      <c r="B860" s="651"/>
      <c r="C860" s="8"/>
      <c r="D860" s="8"/>
      <c r="E860" s="8"/>
      <c r="F860" s="8"/>
      <c r="G860" s="8"/>
      <c r="H860" s="8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</row>
    <row r="861" spans="1:20" ht="12" customHeight="1" x14ac:dyDescent="0.2">
      <c r="A861" s="651"/>
      <c r="B861" s="651"/>
      <c r="C861" s="8"/>
      <c r="D861" s="8"/>
      <c r="E861" s="8"/>
      <c r="F861" s="8"/>
      <c r="G861" s="8"/>
      <c r="H861" s="8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</row>
    <row r="862" spans="1:20" ht="12" customHeight="1" x14ac:dyDescent="0.2">
      <c r="A862" s="651"/>
      <c r="B862" s="651"/>
      <c r="C862" s="8"/>
      <c r="D862" s="8"/>
      <c r="E862" s="8"/>
      <c r="F862" s="8"/>
      <c r="G862" s="8"/>
      <c r="H862" s="8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</row>
    <row r="863" spans="1:20" ht="12" customHeight="1" x14ac:dyDescent="0.2">
      <c r="A863" s="651"/>
      <c r="B863" s="651"/>
      <c r="C863" s="8"/>
      <c r="D863" s="8"/>
      <c r="E863" s="8"/>
      <c r="F863" s="8"/>
      <c r="G863" s="8"/>
      <c r="H863" s="8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</row>
    <row r="864" spans="1:20" ht="12" customHeight="1" x14ac:dyDescent="0.2">
      <c r="A864" s="651"/>
      <c r="B864" s="651"/>
      <c r="C864" s="8"/>
      <c r="D864" s="8"/>
      <c r="E864" s="8"/>
      <c r="F864" s="8"/>
      <c r="G864" s="8"/>
      <c r="H864" s="8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</row>
    <row r="865" spans="1:20" ht="12" customHeight="1" x14ac:dyDescent="0.2">
      <c r="A865" s="651"/>
      <c r="B865" s="651"/>
      <c r="C865" s="8"/>
      <c r="D865" s="8"/>
      <c r="E865" s="8"/>
      <c r="F865" s="8"/>
      <c r="G865" s="8"/>
      <c r="H865" s="8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</row>
    <row r="866" spans="1:20" ht="12" customHeight="1" x14ac:dyDescent="0.2">
      <c r="A866" s="651"/>
      <c r="B866" s="651"/>
      <c r="C866" s="8"/>
      <c r="D866" s="8"/>
      <c r="E866" s="8"/>
      <c r="F866" s="8"/>
      <c r="G866" s="8"/>
      <c r="H866" s="8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</row>
    <row r="867" spans="1:20" ht="12" customHeight="1" x14ac:dyDescent="0.2">
      <c r="A867" s="651"/>
      <c r="B867" s="651"/>
      <c r="C867" s="8"/>
      <c r="D867" s="8"/>
      <c r="E867" s="8"/>
      <c r="F867" s="8"/>
      <c r="G867" s="8"/>
      <c r="H867" s="8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</row>
    <row r="868" spans="1:20" ht="12" customHeight="1" x14ac:dyDescent="0.2">
      <c r="A868" s="651"/>
      <c r="B868" s="651"/>
      <c r="C868" s="8"/>
      <c r="D868" s="8"/>
      <c r="E868" s="8"/>
      <c r="F868" s="8"/>
      <c r="G868" s="8"/>
      <c r="H868" s="8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</row>
    <row r="869" spans="1:20" ht="12" customHeight="1" x14ac:dyDescent="0.2">
      <c r="A869" s="651"/>
      <c r="B869" s="651"/>
      <c r="C869" s="8"/>
      <c r="D869" s="8"/>
      <c r="E869" s="8"/>
      <c r="F869" s="8"/>
      <c r="G869" s="8"/>
      <c r="H869" s="8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</row>
    <row r="870" spans="1:20" ht="12" customHeight="1" x14ac:dyDescent="0.2">
      <c r="A870" s="651"/>
      <c r="B870" s="651"/>
      <c r="C870" s="8"/>
      <c r="D870" s="8"/>
      <c r="E870" s="8"/>
      <c r="F870" s="8"/>
      <c r="G870" s="8"/>
      <c r="H870" s="8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</row>
    <row r="871" spans="1:20" ht="12" customHeight="1" x14ac:dyDescent="0.2">
      <c r="A871" s="651"/>
      <c r="B871" s="651"/>
      <c r="C871" s="8"/>
      <c r="D871" s="8"/>
      <c r="E871" s="8"/>
      <c r="F871" s="8"/>
      <c r="G871" s="8"/>
      <c r="H871" s="8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</row>
    <row r="872" spans="1:20" ht="12" customHeight="1" x14ac:dyDescent="0.2">
      <c r="A872" s="651"/>
      <c r="B872" s="651"/>
      <c r="C872" s="8"/>
      <c r="D872" s="8"/>
      <c r="E872" s="8"/>
      <c r="F872" s="8"/>
      <c r="G872" s="8"/>
      <c r="H872" s="8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</row>
    <row r="873" spans="1:20" ht="12" customHeight="1" x14ac:dyDescent="0.2">
      <c r="A873" s="651"/>
      <c r="B873" s="651"/>
      <c r="C873" s="8"/>
      <c r="D873" s="8"/>
      <c r="E873" s="8"/>
      <c r="F873" s="8"/>
      <c r="G873" s="8"/>
      <c r="H873" s="8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</row>
    <row r="874" spans="1:20" ht="12" customHeight="1" x14ac:dyDescent="0.2">
      <c r="A874" s="651"/>
      <c r="B874" s="651"/>
      <c r="C874" s="8"/>
      <c r="D874" s="8"/>
      <c r="E874" s="8"/>
      <c r="F874" s="8"/>
      <c r="G874" s="8"/>
      <c r="H874" s="8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</row>
    <row r="875" spans="1:20" ht="12" customHeight="1" x14ac:dyDescent="0.2">
      <c r="A875" s="651"/>
      <c r="B875" s="651"/>
      <c r="C875" s="8"/>
      <c r="D875" s="8"/>
      <c r="E875" s="8"/>
      <c r="F875" s="8"/>
      <c r="G875" s="8"/>
      <c r="H875" s="8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</row>
    <row r="876" spans="1:20" ht="12" customHeight="1" x14ac:dyDescent="0.2">
      <c r="A876" s="651"/>
      <c r="B876" s="651"/>
      <c r="C876" s="8"/>
      <c r="D876" s="8"/>
      <c r="E876" s="8"/>
      <c r="F876" s="8"/>
      <c r="G876" s="8"/>
      <c r="H876" s="8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</row>
    <row r="877" spans="1:20" ht="12" customHeight="1" x14ac:dyDescent="0.2">
      <c r="A877" s="651"/>
      <c r="B877" s="651"/>
      <c r="C877" s="8"/>
      <c r="D877" s="8"/>
      <c r="E877" s="8"/>
      <c r="F877" s="8"/>
      <c r="G877" s="8"/>
      <c r="H877" s="8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</row>
    <row r="878" spans="1:20" ht="12" customHeight="1" x14ac:dyDescent="0.2">
      <c r="A878" s="651"/>
      <c r="B878" s="651"/>
      <c r="C878" s="8"/>
      <c r="D878" s="8"/>
      <c r="E878" s="8"/>
      <c r="F878" s="8"/>
      <c r="G878" s="8"/>
      <c r="H878" s="8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</row>
    <row r="879" spans="1:20" ht="12" customHeight="1" x14ac:dyDescent="0.2">
      <c r="A879" s="651"/>
      <c r="B879" s="651"/>
      <c r="C879" s="8"/>
      <c r="D879" s="8"/>
      <c r="E879" s="8"/>
      <c r="F879" s="8"/>
      <c r="G879" s="8"/>
      <c r="H879" s="8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</row>
    <row r="880" spans="1:20" ht="12" customHeight="1" x14ac:dyDescent="0.2">
      <c r="A880" s="651"/>
      <c r="B880" s="651"/>
      <c r="C880" s="8"/>
      <c r="D880" s="8"/>
      <c r="E880" s="8"/>
      <c r="F880" s="8"/>
      <c r="G880" s="8"/>
      <c r="H880" s="8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</row>
    <row r="881" spans="1:20" ht="12" customHeight="1" x14ac:dyDescent="0.2">
      <c r="A881" s="651"/>
      <c r="B881" s="651"/>
      <c r="C881" s="8"/>
      <c r="D881" s="8"/>
      <c r="E881" s="8"/>
      <c r="F881" s="8"/>
      <c r="G881" s="8"/>
      <c r="H881" s="8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</row>
    <row r="882" spans="1:20" ht="12" customHeight="1" x14ac:dyDescent="0.2">
      <c r="A882" s="651"/>
      <c r="B882" s="651"/>
      <c r="C882" s="8"/>
      <c r="D882" s="8"/>
      <c r="E882" s="8"/>
      <c r="F882" s="8"/>
      <c r="G882" s="8"/>
      <c r="H882" s="8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</row>
    <row r="883" spans="1:20" ht="12" customHeight="1" x14ac:dyDescent="0.2">
      <c r="A883" s="651"/>
      <c r="B883" s="651"/>
      <c r="C883" s="8"/>
      <c r="D883" s="8"/>
      <c r="E883" s="8"/>
      <c r="F883" s="8"/>
      <c r="G883" s="8"/>
      <c r="H883" s="8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</row>
    <row r="884" spans="1:20" ht="12" customHeight="1" x14ac:dyDescent="0.2">
      <c r="A884" s="651"/>
      <c r="B884" s="651"/>
      <c r="C884" s="8"/>
      <c r="D884" s="8"/>
      <c r="E884" s="8"/>
      <c r="F884" s="8"/>
      <c r="G884" s="8"/>
      <c r="H884" s="8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</row>
    <row r="885" spans="1:20" ht="12" customHeight="1" x14ac:dyDescent="0.2">
      <c r="A885" s="651"/>
      <c r="B885" s="651"/>
      <c r="C885" s="8"/>
      <c r="D885" s="8"/>
      <c r="E885" s="8"/>
      <c r="F885" s="8"/>
      <c r="G885" s="8"/>
      <c r="H885" s="8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</row>
    <row r="886" spans="1:20" ht="12" customHeight="1" x14ac:dyDescent="0.2">
      <c r="A886" s="651"/>
      <c r="B886" s="651"/>
      <c r="C886" s="8"/>
      <c r="D886" s="8"/>
      <c r="E886" s="8"/>
      <c r="F886" s="8"/>
      <c r="G886" s="8"/>
      <c r="H886" s="8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</row>
    <row r="887" spans="1:20" ht="12" customHeight="1" x14ac:dyDescent="0.2">
      <c r="A887" s="651"/>
      <c r="B887" s="651"/>
      <c r="C887" s="8"/>
      <c r="D887" s="8"/>
      <c r="E887" s="8"/>
      <c r="F887" s="8"/>
      <c r="G887" s="8"/>
      <c r="H887" s="8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</row>
    <row r="888" spans="1:20" ht="12" customHeight="1" x14ac:dyDescent="0.2">
      <c r="A888" s="651"/>
      <c r="B888" s="651"/>
      <c r="C888" s="8"/>
      <c r="D888" s="8"/>
      <c r="E888" s="8"/>
      <c r="F888" s="8"/>
      <c r="G888" s="8"/>
      <c r="H888" s="8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</row>
    <row r="889" spans="1:20" ht="12" customHeight="1" x14ac:dyDescent="0.2">
      <c r="A889" s="651"/>
      <c r="B889" s="651"/>
      <c r="C889" s="8"/>
      <c r="D889" s="8"/>
      <c r="E889" s="8"/>
      <c r="F889" s="8"/>
      <c r="G889" s="8"/>
      <c r="H889" s="8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</row>
    <row r="890" spans="1:20" ht="12" customHeight="1" x14ac:dyDescent="0.2">
      <c r="A890" s="651"/>
      <c r="B890" s="651"/>
      <c r="C890" s="8"/>
      <c r="D890" s="8"/>
      <c r="E890" s="8"/>
      <c r="F890" s="8"/>
      <c r="G890" s="8"/>
      <c r="H890" s="8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</row>
    <row r="891" spans="1:20" ht="12" customHeight="1" x14ac:dyDescent="0.2">
      <c r="A891" s="651"/>
      <c r="B891" s="651"/>
      <c r="C891" s="8"/>
      <c r="D891" s="8"/>
      <c r="E891" s="8"/>
      <c r="F891" s="8"/>
      <c r="G891" s="8"/>
      <c r="H891" s="8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</row>
    <row r="892" spans="1:20" ht="12" customHeight="1" x14ac:dyDescent="0.2">
      <c r="A892" s="651"/>
      <c r="B892" s="651"/>
      <c r="C892" s="8"/>
      <c r="D892" s="8"/>
      <c r="E892" s="8"/>
      <c r="F892" s="8"/>
      <c r="G892" s="8"/>
      <c r="H892" s="8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</row>
    <row r="893" spans="1:20" ht="12" customHeight="1" x14ac:dyDescent="0.2">
      <c r="A893" s="651"/>
      <c r="B893" s="651"/>
      <c r="C893" s="8"/>
      <c r="D893" s="8"/>
      <c r="E893" s="8"/>
      <c r="F893" s="8"/>
      <c r="G893" s="8"/>
      <c r="H893" s="8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</row>
    <row r="894" spans="1:20" ht="12" customHeight="1" x14ac:dyDescent="0.2">
      <c r="A894" s="651"/>
      <c r="B894" s="651"/>
      <c r="C894" s="8"/>
      <c r="D894" s="8"/>
      <c r="E894" s="8"/>
      <c r="F894" s="8"/>
      <c r="G894" s="8"/>
      <c r="H894" s="8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</row>
    <row r="895" spans="1:20" ht="12" customHeight="1" x14ac:dyDescent="0.2">
      <c r="A895" s="651"/>
      <c r="B895" s="651"/>
      <c r="C895" s="8"/>
      <c r="D895" s="8"/>
      <c r="E895" s="8"/>
      <c r="F895" s="8"/>
      <c r="G895" s="8"/>
      <c r="H895" s="8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</row>
    <row r="896" spans="1:20" ht="12" customHeight="1" x14ac:dyDescent="0.2">
      <c r="A896" s="651"/>
      <c r="B896" s="651"/>
      <c r="C896" s="8"/>
      <c r="D896" s="8"/>
      <c r="E896" s="8"/>
      <c r="F896" s="8"/>
      <c r="G896" s="8"/>
      <c r="H896" s="8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</row>
    <row r="897" spans="1:20" ht="12" customHeight="1" x14ac:dyDescent="0.2">
      <c r="A897" s="651"/>
      <c r="B897" s="651"/>
      <c r="C897" s="8"/>
      <c r="D897" s="8"/>
      <c r="E897" s="8"/>
      <c r="F897" s="8"/>
      <c r="G897" s="8"/>
      <c r="H897" s="8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</row>
    <row r="898" spans="1:20" ht="12" customHeight="1" x14ac:dyDescent="0.2">
      <c r="A898" s="651"/>
      <c r="B898" s="651"/>
      <c r="C898" s="8"/>
      <c r="D898" s="8"/>
      <c r="E898" s="8"/>
      <c r="F898" s="8"/>
      <c r="G898" s="8"/>
      <c r="H898" s="8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</row>
    <row r="899" spans="1:20" ht="12" customHeight="1" x14ac:dyDescent="0.2">
      <c r="A899" s="651"/>
      <c r="B899" s="651"/>
      <c r="C899" s="8"/>
      <c r="D899" s="8"/>
      <c r="E899" s="8"/>
      <c r="F899" s="8"/>
      <c r="G899" s="8"/>
      <c r="H899" s="8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</row>
    <row r="900" spans="1:20" ht="12" customHeight="1" x14ac:dyDescent="0.2">
      <c r="A900" s="651"/>
      <c r="B900" s="651"/>
      <c r="C900" s="8"/>
      <c r="D900" s="8"/>
      <c r="E900" s="8"/>
      <c r="F900" s="8"/>
      <c r="G900" s="8"/>
      <c r="H900" s="8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</row>
    <row r="901" spans="1:20" ht="12" customHeight="1" x14ac:dyDescent="0.2">
      <c r="A901" s="651"/>
      <c r="B901" s="651"/>
      <c r="C901" s="8"/>
      <c r="D901" s="8"/>
      <c r="E901" s="8"/>
      <c r="F901" s="8"/>
      <c r="G901" s="8"/>
      <c r="H901" s="8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</row>
    <row r="902" spans="1:20" ht="12" customHeight="1" x14ac:dyDescent="0.2">
      <c r="A902" s="651"/>
      <c r="B902" s="651"/>
      <c r="C902" s="8"/>
      <c r="D902" s="8"/>
      <c r="E902" s="8"/>
      <c r="F902" s="8"/>
      <c r="G902" s="8"/>
      <c r="H902" s="8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</row>
    <row r="903" spans="1:20" ht="12" customHeight="1" x14ac:dyDescent="0.2">
      <c r="A903" s="651"/>
      <c r="B903" s="651"/>
      <c r="C903" s="8"/>
      <c r="D903" s="8"/>
      <c r="E903" s="8"/>
      <c r="F903" s="8"/>
      <c r="G903" s="8"/>
      <c r="H903" s="8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</row>
    <row r="904" spans="1:20" ht="12" customHeight="1" x14ac:dyDescent="0.2">
      <c r="A904" s="651"/>
      <c r="B904" s="651"/>
      <c r="C904" s="8"/>
      <c r="D904" s="8"/>
      <c r="E904" s="8"/>
      <c r="F904" s="8"/>
      <c r="G904" s="8"/>
      <c r="H904" s="8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</row>
    <row r="905" spans="1:20" ht="12" customHeight="1" x14ac:dyDescent="0.2">
      <c r="A905" s="651"/>
      <c r="B905" s="651"/>
      <c r="C905" s="8"/>
      <c r="D905" s="8"/>
      <c r="E905" s="8"/>
      <c r="F905" s="8"/>
      <c r="G905" s="8"/>
      <c r="H905" s="8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</row>
    <row r="906" spans="1:20" ht="12" customHeight="1" x14ac:dyDescent="0.2">
      <c r="A906" s="651"/>
      <c r="B906" s="651"/>
      <c r="C906" s="8"/>
      <c r="D906" s="8"/>
      <c r="E906" s="8"/>
      <c r="F906" s="8"/>
      <c r="G906" s="8"/>
      <c r="H906" s="8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</row>
    <row r="907" spans="1:20" ht="12" customHeight="1" x14ac:dyDescent="0.2">
      <c r="A907" s="651"/>
      <c r="B907" s="651"/>
      <c r="C907" s="8"/>
      <c r="D907" s="8"/>
      <c r="E907" s="8"/>
      <c r="F907" s="8"/>
      <c r="G907" s="8"/>
      <c r="H907" s="8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</row>
    <row r="908" spans="1:20" ht="12" customHeight="1" x14ac:dyDescent="0.2">
      <c r="A908" s="651"/>
      <c r="B908" s="651"/>
      <c r="C908" s="8"/>
      <c r="D908" s="8"/>
      <c r="E908" s="8"/>
      <c r="F908" s="8"/>
      <c r="G908" s="8"/>
      <c r="H908" s="8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</row>
    <row r="909" spans="1:20" ht="12" customHeight="1" x14ac:dyDescent="0.2">
      <c r="A909" s="651"/>
      <c r="B909" s="651"/>
      <c r="C909" s="8"/>
      <c r="D909" s="8"/>
      <c r="E909" s="8"/>
      <c r="F909" s="8"/>
      <c r="G909" s="8"/>
      <c r="H909" s="8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</row>
    <row r="910" spans="1:20" ht="12" customHeight="1" x14ac:dyDescent="0.2">
      <c r="A910" s="651"/>
      <c r="B910" s="651"/>
      <c r="C910" s="8"/>
      <c r="D910" s="8"/>
      <c r="E910" s="8"/>
      <c r="F910" s="8"/>
      <c r="G910" s="8"/>
      <c r="H910" s="8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</row>
    <row r="911" spans="1:20" ht="12" customHeight="1" x14ac:dyDescent="0.2">
      <c r="A911" s="651"/>
      <c r="B911" s="651"/>
      <c r="C911" s="8"/>
      <c r="D911" s="8"/>
      <c r="E911" s="8"/>
      <c r="F911" s="8"/>
      <c r="G911" s="8"/>
      <c r="H911" s="8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</row>
    <row r="912" spans="1:20" ht="12" customHeight="1" x14ac:dyDescent="0.2">
      <c r="A912" s="651"/>
      <c r="B912" s="651"/>
      <c r="C912" s="8"/>
      <c r="D912" s="8"/>
      <c r="E912" s="8"/>
      <c r="F912" s="8"/>
      <c r="G912" s="8"/>
      <c r="H912" s="8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</row>
    <row r="913" spans="1:20" ht="12" customHeight="1" x14ac:dyDescent="0.2">
      <c r="A913" s="651"/>
      <c r="B913" s="651"/>
      <c r="C913" s="8"/>
      <c r="D913" s="8"/>
      <c r="E913" s="8"/>
      <c r="F913" s="8"/>
      <c r="G913" s="8"/>
      <c r="H913" s="8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</row>
    <row r="914" spans="1:20" ht="12" customHeight="1" x14ac:dyDescent="0.2">
      <c r="A914" s="651"/>
      <c r="B914" s="651"/>
      <c r="C914" s="8"/>
      <c r="D914" s="8"/>
      <c r="E914" s="8"/>
      <c r="F914" s="8"/>
      <c r="G914" s="8"/>
      <c r="H914" s="8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</row>
    <row r="915" spans="1:20" ht="12" customHeight="1" x14ac:dyDescent="0.2">
      <c r="A915" s="651"/>
      <c r="B915" s="651"/>
      <c r="C915" s="8"/>
      <c r="D915" s="8"/>
      <c r="E915" s="8"/>
      <c r="F915" s="8"/>
      <c r="G915" s="8"/>
      <c r="H915" s="8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</row>
    <row r="916" spans="1:20" ht="12" customHeight="1" x14ac:dyDescent="0.2">
      <c r="A916" s="651"/>
      <c r="B916" s="651"/>
      <c r="C916" s="8"/>
      <c r="D916" s="8"/>
      <c r="E916" s="8"/>
      <c r="F916" s="8"/>
      <c r="G916" s="8"/>
      <c r="H916" s="8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</row>
    <row r="917" spans="1:20" ht="12" customHeight="1" x14ac:dyDescent="0.2">
      <c r="A917" s="651"/>
      <c r="B917" s="651"/>
      <c r="C917" s="8"/>
      <c r="D917" s="8"/>
      <c r="E917" s="8"/>
      <c r="F917" s="8"/>
      <c r="G917" s="8"/>
      <c r="H917" s="8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</row>
    <row r="918" spans="1:20" ht="12" customHeight="1" x14ac:dyDescent="0.2">
      <c r="A918" s="651"/>
      <c r="B918" s="651"/>
      <c r="C918" s="8"/>
      <c r="D918" s="8"/>
      <c r="E918" s="8"/>
      <c r="F918" s="8"/>
      <c r="G918" s="8"/>
      <c r="H918" s="8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</row>
    <row r="919" spans="1:20" ht="12" customHeight="1" x14ac:dyDescent="0.2">
      <c r="A919" s="651"/>
      <c r="B919" s="651"/>
      <c r="C919" s="8"/>
      <c r="D919" s="8"/>
      <c r="E919" s="8"/>
      <c r="F919" s="8"/>
      <c r="G919" s="8"/>
      <c r="H919" s="8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</row>
    <row r="920" spans="1:20" ht="12" customHeight="1" x14ac:dyDescent="0.2">
      <c r="A920" s="651"/>
      <c r="B920" s="651"/>
      <c r="C920" s="8"/>
      <c r="D920" s="8"/>
      <c r="E920" s="8"/>
      <c r="F920" s="8"/>
      <c r="G920" s="8"/>
      <c r="H920" s="8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</row>
    <row r="921" spans="1:20" ht="12" customHeight="1" x14ac:dyDescent="0.2">
      <c r="A921" s="651"/>
      <c r="B921" s="651"/>
      <c r="C921" s="8"/>
      <c r="D921" s="8"/>
      <c r="E921" s="8"/>
      <c r="F921" s="8"/>
      <c r="G921" s="8"/>
      <c r="H921" s="8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</row>
    <row r="922" spans="1:20" ht="12" customHeight="1" x14ac:dyDescent="0.2">
      <c r="A922" s="651"/>
      <c r="B922" s="651"/>
      <c r="C922" s="8"/>
      <c r="D922" s="8"/>
      <c r="E922" s="8"/>
      <c r="F922" s="8"/>
      <c r="G922" s="8"/>
      <c r="H922" s="8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</row>
    <row r="923" spans="1:20" ht="12" customHeight="1" x14ac:dyDescent="0.2">
      <c r="A923" s="651"/>
      <c r="B923" s="651"/>
      <c r="C923" s="8"/>
      <c r="D923" s="8"/>
      <c r="E923" s="8"/>
      <c r="F923" s="8"/>
      <c r="G923" s="8"/>
      <c r="H923" s="8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</row>
    <row r="924" spans="1:20" ht="12" customHeight="1" x14ac:dyDescent="0.2">
      <c r="A924" s="651"/>
      <c r="B924" s="651"/>
      <c r="C924" s="8"/>
      <c r="D924" s="8"/>
      <c r="E924" s="8"/>
      <c r="F924" s="8"/>
      <c r="G924" s="8"/>
      <c r="H924" s="8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</row>
    <row r="925" spans="1:20" ht="12" customHeight="1" x14ac:dyDescent="0.2">
      <c r="A925" s="651"/>
      <c r="B925" s="651"/>
      <c r="C925" s="8"/>
      <c r="D925" s="8"/>
      <c r="E925" s="8"/>
      <c r="F925" s="8"/>
      <c r="G925" s="8"/>
      <c r="H925" s="8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</row>
    <row r="926" spans="1:20" ht="12" customHeight="1" x14ac:dyDescent="0.2">
      <c r="A926" s="651"/>
      <c r="B926" s="651"/>
      <c r="C926" s="8"/>
      <c r="D926" s="8"/>
      <c r="E926" s="8"/>
      <c r="F926" s="8"/>
      <c r="G926" s="8"/>
      <c r="H926" s="8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</row>
    <row r="927" spans="1:20" ht="12" customHeight="1" x14ac:dyDescent="0.2">
      <c r="A927" s="651"/>
      <c r="B927" s="651"/>
      <c r="C927" s="8"/>
      <c r="D927" s="8"/>
      <c r="E927" s="8"/>
      <c r="F927" s="8"/>
      <c r="G927" s="8"/>
      <c r="H927" s="8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</row>
    <row r="928" spans="1:20" ht="12" customHeight="1" x14ac:dyDescent="0.2">
      <c r="A928" s="651"/>
      <c r="B928" s="651"/>
      <c r="C928" s="8"/>
      <c r="D928" s="8"/>
      <c r="E928" s="8"/>
      <c r="F928" s="8"/>
      <c r="G928" s="8"/>
      <c r="H928" s="8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</row>
    <row r="929" spans="1:20" ht="12" customHeight="1" x14ac:dyDescent="0.2">
      <c r="A929" s="651"/>
      <c r="B929" s="651"/>
      <c r="C929" s="8"/>
      <c r="D929" s="8"/>
      <c r="E929" s="8"/>
      <c r="F929" s="8"/>
      <c r="G929" s="8"/>
      <c r="H929" s="8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</row>
    <row r="930" spans="1:20" ht="12" customHeight="1" x14ac:dyDescent="0.2">
      <c r="A930" s="651"/>
      <c r="B930" s="651"/>
      <c r="C930" s="8"/>
      <c r="D930" s="8"/>
      <c r="E930" s="8"/>
      <c r="F930" s="8"/>
      <c r="G930" s="8"/>
      <c r="H930" s="8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</row>
    <row r="931" spans="1:20" ht="12" customHeight="1" x14ac:dyDescent="0.2">
      <c r="A931" s="651"/>
      <c r="B931" s="651"/>
      <c r="C931" s="8"/>
      <c r="D931" s="8"/>
      <c r="E931" s="8"/>
      <c r="F931" s="8"/>
      <c r="G931" s="8"/>
      <c r="H931" s="8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</row>
    <row r="932" spans="1:20" ht="12" customHeight="1" x14ac:dyDescent="0.2">
      <c r="A932" s="651"/>
      <c r="B932" s="651"/>
      <c r="C932" s="8"/>
      <c r="D932" s="8"/>
      <c r="E932" s="8"/>
      <c r="F932" s="8"/>
      <c r="G932" s="8"/>
      <c r="H932" s="8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</row>
    <row r="933" spans="1:20" ht="12" customHeight="1" x14ac:dyDescent="0.2">
      <c r="A933" s="651"/>
      <c r="B933" s="651"/>
      <c r="C933" s="8"/>
      <c r="D933" s="8"/>
      <c r="E933" s="8"/>
      <c r="F933" s="8"/>
      <c r="G933" s="8"/>
      <c r="H933" s="8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</row>
    <row r="934" spans="1:20" ht="12" customHeight="1" x14ac:dyDescent="0.2">
      <c r="A934" s="651"/>
      <c r="B934" s="651"/>
      <c r="C934" s="8"/>
      <c r="D934" s="8"/>
      <c r="E934" s="8"/>
      <c r="F934" s="8"/>
      <c r="G934" s="8"/>
      <c r="H934" s="8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</row>
    <row r="935" spans="1:20" ht="12" customHeight="1" x14ac:dyDescent="0.2">
      <c r="A935" s="651"/>
      <c r="B935" s="651"/>
      <c r="C935" s="8"/>
      <c r="D935" s="8"/>
      <c r="E935" s="8"/>
      <c r="F935" s="8"/>
      <c r="G935" s="8"/>
      <c r="H935" s="8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</row>
    <row r="936" spans="1:20" ht="12" customHeight="1" x14ac:dyDescent="0.2">
      <c r="A936" s="651"/>
      <c r="B936" s="651"/>
      <c r="C936" s="8"/>
      <c r="D936" s="8"/>
      <c r="E936" s="8"/>
      <c r="F936" s="8"/>
      <c r="G936" s="8"/>
      <c r="H936" s="8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</row>
    <row r="937" spans="1:20" ht="12" customHeight="1" x14ac:dyDescent="0.2">
      <c r="A937" s="651"/>
      <c r="B937" s="651"/>
      <c r="C937" s="8"/>
      <c r="D937" s="8"/>
      <c r="E937" s="8"/>
      <c r="F937" s="8"/>
      <c r="G937" s="8"/>
      <c r="H937" s="8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</row>
    <row r="938" spans="1:20" ht="12" customHeight="1" x14ac:dyDescent="0.2">
      <c r="A938" s="651"/>
      <c r="B938" s="651"/>
      <c r="C938" s="8"/>
      <c r="D938" s="8"/>
      <c r="E938" s="8"/>
      <c r="F938" s="8"/>
      <c r="G938" s="8"/>
      <c r="H938" s="8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</row>
    <row r="939" spans="1:20" ht="12" customHeight="1" x14ac:dyDescent="0.2">
      <c r="A939" s="651"/>
      <c r="B939" s="651"/>
      <c r="C939" s="8"/>
      <c r="D939" s="8"/>
      <c r="E939" s="8"/>
      <c r="F939" s="8"/>
      <c r="G939" s="8"/>
      <c r="H939" s="8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</row>
    <row r="940" spans="1:20" ht="12" customHeight="1" x14ac:dyDescent="0.2">
      <c r="A940" s="651"/>
      <c r="B940" s="651"/>
      <c r="C940" s="8"/>
      <c r="D940" s="8"/>
      <c r="E940" s="8"/>
      <c r="F940" s="8"/>
      <c r="G940" s="8"/>
      <c r="H940" s="8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</row>
    <row r="941" spans="1:20" ht="12" customHeight="1" x14ac:dyDescent="0.2">
      <c r="A941" s="651"/>
      <c r="B941" s="651"/>
      <c r="C941" s="8"/>
      <c r="D941" s="8"/>
      <c r="E941" s="8"/>
      <c r="F941" s="8"/>
      <c r="G941" s="8"/>
      <c r="H941" s="8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</row>
    <row r="942" spans="1:20" ht="12" customHeight="1" x14ac:dyDescent="0.2">
      <c r="A942" s="651"/>
      <c r="B942" s="651"/>
      <c r="C942" s="8"/>
      <c r="D942" s="8"/>
      <c r="E942" s="8"/>
      <c r="F942" s="8"/>
      <c r="G942" s="8"/>
      <c r="H942" s="8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</row>
    <row r="943" spans="1:20" ht="12" customHeight="1" x14ac:dyDescent="0.2">
      <c r="A943" s="651"/>
      <c r="B943" s="651"/>
      <c r="C943" s="8"/>
      <c r="D943" s="8"/>
      <c r="E943" s="8"/>
      <c r="F943" s="8"/>
      <c r="G943" s="8"/>
      <c r="H943" s="8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</row>
    <row r="944" spans="1:20" ht="12" customHeight="1" x14ac:dyDescent="0.2">
      <c r="A944" s="651"/>
      <c r="B944" s="651"/>
      <c r="C944" s="8"/>
      <c r="D944" s="8"/>
      <c r="E944" s="8"/>
      <c r="F944" s="8"/>
      <c r="G944" s="8"/>
      <c r="H944" s="8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</row>
    <row r="945" spans="1:20" ht="12" customHeight="1" x14ac:dyDescent="0.2">
      <c r="A945" s="651"/>
      <c r="B945" s="651"/>
      <c r="C945" s="8"/>
      <c r="D945" s="8"/>
      <c r="E945" s="8"/>
      <c r="F945" s="8"/>
      <c r="G945" s="8"/>
      <c r="H945" s="8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</row>
    <row r="946" spans="1:20" ht="12" customHeight="1" x14ac:dyDescent="0.2">
      <c r="A946" s="651"/>
      <c r="B946" s="651"/>
      <c r="C946" s="8"/>
      <c r="D946" s="8"/>
      <c r="E946" s="8"/>
      <c r="F946" s="8"/>
      <c r="G946" s="8"/>
      <c r="H946" s="8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</row>
    <row r="947" spans="1:20" ht="12" customHeight="1" x14ac:dyDescent="0.2">
      <c r="A947" s="651"/>
      <c r="B947" s="651"/>
      <c r="C947" s="8"/>
      <c r="D947" s="8"/>
      <c r="E947" s="8"/>
      <c r="F947" s="8"/>
      <c r="G947" s="8"/>
      <c r="H947" s="8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</row>
    <row r="948" spans="1:20" ht="12" customHeight="1" x14ac:dyDescent="0.2">
      <c r="A948" s="651"/>
      <c r="B948" s="651"/>
      <c r="C948" s="8"/>
      <c r="D948" s="8"/>
      <c r="E948" s="8"/>
      <c r="F948" s="8"/>
      <c r="G948" s="8"/>
      <c r="H948" s="8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</row>
    <row r="949" spans="1:20" ht="12" customHeight="1" x14ac:dyDescent="0.2">
      <c r="A949" s="651"/>
      <c r="B949" s="651"/>
      <c r="C949" s="8"/>
      <c r="D949" s="8"/>
      <c r="E949" s="8"/>
      <c r="F949" s="8"/>
      <c r="G949" s="8"/>
      <c r="H949" s="8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</row>
    <row r="950" spans="1:20" ht="12" customHeight="1" x14ac:dyDescent="0.2">
      <c r="A950" s="651"/>
      <c r="B950" s="651"/>
      <c r="C950" s="8"/>
      <c r="D950" s="8"/>
      <c r="E950" s="8"/>
      <c r="F950" s="8"/>
      <c r="G950" s="8"/>
      <c r="H950" s="8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</row>
    <row r="951" spans="1:20" ht="12" customHeight="1" x14ac:dyDescent="0.2">
      <c r="A951" s="651"/>
      <c r="B951" s="651"/>
      <c r="C951" s="8"/>
      <c r="D951" s="8"/>
      <c r="E951" s="8"/>
      <c r="F951" s="8"/>
      <c r="G951" s="8"/>
      <c r="H951" s="8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</row>
    <row r="952" spans="1:20" ht="12" customHeight="1" x14ac:dyDescent="0.2">
      <c r="A952" s="651"/>
      <c r="B952" s="651"/>
      <c r="C952" s="8"/>
      <c r="D952" s="8"/>
      <c r="E952" s="8"/>
      <c r="F952" s="8"/>
      <c r="G952" s="8"/>
      <c r="H952" s="8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</row>
    <row r="953" spans="1:20" ht="12" customHeight="1" x14ac:dyDescent="0.2">
      <c r="A953" s="651"/>
      <c r="B953" s="651"/>
      <c r="C953" s="8"/>
      <c r="D953" s="8"/>
      <c r="E953" s="8"/>
      <c r="F953" s="8"/>
      <c r="G953" s="8"/>
      <c r="H953" s="8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</row>
    <row r="954" spans="1:20" ht="12" customHeight="1" x14ac:dyDescent="0.2">
      <c r="A954" s="651"/>
      <c r="B954" s="651"/>
      <c r="C954" s="8"/>
      <c r="D954" s="8"/>
      <c r="E954" s="8"/>
      <c r="F954" s="8"/>
      <c r="G954" s="8"/>
      <c r="H954" s="8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</row>
    <row r="955" spans="1:20" ht="12" customHeight="1" x14ac:dyDescent="0.2">
      <c r="A955" s="651"/>
      <c r="B955" s="651"/>
      <c r="C955" s="8"/>
      <c r="D955" s="8"/>
      <c r="E955" s="8"/>
      <c r="F955" s="8"/>
      <c r="G955" s="8"/>
      <c r="H955" s="8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</row>
    <row r="956" spans="1:20" ht="12" customHeight="1" x14ac:dyDescent="0.2">
      <c r="A956" s="651"/>
      <c r="B956" s="651"/>
      <c r="C956" s="8"/>
      <c r="D956" s="8"/>
      <c r="E956" s="8"/>
      <c r="F956" s="8"/>
      <c r="G956" s="8"/>
      <c r="H956" s="8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</row>
    <row r="957" spans="1:20" ht="12" customHeight="1" x14ac:dyDescent="0.2">
      <c r="A957" s="651"/>
      <c r="B957" s="651"/>
      <c r="C957" s="8"/>
      <c r="D957" s="8"/>
      <c r="E957" s="8"/>
      <c r="F957" s="8"/>
      <c r="G957" s="8"/>
      <c r="H957" s="8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</row>
    <row r="958" spans="1:20" ht="12" customHeight="1" x14ac:dyDescent="0.2">
      <c r="A958" s="651"/>
      <c r="B958" s="651"/>
      <c r="C958" s="8"/>
      <c r="D958" s="8"/>
      <c r="E958" s="8"/>
      <c r="F958" s="8"/>
      <c r="G958" s="8"/>
      <c r="H958" s="8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</row>
    <row r="959" spans="1:20" ht="12" customHeight="1" x14ac:dyDescent="0.2">
      <c r="A959" s="651"/>
      <c r="B959" s="651"/>
      <c r="C959" s="8"/>
      <c r="D959" s="8"/>
      <c r="E959" s="8"/>
      <c r="F959" s="8"/>
      <c r="G959" s="8"/>
      <c r="H959" s="8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</row>
    <row r="960" spans="1:20" ht="12" customHeight="1" x14ac:dyDescent="0.2">
      <c r="A960" s="651"/>
      <c r="B960" s="651"/>
      <c r="C960" s="8"/>
      <c r="D960" s="8"/>
      <c r="E960" s="8"/>
      <c r="F960" s="8"/>
      <c r="G960" s="8"/>
      <c r="H960" s="8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</row>
    <row r="961" spans="1:20" ht="12" customHeight="1" x14ac:dyDescent="0.2">
      <c r="A961" s="651"/>
      <c r="B961" s="651"/>
      <c r="C961" s="8"/>
      <c r="D961" s="8"/>
      <c r="E961" s="8"/>
      <c r="F961" s="8"/>
      <c r="G961" s="8"/>
      <c r="H961" s="8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</row>
    <row r="962" spans="1:20" ht="12" customHeight="1" x14ac:dyDescent="0.2">
      <c r="A962" s="651"/>
      <c r="B962" s="651"/>
      <c r="C962" s="8"/>
      <c r="D962" s="8"/>
      <c r="E962" s="8"/>
      <c r="F962" s="8"/>
      <c r="G962" s="8"/>
      <c r="H962" s="8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</row>
    <row r="963" spans="1:20" ht="12" customHeight="1" x14ac:dyDescent="0.2">
      <c r="A963" s="651"/>
      <c r="B963" s="651"/>
      <c r="C963" s="8"/>
      <c r="D963" s="8"/>
      <c r="E963" s="8"/>
      <c r="F963" s="8"/>
      <c r="G963" s="8"/>
      <c r="H963" s="8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</row>
    <row r="964" spans="1:20" ht="12" customHeight="1" x14ac:dyDescent="0.2">
      <c r="A964" s="651"/>
      <c r="B964" s="651"/>
      <c r="C964" s="8"/>
      <c r="D964" s="8"/>
      <c r="E964" s="8"/>
      <c r="F964" s="8"/>
      <c r="G964" s="8"/>
      <c r="H964" s="8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</row>
    <row r="965" spans="1:20" ht="12" customHeight="1" x14ac:dyDescent="0.2">
      <c r="A965" s="651"/>
      <c r="B965" s="651"/>
      <c r="C965" s="8"/>
      <c r="D965" s="8"/>
      <c r="E965" s="8"/>
      <c r="F965" s="8"/>
      <c r="G965" s="8"/>
      <c r="H965" s="8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</row>
    <row r="966" spans="1:20" ht="12" customHeight="1" x14ac:dyDescent="0.2">
      <c r="A966" s="651"/>
      <c r="B966" s="651"/>
      <c r="C966" s="8"/>
      <c r="D966" s="8"/>
      <c r="E966" s="8"/>
      <c r="F966" s="8"/>
      <c r="G966" s="8"/>
      <c r="H966" s="8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</row>
    <row r="967" spans="1:20" ht="12" customHeight="1" x14ac:dyDescent="0.2">
      <c r="A967" s="651"/>
      <c r="B967" s="651"/>
      <c r="C967" s="8"/>
      <c r="D967" s="8"/>
      <c r="E967" s="8"/>
      <c r="F967" s="8"/>
      <c r="G967" s="8"/>
      <c r="H967" s="8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</row>
    <row r="968" spans="1:20" ht="12" customHeight="1" x14ac:dyDescent="0.2">
      <c r="A968" s="651"/>
      <c r="B968" s="651"/>
      <c r="C968" s="8"/>
      <c r="D968" s="8"/>
      <c r="E968" s="8"/>
      <c r="F968" s="8"/>
      <c r="G968" s="8"/>
      <c r="H968" s="8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</row>
    <row r="969" spans="1:20" ht="12" customHeight="1" x14ac:dyDescent="0.2">
      <c r="A969" s="651"/>
      <c r="B969" s="651"/>
      <c r="C969" s="8"/>
      <c r="D969" s="8"/>
      <c r="E969" s="8"/>
      <c r="F969" s="8"/>
      <c r="G969" s="8"/>
      <c r="H969" s="8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</row>
    <row r="970" spans="1:20" ht="12" customHeight="1" x14ac:dyDescent="0.2">
      <c r="A970" s="651"/>
      <c r="B970" s="651"/>
      <c r="C970" s="8"/>
      <c r="D970" s="8"/>
      <c r="E970" s="8"/>
      <c r="F970" s="8"/>
      <c r="G970" s="8"/>
      <c r="H970" s="8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</row>
    <row r="971" spans="1:20" ht="12" customHeight="1" x14ac:dyDescent="0.2">
      <c r="A971" s="651"/>
      <c r="B971" s="651"/>
      <c r="C971" s="8"/>
      <c r="D971" s="8"/>
      <c r="E971" s="8"/>
      <c r="F971" s="8"/>
      <c r="G971" s="8"/>
      <c r="H971" s="8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</row>
    <row r="972" spans="1:20" ht="12" customHeight="1" x14ac:dyDescent="0.2">
      <c r="A972" s="651"/>
      <c r="B972" s="651"/>
      <c r="C972" s="8"/>
      <c r="D972" s="8"/>
      <c r="E972" s="8"/>
      <c r="F972" s="8"/>
      <c r="G972" s="8"/>
      <c r="H972" s="8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</row>
    <row r="973" spans="1:20" ht="12" customHeight="1" x14ac:dyDescent="0.2">
      <c r="A973" s="651"/>
      <c r="B973" s="651"/>
      <c r="C973" s="8"/>
      <c r="D973" s="8"/>
      <c r="E973" s="8"/>
      <c r="F973" s="8"/>
      <c r="G973" s="8"/>
      <c r="H973" s="8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</row>
    <row r="974" spans="1:20" ht="12" customHeight="1" x14ac:dyDescent="0.2">
      <c r="A974" s="651"/>
      <c r="B974" s="651"/>
      <c r="C974" s="8"/>
      <c r="D974" s="8"/>
      <c r="E974" s="8"/>
      <c r="F974" s="8"/>
      <c r="G974" s="8"/>
      <c r="H974" s="8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</row>
    <row r="975" spans="1:20" ht="12" customHeight="1" x14ac:dyDescent="0.2">
      <c r="A975" s="651"/>
      <c r="B975" s="651"/>
      <c r="C975" s="8"/>
      <c r="D975" s="8"/>
      <c r="E975" s="8"/>
      <c r="F975" s="8"/>
      <c r="G975" s="8"/>
      <c r="H975" s="8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</row>
    <row r="976" spans="1:20" ht="12" customHeight="1" x14ac:dyDescent="0.2">
      <c r="A976" s="651"/>
      <c r="B976" s="651"/>
      <c r="C976" s="8"/>
      <c r="D976" s="8"/>
      <c r="E976" s="8"/>
      <c r="F976" s="8"/>
      <c r="G976" s="8"/>
      <c r="H976" s="8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</row>
    <row r="977" spans="1:20" ht="12" customHeight="1" x14ac:dyDescent="0.2">
      <c r="A977" s="651"/>
      <c r="B977" s="651"/>
      <c r="C977" s="8"/>
      <c r="D977" s="8"/>
      <c r="E977" s="8"/>
      <c r="F977" s="8"/>
      <c r="G977" s="8"/>
      <c r="H977" s="8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</row>
    <row r="978" spans="1:20" ht="12" customHeight="1" x14ac:dyDescent="0.2">
      <c r="A978" s="651"/>
      <c r="B978" s="651"/>
      <c r="C978" s="8"/>
      <c r="D978" s="8"/>
      <c r="E978" s="8"/>
      <c r="F978" s="8"/>
      <c r="G978" s="8"/>
      <c r="H978" s="8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</row>
    <row r="979" spans="1:20" ht="12" customHeight="1" x14ac:dyDescent="0.2">
      <c r="A979" s="651"/>
      <c r="B979" s="651"/>
      <c r="C979" s="8"/>
      <c r="D979" s="8"/>
      <c r="E979" s="8"/>
      <c r="F979" s="8"/>
      <c r="G979" s="8"/>
      <c r="H979" s="8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</row>
    <row r="980" spans="1:20" ht="12" customHeight="1" x14ac:dyDescent="0.2">
      <c r="A980" s="651"/>
      <c r="B980" s="651"/>
      <c r="C980" s="8"/>
      <c r="D980" s="8"/>
      <c r="E980" s="8"/>
      <c r="F980" s="8"/>
      <c r="G980" s="8"/>
      <c r="H980" s="8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</row>
    <row r="981" spans="1:20" ht="12" customHeight="1" x14ac:dyDescent="0.2">
      <c r="A981" s="651"/>
      <c r="B981" s="651"/>
      <c r="C981" s="8"/>
      <c r="D981" s="8"/>
      <c r="E981" s="8"/>
      <c r="F981" s="8"/>
      <c r="G981" s="8"/>
      <c r="H981" s="8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</row>
    <row r="982" spans="1:20" ht="12" customHeight="1" x14ac:dyDescent="0.2">
      <c r="A982" s="651"/>
      <c r="B982" s="651"/>
      <c r="C982" s="8"/>
      <c r="D982" s="8"/>
      <c r="E982" s="8"/>
      <c r="F982" s="8"/>
      <c r="G982" s="8"/>
      <c r="H982" s="8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</row>
    <row r="983" spans="1:20" ht="12" customHeight="1" x14ac:dyDescent="0.2">
      <c r="A983" s="651"/>
      <c r="B983" s="651"/>
      <c r="C983" s="8"/>
      <c r="D983" s="8"/>
      <c r="E983" s="8"/>
      <c r="F983" s="8"/>
      <c r="G983" s="8"/>
      <c r="H983" s="8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</row>
    <row r="984" spans="1:20" ht="12" customHeight="1" x14ac:dyDescent="0.2">
      <c r="A984" s="651"/>
      <c r="B984" s="651"/>
      <c r="C984" s="8"/>
      <c r="D984" s="8"/>
      <c r="E984" s="8"/>
      <c r="F984" s="8"/>
      <c r="G984" s="8"/>
      <c r="H984" s="8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</row>
    <row r="985" spans="1:20" ht="12" customHeight="1" x14ac:dyDescent="0.2">
      <c r="A985" s="651"/>
      <c r="B985" s="651"/>
      <c r="C985" s="8"/>
      <c r="D985" s="8"/>
      <c r="E985" s="8"/>
      <c r="F985" s="8"/>
      <c r="G985" s="8"/>
      <c r="H985" s="8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</row>
    <row r="986" spans="1:20" ht="12" customHeight="1" x14ac:dyDescent="0.2">
      <c r="A986" s="651"/>
      <c r="B986" s="651"/>
      <c r="C986" s="8"/>
      <c r="D986" s="8"/>
      <c r="E986" s="8"/>
      <c r="F986" s="8"/>
      <c r="G986" s="8"/>
      <c r="H986" s="8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</row>
    <row r="987" spans="1:20" ht="12" customHeight="1" x14ac:dyDescent="0.2">
      <c r="A987" s="651"/>
      <c r="B987" s="651"/>
      <c r="C987" s="8"/>
      <c r="D987" s="8"/>
      <c r="E987" s="8"/>
      <c r="F987" s="8"/>
      <c r="G987" s="8"/>
      <c r="H987" s="8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</row>
    <row r="988" spans="1:20" ht="12" customHeight="1" x14ac:dyDescent="0.2">
      <c r="A988" s="651"/>
      <c r="B988" s="651"/>
      <c r="C988" s="8"/>
      <c r="D988" s="8"/>
      <c r="E988" s="8"/>
      <c r="F988" s="8"/>
      <c r="G988" s="8"/>
      <c r="H988" s="8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</row>
    <row r="989" spans="1:20" ht="12" customHeight="1" x14ac:dyDescent="0.2">
      <c r="A989" s="651"/>
      <c r="B989" s="651"/>
      <c r="C989" s="8"/>
      <c r="D989" s="8"/>
      <c r="E989" s="8"/>
      <c r="F989" s="8"/>
      <c r="G989" s="8"/>
      <c r="H989" s="8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</row>
    <row r="990" spans="1:20" ht="12" customHeight="1" x14ac:dyDescent="0.2">
      <c r="A990" s="651"/>
      <c r="B990" s="651"/>
      <c r="C990" s="8"/>
      <c r="D990" s="8"/>
      <c r="E990" s="8"/>
      <c r="F990" s="8"/>
      <c r="G990" s="8"/>
      <c r="H990" s="8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</row>
    <row r="991" spans="1:20" ht="12" customHeight="1" x14ac:dyDescent="0.2">
      <c r="A991" s="651"/>
      <c r="B991" s="651"/>
      <c r="C991" s="8"/>
      <c r="D991" s="8"/>
      <c r="E991" s="8"/>
      <c r="F991" s="8"/>
      <c r="G991" s="8"/>
      <c r="H991" s="8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</row>
    <row r="992" spans="1:20" ht="12" customHeight="1" x14ac:dyDescent="0.2">
      <c r="A992" s="651"/>
      <c r="B992" s="651"/>
      <c r="C992" s="8"/>
      <c r="D992" s="8"/>
      <c r="E992" s="8"/>
      <c r="F992" s="8"/>
      <c r="G992" s="8"/>
      <c r="H992" s="8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</row>
    <row r="993" spans="1:20" ht="12" customHeight="1" x14ac:dyDescent="0.2">
      <c r="A993" s="651"/>
      <c r="B993" s="651"/>
      <c r="C993" s="8"/>
      <c r="D993" s="8"/>
      <c r="E993" s="8"/>
      <c r="F993" s="8"/>
      <c r="G993" s="8"/>
      <c r="H993" s="8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</row>
    <row r="994" spans="1:20" ht="12" customHeight="1" x14ac:dyDescent="0.2">
      <c r="A994" s="651"/>
      <c r="B994" s="651"/>
      <c r="C994" s="8"/>
      <c r="D994" s="8"/>
      <c r="E994" s="8"/>
      <c r="F994" s="8"/>
      <c r="G994" s="8"/>
      <c r="H994" s="8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</row>
    <row r="995" spans="1:20" ht="12" customHeight="1" x14ac:dyDescent="0.2">
      <c r="A995" s="651"/>
      <c r="B995" s="651"/>
      <c r="C995" s="8"/>
      <c r="D995" s="8"/>
      <c r="E995" s="8"/>
      <c r="F995" s="8"/>
      <c r="G995" s="8"/>
      <c r="H995" s="8"/>
      <c r="I995" s="8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</row>
    <row r="996" spans="1:20" ht="12" customHeight="1" x14ac:dyDescent="0.2">
      <c r="A996" s="651"/>
      <c r="B996" s="651"/>
      <c r="C996" s="8"/>
      <c r="D996" s="8"/>
      <c r="E996" s="8"/>
      <c r="F996" s="8"/>
      <c r="G996" s="8"/>
      <c r="H996" s="8"/>
      <c r="I996" s="8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</row>
    <row r="997" spans="1:20" ht="12" customHeight="1" x14ac:dyDescent="0.2">
      <c r="A997" s="651"/>
      <c r="B997" s="651"/>
      <c r="C997" s="8"/>
      <c r="D997" s="8"/>
      <c r="E997" s="8"/>
      <c r="F997" s="8"/>
      <c r="G997" s="8"/>
      <c r="H997" s="8"/>
      <c r="I997" s="8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</row>
    <row r="998" spans="1:20" ht="12" customHeight="1" x14ac:dyDescent="0.2">
      <c r="A998" s="651"/>
      <c r="B998" s="651"/>
      <c r="C998" s="8"/>
      <c r="D998" s="8"/>
      <c r="E998" s="8"/>
      <c r="F998" s="8"/>
      <c r="G998" s="8"/>
      <c r="H998" s="8"/>
      <c r="I998" s="8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</row>
    <row r="999" spans="1:20" ht="12" customHeight="1" x14ac:dyDescent="0.2">
      <c r="A999" s="651"/>
      <c r="B999" s="651"/>
      <c r="C999" s="8"/>
      <c r="D999" s="8"/>
      <c r="E999" s="8"/>
      <c r="F999" s="8"/>
      <c r="G999" s="8"/>
      <c r="H999" s="8"/>
      <c r="I999" s="8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</row>
    <row r="1000" spans="1:20" ht="12" customHeight="1" x14ac:dyDescent="0.2">
      <c r="A1000" s="651"/>
      <c r="B1000" s="651"/>
      <c r="C1000" s="8"/>
      <c r="D1000" s="8"/>
      <c r="E1000" s="8"/>
      <c r="F1000" s="8"/>
      <c r="G1000" s="8"/>
      <c r="H1000" s="8"/>
      <c r="I1000" s="8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</row>
  </sheetData>
  <mergeCells count="56">
    <mergeCell ref="B2:D2"/>
    <mergeCell ref="M42:M44"/>
    <mergeCell ref="M45:M48"/>
    <mergeCell ref="J128:K128"/>
    <mergeCell ref="O9:Q9"/>
    <mergeCell ref="A36:B36"/>
    <mergeCell ref="A4:B4"/>
    <mergeCell ref="A9:B9"/>
    <mergeCell ref="M1:T1"/>
    <mergeCell ref="M3:T3"/>
    <mergeCell ref="J8:K8"/>
    <mergeCell ref="M36:M41"/>
    <mergeCell ref="M51:T51"/>
    <mergeCell ref="J133:K133"/>
    <mergeCell ref="C136:E136"/>
    <mergeCell ref="C147:E147"/>
    <mergeCell ref="C146:E146"/>
    <mergeCell ref="C144:E144"/>
    <mergeCell ref="C143:E143"/>
    <mergeCell ref="C142:E142"/>
    <mergeCell ref="C145:E145"/>
    <mergeCell ref="C141:E141"/>
    <mergeCell ref="C140:E140"/>
    <mergeCell ref="A134:B134"/>
    <mergeCell ref="A76:B76"/>
    <mergeCell ref="A14:B14"/>
    <mergeCell ref="A19:B19"/>
    <mergeCell ref="C139:E139"/>
    <mergeCell ref="C135:E135"/>
    <mergeCell ref="C138:E138"/>
    <mergeCell ref="C137:E137"/>
    <mergeCell ref="A67:B67"/>
    <mergeCell ref="A222:B222"/>
    <mergeCell ref="C223:C226"/>
    <mergeCell ref="B229:B230"/>
    <mergeCell ref="A189:B189"/>
    <mergeCell ref="A48:B48"/>
    <mergeCell ref="C148:E148"/>
    <mergeCell ref="C172:E172"/>
    <mergeCell ref="A174:B174"/>
    <mergeCell ref="C150:E150"/>
    <mergeCell ref="C157:E157"/>
    <mergeCell ref="A61:B61"/>
    <mergeCell ref="C152:E152"/>
    <mergeCell ref="C151:E151"/>
    <mergeCell ref="C149:E149"/>
    <mergeCell ref="A129:B129"/>
    <mergeCell ref="A114:B114"/>
    <mergeCell ref="H223:K223"/>
    <mergeCell ref="H224:K224"/>
    <mergeCell ref="F159:F171"/>
    <mergeCell ref="C159:E171"/>
    <mergeCell ref="C153:E153"/>
    <mergeCell ref="C154:E154"/>
    <mergeCell ref="C155:E155"/>
    <mergeCell ref="C156:E15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7.28515625" defaultRowHeight="15" customHeight="1" x14ac:dyDescent="0.2"/>
  <cols>
    <col min="1" max="1" width="21.140625" customWidth="1"/>
    <col min="2" max="2" width="12.85546875" customWidth="1"/>
    <col min="3" max="3" width="7.42578125" customWidth="1"/>
    <col min="4" max="4" width="8.85546875" customWidth="1"/>
    <col min="5" max="5" width="8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1" width="14.28515625" customWidth="1"/>
    <col min="12" max="12" width="15.140625" customWidth="1"/>
    <col min="13" max="13" width="20.42578125" customWidth="1"/>
    <col min="14" max="14" width="11.7109375" customWidth="1"/>
    <col min="15" max="15" width="8.7109375" customWidth="1"/>
    <col min="16" max="16" width="6.85546875" customWidth="1"/>
    <col min="17" max="17" width="5.5703125" customWidth="1"/>
    <col min="18" max="20" width="4.7109375" customWidth="1"/>
    <col min="21" max="26" width="10" customWidth="1"/>
  </cols>
  <sheetData>
    <row r="1" spans="1:21" ht="15.75" customHeight="1" x14ac:dyDescent="0.25">
      <c r="A1" s="888" t="s">
        <v>792</v>
      </c>
      <c r="B1" s="651"/>
      <c r="C1" s="10"/>
      <c r="D1" s="10"/>
      <c r="E1" s="10"/>
      <c r="F1" s="10"/>
      <c r="G1" s="10"/>
      <c r="H1" s="10"/>
      <c r="I1" s="1"/>
      <c r="J1" s="193"/>
      <c r="K1" s="193"/>
      <c r="L1" s="193"/>
      <c r="M1" s="1529" t="s">
        <v>727</v>
      </c>
      <c r="N1" s="1429"/>
      <c r="O1" s="1429"/>
      <c r="P1" s="1429"/>
      <c r="Q1" s="1429"/>
      <c r="R1" s="1429"/>
      <c r="S1" s="1429"/>
      <c r="T1" s="1429"/>
    </row>
    <row r="2" spans="1:21" ht="15.75" hidden="1" customHeight="1" x14ac:dyDescent="0.25">
      <c r="A2" s="887"/>
      <c r="B2" s="1408" t="s">
        <v>60</v>
      </c>
      <c r="C2" s="1623"/>
      <c r="D2" s="1623"/>
      <c r="E2" s="10"/>
      <c r="F2" s="10"/>
      <c r="G2" s="10"/>
      <c r="H2" s="10"/>
      <c r="I2" s="1"/>
      <c r="J2" s="193"/>
      <c r="K2" s="193"/>
      <c r="L2" s="193"/>
      <c r="M2" s="2"/>
      <c r="N2" s="3"/>
      <c r="O2" s="3"/>
      <c r="P2" s="3"/>
      <c r="Q2" s="3"/>
      <c r="R2" s="3"/>
      <c r="S2" s="3"/>
      <c r="T2" s="3"/>
    </row>
    <row r="3" spans="1:21" ht="15.75" customHeight="1" x14ac:dyDescent="0.25">
      <c r="A3" s="5"/>
      <c r="B3" s="651"/>
      <c r="C3" s="651"/>
      <c r="D3" s="651"/>
      <c r="E3" s="10" t="s">
        <v>793</v>
      </c>
      <c r="F3" s="10"/>
      <c r="G3" s="10"/>
      <c r="H3" s="10"/>
      <c r="I3" s="1"/>
      <c r="J3" s="193"/>
      <c r="K3" s="193"/>
      <c r="L3" s="193"/>
      <c r="M3" s="1665" t="s">
        <v>742</v>
      </c>
      <c r="N3" s="1652"/>
      <c r="O3" s="1652"/>
      <c r="P3" s="1652"/>
      <c r="Q3" s="1652"/>
      <c r="R3" s="1652"/>
      <c r="S3" s="1652"/>
      <c r="T3" s="1652"/>
    </row>
    <row r="4" spans="1:21" ht="15" customHeight="1" x14ac:dyDescent="0.25">
      <c r="A4" s="1637" t="s">
        <v>760</v>
      </c>
      <c r="B4" s="1413"/>
      <c r="C4" s="653" t="s">
        <v>5</v>
      </c>
      <c r="D4" s="653" t="s">
        <v>6</v>
      </c>
      <c r="E4" s="651"/>
      <c r="F4" s="651"/>
      <c r="G4" s="10"/>
      <c r="H4" s="10"/>
      <c r="I4" s="1"/>
      <c r="J4" s="193"/>
      <c r="K4" s="193"/>
      <c r="L4" s="193"/>
      <c r="M4" s="18" t="s">
        <v>3</v>
      </c>
      <c r="N4" s="20" t="s">
        <v>4</v>
      </c>
      <c r="O4" s="23" t="s">
        <v>5</v>
      </c>
      <c r="P4" s="24" t="s">
        <v>6</v>
      </c>
      <c r="Q4" s="24" t="s">
        <v>7</v>
      </c>
      <c r="R4" s="24" t="s">
        <v>8</v>
      </c>
      <c r="S4" s="24" t="s">
        <v>9</v>
      </c>
      <c r="T4" s="24" t="s">
        <v>10</v>
      </c>
      <c r="U4" s="11"/>
    </row>
    <row r="5" spans="1:21" ht="12.75" customHeight="1" x14ac:dyDescent="0.2">
      <c r="A5" s="315" t="s">
        <v>66</v>
      </c>
      <c r="B5" s="28" t="s">
        <v>67</v>
      </c>
      <c r="C5" s="316">
        <v>80</v>
      </c>
      <c r="D5" s="316"/>
      <c r="E5" s="651" t="s">
        <v>751</v>
      </c>
      <c r="F5" s="651"/>
      <c r="G5" s="10"/>
      <c r="H5" s="10"/>
      <c r="I5" s="877"/>
      <c r="J5" s="193"/>
      <c r="K5" s="193"/>
      <c r="L5" s="193"/>
      <c r="M5" s="912" t="s">
        <v>476</v>
      </c>
      <c r="N5" s="714" t="s">
        <v>690</v>
      </c>
      <c r="O5" s="897">
        <f t="shared" ref="O5:T5" si="0">C127</f>
        <v>40</v>
      </c>
      <c r="P5" s="897">
        <f t="shared" si="0"/>
        <v>20</v>
      </c>
      <c r="Q5" s="897">
        <f t="shared" si="0"/>
        <v>260</v>
      </c>
      <c r="R5" s="897">
        <f t="shared" si="0"/>
        <v>550</v>
      </c>
      <c r="S5" s="897">
        <f t="shared" si="0"/>
        <v>35</v>
      </c>
      <c r="T5" s="897">
        <f t="shared" si="0"/>
        <v>25</v>
      </c>
    </row>
    <row r="6" spans="1:21" ht="12.75" customHeight="1" x14ac:dyDescent="0.2">
      <c r="A6" s="315" t="s">
        <v>70</v>
      </c>
      <c r="B6" s="28"/>
      <c r="C6" s="694">
        <v>102</v>
      </c>
      <c r="D6" s="694">
        <v>135</v>
      </c>
      <c r="E6" s="8"/>
      <c r="F6" s="8"/>
      <c r="G6" s="193"/>
      <c r="H6" s="193"/>
      <c r="I6" s="1"/>
      <c r="J6" s="193"/>
      <c r="K6" s="193"/>
      <c r="L6" s="193"/>
      <c r="M6" s="45"/>
      <c r="N6" s="715" t="s">
        <v>691</v>
      </c>
      <c r="O6" s="42">
        <f t="shared" ref="O6:T6" si="1">C128</f>
        <v>159</v>
      </c>
      <c r="P6" s="42">
        <f t="shared" si="1"/>
        <v>167</v>
      </c>
      <c r="Q6" s="42">
        <f t="shared" si="1"/>
        <v>154</v>
      </c>
      <c r="R6" s="42">
        <f t="shared" si="1"/>
        <v>31</v>
      </c>
      <c r="S6" s="42">
        <f t="shared" si="1"/>
        <v>14</v>
      </c>
      <c r="T6" s="42">
        <f t="shared" si="1"/>
        <v>15</v>
      </c>
    </row>
    <row r="7" spans="1:21" ht="12.75" customHeight="1" x14ac:dyDescent="0.2">
      <c r="A7" s="315" t="s">
        <v>71</v>
      </c>
      <c r="B7" s="28" t="s">
        <v>72</v>
      </c>
      <c r="C7" s="43"/>
      <c r="D7" s="43">
        <v>58</v>
      </c>
      <c r="E7" s="8"/>
      <c r="F7" s="8"/>
      <c r="G7" s="193"/>
      <c r="H7" s="193"/>
      <c r="I7" s="1"/>
      <c r="J7" s="193"/>
      <c r="K7" s="193"/>
      <c r="L7" s="193"/>
      <c r="M7" s="45"/>
      <c r="N7" s="347" t="s">
        <v>21</v>
      </c>
      <c r="O7" s="42">
        <f t="shared" ref="O7:R7" si="2">C214+C62</f>
        <v>518</v>
      </c>
      <c r="P7" s="42">
        <f t="shared" si="2"/>
        <v>496</v>
      </c>
      <c r="Q7" s="42">
        <f t="shared" si="2"/>
        <v>630</v>
      </c>
      <c r="R7" s="42">
        <f t="shared" si="2"/>
        <v>421</v>
      </c>
      <c r="S7" s="42">
        <v>57</v>
      </c>
      <c r="T7" s="42">
        <f>H62+H214</f>
        <v>72</v>
      </c>
    </row>
    <row r="8" spans="1:21" ht="15.75" customHeight="1" x14ac:dyDescent="0.25">
      <c r="A8" s="5"/>
      <c r="B8" s="5"/>
      <c r="C8" s="8"/>
      <c r="D8" s="8"/>
      <c r="E8" s="8"/>
      <c r="F8" s="8"/>
      <c r="G8" s="193"/>
      <c r="H8" s="193"/>
      <c r="I8" s="889"/>
      <c r="J8" s="1415" t="s">
        <v>762</v>
      </c>
      <c r="K8" s="1623"/>
      <c r="L8" s="123"/>
      <c r="M8" s="45"/>
      <c r="N8" s="347" t="s">
        <v>477</v>
      </c>
      <c r="O8" s="42">
        <f t="shared" ref="O8:R8" si="3">C185</f>
        <v>155</v>
      </c>
      <c r="P8" s="42">
        <f t="shared" si="3"/>
        <v>147</v>
      </c>
      <c r="Q8" s="42">
        <f t="shared" si="3"/>
        <v>162</v>
      </c>
      <c r="R8" s="42">
        <f t="shared" si="3"/>
        <v>144</v>
      </c>
      <c r="S8" s="58"/>
      <c r="T8" s="42">
        <f>H185</f>
        <v>15</v>
      </c>
    </row>
    <row r="9" spans="1:21" ht="15" customHeight="1" x14ac:dyDescent="0.25">
      <c r="A9" s="1637" t="s">
        <v>763</v>
      </c>
      <c r="B9" s="1462"/>
      <c r="C9" s="222"/>
      <c r="D9" s="222"/>
      <c r="E9" s="653" t="s">
        <v>7</v>
      </c>
      <c r="F9" s="653" t="s">
        <v>8</v>
      </c>
      <c r="G9" s="16" t="s">
        <v>9</v>
      </c>
      <c r="H9" s="229" t="s">
        <v>63</v>
      </c>
      <c r="I9" s="889"/>
      <c r="J9" s="17" t="s">
        <v>764</v>
      </c>
      <c r="K9" s="17" t="s">
        <v>765</v>
      </c>
      <c r="L9" s="123"/>
      <c r="M9" s="45"/>
      <c r="N9" s="349" t="s">
        <v>478</v>
      </c>
      <c r="O9" s="42">
        <f t="shared" ref="O9:R9" si="4">C169</f>
        <v>324</v>
      </c>
      <c r="P9" s="42">
        <f t="shared" si="4"/>
        <v>257</v>
      </c>
      <c r="Q9" s="42">
        <f t="shared" si="4"/>
        <v>278</v>
      </c>
      <c r="R9" s="42">
        <f t="shared" si="4"/>
        <v>202</v>
      </c>
      <c r="S9" s="58"/>
      <c r="T9" s="42">
        <f>H169</f>
        <v>144</v>
      </c>
    </row>
    <row r="10" spans="1:21" ht="12.75" customHeight="1" x14ac:dyDescent="0.2">
      <c r="A10" s="908" t="s">
        <v>766</v>
      </c>
      <c r="B10" s="128" t="s">
        <v>67</v>
      </c>
      <c r="C10" s="222"/>
      <c r="D10" s="222"/>
      <c r="E10" s="316">
        <v>52</v>
      </c>
      <c r="F10" s="316">
        <v>11</v>
      </c>
      <c r="G10" s="53">
        <v>2</v>
      </c>
      <c r="H10" s="54"/>
      <c r="I10" s="39" t="s">
        <v>69</v>
      </c>
      <c r="J10" s="230">
        <f t="shared" ref="J10:J11" si="5">IF(I10="*",G10,0)</f>
        <v>0</v>
      </c>
      <c r="K10" s="230">
        <f t="shared" ref="K10:K11" si="6">IF(I10="**",G10,0)</f>
        <v>2</v>
      </c>
      <c r="L10" s="123"/>
      <c r="M10" s="45"/>
      <c r="N10" s="349" t="s">
        <v>482</v>
      </c>
      <c r="O10" s="42">
        <f t="shared" ref="O10:T10" si="7">C56</f>
        <v>219</v>
      </c>
      <c r="P10" s="42">
        <f t="shared" si="7"/>
        <v>83</v>
      </c>
      <c r="Q10" s="42">
        <f t="shared" si="7"/>
        <v>140</v>
      </c>
      <c r="R10" s="42">
        <f t="shared" si="7"/>
        <v>48</v>
      </c>
      <c r="S10" s="42">
        <f t="shared" si="7"/>
        <v>23</v>
      </c>
      <c r="T10" s="42">
        <f t="shared" si="7"/>
        <v>12</v>
      </c>
    </row>
    <row r="11" spans="1:21" ht="12" customHeight="1" x14ac:dyDescent="0.2">
      <c r="A11" s="315" t="s">
        <v>79</v>
      </c>
      <c r="B11" s="68" t="s">
        <v>80</v>
      </c>
      <c r="C11" s="223"/>
      <c r="D11" s="878"/>
      <c r="E11" s="79">
        <v>49</v>
      </c>
      <c r="F11" s="316">
        <v>39</v>
      </c>
      <c r="G11" s="316">
        <v>4</v>
      </c>
      <c r="H11" s="35"/>
      <c r="I11" s="39" t="s">
        <v>81</v>
      </c>
      <c r="J11" s="230">
        <f t="shared" si="5"/>
        <v>4</v>
      </c>
      <c r="K11" s="230">
        <f t="shared" si="6"/>
        <v>0</v>
      </c>
      <c r="L11" s="123"/>
      <c r="M11" s="47"/>
      <c r="N11" s="336" t="s">
        <v>15</v>
      </c>
      <c r="O11" s="42">
        <f t="shared" ref="O11:T11" si="8">SUM(O5:O10)</f>
        <v>1415</v>
      </c>
      <c r="P11" s="42">
        <f t="shared" si="8"/>
        <v>1170</v>
      </c>
      <c r="Q11" s="42">
        <f t="shared" si="8"/>
        <v>1624</v>
      </c>
      <c r="R11" s="42">
        <f t="shared" si="8"/>
        <v>1396</v>
      </c>
      <c r="S11" s="42">
        <f t="shared" si="8"/>
        <v>129</v>
      </c>
      <c r="T11" s="42">
        <f t="shared" si="8"/>
        <v>283</v>
      </c>
    </row>
    <row r="12" spans="1:21" ht="12" customHeight="1" x14ac:dyDescent="0.2">
      <c r="A12" s="315" t="s">
        <v>83</v>
      </c>
      <c r="B12" s="68" t="s">
        <v>84</v>
      </c>
      <c r="C12" s="8"/>
      <c r="D12" s="8"/>
      <c r="E12" s="148"/>
      <c r="F12" s="316">
        <v>6</v>
      </c>
      <c r="G12" s="79"/>
      <c r="H12" s="35"/>
      <c r="I12" s="39"/>
      <c r="J12" s="230"/>
      <c r="K12" s="230"/>
      <c r="L12" s="123"/>
      <c r="M12" s="912" t="s">
        <v>479</v>
      </c>
      <c r="N12" s="55" t="s">
        <v>12</v>
      </c>
      <c r="O12" s="42">
        <f t="shared" ref="O12:P12" si="9">C109</f>
        <v>1188</v>
      </c>
      <c r="P12" s="42">
        <f t="shared" si="9"/>
        <v>647</v>
      </c>
      <c r="Q12" s="42">
        <f t="shared" ref="Q12:S12" si="10">F109</f>
        <v>876</v>
      </c>
      <c r="R12" s="42">
        <f t="shared" si="10"/>
        <v>182</v>
      </c>
      <c r="S12" s="42">
        <f t="shared" si="10"/>
        <v>92</v>
      </c>
      <c r="T12" s="42"/>
    </row>
    <row r="13" spans="1:21" ht="12" customHeight="1" x14ac:dyDescent="0.2">
      <c r="A13" s="651"/>
      <c r="B13" s="46"/>
      <c r="C13" s="148"/>
      <c r="D13" s="8"/>
      <c r="E13" s="8"/>
      <c r="F13" s="8"/>
      <c r="G13" s="148"/>
      <c r="H13" s="148"/>
      <c r="I13" s="889"/>
      <c r="J13" s="230"/>
      <c r="K13" s="230"/>
      <c r="L13" s="123"/>
      <c r="M13" s="45"/>
      <c r="N13" s="57" t="s">
        <v>13</v>
      </c>
      <c r="O13" s="42"/>
      <c r="P13" s="42">
        <f>E109</f>
        <v>633</v>
      </c>
      <c r="Q13" s="42"/>
      <c r="R13" s="42"/>
      <c r="S13" s="58"/>
      <c r="T13" s="42"/>
    </row>
    <row r="14" spans="1:21" ht="15" customHeight="1" x14ac:dyDescent="0.25">
      <c r="A14" s="1637" t="s">
        <v>767</v>
      </c>
      <c r="B14" s="1413"/>
      <c r="C14" s="653" t="s">
        <v>5</v>
      </c>
      <c r="D14" s="16" t="s">
        <v>6</v>
      </c>
      <c r="E14" s="8"/>
      <c r="F14" s="8"/>
      <c r="G14" s="148"/>
      <c r="H14" s="148"/>
      <c r="I14" s="889"/>
      <c r="J14" s="230">
        <f t="shared" ref="J14:J17" si="11">IF(I14="*",G14,0)</f>
        <v>0</v>
      </c>
      <c r="K14" s="230">
        <f t="shared" ref="K14:K17" si="12">IF(I14="**",G14,0)</f>
        <v>0</v>
      </c>
      <c r="L14" s="123"/>
      <c r="M14" s="47"/>
      <c r="N14" s="716" t="s">
        <v>14</v>
      </c>
      <c r="O14" s="42">
        <f>C123</f>
        <v>114</v>
      </c>
      <c r="P14" s="42">
        <f>SUM(D123:E123)</f>
        <v>62</v>
      </c>
      <c r="Q14" s="42">
        <f t="shared" ref="Q14:R14" si="13">F123</f>
        <v>68</v>
      </c>
      <c r="R14" s="42">
        <f t="shared" si="13"/>
        <v>64</v>
      </c>
      <c r="S14" s="42">
        <f>J215+H123+G62</f>
        <v>214</v>
      </c>
      <c r="T14" s="42">
        <f>I124</f>
        <v>24</v>
      </c>
    </row>
    <row r="15" spans="1:21" ht="12" customHeight="1" x14ac:dyDescent="0.2">
      <c r="A15" s="908" t="s">
        <v>75</v>
      </c>
      <c r="B15" s="50" t="s">
        <v>76</v>
      </c>
      <c r="C15" s="316">
        <v>50</v>
      </c>
      <c r="D15" s="316">
        <v>21</v>
      </c>
      <c r="E15" s="8"/>
      <c r="F15" s="8"/>
      <c r="G15" s="148"/>
      <c r="H15" s="148"/>
      <c r="I15" s="889"/>
      <c r="J15" s="230">
        <f t="shared" si="11"/>
        <v>0</v>
      </c>
      <c r="K15" s="230">
        <f t="shared" si="12"/>
        <v>0</v>
      </c>
      <c r="L15" s="123"/>
      <c r="M15" s="906" t="s">
        <v>22</v>
      </c>
      <c r="N15" s="920" t="s">
        <v>23</v>
      </c>
      <c r="O15" s="72">
        <f t="shared" ref="O15:T15" si="14">SUM(C20:C21)</f>
        <v>160</v>
      </c>
      <c r="P15" s="72">
        <f t="shared" si="14"/>
        <v>94</v>
      </c>
      <c r="Q15" s="72">
        <f t="shared" si="14"/>
        <v>101</v>
      </c>
      <c r="R15" s="72">
        <f t="shared" si="14"/>
        <v>10</v>
      </c>
      <c r="S15" s="72">
        <f t="shared" si="14"/>
        <v>10</v>
      </c>
      <c r="T15" s="42">
        <f t="shared" si="14"/>
        <v>0</v>
      </c>
    </row>
    <row r="16" spans="1:21" ht="12" customHeight="1" x14ac:dyDescent="0.2">
      <c r="A16" s="315" t="s">
        <v>77</v>
      </c>
      <c r="B16" s="185" t="s">
        <v>78</v>
      </c>
      <c r="C16" s="79">
        <v>39</v>
      </c>
      <c r="D16" s="79">
        <v>34</v>
      </c>
      <c r="E16" s="8"/>
      <c r="F16" s="8"/>
      <c r="G16" s="148"/>
      <c r="H16" s="148"/>
      <c r="I16" s="889"/>
      <c r="J16" s="230">
        <f t="shared" si="11"/>
        <v>0</v>
      </c>
      <c r="K16" s="230">
        <f t="shared" si="12"/>
        <v>0</v>
      </c>
      <c r="L16" s="123"/>
      <c r="M16" s="74"/>
      <c r="N16" s="324" t="s">
        <v>702</v>
      </c>
      <c r="O16" s="72">
        <f t="shared" ref="O16:T16" si="15">SUM(C22:C23)</f>
        <v>147</v>
      </c>
      <c r="P16" s="72">
        <f t="shared" si="15"/>
        <v>102</v>
      </c>
      <c r="Q16" s="72">
        <f t="shared" si="15"/>
        <v>116</v>
      </c>
      <c r="R16" s="72">
        <f t="shared" si="15"/>
        <v>24</v>
      </c>
      <c r="S16" s="72">
        <f t="shared" si="15"/>
        <v>8</v>
      </c>
      <c r="T16" s="42">
        <f t="shared" si="15"/>
        <v>0</v>
      </c>
    </row>
    <row r="17" spans="1:20" ht="12" customHeight="1" x14ac:dyDescent="0.2">
      <c r="A17" s="315" t="s">
        <v>79</v>
      </c>
      <c r="B17" s="185" t="s">
        <v>80</v>
      </c>
      <c r="C17" s="79">
        <v>45</v>
      </c>
      <c r="D17" s="79">
        <v>19</v>
      </c>
      <c r="E17" s="8"/>
      <c r="F17" s="8"/>
      <c r="G17" s="148"/>
      <c r="H17" s="148"/>
      <c r="I17" s="889"/>
      <c r="J17" s="230">
        <f t="shared" si="11"/>
        <v>0</v>
      </c>
      <c r="K17" s="230">
        <f t="shared" si="12"/>
        <v>0</v>
      </c>
      <c r="L17" s="123"/>
      <c r="M17" s="74"/>
      <c r="N17" s="324" t="s">
        <v>26</v>
      </c>
      <c r="O17" s="72">
        <f t="shared" ref="O17:T17" si="16">C24</f>
        <v>127</v>
      </c>
      <c r="P17" s="72">
        <f t="shared" si="16"/>
        <v>62</v>
      </c>
      <c r="Q17" s="72">
        <f t="shared" si="16"/>
        <v>82</v>
      </c>
      <c r="R17" s="72">
        <f t="shared" si="16"/>
        <v>24</v>
      </c>
      <c r="S17" s="72">
        <f t="shared" si="16"/>
        <v>5</v>
      </c>
      <c r="T17" s="42">
        <f t="shared" si="16"/>
        <v>0</v>
      </c>
    </row>
    <row r="18" spans="1:20" ht="12" customHeight="1" x14ac:dyDescent="0.2">
      <c r="A18" s="651"/>
      <c r="B18" s="46"/>
      <c r="C18" s="148"/>
      <c r="D18" s="8"/>
      <c r="E18" s="8"/>
      <c r="F18" s="8"/>
      <c r="G18" s="148"/>
      <c r="H18" s="148"/>
      <c r="I18" s="889"/>
      <c r="J18" s="230"/>
      <c r="K18" s="230"/>
      <c r="L18" s="123"/>
      <c r="M18" s="74"/>
      <c r="N18" s="324" t="s">
        <v>27</v>
      </c>
      <c r="O18" s="72">
        <f t="shared" ref="O18:T18" si="17">SUM(C25:C26)</f>
        <v>42</v>
      </c>
      <c r="P18" s="72">
        <f t="shared" si="17"/>
        <v>42</v>
      </c>
      <c r="Q18" s="72">
        <f t="shared" si="17"/>
        <v>32</v>
      </c>
      <c r="R18" s="72">
        <f t="shared" si="17"/>
        <v>3</v>
      </c>
      <c r="S18" s="72">
        <f t="shared" si="17"/>
        <v>2</v>
      </c>
      <c r="T18" s="42">
        <f t="shared" si="17"/>
        <v>0</v>
      </c>
    </row>
    <row r="19" spans="1:20" ht="15" customHeight="1" x14ac:dyDescent="0.25">
      <c r="A19" s="1412" t="s">
        <v>86</v>
      </c>
      <c r="B19" s="1413"/>
      <c r="C19" s="653" t="s">
        <v>5</v>
      </c>
      <c r="D19" s="653" t="s">
        <v>6</v>
      </c>
      <c r="E19" s="653" t="s">
        <v>7</v>
      </c>
      <c r="F19" s="653" t="s">
        <v>8</v>
      </c>
      <c r="G19" s="16" t="s">
        <v>9</v>
      </c>
      <c r="H19" s="16" t="s">
        <v>63</v>
      </c>
      <c r="I19" s="889"/>
      <c r="J19" s="230">
        <f t="shared" ref="J19:J32" si="18">IF(I19="*",G19,0)</f>
        <v>0</v>
      </c>
      <c r="K19" s="230">
        <f t="shared" ref="K19:K32" si="19">IF(I19="**",G19,0)</f>
        <v>0</v>
      </c>
      <c r="L19" s="123"/>
      <c r="M19" s="74"/>
      <c r="N19" s="324" t="s">
        <v>28</v>
      </c>
      <c r="O19" s="72">
        <f t="shared" ref="O19:T19" si="20">C27</f>
        <v>90</v>
      </c>
      <c r="P19" s="72">
        <f t="shared" si="20"/>
        <v>50</v>
      </c>
      <c r="Q19" s="72">
        <f t="shared" si="20"/>
        <v>60</v>
      </c>
      <c r="R19" s="72">
        <f t="shared" si="20"/>
        <v>12</v>
      </c>
      <c r="S19" s="72">
        <f t="shared" si="20"/>
        <v>5</v>
      </c>
      <c r="T19" s="42">
        <f t="shared" si="20"/>
        <v>6</v>
      </c>
    </row>
    <row r="20" spans="1:20" ht="12" customHeight="1" x14ac:dyDescent="0.2">
      <c r="A20" s="315" t="s">
        <v>703</v>
      </c>
      <c r="B20" s="185" t="s">
        <v>704</v>
      </c>
      <c r="C20" s="702">
        <v>142</v>
      </c>
      <c r="D20" s="702">
        <v>88</v>
      </c>
      <c r="E20" s="702">
        <v>93</v>
      </c>
      <c r="F20" s="702">
        <v>10</v>
      </c>
      <c r="G20" s="702">
        <v>10</v>
      </c>
      <c r="H20" s="79"/>
      <c r="I20" s="889" t="s">
        <v>69</v>
      </c>
      <c r="J20" s="230">
        <f t="shared" si="18"/>
        <v>0</v>
      </c>
      <c r="K20" s="230">
        <f t="shared" si="19"/>
        <v>10</v>
      </c>
      <c r="L20" s="123"/>
      <c r="M20" s="74"/>
      <c r="N20" s="324" t="s">
        <v>29</v>
      </c>
      <c r="O20" s="72">
        <f t="shared" ref="O20:T20" si="21">C28</f>
        <v>135</v>
      </c>
      <c r="P20" s="72">
        <f t="shared" si="21"/>
        <v>50</v>
      </c>
      <c r="Q20" s="72">
        <f t="shared" si="21"/>
        <v>75</v>
      </c>
      <c r="R20" s="72">
        <f t="shared" si="21"/>
        <v>20</v>
      </c>
      <c r="S20" s="72">
        <f t="shared" si="21"/>
        <v>10</v>
      </c>
      <c r="T20" s="42">
        <f t="shared" si="21"/>
        <v>15</v>
      </c>
    </row>
    <row r="21" spans="1:20" ht="15.75" customHeight="1" x14ac:dyDescent="0.2">
      <c r="A21" s="315" t="s">
        <v>705</v>
      </c>
      <c r="B21" s="185" t="s">
        <v>706</v>
      </c>
      <c r="C21" s="702">
        <v>18</v>
      </c>
      <c r="D21" s="702">
        <v>6</v>
      </c>
      <c r="E21" s="702">
        <v>8</v>
      </c>
      <c r="F21" s="702"/>
      <c r="G21" s="702"/>
      <c r="H21" s="723"/>
      <c r="I21" s="889"/>
      <c r="J21" s="230">
        <f t="shared" si="18"/>
        <v>0</v>
      </c>
      <c r="K21" s="230">
        <f t="shared" si="19"/>
        <v>0</v>
      </c>
      <c r="L21" s="123"/>
      <c r="M21" s="74"/>
      <c r="N21" s="324" t="s">
        <v>30</v>
      </c>
      <c r="O21" s="72">
        <f t="shared" ref="O21:T21" si="22">C29</f>
        <v>80</v>
      </c>
      <c r="P21" s="72">
        <f t="shared" si="22"/>
        <v>80</v>
      </c>
      <c r="Q21" s="72">
        <f t="shared" si="22"/>
        <v>60</v>
      </c>
      <c r="R21" s="72">
        <f t="shared" si="22"/>
        <v>10</v>
      </c>
      <c r="S21" s="72">
        <f t="shared" si="22"/>
        <v>5</v>
      </c>
      <c r="T21" s="42">
        <f t="shared" si="22"/>
        <v>10</v>
      </c>
    </row>
    <row r="22" spans="1:20" ht="12" customHeight="1" x14ac:dyDescent="0.2">
      <c r="A22" s="315" t="s">
        <v>707</v>
      </c>
      <c r="B22" s="185" t="s">
        <v>708</v>
      </c>
      <c r="C22" s="921">
        <v>145</v>
      </c>
      <c r="D22" s="921">
        <v>100</v>
      </c>
      <c r="E22" s="921">
        <v>115</v>
      </c>
      <c r="F22" s="921">
        <v>24</v>
      </c>
      <c r="G22" s="921">
        <v>8</v>
      </c>
      <c r="H22" s="720"/>
      <c r="I22" s="889" t="s">
        <v>69</v>
      </c>
      <c r="J22" s="230">
        <f t="shared" si="18"/>
        <v>0</v>
      </c>
      <c r="K22" s="230">
        <f t="shared" si="19"/>
        <v>8</v>
      </c>
      <c r="L22" s="123"/>
      <c r="M22" s="74"/>
      <c r="N22" s="324" t="s">
        <v>32</v>
      </c>
      <c r="O22" s="72">
        <f t="shared" ref="O22:T22" si="23">C30</f>
        <v>60</v>
      </c>
      <c r="P22" s="72">
        <f t="shared" si="23"/>
        <v>20</v>
      </c>
      <c r="Q22" s="72">
        <f t="shared" si="23"/>
        <v>45</v>
      </c>
      <c r="R22" s="72">
        <f t="shared" si="23"/>
        <v>25</v>
      </c>
      <c r="S22" s="72">
        <f t="shared" si="23"/>
        <v>10</v>
      </c>
      <c r="T22" s="42">
        <f t="shared" si="23"/>
        <v>20</v>
      </c>
    </row>
    <row r="23" spans="1:20" ht="12" customHeight="1" x14ac:dyDescent="0.2">
      <c r="A23" s="315" t="s">
        <v>709</v>
      </c>
      <c r="B23" s="185" t="s">
        <v>710</v>
      </c>
      <c r="C23" s="921">
        <v>2</v>
      </c>
      <c r="D23" s="921">
        <v>2</v>
      </c>
      <c r="E23" s="921">
        <v>1</v>
      </c>
      <c r="F23" s="921"/>
      <c r="G23" s="921"/>
      <c r="H23" s="720"/>
      <c r="I23" s="889"/>
      <c r="J23" s="230">
        <f t="shared" si="18"/>
        <v>0</v>
      </c>
      <c r="K23" s="230">
        <f t="shared" si="19"/>
        <v>0</v>
      </c>
      <c r="L23" s="123"/>
      <c r="M23" s="74"/>
      <c r="N23" s="919" t="s">
        <v>731</v>
      </c>
      <c r="O23" s="72">
        <f t="shared" ref="O23:T23" si="24">C31</f>
        <v>90</v>
      </c>
      <c r="P23" s="72">
        <f t="shared" si="24"/>
        <v>10</v>
      </c>
      <c r="Q23" s="72">
        <f t="shared" si="24"/>
        <v>30</v>
      </c>
      <c r="R23" s="72">
        <f t="shared" si="24"/>
        <v>0</v>
      </c>
      <c r="S23" s="72">
        <f t="shared" si="24"/>
        <v>5</v>
      </c>
      <c r="T23" s="42">
        <f t="shared" si="24"/>
        <v>0</v>
      </c>
    </row>
    <row r="24" spans="1:20" ht="12.75" customHeight="1" x14ac:dyDescent="0.2">
      <c r="A24" s="315" t="s">
        <v>95</v>
      </c>
      <c r="B24" s="185" t="s">
        <v>96</v>
      </c>
      <c r="C24" s="921">
        <v>127</v>
      </c>
      <c r="D24" s="921">
        <v>62</v>
      </c>
      <c r="E24" s="921">
        <v>82</v>
      </c>
      <c r="F24" s="921">
        <v>24</v>
      </c>
      <c r="G24" s="921">
        <v>5</v>
      </c>
      <c r="H24" s="720"/>
      <c r="I24" s="889" t="s">
        <v>69</v>
      </c>
      <c r="J24" s="230">
        <f t="shared" si="18"/>
        <v>0</v>
      </c>
      <c r="K24" s="230">
        <f t="shared" si="19"/>
        <v>5</v>
      </c>
      <c r="L24" s="123"/>
      <c r="M24" s="74"/>
      <c r="N24" s="324" t="s">
        <v>33</v>
      </c>
      <c r="O24" s="72">
        <f t="shared" ref="O24:T24" si="25">C32</f>
        <v>23</v>
      </c>
      <c r="P24" s="72">
        <f t="shared" si="25"/>
        <v>16</v>
      </c>
      <c r="Q24" s="72">
        <f t="shared" si="25"/>
        <v>22</v>
      </c>
      <c r="R24" s="72">
        <f t="shared" si="25"/>
        <v>0</v>
      </c>
      <c r="S24" s="72">
        <f t="shared" si="25"/>
        <v>0</v>
      </c>
      <c r="T24" s="42">
        <f t="shared" si="25"/>
        <v>0</v>
      </c>
    </row>
    <row r="25" spans="1:20" ht="12.75" customHeight="1" x14ac:dyDescent="0.2">
      <c r="A25" s="315" t="s">
        <v>97</v>
      </c>
      <c r="B25" s="185" t="s">
        <v>98</v>
      </c>
      <c r="C25" s="921">
        <v>40</v>
      </c>
      <c r="D25" s="921">
        <v>40</v>
      </c>
      <c r="E25" s="921">
        <v>30</v>
      </c>
      <c r="F25" s="921">
        <v>3</v>
      </c>
      <c r="G25" s="921">
        <v>2</v>
      </c>
      <c r="H25" s="720"/>
      <c r="I25" s="889" t="s">
        <v>69</v>
      </c>
      <c r="J25" s="230">
        <f t="shared" si="18"/>
        <v>0</v>
      </c>
      <c r="K25" s="230">
        <f t="shared" si="19"/>
        <v>2</v>
      </c>
      <c r="L25" s="123"/>
      <c r="M25" s="92"/>
      <c r="N25" s="94" t="s">
        <v>15</v>
      </c>
      <c r="O25" s="72">
        <f t="shared" ref="O25:T25" si="26">SUM(O15:O24)</f>
        <v>954</v>
      </c>
      <c r="P25" s="72">
        <f t="shared" si="26"/>
        <v>526</v>
      </c>
      <c r="Q25" s="72">
        <f t="shared" si="26"/>
        <v>623</v>
      </c>
      <c r="R25" s="72">
        <f t="shared" si="26"/>
        <v>128</v>
      </c>
      <c r="S25" s="72">
        <f t="shared" si="26"/>
        <v>60</v>
      </c>
      <c r="T25" s="42">
        <f t="shared" si="26"/>
        <v>51</v>
      </c>
    </row>
    <row r="26" spans="1:20" ht="12" customHeight="1" x14ac:dyDescent="0.2">
      <c r="A26" s="315" t="s">
        <v>99</v>
      </c>
      <c r="B26" s="185" t="s">
        <v>100</v>
      </c>
      <c r="C26" s="921">
        <v>2</v>
      </c>
      <c r="D26" s="921">
        <v>2</v>
      </c>
      <c r="E26" s="921">
        <v>2</v>
      </c>
      <c r="F26" s="921"/>
      <c r="G26" s="921"/>
      <c r="H26" s="720"/>
      <c r="I26" s="889"/>
      <c r="J26" s="230">
        <f t="shared" si="18"/>
        <v>0</v>
      </c>
      <c r="K26" s="230">
        <f t="shared" si="19"/>
        <v>0</v>
      </c>
      <c r="L26" s="123"/>
      <c r="M26" s="906" t="s">
        <v>37</v>
      </c>
      <c r="N26" s="920" t="s">
        <v>42</v>
      </c>
      <c r="O26" s="42">
        <f t="shared" ref="O26:T26" si="27">C40</f>
        <v>46</v>
      </c>
      <c r="P26" s="42">
        <f t="shared" si="27"/>
        <v>18</v>
      </c>
      <c r="Q26" s="42">
        <f t="shared" si="27"/>
        <v>28</v>
      </c>
      <c r="R26" s="42">
        <f t="shared" si="27"/>
        <v>3</v>
      </c>
      <c r="S26" s="42">
        <f t="shared" si="27"/>
        <v>2</v>
      </c>
      <c r="T26" s="42">
        <f t="shared" si="27"/>
        <v>0</v>
      </c>
    </row>
    <row r="27" spans="1:20" ht="12" customHeight="1" x14ac:dyDescent="0.2">
      <c r="A27" s="315" t="s">
        <v>101</v>
      </c>
      <c r="B27" s="185" t="s">
        <v>102</v>
      </c>
      <c r="C27" s="921">
        <v>90</v>
      </c>
      <c r="D27" s="921">
        <v>50</v>
      </c>
      <c r="E27" s="921">
        <v>60</v>
      </c>
      <c r="F27" s="921">
        <v>12</v>
      </c>
      <c r="G27" s="921">
        <v>5</v>
      </c>
      <c r="H27" s="921">
        <v>6</v>
      </c>
      <c r="I27" s="889" t="s">
        <v>69</v>
      </c>
      <c r="J27" s="230">
        <f t="shared" si="18"/>
        <v>0</v>
      </c>
      <c r="K27" s="230">
        <f t="shared" si="19"/>
        <v>5</v>
      </c>
      <c r="L27" s="123"/>
      <c r="M27" s="74"/>
      <c r="N27" s="324" t="s">
        <v>38</v>
      </c>
      <c r="O27" s="42">
        <f t="shared" ref="O27:T27" si="28">C36</f>
        <v>57</v>
      </c>
      <c r="P27" s="42">
        <f t="shared" si="28"/>
        <v>30</v>
      </c>
      <c r="Q27" s="42">
        <f t="shared" si="28"/>
        <v>35</v>
      </c>
      <c r="R27" s="42">
        <f t="shared" si="28"/>
        <v>2</v>
      </c>
      <c r="S27" s="42">
        <f t="shared" si="28"/>
        <v>1</v>
      </c>
      <c r="T27" s="42">
        <f t="shared" si="28"/>
        <v>0</v>
      </c>
    </row>
    <row r="28" spans="1:20" ht="12" customHeight="1" x14ac:dyDescent="0.2">
      <c r="A28" s="315" t="s">
        <v>103</v>
      </c>
      <c r="B28" s="185" t="s">
        <v>104</v>
      </c>
      <c r="C28" s="921">
        <v>135</v>
      </c>
      <c r="D28" s="921">
        <v>50</v>
      </c>
      <c r="E28" s="921">
        <v>75</v>
      </c>
      <c r="F28" s="921">
        <v>20</v>
      </c>
      <c r="G28" s="921">
        <v>10</v>
      </c>
      <c r="H28" s="921">
        <v>15</v>
      </c>
      <c r="I28" s="889" t="s">
        <v>69</v>
      </c>
      <c r="J28" s="230">
        <f t="shared" si="18"/>
        <v>0</v>
      </c>
      <c r="K28" s="230">
        <f t="shared" si="19"/>
        <v>10</v>
      </c>
      <c r="L28" s="123"/>
      <c r="M28" s="74"/>
      <c r="N28" s="324" t="s">
        <v>39</v>
      </c>
      <c r="O28" s="42">
        <f t="shared" ref="O28:T28" si="29">C37</f>
        <v>50</v>
      </c>
      <c r="P28" s="42">
        <f t="shared" si="29"/>
        <v>23</v>
      </c>
      <c r="Q28" s="42">
        <f t="shared" si="29"/>
        <v>42</v>
      </c>
      <c r="R28" s="42">
        <f t="shared" si="29"/>
        <v>5</v>
      </c>
      <c r="S28" s="42">
        <f t="shared" si="29"/>
        <v>5</v>
      </c>
      <c r="T28" s="42">
        <f t="shared" si="29"/>
        <v>0</v>
      </c>
    </row>
    <row r="29" spans="1:20" ht="12" customHeight="1" x14ac:dyDescent="0.2">
      <c r="A29" s="315" t="s">
        <v>105</v>
      </c>
      <c r="B29" s="185" t="s">
        <v>106</v>
      </c>
      <c r="C29" s="921">
        <v>80</v>
      </c>
      <c r="D29" s="921">
        <v>80</v>
      </c>
      <c r="E29" s="921">
        <v>60</v>
      </c>
      <c r="F29" s="921">
        <v>10</v>
      </c>
      <c r="G29" s="921">
        <v>5</v>
      </c>
      <c r="H29" s="921">
        <v>10</v>
      </c>
      <c r="I29" s="889" t="s">
        <v>69</v>
      </c>
      <c r="J29" s="230">
        <f t="shared" si="18"/>
        <v>0</v>
      </c>
      <c r="K29" s="230">
        <f t="shared" si="19"/>
        <v>5</v>
      </c>
      <c r="L29" s="123"/>
      <c r="M29" s="74"/>
      <c r="N29" s="324" t="s">
        <v>40</v>
      </c>
      <c r="O29" s="42">
        <f t="shared" ref="O29:T29" si="30">C38</f>
        <v>53</v>
      </c>
      <c r="P29" s="42">
        <f t="shared" si="30"/>
        <v>29</v>
      </c>
      <c r="Q29" s="42">
        <f t="shared" si="30"/>
        <v>38</v>
      </c>
      <c r="R29" s="42">
        <f t="shared" si="30"/>
        <v>3</v>
      </c>
      <c r="S29" s="42">
        <f t="shared" si="30"/>
        <v>2</v>
      </c>
      <c r="T29" s="42">
        <f t="shared" si="30"/>
        <v>0</v>
      </c>
    </row>
    <row r="30" spans="1:20" ht="12" customHeight="1" x14ac:dyDescent="0.2">
      <c r="A30" s="315" t="s">
        <v>109</v>
      </c>
      <c r="B30" s="185" t="s">
        <v>110</v>
      </c>
      <c r="C30" s="921">
        <v>60</v>
      </c>
      <c r="D30" s="921">
        <v>20</v>
      </c>
      <c r="E30" s="921">
        <v>45</v>
      </c>
      <c r="F30" s="921">
        <v>25</v>
      </c>
      <c r="G30" s="921">
        <v>10</v>
      </c>
      <c r="H30" s="921">
        <v>20</v>
      </c>
      <c r="I30" s="889" t="s">
        <v>69</v>
      </c>
      <c r="J30" s="230">
        <f t="shared" si="18"/>
        <v>0</v>
      </c>
      <c r="K30" s="230">
        <f t="shared" si="19"/>
        <v>10</v>
      </c>
      <c r="L30" s="123"/>
      <c r="M30" s="74"/>
      <c r="N30" s="324" t="s">
        <v>41</v>
      </c>
      <c r="O30" s="42">
        <f t="shared" ref="O30:T30" si="31">C39</f>
        <v>71</v>
      </c>
      <c r="P30" s="42">
        <f t="shared" si="31"/>
        <v>25</v>
      </c>
      <c r="Q30" s="42">
        <f t="shared" si="31"/>
        <v>27</v>
      </c>
      <c r="R30" s="42">
        <f t="shared" si="31"/>
        <v>3</v>
      </c>
      <c r="S30" s="42">
        <f t="shared" si="31"/>
        <v>6</v>
      </c>
      <c r="T30" s="42">
        <f t="shared" si="31"/>
        <v>0</v>
      </c>
    </row>
    <row r="31" spans="1:20" ht="12.75" customHeight="1" x14ac:dyDescent="0.2">
      <c r="A31" s="315" t="s">
        <v>692</v>
      </c>
      <c r="B31" s="185" t="s">
        <v>159</v>
      </c>
      <c r="C31" s="699">
        <v>90</v>
      </c>
      <c r="D31" s="699">
        <v>10</v>
      </c>
      <c r="E31" s="699">
        <v>30</v>
      </c>
      <c r="F31" s="717"/>
      <c r="G31" s="699">
        <v>5</v>
      </c>
      <c r="H31" s="742"/>
      <c r="I31" s="889" t="s">
        <v>69</v>
      </c>
      <c r="J31" s="230">
        <f t="shared" si="18"/>
        <v>0</v>
      </c>
      <c r="K31" s="230">
        <f t="shared" si="19"/>
        <v>5</v>
      </c>
      <c r="L31" s="123"/>
      <c r="M31" s="74"/>
      <c r="N31" s="324" t="s">
        <v>480</v>
      </c>
      <c r="O31" s="42">
        <f t="shared" ref="O31:T31" si="32">C43</f>
        <v>53</v>
      </c>
      <c r="P31" s="42">
        <f t="shared" si="32"/>
        <v>30</v>
      </c>
      <c r="Q31" s="42">
        <f t="shared" si="32"/>
        <v>31</v>
      </c>
      <c r="R31" s="42">
        <f t="shared" si="32"/>
        <v>4</v>
      </c>
      <c r="S31" s="42">
        <f t="shared" si="32"/>
        <v>2</v>
      </c>
      <c r="T31" s="42">
        <f t="shared" si="32"/>
        <v>0</v>
      </c>
    </row>
    <row r="32" spans="1:20" ht="12.75" customHeight="1" x14ac:dyDescent="0.2">
      <c r="A32" s="315" t="s">
        <v>111</v>
      </c>
      <c r="B32" s="185" t="s">
        <v>33</v>
      </c>
      <c r="C32" s="699">
        <v>23</v>
      </c>
      <c r="D32" s="699">
        <v>16</v>
      </c>
      <c r="E32" s="699">
        <v>22</v>
      </c>
      <c r="F32" s="717"/>
      <c r="G32" s="742"/>
      <c r="H32" s="746"/>
      <c r="I32" s="889"/>
      <c r="J32" s="230">
        <f t="shared" si="18"/>
        <v>0</v>
      </c>
      <c r="K32" s="230">
        <f t="shared" si="19"/>
        <v>0</v>
      </c>
      <c r="L32" s="123"/>
      <c r="M32" s="74"/>
      <c r="N32" s="324" t="s">
        <v>44</v>
      </c>
      <c r="O32" s="42">
        <f t="shared" ref="O32:T32" si="33">C42</f>
        <v>54</v>
      </c>
      <c r="P32" s="42">
        <f t="shared" si="33"/>
        <v>32</v>
      </c>
      <c r="Q32" s="42">
        <f t="shared" si="33"/>
        <v>40</v>
      </c>
      <c r="R32" s="42">
        <f t="shared" si="33"/>
        <v>4</v>
      </c>
      <c r="S32" s="42">
        <f t="shared" si="33"/>
        <v>3</v>
      </c>
      <c r="T32" s="42">
        <f t="shared" si="33"/>
        <v>0</v>
      </c>
    </row>
    <row r="33" spans="1:21" ht="12.75" customHeight="1" x14ac:dyDescent="0.2">
      <c r="A33" s="651"/>
      <c r="B33" s="228" t="s">
        <v>117</v>
      </c>
      <c r="C33" s="16">
        <f t="shared" ref="C33:H33" si="34">SUM(C20:C32)</f>
        <v>954</v>
      </c>
      <c r="D33" s="16">
        <f t="shared" si="34"/>
        <v>526</v>
      </c>
      <c r="E33" s="16">
        <f t="shared" si="34"/>
        <v>623</v>
      </c>
      <c r="F33" s="16">
        <f t="shared" si="34"/>
        <v>128</v>
      </c>
      <c r="G33" s="16">
        <f t="shared" si="34"/>
        <v>60</v>
      </c>
      <c r="H33" s="16">
        <f t="shared" si="34"/>
        <v>51</v>
      </c>
      <c r="I33" s="889"/>
      <c r="J33" s="230"/>
      <c r="K33" s="230"/>
      <c r="L33" s="154"/>
      <c r="M33" s="74"/>
      <c r="N33" s="919" t="s">
        <v>43</v>
      </c>
      <c r="O33" s="42">
        <f t="shared" ref="O33:T33" si="35">C41</f>
        <v>42</v>
      </c>
      <c r="P33" s="42">
        <f t="shared" si="35"/>
        <v>42</v>
      </c>
      <c r="Q33" s="42">
        <f t="shared" si="35"/>
        <v>42</v>
      </c>
      <c r="R33" s="42">
        <f t="shared" si="35"/>
        <v>2</v>
      </c>
      <c r="S33" s="42">
        <f t="shared" si="35"/>
        <v>2</v>
      </c>
      <c r="T33" s="42">
        <f t="shared" si="35"/>
        <v>0</v>
      </c>
    </row>
    <row r="34" spans="1:21" ht="12" customHeight="1" x14ac:dyDescent="0.2">
      <c r="A34" s="651"/>
      <c r="B34" s="11"/>
      <c r="C34" s="8"/>
      <c r="D34" s="8"/>
      <c r="E34" s="8"/>
      <c r="F34" s="8"/>
      <c r="G34" s="148"/>
      <c r="H34" s="148"/>
      <c r="I34" s="105"/>
      <c r="J34" s="230"/>
      <c r="K34" s="230"/>
      <c r="L34" s="123"/>
      <c r="M34" s="74"/>
      <c r="N34" s="324" t="s">
        <v>46</v>
      </c>
      <c r="O34" s="42">
        <f t="shared" ref="O34:T34" si="36">C44</f>
        <v>45</v>
      </c>
      <c r="P34" s="42">
        <f t="shared" si="36"/>
        <v>0</v>
      </c>
      <c r="Q34" s="42">
        <f t="shared" si="36"/>
        <v>0</v>
      </c>
      <c r="R34" s="42">
        <f t="shared" si="36"/>
        <v>0</v>
      </c>
      <c r="S34" s="42">
        <f t="shared" si="36"/>
        <v>0</v>
      </c>
      <c r="T34" s="42">
        <f t="shared" si="36"/>
        <v>0</v>
      </c>
    </row>
    <row r="35" spans="1:21" ht="15" customHeight="1" x14ac:dyDescent="0.25">
      <c r="A35" s="1412" t="s">
        <v>118</v>
      </c>
      <c r="B35" s="1413"/>
      <c r="C35" s="653" t="s">
        <v>5</v>
      </c>
      <c r="D35" s="653" t="s">
        <v>6</v>
      </c>
      <c r="E35" s="653" t="s">
        <v>7</v>
      </c>
      <c r="F35" s="653" t="s">
        <v>8</v>
      </c>
      <c r="G35" s="653" t="s">
        <v>9</v>
      </c>
      <c r="H35" s="16" t="s">
        <v>63</v>
      </c>
      <c r="I35" s="889"/>
      <c r="J35" s="230"/>
      <c r="K35" s="230"/>
      <c r="L35" s="123"/>
      <c r="M35" s="92"/>
      <c r="N35" s="336" t="s">
        <v>15</v>
      </c>
      <c r="O35" s="42">
        <f t="shared" ref="O35:T35" si="37">SUM(O26:O34)</f>
        <v>471</v>
      </c>
      <c r="P35" s="42">
        <f t="shared" si="37"/>
        <v>229</v>
      </c>
      <c r="Q35" s="42">
        <f t="shared" si="37"/>
        <v>283</v>
      </c>
      <c r="R35" s="42">
        <f t="shared" si="37"/>
        <v>26</v>
      </c>
      <c r="S35" s="42">
        <f t="shared" si="37"/>
        <v>23</v>
      </c>
      <c r="T35" s="42">
        <f t="shared" si="37"/>
        <v>0</v>
      </c>
    </row>
    <row r="36" spans="1:21" ht="15" customHeight="1" x14ac:dyDescent="0.2">
      <c r="A36" s="315" t="s">
        <v>119</v>
      </c>
      <c r="B36" s="185" t="s">
        <v>120</v>
      </c>
      <c r="C36" s="921">
        <v>57</v>
      </c>
      <c r="D36" s="921">
        <v>30</v>
      </c>
      <c r="E36" s="921">
        <v>35</v>
      </c>
      <c r="F36" s="921">
        <v>2</v>
      </c>
      <c r="G36" s="921">
        <v>1</v>
      </c>
      <c r="H36" s="723"/>
      <c r="I36" s="889" t="s">
        <v>69</v>
      </c>
      <c r="J36" s="230">
        <f t="shared" ref="J36:J44" si="38">IF(I36="*",G36,0)</f>
        <v>0</v>
      </c>
      <c r="K36" s="230">
        <f t="shared" ref="K36:K44" si="39">IF(I36="**",G36,0)</f>
        <v>1</v>
      </c>
      <c r="L36" s="123"/>
      <c r="M36" s="1687" t="s">
        <v>733</v>
      </c>
      <c r="N36" s="324" t="s">
        <v>734</v>
      </c>
      <c r="O36" s="42">
        <f t="shared" ref="O36:T36" si="40">C65</f>
        <v>41</v>
      </c>
      <c r="P36" s="42">
        <f t="shared" si="40"/>
        <v>51</v>
      </c>
      <c r="Q36" s="42">
        <f t="shared" si="40"/>
        <v>41</v>
      </c>
      <c r="R36" s="42">
        <f t="shared" si="40"/>
        <v>8</v>
      </c>
      <c r="S36" s="42">
        <f t="shared" si="40"/>
        <v>2</v>
      </c>
      <c r="T36" s="42">
        <f t="shared" si="40"/>
        <v>0</v>
      </c>
    </row>
    <row r="37" spans="1:21" ht="12" customHeight="1" x14ac:dyDescent="0.2">
      <c r="A37" s="315" t="s">
        <v>769</v>
      </c>
      <c r="B37" s="185" t="s">
        <v>122</v>
      </c>
      <c r="C37" s="921">
        <v>50</v>
      </c>
      <c r="D37" s="921">
        <v>23</v>
      </c>
      <c r="E37" s="921">
        <v>42</v>
      </c>
      <c r="F37" s="921">
        <v>5</v>
      </c>
      <c r="G37" s="921">
        <v>5</v>
      </c>
      <c r="H37" s="747"/>
      <c r="I37" s="889" t="s">
        <v>69</v>
      </c>
      <c r="J37" s="230">
        <f t="shared" si="38"/>
        <v>0</v>
      </c>
      <c r="K37" s="230">
        <f t="shared" si="39"/>
        <v>5</v>
      </c>
      <c r="L37" s="123"/>
      <c r="M37" s="1657"/>
      <c r="N37" s="324" t="s">
        <v>735</v>
      </c>
      <c r="O37" s="42">
        <f t="shared" ref="O37:T37" si="41">C66</f>
        <v>52</v>
      </c>
      <c r="P37" s="42">
        <f t="shared" si="41"/>
        <v>43</v>
      </c>
      <c r="Q37" s="42">
        <f t="shared" si="41"/>
        <v>43</v>
      </c>
      <c r="R37" s="42">
        <f t="shared" si="41"/>
        <v>20</v>
      </c>
      <c r="S37" s="42">
        <f t="shared" si="41"/>
        <v>2</v>
      </c>
      <c r="T37" s="42">
        <f t="shared" si="41"/>
        <v>5</v>
      </c>
    </row>
    <row r="38" spans="1:21" ht="12" customHeight="1" x14ac:dyDescent="0.2">
      <c r="A38" s="315" t="s">
        <v>123</v>
      </c>
      <c r="B38" s="185" t="s">
        <v>124</v>
      </c>
      <c r="C38" s="921">
        <v>53</v>
      </c>
      <c r="D38" s="921">
        <v>29</v>
      </c>
      <c r="E38" s="921">
        <v>38</v>
      </c>
      <c r="F38" s="921">
        <v>3</v>
      </c>
      <c r="G38" s="921">
        <v>2</v>
      </c>
      <c r="H38" s="747"/>
      <c r="I38" s="889" t="s">
        <v>69</v>
      </c>
      <c r="J38" s="230">
        <f t="shared" si="38"/>
        <v>0</v>
      </c>
      <c r="K38" s="230">
        <f t="shared" si="39"/>
        <v>2</v>
      </c>
      <c r="L38" s="123"/>
      <c r="M38" s="1657"/>
      <c r="N38" s="324" t="s">
        <v>736</v>
      </c>
      <c r="O38" s="42">
        <f t="shared" ref="O38:T38" si="42">C67</f>
        <v>53</v>
      </c>
      <c r="P38" s="42">
        <f t="shared" si="42"/>
        <v>50</v>
      </c>
      <c r="Q38" s="42">
        <f t="shared" si="42"/>
        <v>38</v>
      </c>
      <c r="R38" s="42">
        <f t="shared" si="42"/>
        <v>17</v>
      </c>
      <c r="S38" s="42">
        <f t="shared" si="42"/>
        <v>2</v>
      </c>
      <c r="T38" s="42">
        <f t="shared" si="42"/>
        <v>5</v>
      </c>
    </row>
    <row r="39" spans="1:21" ht="12" customHeight="1" x14ac:dyDescent="0.2">
      <c r="A39" s="315" t="s">
        <v>125</v>
      </c>
      <c r="B39" s="185" t="s">
        <v>126</v>
      </c>
      <c r="C39" s="921">
        <v>71</v>
      </c>
      <c r="D39" s="921">
        <v>25</v>
      </c>
      <c r="E39" s="921">
        <v>27</v>
      </c>
      <c r="F39" s="921">
        <v>3</v>
      </c>
      <c r="G39" s="921">
        <v>6</v>
      </c>
      <c r="H39" s="748"/>
      <c r="I39" s="889" t="s">
        <v>69</v>
      </c>
      <c r="J39" s="230">
        <f t="shared" si="38"/>
        <v>0</v>
      </c>
      <c r="K39" s="230">
        <f t="shared" si="39"/>
        <v>6</v>
      </c>
      <c r="L39" s="123"/>
      <c r="M39" s="1657"/>
      <c r="N39" s="324" t="s">
        <v>737</v>
      </c>
      <c r="O39" s="42">
        <f t="shared" ref="O39:T39" si="43">C68</f>
        <v>63</v>
      </c>
      <c r="P39" s="42">
        <f t="shared" si="43"/>
        <v>47</v>
      </c>
      <c r="Q39" s="42">
        <f t="shared" si="43"/>
        <v>50</v>
      </c>
      <c r="R39" s="42">
        <f t="shared" si="43"/>
        <v>8</v>
      </c>
      <c r="S39" s="42">
        <f t="shared" si="43"/>
        <v>2</v>
      </c>
      <c r="T39" s="42">
        <f t="shared" si="43"/>
        <v>0</v>
      </c>
    </row>
    <row r="40" spans="1:21" ht="12" customHeight="1" x14ac:dyDescent="0.2">
      <c r="A40" s="315" t="s">
        <v>127</v>
      </c>
      <c r="B40" s="185" t="s">
        <v>128</v>
      </c>
      <c r="C40" s="743">
        <v>46</v>
      </c>
      <c r="D40" s="743">
        <v>18</v>
      </c>
      <c r="E40" s="743">
        <v>28</v>
      </c>
      <c r="F40" s="743">
        <v>3</v>
      </c>
      <c r="G40" s="743">
        <v>2</v>
      </c>
      <c r="H40" s="747"/>
      <c r="I40" s="889" t="s">
        <v>69</v>
      </c>
      <c r="J40" s="230">
        <f t="shared" si="38"/>
        <v>0</v>
      </c>
      <c r="K40" s="230">
        <f t="shared" si="39"/>
        <v>2</v>
      </c>
      <c r="L40" s="123"/>
      <c r="M40" s="1657"/>
      <c r="N40" s="324" t="s">
        <v>160</v>
      </c>
      <c r="O40" s="42">
        <f t="shared" ref="O40:T40" si="44">SUM(C69:C70)</f>
        <v>58</v>
      </c>
      <c r="P40" s="42">
        <f t="shared" si="44"/>
        <v>22</v>
      </c>
      <c r="Q40" s="42">
        <f t="shared" si="44"/>
        <v>52</v>
      </c>
      <c r="R40" s="42">
        <f t="shared" si="44"/>
        <v>16</v>
      </c>
      <c r="S40" s="42">
        <f t="shared" si="44"/>
        <v>4</v>
      </c>
      <c r="T40" s="42">
        <f t="shared" si="44"/>
        <v>0</v>
      </c>
    </row>
    <row r="41" spans="1:21" ht="12" customHeight="1" x14ac:dyDescent="0.2">
      <c r="A41" s="315" t="s">
        <v>129</v>
      </c>
      <c r="B41" s="185" t="s">
        <v>130</v>
      </c>
      <c r="C41" s="921">
        <v>42</v>
      </c>
      <c r="D41" s="921">
        <v>42</v>
      </c>
      <c r="E41" s="921">
        <v>42</v>
      </c>
      <c r="F41" s="921">
        <v>2</v>
      </c>
      <c r="G41" s="699">
        <v>2</v>
      </c>
      <c r="H41" s="747"/>
      <c r="I41" s="889" t="s">
        <v>69</v>
      </c>
      <c r="J41" s="230">
        <f t="shared" si="38"/>
        <v>0</v>
      </c>
      <c r="K41" s="230">
        <f t="shared" si="39"/>
        <v>2</v>
      </c>
      <c r="L41" s="123"/>
      <c r="M41" s="1658"/>
      <c r="N41" s="336" t="s">
        <v>15</v>
      </c>
      <c r="O41" s="42">
        <f t="shared" ref="O41:T41" si="45">SUM(O36:O40)</f>
        <v>267</v>
      </c>
      <c r="P41" s="42">
        <f t="shared" si="45"/>
        <v>213</v>
      </c>
      <c r="Q41" s="42">
        <f t="shared" si="45"/>
        <v>224</v>
      </c>
      <c r="R41" s="42">
        <f t="shared" si="45"/>
        <v>69</v>
      </c>
      <c r="S41" s="42">
        <f t="shared" si="45"/>
        <v>12</v>
      </c>
      <c r="T41" s="42">
        <f t="shared" si="45"/>
        <v>10</v>
      </c>
    </row>
    <row r="42" spans="1:21" ht="12" customHeight="1" x14ac:dyDescent="0.2">
      <c r="A42" s="315" t="s">
        <v>131</v>
      </c>
      <c r="B42" s="185" t="s">
        <v>132</v>
      </c>
      <c r="C42" s="921">
        <v>54</v>
      </c>
      <c r="D42" s="921">
        <v>32</v>
      </c>
      <c r="E42" s="921">
        <v>40</v>
      </c>
      <c r="F42" s="921">
        <v>4</v>
      </c>
      <c r="G42" s="921">
        <v>3</v>
      </c>
      <c r="H42" s="747"/>
      <c r="I42" s="889" t="s">
        <v>69</v>
      </c>
      <c r="J42" s="230">
        <f t="shared" si="38"/>
        <v>0</v>
      </c>
      <c r="K42" s="230">
        <f t="shared" si="39"/>
        <v>3</v>
      </c>
      <c r="L42" s="123"/>
      <c r="M42" s="1659" t="s">
        <v>50</v>
      </c>
      <c r="N42" s="920" t="s">
        <v>51</v>
      </c>
      <c r="O42" s="42">
        <f>C5+C6</f>
        <v>182</v>
      </c>
      <c r="P42" s="42">
        <f t="shared" ref="P42:P43" si="46">D6</f>
        <v>135</v>
      </c>
      <c r="Q42" s="42">
        <f t="shared" ref="Q42:S42" si="47">E10</f>
        <v>52</v>
      </c>
      <c r="R42" s="72">
        <f t="shared" si="47"/>
        <v>11</v>
      </c>
      <c r="S42" s="42">
        <f t="shared" si="47"/>
        <v>2</v>
      </c>
      <c r="T42" s="42"/>
      <c r="U42" s="651" t="s">
        <v>751</v>
      </c>
    </row>
    <row r="43" spans="1:21" ht="12" customHeight="1" x14ac:dyDescent="0.2">
      <c r="A43" s="315" t="s">
        <v>711</v>
      </c>
      <c r="B43" s="185" t="s">
        <v>134</v>
      </c>
      <c r="C43" s="921">
        <v>53</v>
      </c>
      <c r="D43" s="921">
        <v>30</v>
      </c>
      <c r="E43" s="921">
        <v>31</v>
      </c>
      <c r="F43" s="921">
        <v>4</v>
      </c>
      <c r="G43" s="921">
        <v>2</v>
      </c>
      <c r="H43" s="747"/>
      <c r="I43" s="889" t="s">
        <v>69</v>
      </c>
      <c r="J43" s="230">
        <f t="shared" si="38"/>
        <v>0</v>
      </c>
      <c r="K43" s="230">
        <f t="shared" si="39"/>
        <v>2</v>
      </c>
      <c r="L43" s="123"/>
      <c r="M43" s="1657"/>
      <c r="N43" s="919" t="s">
        <v>52</v>
      </c>
      <c r="O43" s="58"/>
      <c r="P43" s="58">
        <f t="shared" si="46"/>
        <v>58</v>
      </c>
      <c r="Q43" s="58"/>
      <c r="R43" s="72"/>
      <c r="S43" s="58"/>
      <c r="T43" s="42"/>
    </row>
    <row r="44" spans="1:21" ht="12.75" customHeight="1" x14ac:dyDescent="0.2">
      <c r="A44" s="315" t="s">
        <v>135</v>
      </c>
      <c r="B44" s="185" t="s">
        <v>136</v>
      </c>
      <c r="C44" s="921">
        <v>45</v>
      </c>
      <c r="D44" s="316"/>
      <c r="E44" s="79"/>
      <c r="F44" s="79"/>
      <c r="G44" s="101"/>
      <c r="H44" s="747"/>
      <c r="I44" s="183"/>
      <c r="J44" s="230">
        <f t="shared" si="38"/>
        <v>0</v>
      </c>
      <c r="K44" s="230">
        <f t="shared" si="39"/>
        <v>0</v>
      </c>
      <c r="L44" s="123"/>
      <c r="M44" s="1658"/>
      <c r="N44" s="336" t="s">
        <v>15</v>
      </c>
      <c r="O44" s="42">
        <f t="shared" ref="O44:S44" si="48">SUM(O42:O43)</f>
        <v>182</v>
      </c>
      <c r="P44" s="58">
        <f t="shared" si="48"/>
        <v>193</v>
      </c>
      <c r="Q44" s="42">
        <f t="shared" si="48"/>
        <v>52</v>
      </c>
      <c r="R44" s="72">
        <f t="shared" si="48"/>
        <v>11</v>
      </c>
      <c r="S44" s="42">
        <f t="shared" si="48"/>
        <v>2</v>
      </c>
      <c r="T44" s="42"/>
    </row>
    <row r="45" spans="1:21" ht="12.75" customHeight="1" x14ac:dyDescent="0.2">
      <c r="A45" s="651"/>
      <c r="B45" s="228" t="s">
        <v>139</v>
      </c>
      <c r="C45" s="16">
        <f>SUM(C36:C44)</f>
        <v>471</v>
      </c>
      <c r="D45" s="16">
        <f t="shared" ref="D45:G45" si="49">SUM(D36:D43)</f>
        <v>229</v>
      </c>
      <c r="E45" s="16">
        <f t="shared" si="49"/>
        <v>283</v>
      </c>
      <c r="F45" s="16">
        <f t="shared" si="49"/>
        <v>26</v>
      </c>
      <c r="G45" s="16">
        <f t="shared" si="49"/>
        <v>23</v>
      </c>
      <c r="H45" s="748"/>
      <c r="I45" s="889"/>
      <c r="J45" s="230"/>
      <c r="K45" s="230"/>
      <c r="L45" s="123"/>
      <c r="M45" s="1688" t="s">
        <v>53</v>
      </c>
      <c r="N45" s="107" t="s">
        <v>54</v>
      </c>
      <c r="O45" s="58">
        <f t="shared" ref="O45:P45" si="50">C15</f>
        <v>50</v>
      </c>
      <c r="P45" s="58">
        <f t="shared" si="50"/>
        <v>21</v>
      </c>
      <c r="Q45" s="58"/>
      <c r="R45" s="72"/>
      <c r="S45" s="42"/>
      <c r="T45" s="42"/>
    </row>
    <row r="46" spans="1:21" ht="12.75" customHeight="1" x14ac:dyDescent="0.2">
      <c r="A46" s="651"/>
      <c r="B46" s="108"/>
      <c r="C46" s="109"/>
      <c r="D46" s="109"/>
      <c r="E46" s="109"/>
      <c r="F46" s="109"/>
      <c r="G46" s="148"/>
      <c r="H46" s="8"/>
      <c r="I46" s="889"/>
      <c r="J46" s="230"/>
      <c r="K46" s="230"/>
      <c r="L46" s="123"/>
      <c r="M46" s="1660"/>
      <c r="N46" s="105" t="s">
        <v>55</v>
      </c>
      <c r="O46" s="58">
        <f t="shared" ref="O46:P46" si="51">C16</f>
        <v>39</v>
      </c>
      <c r="P46" s="58">
        <f t="shared" si="51"/>
        <v>34</v>
      </c>
      <c r="Q46" s="58"/>
      <c r="R46" s="72"/>
      <c r="S46" s="42"/>
      <c r="T46" s="42"/>
    </row>
    <row r="47" spans="1:21" ht="15" customHeight="1" x14ac:dyDescent="0.25">
      <c r="A47" s="1412" t="s">
        <v>770</v>
      </c>
      <c r="B47" s="1413"/>
      <c r="C47" s="653" t="s">
        <v>5</v>
      </c>
      <c r="D47" s="653" t="s">
        <v>6</v>
      </c>
      <c r="E47" s="653" t="s">
        <v>7</v>
      </c>
      <c r="F47" s="653" t="s">
        <v>8</v>
      </c>
      <c r="G47" s="653" t="s">
        <v>9</v>
      </c>
      <c r="H47" s="753" t="s">
        <v>63</v>
      </c>
      <c r="I47" s="889"/>
      <c r="J47" s="230"/>
      <c r="K47" s="230"/>
      <c r="L47" s="123"/>
      <c r="M47" s="1660"/>
      <c r="N47" s="105" t="s">
        <v>56</v>
      </c>
      <c r="O47" s="58">
        <f t="shared" ref="O47:P47" si="52">C17</f>
        <v>45</v>
      </c>
      <c r="P47" s="58">
        <f t="shared" si="52"/>
        <v>19</v>
      </c>
      <c r="Q47" s="58">
        <f t="shared" ref="Q47:S47" si="53">E11</f>
        <v>49</v>
      </c>
      <c r="R47" s="72">
        <f t="shared" si="53"/>
        <v>39</v>
      </c>
      <c r="S47" s="42">
        <f t="shared" si="53"/>
        <v>4</v>
      </c>
      <c r="T47" s="58"/>
    </row>
    <row r="48" spans="1:21" ht="15" customHeight="1" x14ac:dyDescent="0.2">
      <c r="A48" s="315" t="s">
        <v>141</v>
      </c>
      <c r="B48" s="185"/>
      <c r="C48" s="316">
        <v>88</v>
      </c>
      <c r="D48" s="316">
        <v>30</v>
      </c>
      <c r="E48" s="316">
        <v>36</v>
      </c>
      <c r="F48" s="316">
        <v>6</v>
      </c>
      <c r="G48" s="53">
        <v>6</v>
      </c>
      <c r="H48" s="315">
        <v>6</v>
      </c>
      <c r="I48" s="889" t="s">
        <v>69</v>
      </c>
      <c r="J48" s="230">
        <f t="shared" ref="J48:J54" si="54">IF(I48="*",G48,0)</f>
        <v>0</v>
      </c>
      <c r="K48" s="230">
        <f t="shared" ref="K48:K54" si="55">IF(I48="**",G48,0)</f>
        <v>6</v>
      </c>
      <c r="L48" s="123"/>
      <c r="M48" s="1661"/>
      <c r="N48" s="84" t="s">
        <v>57</v>
      </c>
      <c r="O48" s="58"/>
      <c r="P48" s="58"/>
      <c r="Q48" s="58"/>
      <c r="R48" s="72">
        <v>6</v>
      </c>
      <c r="S48" s="42"/>
      <c r="T48" s="58"/>
    </row>
    <row r="49" spans="1:20" ht="15" customHeight="1" x14ac:dyDescent="0.2">
      <c r="A49" s="315" t="s">
        <v>143</v>
      </c>
      <c r="B49" s="185" t="s">
        <v>144</v>
      </c>
      <c r="C49" s="316">
        <v>22</v>
      </c>
      <c r="D49" s="316">
        <v>8</v>
      </c>
      <c r="E49" s="316">
        <v>10</v>
      </c>
      <c r="F49" s="316">
        <v>12</v>
      </c>
      <c r="G49" s="316">
        <v>4</v>
      </c>
      <c r="H49" s="315">
        <v>6</v>
      </c>
      <c r="I49" s="889" t="s">
        <v>69</v>
      </c>
      <c r="J49" s="230">
        <f t="shared" si="54"/>
        <v>0</v>
      </c>
      <c r="K49" s="230">
        <f t="shared" si="55"/>
        <v>4</v>
      </c>
      <c r="L49" s="123"/>
      <c r="M49" s="651" t="s">
        <v>15</v>
      </c>
      <c r="N49" s="105"/>
      <c r="O49" s="224">
        <f t="shared" ref="O49:Q49" si="56">SUM(O45:O47)+O44+O41+O35+O25+O14+O12+O11+O13</f>
        <v>4725</v>
      </c>
      <c r="P49" s="224">
        <f t="shared" si="56"/>
        <v>3747</v>
      </c>
      <c r="Q49" s="224">
        <f t="shared" si="56"/>
        <v>3799</v>
      </c>
      <c r="R49" s="227">
        <f t="shared" ref="R49:T49" si="57">SUM(R45:R47)+R44+R41+R35+R25+R14+R12+R11</f>
        <v>1915</v>
      </c>
      <c r="S49" s="224">
        <f t="shared" si="57"/>
        <v>536</v>
      </c>
      <c r="T49" s="224">
        <f t="shared" si="57"/>
        <v>368</v>
      </c>
    </row>
    <row r="50" spans="1:20" ht="12.75" customHeight="1" x14ac:dyDescent="0.2">
      <c r="A50" s="315" t="s">
        <v>485</v>
      </c>
      <c r="B50" s="185" t="s">
        <v>146</v>
      </c>
      <c r="C50" s="316">
        <v>22</v>
      </c>
      <c r="D50" s="316">
        <v>16</v>
      </c>
      <c r="E50" s="316">
        <v>30</v>
      </c>
      <c r="F50" s="693">
        <v>4</v>
      </c>
      <c r="G50" s="316">
        <v>3</v>
      </c>
      <c r="H50" s="35"/>
      <c r="I50" s="889" t="s">
        <v>69</v>
      </c>
      <c r="J50" s="230">
        <f t="shared" si="54"/>
        <v>0</v>
      </c>
      <c r="K50" s="230">
        <f t="shared" si="55"/>
        <v>3</v>
      </c>
      <c r="L50" s="123"/>
      <c r="M50" s="105" t="s">
        <v>747</v>
      </c>
      <c r="N50" s="105"/>
      <c r="O50" s="105"/>
      <c r="P50" s="105"/>
      <c r="Q50" s="105"/>
      <c r="R50" s="105"/>
      <c r="S50" s="105"/>
      <c r="T50" s="651"/>
    </row>
    <row r="51" spans="1:20" ht="12.75" customHeight="1" x14ac:dyDescent="0.2">
      <c r="A51" s="315" t="s">
        <v>148</v>
      </c>
      <c r="B51" s="185" t="s">
        <v>149</v>
      </c>
      <c r="C51" s="316">
        <v>40</v>
      </c>
      <c r="D51" s="316">
        <v>5</v>
      </c>
      <c r="E51" s="901">
        <v>15</v>
      </c>
      <c r="F51" s="693">
        <v>12</v>
      </c>
      <c r="G51" s="53">
        <v>3</v>
      </c>
      <c r="H51" s="35"/>
      <c r="I51" s="889" t="s">
        <v>69</v>
      </c>
      <c r="J51" s="230">
        <f t="shared" si="54"/>
        <v>0</v>
      </c>
      <c r="K51" s="230">
        <f t="shared" si="55"/>
        <v>3</v>
      </c>
      <c r="L51" s="123"/>
      <c r="M51" s="1459" t="s">
        <v>741</v>
      </c>
      <c r="N51" s="1623"/>
      <c r="O51" s="1623"/>
      <c r="P51" s="1623"/>
      <c r="Q51" s="1623"/>
      <c r="R51" s="1623"/>
      <c r="S51" s="1623"/>
      <c r="T51" s="1623"/>
    </row>
    <row r="52" spans="1:20" ht="12.75" customHeight="1" x14ac:dyDescent="0.2">
      <c r="A52" s="315" t="s">
        <v>486</v>
      </c>
      <c r="B52" s="185" t="s">
        <v>152</v>
      </c>
      <c r="C52" s="316">
        <v>6</v>
      </c>
      <c r="D52" s="316">
        <v>6</v>
      </c>
      <c r="E52" s="316">
        <v>6</v>
      </c>
      <c r="F52" s="693">
        <v>2</v>
      </c>
      <c r="G52" s="53"/>
      <c r="H52" s="35"/>
      <c r="I52" s="889"/>
      <c r="J52" s="230">
        <f t="shared" si="54"/>
        <v>0</v>
      </c>
      <c r="K52" s="230">
        <f t="shared" si="55"/>
        <v>0</v>
      </c>
      <c r="L52" s="123"/>
      <c r="M52" s="651"/>
      <c r="N52" s="651"/>
      <c r="O52" s="651"/>
      <c r="P52" s="651"/>
      <c r="Q52" s="651"/>
      <c r="R52" s="651"/>
      <c r="S52" s="651"/>
      <c r="T52" s="651"/>
    </row>
    <row r="53" spans="1:20" ht="12.75" customHeight="1" x14ac:dyDescent="0.2">
      <c r="A53" s="315" t="s">
        <v>154</v>
      </c>
      <c r="B53" s="185"/>
      <c r="C53" s="316">
        <v>9</v>
      </c>
      <c r="D53" s="901">
        <v>8</v>
      </c>
      <c r="E53" s="901">
        <v>5</v>
      </c>
      <c r="F53" s="693">
        <v>2</v>
      </c>
      <c r="G53" s="53">
        <v>2</v>
      </c>
      <c r="H53" s="35"/>
      <c r="I53" s="889" t="s">
        <v>69</v>
      </c>
      <c r="J53" s="230">
        <f t="shared" si="54"/>
        <v>0</v>
      </c>
      <c r="K53" s="230">
        <f t="shared" si="55"/>
        <v>2</v>
      </c>
      <c r="L53" s="123"/>
      <c r="M53" s="651"/>
      <c r="N53" s="651"/>
      <c r="O53" s="651"/>
      <c r="P53" s="651"/>
      <c r="Q53" s="651"/>
      <c r="R53" s="651"/>
      <c r="S53" s="651"/>
      <c r="T53" s="651"/>
    </row>
    <row r="54" spans="1:20" ht="12.75" customHeight="1" x14ac:dyDescent="0.2">
      <c r="A54" s="315" t="s">
        <v>155</v>
      </c>
      <c r="B54" s="185"/>
      <c r="C54" s="316">
        <v>20</v>
      </c>
      <c r="D54" s="901">
        <v>10</v>
      </c>
      <c r="E54" s="901">
        <v>20</v>
      </c>
      <c r="F54" s="693">
        <v>10</v>
      </c>
      <c r="G54" s="53">
        <v>5</v>
      </c>
      <c r="H54" s="35"/>
      <c r="I54" s="889" t="s">
        <v>69</v>
      </c>
      <c r="J54" s="230">
        <f t="shared" si="54"/>
        <v>0</v>
      </c>
      <c r="K54" s="230">
        <f t="shared" si="55"/>
        <v>5</v>
      </c>
      <c r="L54" s="123"/>
      <c r="M54" s="651"/>
      <c r="N54" s="651"/>
      <c r="O54" s="651"/>
      <c r="P54" s="651"/>
      <c r="Q54" s="651"/>
      <c r="R54" s="651"/>
      <c r="S54" s="651"/>
      <c r="T54" s="651"/>
    </row>
    <row r="55" spans="1:20" ht="12.75" customHeight="1" x14ac:dyDescent="0.2">
      <c r="A55" s="315" t="s">
        <v>752</v>
      </c>
      <c r="B55" s="185"/>
      <c r="C55" s="316">
        <v>12</v>
      </c>
      <c r="D55" s="901">
        <v>0</v>
      </c>
      <c r="E55" s="901">
        <v>18</v>
      </c>
      <c r="F55" s="167"/>
      <c r="G55" s="101"/>
      <c r="H55" s="35"/>
      <c r="I55" s="183"/>
      <c r="J55" s="230"/>
      <c r="K55" s="230"/>
      <c r="L55" s="123"/>
      <c r="M55" s="651"/>
      <c r="N55" s="651"/>
      <c r="O55" s="651"/>
      <c r="P55" s="651"/>
      <c r="Q55" s="651"/>
      <c r="R55" s="651"/>
      <c r="S55" s="651"/>
      <c r="T55" s="651"/>
    </row>
    <row r="56" spans="1:20" ht="12.75" customHeight="1" x14ac:dyDescent="0.2">
      <c r="A56" s="651"/>
      <c r="B56" s="228" t="s">
        <v>167</v>
      </c>
      <c r="C56" s="16">
        <f t="shared" ref="C56:H56" si="58">SUM(C48:C55)</f>
        <v>219</v>
      </c>
      <c r="D56" s="16">
        <f t="shared" si="58"/>
        <v>83</v>
      </c>
      <c r="E56" s="16">
        <f t="shared" si="58"/>
        <v>140</v>
      </c>
      <c r="F56" s="16">
        <f t="shared" si="58"/>
        <v>48</v>
      </c>
      <c r="G56" s="16">
        <f t="shared" si="58"/>
        <v>23</v>
      </c>
      <c r="H56" s="16">
        <f t="shared" si="58"/>
        <v>12</v>
      </c>
      <c r="I56" s="889"/>
      <c r="J56" s="230"/>
      <c r="K56" s="230"/>
      <c r="L56" s="123"/>
      <c r="M56" s="651"/>
      <c r="N56" s="651"/>
      <c r="O56" s="651"/>
      <c r="P56" s="651"/>
      <c r="Q56" s="651"/>
      <c r="R56" s="651"/>
      <c r="S56" s="651"/>
      <c r="T56" s="651"/>
    </row>
    <row r="57" spans="1:20" ht="12.75" customHeight="1" x14ac:dyDescent="0.2">
      <c r="A57" s="651"/>
      <c r="B57" s="46"/>
      <c r="C57" s="148"/>
      <c r="D57" s="148"/>
      <c r="E57" s="148"/>
      <c r="F57" s="8"/>
      <c r="G57" s="148"/>
      <c r="H57" s="8"/>
      <c r="I57" s="889"/>
      <c r="J57" s="230"/>
      <c r="K57" s="230"/>
      <c r="L57" s="123"/>
      <c r="M57" s="651"/>
      <c r="N57" s="651"/>
      <c r="O57" s="651"/>
      <c r="P57" s="651"/>
      <c r="Q57" s="651"/>
      <c r="R57" s="651"/>
      <c r="S57" s="651"/>
      <c r="T57" s="651"/>
    </row>
    <row r="58" spans="1:20" ht="12.75" customHeight="1" x14ac:dyDescent="0.25">
      <c r="A58" s="1412" t="s">
        <v>771</v>
      </c>
      <c r="B58" s="1413"/>
      <c r="C58" s="653" t="s">
        <v>5</v>
      </c>
      <c r="D58" s="653" t="s">
        <v>6</v>
      </c>
      <c r="E58" s="653" t="s">
        <v>7</v>
      </c>
      <c r="F58" s="653" t="s">
        <v>8</v>
      </c>
      <c r="G58" s="16" t="s">
        <v>9</v>
      </c>
      <c r="H58" s="229" t="s">
        <v>63</v>
      </c>
      <c r="I58" s="118"/>
      <c r="J58" s="230"/>
      <c r="K58" s="230"/>
      <c r="L58" s="123"/>
      <c r="M58" s="651"/>
      <c r="N58" s="651"/>
      <c r="O58" s="651"/>
      <c r="P58" s="651"/>
      <c r="Q58" s="651"/>
      <c r="R58" s="651"/>
      <c r="S58" s="651"/>
      <c r="T58" s="651"/>
    </row>
    <row r="59" spans="1:20" ht="12" customHeight="1" x14ac:dyDescent="0.2">
      <c r="A59" s="315" t="s">
        <v>169</v>
      </c>
      <c r="B59" s="185" t="s">
        <v>170</v>
      </c>
      <c r="C59" s="79">
        <v>41</v>
      </c>
      <c r="D59" s="79">
        <v>41</v>
      </c>
      <c r="E59" s="79">
        <v>51</v>
      </c>
      <c r="F59" s="79" t="s">
        <v>753</v>
      </c>
      <c r="G59" s="316">
        <v>6</v>
      </c>
      <c r="H59" s="35"/>
      <c r="I59" s="183" t="s">
        <v>81</v>
      </c>
      <c r="J59" s="230">
        <f t="shared" ref="J59:J61" si="59">IF(I59="*",G59,0)</f>
        <v>6</v>
      </c>
      <c r="K59" s="230">
        <f t="shared" ref="K59:K61" si="60">IF(I59="**",G59,0)</f>
        <v>0</v>
      </c>
      <c r="L59" s="123"/>
      <c r="M59" s="651"/>
      <c r="N59" s="651"/>
      <c r="O59" s="651"/>
      <c r="P59" s="651"/>
      <c r="Q59" s="651"/>
      <c r="R59" s="651"/>
      <c r="S59" s="651"/>
      <c r="T59" s="651"/>
    </row>
    <row r="60" spans="1:20" ht="15.75" customHeight="1" x14ac:dyDescent="0.2">
      <c r="A60" s="315" t="s">
        <v>171</v>
      </c>
      <c r="B60" s="185" t="s">
        <v>172</v>
      </c>
      <c r="C60" s="79">
        <v>1</v>
      </c>
      <c r="D60" s="79">
        <v>2</v>
      </c>
      <c r="E60" s="79">
        <v>2</v>
      </c>
      <c r="F60" s="79" t="s">
        <v>753</v>
      </c>
      <c r="G60" s="79"/>
      <c r="H60" s="35"/>
      <c r="I60" s="183"/>
      <c r="J60" s="230">
        <f t="shared" si="59"/>
        <v>0</v>
      </c>
      <c r="K60" s="230">
        <f t="shared" si="60"/>
        <v>0</v>
      </c>
      <c r="L60" s="123"/>
      <c r="M60" s="651"/>
      <c r="N60" s="651"/>
      <c r="O60" s="651"/>
      <c r="P60" s="651"/>
      <c r="Q60" s="651"/>
      <c r="R60" s="651"/>
      <c r="S60" s="651"/>
      <c r="T60" s="651"/>
    </row>
    <row r="61" spans="1:20" ht="12.75" customHeight="1" x14ac:dyDescent="0.2">
      <c r="A61" s="315" t="s">
        <v>173</v>
      </c>
      <c r="B61" s="185" t="s">
        <v>174</v>
      </c>
      <c r="C61" s="79">
        <v>18</v>
      </c>
      <c r="D61" s="79">
        <v>26</v>
      </c>
      <c r="E61" s="79">
        <v>25</v>
      </c>
      <c r="F61" s="79" t="s">
        <v>753</v>
      </c>
      <c r="G61" s="316">
        <v>7</v>
      </c>
      <c r="H61" s="35"/>
      <c r="I61" s="183" t="s">
        <v>81</v>
      </c>
      <c r="J61" s="230">
        <f t="shared" si="59"/>
        <v>7</v>
      </c>
      <c r="K61" s="230">
        <f t="shared" si="60"/>
        <v>0</v>
      </c>
      <c r="L61" s="123"/>
      <c r="M61" s="651"/>
      <c r="N61" s="651"/>
      <c r="O61" s="651"/>
      <c r="P61" s="651"/>
      <c r="Q61" s="651"/>
      <c r="R61" s="651"/>
      <c r="S61" s="651"/>
      <c r="T61" s="651"/>
    </row>
    <row r="62" spans="1:20" ht="12.75" customHeight="1" x14ac:dyDescent="0.2">
      <c r="A62" s="651"/>
      <c r="B62" s="228" t="s">
        <v>772</v>
      </c>
      <c r="C62" s="237">
        <f t="shared" ref="C62:H62" si="61">SUM(C59:C61)</f>
        <v>60</v>
      </c>
      <c r="D62" s="237">
        <f t="shared" si="61"/>
        <v>69</v>
      </c>
      <c r="E62" s="237">
        <f t="shared" si="61"/>
        <v>78</v>
      </c>
      <c r="F62" s="237">
        <f t="shared" si="61"/>
        <v>0</v>
      </c>
      <c r="G62" s="237">
        <f t="shared" si="61"/>
        <v>13</v>
      </c>
      <c r="H62" s="237">
        <f t="shared" si="61"/>
        <v>0</v>
      </c>
      <c r="I62" s="889"/>
      <c r="J62" s="230"/>
      <c r="K62" s="230"/>
      <c r="L62" s="123"/>
      <c r="M62" s="651"/>
      <c r="N62" s="651"/>
      <c r="O62" s="651"/>
      <c r="P62" s="651"/>
      <c r="Q62" s="651"/>
      <c r="R62" s="651"/>
      <c r="S62" s="651"/>
      <c r="T62" s="651"/>
    </row>
    <row r="63" spans="1:20" ht="12" customHeight="1" x14ac:dyDescent="0.2">
      <c r="A63" s="651"/>
      <c r="B63" s="46"/>
      <c r="C63" s="148"/>
      <c r="D63" s="148"/>
      <c r="E63" s="148"/>
      <c r="F63" s="148"/>
      <c r="G63" s="148"/>
      <c r="H63" s="8"/>
      <c r="I63" s="889"/>
      <c r="J63" s="230"/>
      <c r="K63" s="230"/>
      <c r="L63" s="123"/>
      <c r="M63" s="651"/>
      <c r="N63" s="651"/>
      <c r="O63" s="651"/>
      <c r="P63" s="651"/>
      <c r="Q63" s="651"/>
      <c r="R63" s="651"/>
      <c r="S63" s="651"/>
      <c r="T63" s="651"/>
    </row>
    <row r="64" spans="1:20" ht="15" customHeight="1" x14ac:dyDescent="0.25">
      <c r="A64" s="1412" t="s">
        <v>773</v>
      </c>
      <c r="B64" s="1413"/>
      <c r="C64" s="653" t="s">
        <v>5</v>
      </c>
      <c r="D64" s="653" t="s">
        <v>6</v>
      </c>
      <c r="E64" s="653" t="s">
        <v>7</v>
      </c>
      <c r="F64" s="653" t="s">
        <v>8</v>
      </c>
      <c r="G64" s="653" t="s">
        <v>9</v>
      </c>
      <c r="H64" s="229" t="s">
        <v>63</v>
      </c>
      <c r="I64" s="889"/>
      <c r="J64" s="230"/>
      <c r="K64" s="230"/>
      <c r="L64" s="123"/>
      <c r="M64" s="651"/>
      <c r="N64" s="651"/>
      <c r="O64" s="651"/>
      <c r="P64" s="651"/>
      <c r="Q64" s="651"/>
      <c r="R64" s="651"/>
      <c r="S64" s="651"/>
      <c r="T64" s="651"/>
    </row>
    <row r="65" spans="1:20" ht="12" customHeight="1" x14ac:dyDescent="0.2">
      <c r="A65" s="315" t="s">
        <v>713</v>
      </c>
      <c r="B65" s="185" t="s">
        <v>714</v>
      </c>
      <c r="C65" s="693">
        <v>41</v>
      </c>
      <c r="D65" s="693">
        <v>51</v>
      </c>
      <c r="E65" s="693">
        <v>41</v>
      </c>
      <c r="F65" s="693">
        <v>8</v>
      </c>
      <c r="G65" s="693">
        <v>2</v>
      </c>
      <c r="H65" s="35"/>
      <c r="I65" s="183" t="s">
        <v>81</v>
      </c>
      <c r="J65" s="230">
        <f t="shared" ref="J65:J70" si="62">IF(I65="*",G65,0)</f>
        <v>2</v>
      </c>
      <c r="K65" s="230">
        <f t="shared" ref="K65:K70" si="63">IF(I65="**",G65,0)</f>
        <v>0</v>
      </c>
      <c r="L65" s="123"/>
      <c r="M65" s="651"/>
      <c r="N65" s="651"/>
      <c r="O65" s="651"/>
      <c r="P65" s="651"/>
      <c r="Q65" s="651"/>
      <c r="R65" s="651"/>
      <c r="S65" s="651"/>
      <c r="T65" s="651"/>
    </row>
    <row r="66" spans="1:20" ht="15.75" customHeight="1" x14ac:dyDescent="0.2">
      <c r="A66" s="315" t="s">
        <v>715</v>
      </c>
      <c r="B66" s="185" t="s">
        <v>166</v>
      </c>
      <c r="C66" s="693">
        <v>52</v>
      </c>
      <c r="D66" s="693">
        <v>43</v>
      </c>
      <c r="E66" s="693">
        <v>43</v>
      </c>
      <c r="F66" s="693">
        <v>20</v>
      </c>
      <c r="G66" s="693">
        <v>2</v>
      </c>
      <c r="H66" s="315">
        <v>5</v>
      </c>
      <c r="I66" s="183" t="s">
        <v>81</v>
      </c>
      <c r="J66" s="230">
        <f t="shared" si="62"/>
        <v>2</v>
      </c>
      <c r="K66" s="230">
        <f t="shared" si="63"/>
        <v>0</v>
      </c>
      <c r="L66" s="123"/>
      <c r="M66" s="651"/>
      <c r="N66" s="651"/>
      <c r="O66" s="651"/>
      <c r="P66" s="651"/>
      <c r="Q66" s="651"/>
      <c r="R66" s="651"/>
      <c r="S66" s="651"/>
      <c r="T66" s="651"/>
    </row>
    <row r="67" spans="1:20" ht="15.75" customHeight="1" x14ac:dyDescent="0.2">
      <c r="A67" s="315" t="s">
        <v>716</v>
      </c>
      <c r="B67" s="185" t="s">
        <v>717</v>
      </c>
      <c r="C67" s="693">
        <v>53</v>
      </c>
      <c r="D67" s="693">
        <v>50</v>
      </c>
      <c r="E67" s="693">
        <v>38</v>
      </c>
      <c r="F67" s="693">
        <v>17</v>
      </c>
      <c r="G67" s="693">
        <v>2</v>
      </c>
      <c r="H67" s="315">
        <v>5</v>
      </c>
      <c r="I67" s="183" t="s">
        <v>81</v>
      </c>
      <c r="J67" s="230">
        <f t="shared" si="62"/>
        <v>2</v>
      </c>
      <c r="K67" s="230">
        <f t="shared" si="63"/>
        <v>0</v>
      </c>
      <c r="L67" s="123"/>
      <c r="M67" s="651"/>
      <c r="N67" s="651"/>
      <c r="O67" s="651"/>
      <c r="P67" s="651"/>
      <c r="Q67" s="651"/>
      <c r="R67" s="651"/>
      <c r="S67" s="651"/>
      <c r="T67" s="651"/>
    </row>
    <row r="68" spans="1:20" ht="12.75" customHeight="1" x14ac:dyDescent="0.2">
      <c r="A68" s="315" t="s">
        <v>718</v>
      </c>
      <c r="B68" s="185" t="s">
        <v>719</v>
      </c>
      <c r="C68" s="693">
        <v>63</v>
      </c>
      <c r="D68" s="693">
        <v>47</v>
      </c>
      <c r="E68" s="693">
        <v>50</v>
      </c>
      <c r="F68" s="693">
        <v>8</v>
      </c>
      <c r="G68" s="693">
        <v>2</v>
      </c>
      <c r="H68" s="35"/>
      <c r="I68" s="183" t="s">
        <v>81</v>
      </c>
      <c r="J68" s="230">
        <f t="shared" si="62"/>
        <v>2</v>
      </c>
      <c r="K68" s="230">
        <f t="shared" si="63"/>
        <v>0</v>
      </c>
      <c r="L68" s="123"/>
      <c r="M68" s="651"/>
      <c r="N68" s="651"/>
      <c r="O68" s="651"/>
      <c r="P68" s="651"/>
      <c r="Q68" s="651"/>
      <c r="R68" s="651"/>
      <c r="S68" s="651"/>
      <c r="T68" s="651"/>
    </row>
    <row r="69" spans="1:20" ht="12.75" customHeight="1" x14ac:dyDescent="0.2">
      <c r="A69" s="907" t="s">
        <v>160</v>
      </c>
      <c r="B69" s="185" t="s">
        <v>161</v>
      </c>
      <c r="C69" s="693">
        <v>45</v>
      </c>
      <c r="D69" s="693">
        <v>15</v>
      </c>
      <c r="E69" s="693">
        <v>40</v>
      </c>
      <c r="F69" s="693">
        <v>13</v>
      </c>
      <c r="G69" s="693">
        <v>2</v>
      </c>
      <c r="H69" s="35"/>
      <c r="I69" s="183" t="s">
        <v>81</v>
      </c>
      <c r="J69" s="230">
        <f t="shared" si="62"/>
        <v>2</v>
      </c>
      <c r="K69" s="230">
        <f t="shared" si="63"/>
        <v>0</v>
      </c>
      <c r="L69" s="123"/>
      <c r="M69" s="651"/>
      <c r="N69" s="651"/>
      <c r="O69" s="651"/>
      <c r="P69" s="651"/>
      <c r="Q69" s="651"/>
      <c r="R69" s="651"/>
      <c r="S69" s="651"/>
      <c r="T69" s="651"/>
    </row>
    <row r="70" spans="1:20" ht="12.75" customHeight="1" x14ac:dyDescent="0.2">
      <c r="A70" s="651"/>
      <c r="B70" s="185" t="s">
        <v>162</v>
      </c>
      <c r="C70" s="693">
        <v>13</v>
      </c>
      <c r="D70" s="693">
        <v>7</v>
      </c>
      <c r="E70" s="693">
        <v>12</v>
      </c>
      <c r="F70" s="693">
        <v>3</v>
      </c>
      <c r="G70" s="693">
        <v>2</v>
      </c>
      <c r="H70" s="35"/>
      <c r="I70" s="183" t="s">
        <v>81</v>
      </c>
      <c r="J70" s="230">
        <f t="shared" si="62"/>
        <v>2</v>
      </c>
      <c r="K70" s="230">
        <f t="shared" si="63"/>
        <v>0</v>
      </c>
      <c r="L70" s="123"/>
      <c r="M70" s="651"/>
      <c r="N70" s="651"/>
      <c r="O70" s="651"/>
      <c r="P70" s="651"/>
      <c r="Q70" s="651"/>
      <c r="R70" s="651"/>
      <c r="S70" s="651"/>
      <c r="T70" s="651"/>
    </row>
    <row r="71" spans="1:20" ht="12.75" customHeight="1" x14ac:dyDescent="0.2">
      <c r="A71" s="651"/>
      <c r="B71" s="228" t="s">
        <v>774</v>
      </c>
      <c r="C71" s="16">
        <f t="shared" ref="C71:H71" si="64">SUM(C65:C70)</f>
        <v>267</v>
      </c>
      <c r="D71" s="16">
        <f t="shared" si="64"/>
        <v>213</v>
      </c>
      <c r="E71" s="16">
        <f t="shared" si="64"/>
        <v>224</v>
      </c>
      <c r="F71" s="16">
        <f t="shared" si="64"/>
        <v>69</v>
      </c>
      <c r="G71" s="16">
        <f t="shared" si="64"/>
        <v>12</v>
      </c>
      <c r="H71" s="16">
        <f t="shared" si="64"/>
        <v>10</v>
      </c>
      <c r="I71" s="889"/>
      <c r="J71" s="230"/>
      <c r="K71" s="230"/>
      <c r="L71" s="193"/>
      <c r="M71" s="651"/>
      <c r="N71" s="651"/>
      <c r="O71" s="651"/>
      <c r="P71" s="651"/>
      <c r="Q71" s="651"/>
      <c r="R71" s="651"/>
      <c r="S71" s="651"/>
      <c r="T71" s="651"/>
    </row>
    <row r="72" spans="1:20" ht="12.75" customHeight="1" x14ac:dyDescent="0.2">
      <c r="A72" s="651"/>
      <c r="B72" s="651"/>
      <c r="C72" s="8"/>
      <c r="D72" s="8"/>
      <c r="E72" s="8"/>
      <c r="F72" s="8"/>
      <c r="G72" s="148"/>
      <c r="H72" s="8"/>
      <c r="I72" s="1"/>
      <c r="J72" s="877"/>
      <c r="K72" s="10"/>
      <c r="L72" s="123"/>
      <c r="M72" s="651"/>
      <c r="N72" s="651"/>
      <c r="O72" s="651"/>
      <c r="P72" s="651"/>
      <c r="Q72" s="651"/>
      <c r="R72" s="651"/>
      <c r="S72" s="651"/>
      <c r="T72" s="651"/>
    </row>
    <row r="73" spans="1:20" ht="15" customHeight="1" x14ac:dyDescent="0.25">
      <c r="A73" s="1412" t="s">
        <v>491</v>
      </c>
      <c r="B73" s="1413"/>
      <c r="C73" s="653" t="s">
        <v>5</v>
      </c>
      <c r="D73" s="653" t="s">
        <v>178</v>
      </c>
      <c r="E73" s="653" t="s">
        <v>179</v>
      </c>
      <c r="F73" s="653" t="s">
        <v>7</v>
      </c>
      <c r="G73" s="653" t="s">
        <v>8</v>
      </c>
      <c r="H73" s="16" t="s">
        <v>9</v>
      </c>
      <c r="I73" s="16" t="s">
        <v>63</v>
      </c>
      <c r="J73" s="889"/>
      <c r="K73" s="121"/>
      <c r="L73" s="123"/>
      <c r="M73" s="10"/>
      <c r="N73" s="10"/>
      <c r="O73" s="10"/>
      <c r="P73" s="651"/>
      <c r="Q73" s="651"/>
      <c r="R73" s="651"/>
      <c r="S73" s="651"/>
      <c r="T73" s="651"/>
    </row>
    <row r="74" spans="1:20" ht="15" customHeight="1" x14ac:dyDescent="0.25">
      <c r="A74" s="315" t="s">
        <v>492</v>
      </c>
      <c r="B74" s="185" t="s">
        <v>214</v>
      </c>
      <c r="C74" s="316">
        <v>41</v>
      </c>
      <c r="D74" s="316">
        <v>23</v>
      </c>
      <c r="E74" s="316"/>
      <c r="F74" s="316">
        <v>52</v>
      </c>
      <c r="G74" s="316">
        <v>46</v>
      </c>
      <c r="H74" s="316">
        <v>19</v>
      </c>
      <c r="I74" s="125"/>
      <c r="J74" s="889" t="s">
        <v>81</v>
      </c>
      <c r="K74" s="39"/>
      <c r="L74" s="123"/>
      <c r="M74" s="10"/>
      <c r="N74" s="10"/>
      <c r="O74" s="10"/>
      <c r="P74" s="651"/>
      <c r="Q74" s="651"/>
      <c r="R74" s="651"/>
      <c r="S74" s="651"/>
      <c r="T74" s="651"/>
    </row>
    <row r="75" spans="1:20" ht="14.25" customHeight="1" x14ac:dyDescent="0.25">
      <c r="A75" s="315" t="s">
        <v>494</v>
      </c>
      <c r="B75" s="185" t="s">
        <v>183</v>
      </c>
      <c r="C75" s="316"/>
      <c r="D75" s="316"/>
      <c r="E75" s="316">
        <v>50</v>
      </c>
      <c r="F75" s="316"/>
      <c r="G75" s="316"/>
      <c r="H75" s="316"/>
      <c r="I75" s="125"/>
      <c r="J75" s="889"/>
      <c r="K75" s="39"/>
      <c r="L75" s="123"/>
      <c r="M75" s="10"/>
      <c r="N75" s="10"/>
      <c r="O75" s="10"/>
      <c r="P75" s="651"/>
      <c r="Q75" s="651"/>
      <c r="R75" s="651"/>
      <c r="S75" s="651"/>
      <c r="T75" s="651"/>
    </row>
    <row r="76" spans="1:20" ht="14.25" customHeight="1" x14ac:dyDescent="0.25">
      <c r="A76" s="315" t="s">
        <v>495</v>
      </c>
      <c r="B76" s="185" t="s">
        <v>185</v>
      </c>
      <c r="C76" s="316">
        <v>146</v>
      </c>
      <c r="D76" s="316">
        <v>37</v>
      </c>
      <c r="E76" s="316"/>
      <c r="F76" s="316">
        <v>57</v>
      </c>
      <c r="G76" s="316">
        <v>8</v>
      </c>
      <c r="H76" s="316">
        <v>8</v>
      </c>
      <c r="I76" s="125"/>
      <c r="J76" s="889" t="s">
        <v>81</v>
      </c>
      <c r="K76" s="39"/>
      <c r="L76" s="123"/>
      <c r="M76" s="124"/>
      <c r="N76" s="10"/>
      <c r="O76" s="10"/>
      <c r="P76" s="651"/>
      <c r="Q76" s="651"/>
      <c r="R76" s="651"/>
      <c r="S76" s="651"/>
      <c r="T76" s="651"/>
    </row>
    <row r="77" spans="1:20" ht="14.25" customHeight="1" x14ac:dyDescent="0.25">
      <c r="A77" s="315" t="s">
        <v>775</v>
      </c>
      <c r="B77" s="185" t="s">
        <v>776</v>
      </c>
      <c r="C77" s="79">
        <v>0</v>
      </c>
      <c r="D77" s="79">
        <v>0</v>
      </c>
      <c r="E77" s="79"/>
      <c r="F77" s="79">
        <v>0</v>
      </c>
      <c r="G77" s="79">
        <v>0</v>
      </c>
      <c r="H77" s="79">
        <v>0</v>
      </c>
      <c r="I77" s="125"/>
      <c r="J77" s="889" t="s">
        <v>81</v>
      </c>
      <c r="K77" s="39"/>
      <c r="L77" s="123"/>
      <c r="M77" s="124"/>
      <c r="N77" s="10"/>
      <c r="O77" s="10"/>
      <c r="P77" s="651"/>
      <c r="Q77" s="651"/>
      <c r="R77" s="651"/>
      <c r="S77" s="651"/>
      <c r="T77" s="651"/>
    </row>
    <row r="78" spans="1:20" ht="14.25" customHeight="1" x14ac:dyDescent="0.25">
      <c r="A78" s="315" t="s">
        <v>496</v>
      </c>
      <c r="B78" s="185" t="s">
        <v>212</v>
      </c>
      <c r="C78" s="702">
        <v>50</v>
      </c>
      <c r="D78" s="702">
        <v>20</v>
      </c>
      <c r="E78" s="702">
        <v>30</v>
      </c>
      <c r="F78" s="702">
        <v>25</v>
      </c>
      <c r="G78" s="316">
        <v>10</v>
      </c>
      <c r="H78" s="316">
        <v>3</v>
      </c>
      <c r="I78" s="125"/>
      <c r="J78" s="889" t="s">
        <v>81</v>
      </c>
      <c r="K78" s="39"/>
      <c r="L78" s="123"/>
      <c r="M78" s="124"/>
      <c r="N78" s="10"/>
      <c r="O78" s="10"/>
      <c r="P78" s="651"/>
      <c r="Q78" s="651"/>
      <c r="R78" s="651"/>
      <c r="S78" s="651"/>
      <c r="T78" s="651"/>
    </row>
    <row r="79" spans="1:20" ht="14.25" customHeight="1" x14ac:dyDescent="0.25">
      <c r="A79" s="315" t="s">
        <v>497</v>
      </c>
      <c r="B79" s="185" t="s">
        <v>194</v>
      </c>
      <c r="C79" s="316">
        <v>44</v>
      </c>
      <c r="D79" s="316">
        <v>20</v>
      </c>
      <c r="E79" s="316"/>
      <c r="F79" s="316">
        <v>26</v>
      </c>
      <c r="G79" s="316">
        <v>10</v>
      </c>
      <c r="H79" s="316"/>
      <c r="I79" s="125"/>
      <c r="J79" s="889"/>
      <c r="K79" s="39"/>
      <c r="L79" s="123"/>
      <c r="M79" s="124"/>
      <c r="N79" s="10"/>
      <c r="O79" s="10"/>
      <c r="P79" s="651"/>
      <c r="Q79" s="651"/>
      <c r="R79" s="651"/>
      <c r="S79" s="651"/>
      <c r="T79" s="651"/>
    </row>
    <row r="80" spans="1:20" ht="14.25" customHeight="1" x14ac:dyDescent="0.25">
      <c r="A80" s="315" t="s">
        <v>754</v>
      </c>
      <c r="B80" s="185" t="s">
        <v>499</v>
      </c>
      <c r="C80" s="702"/>
      <c r="D80" s="702"/>
      <c r="E80" s="702">
        <v>40</v>
      </c>
      <c r="F80" s="702"/>
      <c r="G80" s="316"/>
      <c r="H80" s="316"/>
      <c r="I80" s="125"/>
      <c r="J80" s="889"/>
      <c r="K80" s="39"/>
      <c r="L80" s="123"/>
      <c r="M80" s="124"/>
      <c r="N80" s="10"/>
      <c r="O80" s="10"/>
      <c r="P80" s="651"/>
      <c r="Q80" s="651"/>
      <c r="R80" s="651"/>
      <c r="S80" s="651"/>
      <c r="T80" s="651"/>
    </row>
    <row r="81" spans="1:20" ht="14.25" customHeight="1" x14ac:dyDescent="0.25">
      <c r="A81" s="315" t="s">
        <v>500</v>
      </c>
      <c r="B81" s="185" t="s">
        <v>228</v>
      </c>
      <c r="C81" s="702">
        <v>40</v>
      </c>
      <c r="D81" s="702">
        <v>8</v>
      </c>
      <c r="E81" s="702"/>
      <c r="F81" s="702">
        <v>12</v>
      </c>
      <c r="G81" s="316">
        <v>5</v>
      </c>
      <c r="H81" s="316">
        <v>5</v>
      </c>
      <c r="I81" s="125"/>
      <c r="J81" s="889" t="s">
        <v>81</v>
      </c>
      <c r="K81" s="39"/>
      <c r="L81" s="123"/>
      <c r="M81" s="124"/>
      <c r="N81" s="10"/>
      <c r="O81" s="10"/>
      <c r="P81" s="651"/>
      <c r="Q81" s="651"/>
      <c r="R81" s="651"/>
      <c r="S81" s="651"/>
      <c r="T81" s="651"/>
    </row>
    <row r="82" spans="1:20" ht="15" customHeight="1" x14ac:dyDescent="0.25">
      <c r="A82" s="315" t="s">
        <v>501</v>
      </c>
      <c r="B82" s="185" t="s">
        <v>216</v>
      </c>
      <c r="C82" s="316">
        <v>75</v>
      </c>
      <c r="D82" s="316">
        <v>60</v>
      </c>
      <c r="E82" s="316"/>
      <c r="F82" s="316">
        <v>75</v>
      </c>
      <c r="G82" s="316">
        <v>15</v>
      </c>
      <c r="H82" s="316">
        <v>3</v>
      </c>
      <c r="I82" s="125"/>
      <c r="J82" s="889" t="s">
        <v>81</v>
      </c>
      <c r="K82" s="39"/>
      <c r="L82" s="123"/>
      <c r="M82" s="124"/>
      <c r="N82" s="10"/>
      <c r="O82" s="10"/>
      <c r="P82" s="651"/>
      <c r="Q82" s="651"/>
      <c r="R82" s="651"/>
      <c r="S82" s="651"/>
      <c r="T82" s="651"/>
    </row>
    <row r="83" spans="1:20" ht="14.25" customHeight="1" x14ac:dyDescent="0.25">
      <c r="A83" s="315" t="s">
        <v>502</v>
      </c>
      <c r="B83" s="185" t="s">
        <v>218</v>
      </c>
      <c r="C83" s="316">
        <v>115</v>
      </c>
      <c r="D83" s="316">
        <v>15</v>
      </c>
      <c r="E83" s="316"/>
      <c r="F83" s="901">
        <v>15</v>
      </c>
      <c r="G83" s="316">
        <v>10</v>
      </c>
      <c r="H83" s="316"/>
      <c r="I83" s="125"/>
      <c r="J83" s="889"/>
      <c r="K83" s="39"/>
      <c r="L83" s="123"/>
      <c r="M83" s="124"/>
      <c r="N83" s="10"/>
      <c r="O83" s="10"/>
      <c r="P83" s="651"/>
      <c r="Q83" s="651"/>
      <c r="R83" s="651"/>
      <c r="S83" s="651"/>
      <c r="T83" s="651"/>
    </row>
    <row r="84" spans="1:20" ht="14.25" customHeight="1" x14ac:dyDescent="0.25">
      <c r="A84" s="315" t="s">
        <v>503</v>
      </c>
      <c r="B84" s="185" t="s">
        <v>220</v>
      </c>
      <c r="C84" s="316">
        <v>9</v>
      </c>
      <c r="D84" s="316">
        <v>6</v>
      </c>
      <c r="E84" s="316"/>
      <c r="F84" s="316">
        <v>9</v>
      </c>
      <c r="G84" s="316">
        <v>2</v>
      </c>
      <c r="H84" s="316"/>
      <c r="I84" s="125"/>
      <c r="J84" s="889"/>
      <c r="K84" s="39"/>
      <c r="L84" s="123"/>
      <c r="M84" s="124"/>
      <c r="N84" s="10"/>
      <c r="O84" s="10"/>
      <c r="P84" s="651"/>
      <c r="Q84" s="651"/>
      <c r="R84" s="651"/>
      <c r="S84" s="651"/>
      <c r="T84" s="651"/>
    </row>
    <row r="85" spans="1:20" ht="14.25" customHeight="1" x14ac:dyDescent="0.25">
      <c r="A85" s="315" t="s">
        <v>504</v>
      </c>
      <c r="B85" s="185" t="s">
        <v>222</v>
      </c>
      <c r="C85" s="316">
        <v>11</v>
      </c>
      <c r="D85" s="316">
        <v>17</v>
      </c>
      <c r="E85" s="316"/>
      <c r="F85" s="316">
        <v>11</v>
      </c>
      <c r="G85" s="316">
        <v>1</v>
      </c>
      <c r="H85" s="316">
        <v>1</v>
      </c>
      <c r="I85" s="125"/>
      <c r="J85" s="889" t="s">
        <v>81</v>
      </c>
      <c r="K85" s="39"/>
      <c r="L85" s="123"/>
      <c r="M85" s="124"/>
      <c r="N85" s="10"/>
      <c r="O85" s="10"/>
      <c r="P85" s="651"/>
      <c r="Q85" s="651"/>
      <c r="R85" s="651"/>
      <c r="S85" s="651"/>
      <c r="T85" s="651"/>
    </row>
    <row r="86" spans="1:20" ht="14.25" customHeight="1" x14ac:dyDescent="0.25">
      <c r="A86" s="315" t="s">
        <v>505</v>
      </c>
      <c r="B86" s="128" t="s">
        <v>224</v>
      </c>
      <c r="C86" s="316">
        <v>98</v>
      </c>
      <c r="D86" s="316">
        <v>110</v>
      </c>
      <c r="E86" s="316"/>
      <c r="F86" s="316">
        <v>78</v>
      </c>
      <c r="G86" s="316">
        <v>6</v>
      </c>
      <c r="H86" s="316"/>
      <c r="I86" s="125"/>
      <c r="J86" s="889"/>
      <c r="K86" s="39"/>
      <c r="L86" s="123"/>
      <c r="M86" s="124"/>
      <c r="N86" s="10"/>
      <c r="O86" s="10"/>
      <c r="P86" s="651"/>
      <c r="Q86" s="651"/>
      <c r="R86" s="651"/>
      <c r="S86" s="651"/>
      <c r="T86" s="651"/>
    </row>
    <row r="87" spans="1:20" ht="14.25" customHeight="1" x14ac:dyDescent="0.25">
      <c r="A87" s="315" t="s">
        <v>506</v>
      </c>
      <c r="B87" s="185" t="s">
        <v>200</v>
      </c>
      <c r="C87" s="316"/>
      <c r="D87" s="316"/>
      <c r="E87" s="316">
        <v>45</v>
      </c>
      <c r="F87" s="316"/>
      <c r="G87" s="316"/>
      <c r="H87" s="316"/>
      <c r="I87" s="125"/>
      <c r="J87" s="889"/>
      <c r="K87" s="39"/>
      <c r="L87" s="123"/>
      <c r="M87" s="124"/>
      <c r="N87" s="10"/>
      <c r="O87" s="10"/>
      <c r="P87" s="651"/>
      <c r="Q87" s="651"/>
      <c r="R87" s="651"/>
      <c r="S87" s="651"/>
      <c r="T87" s="651"/>
    </row>
    <row r="88" spans="1:20" ht="14.25" customHeight="1" x14ac:dyDescent="0.25">
      <c r="A88" s="315" t="s">
        <v>507</v>
      </c>
      <c r="B88" s="185" t="s">
        <v>190</v>
      </c>
      <c r="C88" s="316">
        <v>16</v>
      </c>
      <c r="D88" s="316">
        <v>8</v>
      </c>
      <c r="E88" s="316">
        <v>45</v>
      </c>
      <c r="F88" s="316">
        <v>12</v>
      </c>
      <c r="G88" s="316">
        <v>2</v>
      </c>
      <c r="H88" s="316">
        <v>2</v>
      </c>
      <c r="I88" s="125"/>
      <c r="J88" s="889" t="s">
        <v>81</v>
      </c>
      <c r="K88" s="39"/>
      <c r="L88" s="123"/>
      <c r="M88" s="124"/>
      <c r="N88" s="10"/>
      <c r="O88" s="10"/>
      <c r="P88" s="651"/>
      <c r="Q88" s="651"/>
      <c r="R88" s="651"/>
      <c r="S88" s="651"/>
      <c r="T88" s="651"/>
    </row>
    <row r="89" spans="1:20" ht="14.25" customHeight="1" x14ac:dyDescent="0.25">
      <c r="A89" s="315" t="s">
        <v>508</v>
      </c>
      <c r="B89" s="185" t="s">
        <v>202</v>
      </c>
      <c r="C89" s="316"/>
      <c r="D89" s="316"/>
      <c r="E89" s="316">
        <v>60</v>
      </c>
      <c r="F89" s="316"/>
      <c r="G89" s="316"/>
      <c r="H89" s="316"/>
      <c r="I89" s="125"/>
      <c r="J89" s="889"/>
      <c r="K89" s="39"/>
      <c r="L89" s="123"/>
      <c r="M89" s="124"/>
      <c r="N89" s="10"/>
      <c r="O89" s="10"/>
      <c r="P89" s="651"/>
      <c r="Q89" s="651"/>
      <c r="R89" s="651"/>
      <c r="S89" s="651"/>
      <c r="T89" s="651"/>
    </row>
    <row r="90" spans="1:20" ht="14.25" customHeight="1" x14ac:dyDescent="0.25">
      <c r="A90" s="315" t="s">
        <v>509</v>
      </c>
      <c r="B90" s="185" t="s">
        <v>204</v>
      </c>
      <c r="C90" s="316"/>
      <c r="D90" s="316"/>
      <c r="E90" s="316">
        <v>40</v>
      </c>
      <c r="F90" s="316"/>
      <c r="G90" s="316"/>
      <c r="H90" s="316"/>
      <c r="I90" s="125"/>
      <c r="J90" s="889"/>
      <c r="K90" s="39"/>
      <c r="L90" s="123"/>
      <c r="M90" s="124"/>
      <c r="N90" s="10"/>
      <c r="O90" s="10"/>
      <c r="P90" s="651"/>
      <c r="Q90" s="651"/>
      <c r="R90" s="651"/>
      <c r="S90" s="651"/>
      <c r="T90" s="651"/>
    </row>
    <row r="91" spans="1:20" ht="14.25" customHeight="1" x14ac:dyDescent="0.25">
      <c r="A91" s="315" t="s">
        <v>510</v>
      </c>
      <c r="B91" s="185" t="s">
        <v>230</v>
      </c>
      <c r="C91" s="316">
        <v>43</v>
      </c>
      <c r="D91" s="316">
        <v>27</v>
      </c>
      <c r="E91" s="316"/>
      <c r="F91" s="316">
        <v>44</v>
      </c>
      <c r="G91" s="316">
        <v>5</v>
      </c>
      <c r="H91" s="316">
        <v>6</v>
      </c>
      <c r="I91" s="125"/>
      <c r="J91" s="889" t="s">
        <v>81</v>
      </c>
      <c r="K91" s="39"/>
      <c r="L91" s="123"/>
      <c r="M91" s="124"/>
      <c r="N91" s="10"/>
      <c r="O91" s="10"/>
      <c r="P91" s="651"/>
      <c r="Q91" s="651"/>
      <c r="R91" s="651"/>
      <c r="S91" s="651"/>
      <c r="T91" s="651"/>
    </row>
    <row r="92" spans="1:20" ht="14.25" customHeight="1" x14ac:dyDescent="0.25">
      <c r="A92" s="315" t="s">
        <v>511</v>
      </c>
      <c r="B92" s="185" t="s">
        <v>512</v>
      </c>
      <c r="C92" s="316">
        <v>8</v>
      </c>
      <c r="D92" s="316">
        <v>14</v>
      </c>
      <c r="E92" s="316"/>
      <c r="F92" s="316">
        <v>10</v>
      </c>
      <c r="G92" s="316"/>
      <c r="H92" s="316"/>
      <c r="I92" s="125"/>
      <c r="J92" s="889"/>
      <c r="K92" s="39"/>
      <c r="L92" s="123"/>
      <c r="M92" s="124"/>
      <c r="N92" s="10"/>
      <c r="O92" s="10"/>
      <c r="P92" s="651"/>
      <c r="Q92" s="651"/>
      <c r="R92" s="651"/>
      <c r="S92" s="651"/>
      <c r="T92" s="651"/>
    </row>
    <row r="93" spans="1:20" ht="14.25" customHeight="1" x14ac:dyDescent="0.25">
      <c r="A93" s="315" t="s">
        <v>513</v>
      </c>
      <c r="B93" s="185" t="s">
        <v>232</v>
      </c>
      <c r="C93" s="316">
        <v>10</v>
      </c>
      <c r="D93" s="316"/>
      <c r="E93" s="316">
        <v>60</v>
      </c>
      <c r="F93" s="316">
        <v>5</v>
      </c>
      <c r="G93" s="316"/>
      <c r="H93" s="316"/>
      <c r="I93" s="125"/>
      <c r="J93" s="889"/>
      <c r="K93" s="39"/>
      <c r="L93" s="123"/>
      <c r="M93" s="124"/>
      <c r="N93" s="10"/>
      <c r="O93" s="10"/>
      <c r="P93" s="651"/>
      <c r="Q93" s="651"/>
      <c r="R93" s="651"/>
      <c r="S93" s="651"/>
      <c r="T93" s="651"/>
    </row>
    <row r="94" spans="1:20" ht="14.25" customHeight="1" x14ac:dyDescent="0.25">
      <c r="A94" s="315" t="s">
        <v>137</v>
      </c>
      <c r="B94" s="185" t="s">
        <v>138</v>
      </c>
      <c r="C94" s="316">
        <v>3</v>
      </c>
      <c r="D94" s="316"/>
      <c r="E94" s="316">
        <v>60</v>
      </c>
      <c r="F94" s="316"/>
      <c r="G94" s="316"/>
      <c r="H94" s="316"/>
      <c r="I94" s="125"/>
      <c r="J94" s="889"/>
      <c r="K94" s="39"/>
      <c r="L94" s="123"/>
      <c r="M94" s="124"/>
      <c r="N94" s="10"/>
      <c r="O94" s="10"/>
      <c r="P94" s="651"/>
      <c r="Q94" s="651"/>
      <c r="R94" s="651"/>
      <c r="S94" s="651"/>
      <c r="T94" s="651"/>
    </row>
    <row r="95" spans="1:20" ht="14.25" customHeight="1" x14ac:dyDescent="0.25">
      <c r="A95" s="315" t="s">
        <v>514</v>
      </c>
      <c r="B95" s="185" t="s">
        <v>515</v>
      </c>
      <c r="C95" s="316">
        <v>43</v>
      </c>
      <c r="D95" s="316">
        <v>19</v>
      </c>
      <c r="E95" s="316"/>
      <c r="F95" s="316">
        <v>43</v>
      </c>
      <c r="G95" s="316">
        <v>12</v>
      </c>
      <c r="H95" s="316">
        <v>3</v>
      </c>
      <c r="I95" s="125"/>
      <c r="J95" s="889" t="s">
        <v>81</v>
      </c>
      <c r="K95" s="39"/>
      <c r="L95" s="123"/>
      <c r="M95" s="124"/>
      <c r="N95" s="10"/>
      <c r="O95" s="10"/>
      <c r="P95" s="651"/>
      <c r="Q95" s="651"/>
      <c r="R95" s="651"/>
      <c r="S95" s="651"/>
      <c r="T95" s="651"/>
    </row>
    <row r="96" spans="1:20" ht="14.25" customHeight="1" x14ac:dyDescent="0.25">
      <c r="A96" s="315" t="s">
        <v>516</v>
      </c>
      <c r="B96" s="185" t="s">
        <v>515</v>
      </c>
      <c r="C96" s="316">
        <v>15</v>
      </c>
      <c r="D96" s="316">
        <v>15</v>
      </c>
      <c r="E96" s="316"/>
      <c r="F96" s="316">
        <v>20</v>
      </c>
      <c r="G96" s="316">
        <v>4</v>
      </c>
      <c r="H96" s="79"/>
      <c r="I96" s="125"/>
      <c r="J96" s="889" t="s">
        <v>81</v>
      </c>
      <c r="K96" s="39"/>
      <c r="L96" s="123"/>
      <c r="M96" s="124"/>
      <c r="N96" s="10"/>
      <c r="O96" s="10"/>
      <c r="P96" s="651"/>
      <c r="Q96" s="651"/>
      <c r="R96" s="651"/>
      <c r="S96" s="651"/>
      <c r="T96" s="651"/>
    </row>
    <row r="97" spans="1:26" ht="14.25" customHeight="1" x14ac:dyDescent="0.25">
      <c r="A97" s="315" t="s">
        <v>517</v>
      </c>
      <c r="B97" s="128" t="s">
        <v>208</v>
      </c>
      <c r="C97" s="316">
        <v>10</v>
      </c>
      <c r="D97" s="316">
        <v>10</v>
      </c>
      <c r="E97" s="316"/>
      <c r="F97" s="901">
        <v>10</v>
      </c>
      <c r="G97" s="316"/>
      <c r="H97" s="316"/>
      <c r="I97" s="125"/>
      <c r="J97" s="889"/>
      <c r="K97" s="39"/>
      <c r="L97" s="123"/>
      <c r="M97" s="124"/>
      <c r="N97" s="10"/>
      <c r="O97" s="10"/>
      <c r="P97" s="651"/>
      <c r="Q97" s="651"/>
      <c r="R97" s="651"/>
      <c r="S97" s="651"/>
      <c r="T97" s="651"/>
    </row>
    <row r="98" spans="1:26" ht="14.25" customHeight="1" x14ac:dyDescent="0.25">
      <c r="A98" s="315" t="s">
        <v>518</v>
      </c>
      <c r="B98" s="185" t="s">
        <v>226</v>
      </c>
      <c r="C98" s="316">
        <v>55</v>
      </c>
      <c r="D98" s="316">
        <v>28</v>
      </c>
      <c r="E98" s="316"/>
      <c r="F98" s="901">
        <v>58</v>
      </c>
      <c r="G98" s="316">
        <v>5</v>
      </c>
      <c r="H98" s="316">
        <v>2</v>
      </c>
      <c r="I98" s="232">
        <v>2</v>
      </c>
      <c r="J98" s="889" t="s">
        <v>81</v>
      </c>
      <c r="K98" s="39"/>
      <c r="L98" s="123"/>
      <c r="M98" s="124"/>
      <c r="N98" s="10"/>
      <c r="O98" s="10"/>
      <c r="P98" s="651"/>
      <c r="Q98" s="651"/>
      <c r="R98" s="651"/>
      <c r="S98" s="651"/>
      <c r="T98" s="651"/>
    </row>
    <row r="99" spans="1:26" ht="14.25" customHeight="1" x14ac:dyDescent="0.25">
      <c r="A99" s="315" t="s">
        <v>519</v>
      </c>
      <c r="B99" s="185" t="s">
        <v>210</v>
      </c>
      <c r="C99" s="316">
        <v>23</v>
      </c>
      <c r="D99" s="316">
        <v>17</v>
      </c>
      <c r="E99" s="316">
        <v>21</v>
      </c>
      <c r="F99" s="901">
        <v>27</v>
      </c>
      <c r="G99" s="316">
        <v>8</v>
      </c>
      <c r="H99" s="316">
        <v>4</v>
      </c>
      <c r="I99" s="125"/>
      <c r="J99" s="889" t="s">
        <v>81</v>
      </c>
      <c r="K99" s="39"/>
      <c r="L99" s="123"/>
      <c r="M99" s="124"/>
      <c r="N99" s="10"/>
      <c r="O99" s="10"/>
      <c r="P99" s="651"/>
      <c r="Q99" s="651"/>
      <c r="R99" s="651"/>
      <c r="S99" s="651"/>
      <c r="T99" s="651"/>
    </row>
    <row r="100" spans="1:26" ht="14.25" customHeight="1" x14ac:dyDescent="0.25">
      <c r="A100" s="315" t="s">
        <v>520</v>
      </c>
      <c r="B100" s="185" t="s">
        <v>206</v>
      </c>
      <c r="C100" s="79"/>
      <c r="D100" s="79"/>
      <c r="E100" s="316">
        <v>40</v>
      </c>
      <c r="F100" s="79"/>
      <c r="G100" s="79"/>
      <c r="H100" s="79"/>
      <c r="I100" s="125"/>
      <c r="J100" s="889"/>
      <c r="K100" s="39"/>
      <c r="L100" s="123"/>
      <c r="M100" s="124"/>
      <c r="N100" s="10"/>
      <c r="O100" s="10"/>
      <c r="P100" s="651"/>
      <c r="Q100" s="651"/>
      <c r="R100" s="651"/>
      <c r="S100" s="651"/>
      <c r="T100" s="651"/>
    </row>
    <row r="101" spans="1:26" ht="14.25" customHeight="1" x14ac:dyDescent="0.25">
      <c r="A101" s="315" t="s">
        <v>521</v>
      </c>
      <c r="B101" s="185" t="s">
        <v>192</v>
      </c>
      <c r="C101" s="79"/>
      <c r="D101" s="79"/>
      <c r="E101" s="316">
        <v>45</v>
      </c>
      <c r="F101" s="79"/>
      <c r="G101" s="79"/>
      <c r="H101" s="79"/>
      <c r="I101" s="125"/>
      <c r="J101" s="889"/>
      <c r="K101" s="39"/>
      <c r="L101" s="877"/>
      <c r="M101" s="124"/>
      <c r="N101" s="10"/>
      <c r="O101" s="10"/>
      <c r="P101" s="651"/>
      <c r="Q101" s="651"/>
      <c r="R101" s="651"/>
      <c r="S101" s="651"/>
      <c r="T101" s="651"/>
      <c r="U101" s="651"/>
    </row>
    <row r="102" spans="1:26" ht="14.25" customHeight="1" x14ac:dyDescent="0.25">
      <c r="A102" s="315" t="s">
        <v>522</v>
      </c>
      <c r="B102" s="185" t="s">
        <v>198</v>
      </c>
      <c r="C102" s="316">
        <v>13</v>
      </c>
      <c r="D102" s="316">
        <v>15</v>
      </c>
      <c r="E102" s="316"/>
      <c r="F102" s="316">
        <v>15</v>
      </c>
      <c r="G102" s="316"/>
      <c r="H102" s="316"/>
      <c r="I102" s="232"/>
      <c r="J102" s="877"/>
      <c r="K102" s="598"/>
      <c r="L102" s="123"/>
      <c r="M102" s="10"/>
      <c r="N102" s="10"/>
      <c r="O102" s="10"/>
      <c r="P102" s="651"/>
      <c r="Q102" s="651"/>
      <c r="R102" s="651"/>
      <c r="S102" s="651"/>
      <c r="T102" s="651"/>
      <c r="U102" s="651"/>
      <c r="V102" s="651"/>
      <c r="W102" s="651"/>
      <c r="X102" s="651"/>
      <c r="Y102" s="651"/>
      <c r="Z102" s="651"/>
    </row>
    <row r="103" spans="1:26" ht="14.25" customHeight="1" x14ac:dyDescent="0.25">
      <c r="A103" s="315" t="s">
        <v>523</v>
      </c>
      <c r="B103" s="185" t="s">
        <v>720</v>
      </c>
      <c r="C103" s="316">
        <v>31</v>
      </c>
      <c r="D103" s="316">
        <v>31</v>
      </c>
      <c r="E103" s="316"/>
      <c r="F103" s="316">
        <v>28</v>
      </c>
      <c r="G103" s="316">
        <v>0</v>
      </c>
      <c r="H103" s="316">
        <v>6</v>
      </c>
      <c r="I103" s="232"/>
      <c r="J103" s="889" t="s">
        <v>81</v>
      </c>
      <c r="K103" s="39"/>
      <c r="L103" s="123"/>
      <c r="M103" s="124"/>
      <c r="N103" s="10"/>
      <c r="O103" s="10"/>
      <c r="P103" s="651"/>
      <c r="Q103" s="651"/>
      <c r="R103" s="651"/>
      <c r="S103" s="651"/>
      <c r="T103" s="651"/>
    </row>
    <row r="104" spans="1:26" ht="14.25" customHeight="1" x14ac:dyDescent="0.25">
      <c r="A104" s="315" t="s">
        <v>524</v>
      </c>
      <c r="B104" s="185" t="s">
        <v>196</v>
      </c>
      <c r="C104" s="316">
        <v>45</v>
      </c>
      <c r="D104" s="316">
        <v>21</v>
      </c>
      <c r="E104" s="316"/>
      <c r="F104" s="316">
        <v>36</v>
      </c>
      <c r="G104" s="316"/>
      <c r="H104" s="316">
        <v>5</v>
      </c>
      <c r="I104" s="125"/>
      <c r="J104" s="889" t="s">
        <v>81</v>
      </c>
      <c r="K104" s="39"/>
      <c r="L104" s="123"/>
      <c r="M104" s="124"/>
      <c r="N104" s="10"/>
      <c r="O104" s="10"/>
      <c r="P104" s="651"/>
      <c r="Q104" s="651"/>
      <c r="R104" s="651"/>
      <c r="S104" s="651"/>
      <c r="T104" s="651"/>
    </row>
    <row r="105" spans="1:26" ht="14.25" customHeight="1" x14ac:dyDescent="0.25">
      <c r="A105" s="315" t="s">
        <v>525</v>
      </c>
      <c r="B105" s="185" t="s">
        <v>241</v>
      </c>
      <c r="C105" s="316">
        <v>135</v>
      </c>
      <c r="D105" s="316">
        <v>53</v>
      </c>
      <c r="E105" s="316"/>
      <c r="F105" s="316">
        <v>104</v>
      </c>
      <c r="G105" s="316">
        <v>10</v>
      </c>
      <c r="H105" s="316">
        <v>2</v>
      </c>
      <c r="I105" s="125"/>
      <c r="J105" s="889" t="s">
        <v>81</v>
      </c>
      <c r="K105" s="39"/>
      <c r="L105" s="123"/>
      <c r="M105" s="124"/>
      <c r="N105" s="10"/>
      <c r="O105" s="10"/>
      <c r="P105" s="651"/>
      <c r="Q105" s="651"/>
      <c r="R105" s="651"/>
      <c r="S105" s="651"/>
      <c r="T105" s="651"/>
    </row>
    <row r="106" spans="1:26" ht="14.25" customHeight="1" x14ac:dyDescent="0.25">
      <c r="A106" s="315" t="s">
        <v>526</v>
      </c>
      <c r="B106" s="185" t="s">
        <v>243</v>
      </c>
      <c r="C106" s="316">
        <v>28</v>
      </c>
      <c r="D106" s="316">
        <v>27</v>
      </c>
      <c r="E106" s="316">
        <v>97</v>
      </c>
      <c r="F106" s="316">
        <v>26</v>
      </c>
      <c r="G106" s="316"/>
      <c r="H106" s="316"/>
      <c r="I106" s="125"/>
      <c r="J106" s="889"/>
      <c r="K106" s="39"/>
      <c r="L106" s="123"/>
      <c r="M106" s="124"/>
      <c r="N106" s="10"/>
      <c r="O106" s="10"/>
      <c r="P106" s="651"/>
      <c r="Q106" s="651"/>
      <c r="R106" s="651"/>
      <c r="S106" s="651"/>
      <c r="T106" s="651"/>
    </row>
    <row r="107" spans="1:26" ht="14.25" customHeight="1" x14ac:dyDescent="0.25">
      <c r="A107" s="315" t="s">
        <v>777</v>
      </c>
      <c r="B107" s="185" t="s">
        <v>778</v>
      </c>
      <c r="C107" s="316">
        <v>45</v>
      </c>
      <c r="D107" s="316">
        <v>20</v>
      </c>
      <c r="E107" s="316"/>
      <c r="F107" s="316">
        <v>30</v>
      </c>
      <c r="G107" s="316">
        <v>2</v>
      </c>
      <c r="H107" s="316">
        <v>2</v>
      </c>
      <c r="I107" s="125"/>
      <c r="J107" s="889" t="s">
        <v>81</v>
      </c>
      <c r="K107" s="39"/>
      <c r="L107" s="123"/>
      <c r="M107" s="124"/>
      <c r="N107" s="10"/>
      <c r="O107" s="10"/>
      <c r="P107" s="651"/>
      <c r="Q107" s="651"/>
      <c r="R107" s="651"/>
      <c r="S107" s="651"/>
      <c r="T107" s="651"/>
    </row>
    <row r="108" spans="1:26" ht="14.25" customHeight="1" x14ac:dyDescent="0.25">
      <c r="A108" s="315" t="s">
        <v>244</v>
      </c>
      <c r="B108" s="185" t="s">
        <v>527</v>
      </c>
      <c r="C108" s="316">
        <v>36</v>
      </c>
      <c r="D108" s="316">
        <v>26</v>
      </c>
      <c r="E108" s="316"/>
      <c r="F108" s="316">
        <v>48</v>
      </c>
      <c r="G108" s="316">
        <v>21</v>
      </c>
      <c r="H108" s="316">
        <v>21</v>
      </c>
      <c r="I108" s="232"/>
      <c r="J108" s="889" t="s">
        <v>81</v>
      </c>
      <c r="K108" s="39"/>
      <c r="L108" s="134"/>
      <c r="M108" s="124"/>
      <c r="N108" s="10"/>
      <c r="O108" s="10"/>
      <c r="P108" s="651"/>
      <c r="Q108" s="651"/>
      <c r="R108" s="651"/>
      <c r="S108" s="651"/>
      <c r="T108" s="651"/>
      <c r="U108" s="651"/>
    </row>
    <row r="109" spans="1:26" ht="12.75" customHeight="1" x14ac:dyDescent="0.2">
      <c r="A109" s="315"/>
      <c r="B109" s="228" t="s">
        <v>245</v>
      </c>
      <c r="C109" s="132">
        <f t="shared" ref="C109:I109" si="65">SUM(C74:C108)</f>
        <v>1188</v>
      </c>
      <c r="D109" s="132">
        <f t="shared" si="65"/>
        <v>647</v>
      </c>
      <c r="E109" s="132">
        <f t="shared" si="65"/>
        <v>633</v>
      </c>
      <c r="F109" s="132">
        <f t="shared" si="65"/>
        <v>876</v>
      </c>
      <c r="G109" s="132">
        <f t="shared" si="65"/>
        <v>182</v>
      </c>
      <c r="H109" s="132">
        <f t="shared" si="65"/>
        <v>92</v>
      </c>
      <c r="I109" s="132">
        <f t="shared" si="65"/>
        <v>2</v>
      </c>
      <c r="J109" s="105"/>
      <c r="K109" s="134"/>
      <c r="L109" s="140"/>
      <c r="M109" s="10"/>
      <c r="N109" s="10"/>
      <c r="O109" s="10"/>
      <c r="P109" s="651"/>
      <c r="Q109" s="651"/>
      <c r="R109" s="651"/>
      <c r="S109" s="651"/>
      <c r="T109" s="651"/>
      <c r="U109" s="651"/>
      <c r="V109" s="651"/>
      <c r="W109" s="651"/>
      <c r="X109" s="651"/>
      <c r="Y109" s="651"/>
      <c r="Z109" s="651"/>
    </row>
    <row r="110" spans="1:26" ht="12.75" customHeight="1" x14ac:dyDescent="0.2">
      <c r="A110" s="649"/>
      <c r="B110" s="137"/>
      <c r="C110" s="132"/>
      <c r="D110" s="132"/>
      <c r="E110" s="132"/>
      <c r="F110" s="132"/>
      <c r="G110" s="132"/>
      <c r="H110" s="132"/>
      <c r="I110" s="315"/>
      <c r="J110" s="750" t="s">
        <v>246</v>
      </c>
      <c r="K110" s="140"/>
      <c r="L110" s="139" t="s">
        <v>250</v>
      </c>
      <c r="M110" s="124"/>
      <c r="N110" s="10"/>
      <c r="O110" s="10"/>
      <c r="P110" s="651"/>
      <c r="Q110" s="651"/>
      <c r="R110" s="651"/>
      <c r="S110" s="651"/>
      <c r="T110" s="651"/>
    </row>
    <row r="111" spans="1:26" ht="15" customHeight="1" x14ac:dyDescent="0.25">
      <c r="A111" s="1412" t="s">
        <v>528</v>
      </c>
      <c r="B111" s="1413"/>
      <c r="C111" s="653" t="s">
        <v>5</v>
      </c>
      <c r="D111" s="653" t="s">
        <v>178</v>
      </c>
      <c r="E111" s="653" t="s">
        <v>179</v>
      </c>
      <c r="F111" s="653" t="s">
        <v>7</v>
      </c>
      <c r="G111" s="653" t="s">
        <v>8</v>
      </c>
      <c r="H111" s="16" t="s">
        <v>9</v>
      </c>
      <c r="I111" s="16" t="s">
        <v>63</v>
      </c>
      <c r="J111" s="139" t="s">
        <v>248</v>
      </c>
      <c r="K111" s="139" t="s">
        <v>249</v>
      </c>
      <c r="L111" s="193"/>
      <c r="M111" s="124"/>
      <c r="N111" s="10"/>
      <c r="O111" s="10"/>
      <c r="P111" s="651"/>
      <c r="Q111" s="651"/>
      <c r="R111" s="651"/>
      <c r="S111" s="651"/>
      <c r="T111" s="651"/>
    </row>
    <row r="112" spans="1:26" ht="14.25" customHeight="1" x14ac:dyDescent="0.25">
      <c r="A112" s="315" t="s">
        <v>529</v>
      </c>
      <c r="B112" s="185" t="s">
        <v>530</v>
      </c>
      <c r="C112" s="79"/>
      <c r="D112" s="79"/>
      <c r="E112" s="79"/>
      <c r="F112" s="79"/>
      <c r="G112" s="79"/>
      <c r="H112" s="79"/>
      <c r="I112" s="125"/>
      <c r="J112" s="877">
        <v>10</v>
      </c>
      <c r="K112" s="598"/>
      <c r="L112" s="1"/>
      <c r="M112" s="136"/>
      <c r="N112" s="136"/>
      <c r="O112" s="10"/>
      <c r="P112" s="651"/>
      <c r="Q112" s="651"/>
      <c r="R112" s="651"/>
      <c r="S112" s="651"/>
      <c r="T112" s="651"/>
    </row>
    <row r="113" spans="1:26" ht="13.5" customHeight="1" x14ac:dyDescent="0.25">
      <c r="A113" s="315" t="s">
        <v>531</v>
      </c>
      <c r="B113" s="185" t="s">
        <v>532</v>
      </c>
      <c r="C113" s="79"/>
      <c r="D113" s="79"/>
      <c r="E113" s="79"/>
      <c r="F113" s="79"/>
      <c r="G113" s="79"/>
      <c r="H113" s="316">
        <v>10</v>
      </c>
      <c r="I113" s="232">
        <v>10</v>
      </c>
      <c r="J113" s="877"/>
      <c r="K113" s="598"/>
      <c r="L113" s="1"/>
      <c r="M113" s="124"/>
      <c r="N113" s="10"/>
      <c r="O113" s="10"/>
      <c r="P113" s="651"/>
      <c r="Q113" s="651"/>
      <c r="R113" s="651"/>
      <c r="S113" s="651"/>
      <c r="T113" s="651"/>
      <c r="U113" s="651"/>
    </row>
    <row r="114" spans="1:26" ht="14.25" customHeight="1" x14ac:dyDescent="0.25">
      <c r="A114" s="315" t="s">
        <v>535</v>
      </c>
      <c r="B114" s="185" t="s">
        <v>536</v>
      </c>
      <c r="C114" s="316">
        <v>67</v>
      </c>
      <c r="D114" s="79"/>
      <c r="E114" s="79"/>
      <c r="F114" s="79"/>
      <c r="G114" s="79"/>
      <c r="H114" s="79"/>
      <c r="I114" s="125"/>
      <c r="J114" s="877"/>
      <c r="K114" s="598"/>
      <c r="L114" s="1"/>
      <c r="M114" s="10"/>
      <c r="N114" s="10"/>
      <c r="O114" s="10"/>
      <c r="P114" s="651"/>
      <c r="Q114" s="651"/>
      <c r="R114" s="651"/>
      <c r="S114" s="651"/>
      <c r="T114" s="651"/>
      <c r="U114" s="651"/>
      <c r="V114" s="651"/>
      <c r="W114" s="651"/>
      <c r="X114" s="651"/>
      <c r="Y114" s="651"/>
      <c r="Z114" s="651"/>
    </row>
    <row r="115" spans="1:26" ht="14.25" customHeight="1" x14ac:dyDescent="0.25">
      <c r="A115" s="315" t="s">
        <v>537</v>
      </c>
      <c r="B115" s="185" t="s">
        <v>538</v>
      </c>
      <c r="C115" s="316">
        <v>15</v>
      </c>
      <c r="D115" s="316">
        <v>22</v>
      </c>
      <c r="E115" s="316"/>
      <c r="F115" s="316">
        <v>28</v>
      </c>
      <c r="G115" s="316">
        <v>2</v>
      </c>
      <c r="H115" s="316">
        <v>15</v>
      </c>
      <c r="I115" s="125"/>
      <c r="J115" s="877"/>
      <c r="K115" s="598"/>
      <c r="L115" s="1"/>
      <c r="M115" s="10"/>
      <c r="N115" s="10"/>
      <c r="O115" s="10"/>
      <c r="P115" s="651"/>
      <c r="Q115" s="651"/>
      <c r="R115" s="651"/>
      <c r="S115" s="651"/>
      <c r="T115" s="651"/>
      <c r="U115" s="651"/>
      <c r="V115" s="651"/>
      <c r="W115" s="651"/>
      <c r="X115" s="651"/>
      <c r="Y115" s="651"/>
      <c r="Z115" s="651"/>
    </row>
    <row r="116" spans="1:26" ht="14.25" customHeight="1" x14ac:dyDescent="0.25">
      <c r="A116" s="315" t="s">
        <v>264</v>
      </c>
      <c r="B116" s="185" t="s">
        <v>539</v>
      </c>
      <c r="C116" s="43">
        <v>15</v>
      </c>
      <c r="D116" s="43">
        <v>22</v>
      </c>
      <c r="E116" s="43"/>
      <c r="F116" s="43">
        <v>28</v>
      </c>
      <c r="G116" s="316">
        <v>25</v>
      </c>
      <c r="H116" s="79">
        <v>15</v>
      </c>
      <c r="I116" s="232">
        <v>12</v>
      </c>
      <c r="J116" s="877"/>
      <c r="K116" s="598"/>
      <c r="L116" s="1"/>
      <c r="M116" s="10"/>
      <c r="N116" s="10"/>
      <c r="O116" s="10"/>
      <c r="P116" s="651"/>
      <c r="Q116" s="651"/>
      <c r="R116" s="651"/>
      <c r="S116" s="651"/>
      <c r="T116" s="651"/>
      <c r="U116" s="651"/>
      <c r="V116" s="651"/>
      <c r="W116" s="651"/>
      <c r="X116" s="651"/>
      <c r="Y116" s="651"/>
      <c r="Z116" s="651"/>
    </row>
    <row r="117" spans="1:26" ht="14.25" customHeight="1" x14ac:dyDescent="0.25">
      <c r="A117" s="315" t="s">
        <v>266</v>
      </c>
      <c r="B117" s="185" t="s">
        <v>540</v>
      </c>
      <c r="C117" s="694">
        <v>11</v>
      </c>
      <c r="D117" s="694">
        <v>12</v>
      </c>
      <c r="E117" s="694"/>
      <c r="F117" s="694">
        <v>3</v>
      </c>
      <c r="G117" s="79"/>
      <c r="H117" s="79"/>
      <c r="I117" s="125"/>
      <c r="J117" s="877"/>
      <c r="K117" s="598"/>
      <c r="L117" s="1"/>
      <c r="M117" s="10"/>
      <c r="N117" s="10"/>
      <c r="O117" s="10"/>
      <c r="P117" s="651"/>
      <c r="Q117" s="651"/>
      <c r="R117" s="651"/>
      <c r="S117" s="651"/>
      <c r="T117" s="651"/>
      <c r="U117" s="651"/>
    </row>
    <row r="118" spans="1:26" ht="14.25" customHeight="1" x14ac:dyDescent="0.25">
      <c r="A118" s="315" t="s">
        <v>541</v>
      </c>
      <c r="B118" s="128" t="s">
        <v>542</v>
      </c>
      <c r="C118" s="899"/>
      <c r="D118" s="162"/>
      <c r="E118" s="162"/>
      <c r="F118" s="62"/>
      <c r="G118" s="316">
        <v>13</v>
      </c>
      <c r="H118" s="79"/>
      <c r="I118" s="125"/>
      <c r="J118" s="877"/>
      <c r="K118" s="598">
        <v>80</v>
      </c>
      <c r="L118" s="877">
        <v>35</v>
      </c>
      <c r="M118" s="10"/>
      <c r="N118" s="10"/>
      <c r="O118" s="10"/>
      <c r="P118" s="651"/>
      <c r="Q118" s="651"/>
      <c r="R118" s="651"/>
      <c r="S118" s="651"/>
      <c r="T118" s="651"/>
      <c r="U118" s="651"/>
      <c r="V118" s="651"/>
      <c r="W118" s="651"/>
      <c r="X118" s="651"/>
      <c r="Y118" s="651"/>
      <c r="Z118" s="651"/>
    </row>
    <row r="119" spans="1:26" ht="14.25" customHeight="1" x14ac:dyDescent="0.25">
      <c r="A119" s="315" t="s">
        <v>543</v>
      </c>
      <c r="B119" s="128" t="s">
        <v>544</v>
      </c>
      <c r="C119" s="899"/>
      <c r="D119" s="162"/>
      <c r="E119" s="162"/>
      <c r="F119" s="62"/>
      <c r="G119" s="62"/>
      <c r="H119" s="79"/>
      <c r="I119" s="125"/>
      <c r="J119" s="877"/>
      <c r="K119" s="598"/>
      <c r="L119" s="1"/>
      <c r="M119" s="10"/>
      <c r="N119" s="10"/>
      <c r="O119" s="10"/>
      <c r="P119" s="651"/>
      <c r="Q119" s="651"/>
      <c r="R119" s="651"/>
      <c r="S119" s="651"/>
      <c r="T119" s="651"/>
      <c r="U119" s="651"/>
      <c r="V119" s="651"/>
      <c r="W119" s="651"/>
      <c r="X119" s="651"/>
      <c r="Y119" s="651"/>
      <c r="Z119" s="651"/>
    </row>
    <row r="120" spans="1:26" ht="14.25" customHeight="1" x14ac:dyDescent="0.25">
      <c r="A120" s="315" t="s">
        <v>545</v>
      </c>
      <c r="B120" s="185" t="s">
        <v>546</v>
      </c>
      <c r="C120" s="899"/>
      <c r="D120" s="162"/>
      <c r="E120" s="162"/>
      <c r="F120" s="62"/>
      <c r="G120" s="316">
        <v>2</v>
      </c>
      <c r="H120" s="79"/>
      <c r="I120" s="125"/>
      <c r="J120" s="877"/>
      <c r="K120" s="598">
        <v>55</v>
      </c>
      <c r="L120" s="1"/>
      <c r="M120" s="10"/>
      <c r="N120" s="10"/>
      <c r="O120" s="10"/>
      <c r="P120" s="651"/>
      <c r="Q120" s="651"/>
      <c r="R120" s="651"/>
      <c r="S120" s="651"/>
      <c r="T120" s="651"/>
    </row>
    <row r="121" spans="1:26" ht="12.75" customHeight="1" x14ac:dyDescent="0.25">
      <c r="A121" s="704" t="s">
        <v>547</v>
      </c>
      <c r="B121" s="150" t="s">
        <v>548</v>
      </c>
      <c r="C121" s="899"/>
      <c r="D121" s="162"/>
      <c r="E121" s="162"/>
      <c r="F121" s="62"/>
      <c r="G121" s="79"/>
      <c r="H121" s="79"/>
      <c r="I121" s="125"/>
      <c r="J121" s="877"/>
      <c r="K121" s="598">
        <v>70</v>
      </c>
      <c r="L121" s="236">
        <f>IF(J122="**",H122,0)</f>
        <v>0</v>
      </c>
      <c r="M121" s="10"/>
      <c r="N121" s="10"/>
      <c r="O121" s="10"/>
      <c r="P121" s="651"/>
      <c r="Q121" s="651"/>
      <c r="R121" s="651"/>
      <c r="S121" s="651"/>
      <c r="T121" s="651"/>
    </row>
    <row r="122" spans="1:26" ht="12.75" customHeight="1" x14ac:dyDescent="0.2">
      <c r="A122" s="233" t="s">
        <v>549</v>
      </c>
      <c r="B122" s="234" t="s">
        <v>550</v>
      </c>
      <c r="C122" s="241">
        <v>6</v>
      </c>
      <c r="D122" s="241">
        <v>6</v>
      </c>
      <c r="E122" s="651"/>
      <c r="F122" s="241">
        <v>9</v>
      </c>
      <c r="G122" s="241">
        <v>22</v>
      </c>
      <c r="H122" s="241">
        <v>7</v>
      </c>
      <c r="I122" s="235"/>
      <c r="J122" s="889" t="s">
        <v>81</v>
      </c>
      <c r="K122" s="370">
        <f>IF(J122="*",H122,0)</f>
        <v>7</v>
      </c>
      <c r="L122" s="651"/>
      <c r="M122" s="123"/>
      <c r="N122" s="10"/>
      <c r="O122" s="10"/>
      <c r="P122" s="651"/>
      <c r="Q122" s="651"/>
      <c r="R122" s="651"/>
      <c r="S122" s="651"/>
      <c r="T122" s="651"/>
    </row>
    <row r="123" spans="1:26" ht="12.75" customHeight="1" x14ac:dyDescent="0.2">
      <c r="A123" s="650"/>
      <c r="B123" s="228" t="s">
        <v>283</v>
      </c>
      <c r="C123" s="132">
        <f t="shared" ref="C123:I123" si="66">SUM(C112:C122)</f>
        <v>114</v>
      </c>
      <c r="D123" s="132">
        <f t="shared" si="66"/>
        <v>62</v>
      </c>
      <c r="E123" s="132">
        <f t="shared" si="66"/>
        <v>0</v>
      </c>
      <c r="F123" s="132">
        <f t="shared" si="66"/>
        <v>68</v>
      </c>
      <c r="G123" s="132">
        <f t="shared" si="66"/>
        <v>64</v>
      </c>
      <c r="H123" s="132">
        <f t="shared" si="66"/>
        <v>47</v>
      </c>
      <c r="I123" s="132">
        <f t="shared" si="66"/>
        <v>22</v>
      </c>
      <c r="J123" s="139" t="s">
        <v>248</v>
      </c>
      <c r="K123" s="139" t="s">
        <v>249</v>
      </c>
      <c r="L123" s="139" t="s">
        <v>250</v>
      </c>
      <c r="M123" s="10"/>
      <c r="N123" s="10"/>
      <c r="O123" s="10"/>
      <c r="P123" s="651"/>
      <c r="Q123" s="651"/>
      <c r="R123" s="651"/>
      <c r="S123" s="651"/>
      <c r="T123" s="651"/>
    </row>
    <row r="124" spans="1:26" ht="12.75" customHeight="1" x14ac:dyDescent="0.2">
      <c r="A124" s="651"/>
      <c r="B124" s="228" t="s">
        <v>284</v>
      </c>
      <c r="C124" s="132">
        <f t="shared" ref="C124:I124" si="67">C123+C109</f>
        <v>1302</v>
      </c>
      <c r="D124" s="132">
        <f t="shared" si="67"/>
        <v>709</v>
      </c>
      <c r="E124" s="132">
        <f t="shared" si="67"/>
        <v>633</v>
      </c>
      <c r="F124" s="132">
        <f t="shared" si="67"/>
        <v>944</v>
      </c>
      <c r="G124" s="132">
        <f t="shared" si="67"/>
        <v>246</v>
      </c>
      <c r="H124" s="132">
        <f t="shared" si="67"/>
        <v>139</v>
      </c>
      <c r="I124" s="132">
        <f t="shared" si="67"/>
        <v>24</v>
      </c>
      <c r="J124" s="157">
        <f t="shared" ref="J124:K124" si="68">SUM(J112:J121)</f>
        <v>10</v>
      </c>
      <c r="K124" s="157">
        <f t="shared" si="68"/>
        <v>205</v>
      </c>
      <c r="L124" s="157">
        <f>SUM(L111:L122)</f>
        <v>35</v>
      </c>
      <c r="M124" s="10"/>
      <c r="N124" s="10"/>
      <c r="O124" s="10"/>
      <c r="P124" s="651"/>
      <c r="Q124" s="651"/>
      <c r="R124" s="651"/>
      <c r="S124" s="651"/>
      <c r="T124" s="651"/>
    </row>
    <row r="125" spans="1:26" ht="12.75" customHeight="1" x14ac:dyDescent="0.2">
      <c r="A125" s="651"/>
      <c r="B125" s="108"/>
      <c r="C125" s="158"/>
      <c r="D125" s="158"/>
      <c r="E125" s="158"/>
      <c r="F125" s="158"/>
      <c r="G125" s="158"/>
      <c r="H125" s="158"/>
      <c r="I125" s="1"/>
      <c r="J125" s="1477"/>
      <c r="K125" s="1623"/>
      <c r="L125" s="123"/>
      <c r="M125" s="124"/>
      <c r="N125" s="10"/>
      <c r="O125" s="10"/>
      <c r="P125" s="651"/>
      <c r="Q125" s="651"/>
      <c r="R125" s="651"/>
      <c r="S125" s="651"/>
      <c r="T125" s="651"/>
      <c r="U125" s="651"/>
    </row>
    <row r="126" spans="1:26" ht="15" customHeight="1" x14ac:dyDescent="0.25">
      <c r="A126" s="1637" t="s">
        <v>779</v>
      </c>
      <c r="B126" s="1413"/>
      <c r="C126" s="653" t="s">
        <v>5</v>
      </c>
      <c r="D126" s="653" t="s">
        <v>6</v>
      </c>
      <c r="E126" s="653" t="s">
        <v>7</v>
      </c>
      <c r="F126" s="653" t="s">
        <v>8</v>
      </c>
      <c r="G126" s="16" t="s">
        <v>9</v>
      </c>
      <c r="H126" s="229" t="s">
        <v>63</v>
      </c>
      <c r="I126" s="183"/>
      <c r="J126" s="17" t="s">
        <v>764</v>
      </c>
      <c r="K126" s="17" t="s">
        <v>765</v>
      </c>
      <c r="L126" s="123"/>
      <c r="M126" s="10"/>
      <c r="N126" s="10"/>
      <c r="O126" s="10"/>
      <c r="P126" s="651"/>
      <c r="Q126" s="651"/>
      <c r="R126" s="651"/>
      <c r="S126" s="651"/>
      <c r="T126" s="651"/>
      <c r="U126" s="651"/>
      <c r="V126" s="651"/>
      <c r="W126" s="651"/>
      <c r="X126" s="651"/>
      <c r="Y126" s="651"/>
      <c r="Z126" s="651"/>
    </row>
    <row r="127" spans="1:26" ht="15" customHeight="1" x14ac:dyDescent="0.2">
      <c r="A127" s="315" t="s">
        <v>90</v>
      </c>
      <c r="B127" s="185" t="s">
        <v>91</v>
      </c>
      <c r="C127" s="316">
        <v>40</v>
      </c>
      <c r="D127" s="316">
        <v>20</v>
      </c>
      <c r="E127" s="316">
        <v>260</v>
      </c>
      <c r="F127" s="316">
        <v>550</v>
      </c>
      <c r="G127" s="53">
        <v>35</v>
      </c>
      <c r="H127" s="243">
        <v>25</v>
      </c>
      <c r="I127" s="889" t="s">
        <v>69</v>
      </c>
      <c r="J127" s="370">
        <f t="shared" ref="J127:J128" si="69">IF(I127="*",G127,0)</f>
        <v>0</v>
      </c>
      <c r="K127" s="370">
        <f t="shared" ref="K127:K128" si="70">IF(I127="**",G127,0)</f>
        <v>35</v>
      </c>
      <c r="L127" s="123"/>
      <c r="M127" s="10"/>
      <c r="N127" s="10"/>
      <c r="O127" s="10"/>
      <c r="P127" s="651"/>
      <c r="Q127" s="651"/>
      <c r="R127" s="651"/>
      <c r="S127" s="651"/>
      <c r="T127" s="651"/>
    </row>
    <row r="128" spans="1:26" ht="15" customHeight="1" x14ac:dyDescent="0.2">
      <c r="A128" s="315" t="s">
        <v>25</v>
      </c>
      <c r="B128" s="185" t="s">
        <v>94</v>
      </c>
      <c r="C128" s="316">
        <v>159</v>
      </c>
      <c r="D128" s="316">
        <v>167</v>
      </c>
      <c r="E128" s="316">
        <v>154</v>
      </c>
      <c r="F128" s="316">
        <v>31</v>
      </c>
      <c r="G128" s="316">
        <v>14</v>
      </c>
      <c r="H128" s="243">
        <v>15</v>
      </c>
      <c r="I128" s="183" t="s">
        <v>81</v>
      </c>
      <c r="J128" s="370">
        <f t="shared" si="69"/>
        <v>14</v>
      </c>
      <c r="K128" s="370">
        <f t="shared" si="70"/>
        <v>0</v>
      </c>
      <c r="L128" s="123"/>
      <c r="M128" s="10"/>
      <c r="N128" s="10"/>
      <c r="O128" s="10"/>
      <c r="P128" s="651"/>
      <c r="Q128" s="651"/>
      <c r="R128" s="651"/>
      <c r="S128" s="651"/>
      <c r="T128" s="651"/>
    </row>
    <row r="129" spans="1:26" ht="12.75" customHeight="1" x14ac:dyDescent="0.2">
      <c r="A129" s="10"/>
      <c r="B129" s="228" t="s">
        <v>780</v>
      </c>
      <c r="C129" s="16">
        <f t="shared" ref="C129:H129" si="71">SUM(C127:C128)</f>
        <v>199</v>
      </c>
      <c r="D129" s="16">
        <f t="shared" si="71"/>
        <v>187</v>
      </c>
      <c r="E129" s="16">
        <f t="shared" si="71"/>
        <v>414</v>
      </c>
      <c r="F129" s="16">
        <f t="shared" si="71"/>
        <v>581</v>
      </c>
      <c r="G129" s="16">
        <f t="shared" si="71"/>
        <v>49</v>
      </c>
      <c r="H129" s="16">
        <f t="shared" si="71"/>
        <v>40</v>
      </c>
      <c r="I129" s="183"/>
      <c r="J129" s="39"/>
      <c r="K129" s="39"/>
      <c r="L129" s="123"/>
      <c r="M129" s="10"/>
      <c r="N129" s="10"/>
      <c r="O129" s="10"/>
      <c r="P129" s="651"/>
      <c r="Q129" s="651"/>
      <c r="R129" s="651"/>
      <c r="S129" s="651"/>
      <c r="T129" s="651"/>
      <c r="U129" s="651"/>
    </row>
    <row r="130" spans="1:26" ht="12.75" customHeight="1" x14ac:dyDescent="0.2">
      <c r="A130" s="651"/>
      <c r="B130" s="108"/>
      <c r="C130" s="109"/>
      <c r="D130" s="161"/>
      <c r="E130" s="109"/>
      <c r="F130" s="109"/>
      <c r="G130" s="148"/>
      <c r="H130" s="1"/>
      <c r="I130" s="183"/>
      <c r="J130" s="1415"/>
      <c r="K130" s="1623"/>
      <c r="L130" s="123"/>
      <c r="M130" s="10"/>
      <c r="N130" s="10"/>
      <c r="O130" s="10"/>
      <c r="P130" s="651"/>
      <c r="Q130" s="651"/>
      <c r="R130" s="651"/>
      <c r="S130" s="651"/>
      <c r="T130" s="651"/>
      <c r="U130" s="651"/>
      <c r="V130" s="651"/>
      <c r="W130" s="651"/>
      <c r="X130" s="651"/>
      <c r="Y130" s="651"/>
      <c r="Z130" s="651"/>
    </row>
    <row r="131" spans="1:26" ht="15" customHeight="1" x14ac:dyDescent="0.25">
      <c r="A131" s="1637" t="s">
        <v>551</v>
      </c>
      <c r="B131" s="1413"/>
      <c r="C131" s="653" t="s">
        <v>5</v>
      </c>
      <c r="D131" s="653" t="s">
        <v>6</v>
      </c>
      <c r="E131" s="653" t="s">
        <v>7</v>
      </c>
      <c r="F131" s="653" t="s">
        <v>8</v>
      </c>
      <c r="G131" s="653" t="s">
        <v>9</v>
      </c>
      <c r="H131" s="229" t="s">
        <v>63</v>
      </c>
      <c r="I131" s="183"/>
      <c r="J131" s="17" t="s">
        <v>764</v>
      </c>
      <c r="K131" s="17" t="s">
        <v>765</v>
      </c>
      <c r="L131" s="123"/>
      <c r="M131" s="10"/>
      <c r="N131" s="10"/>
      <c r="O131" s="10"/>
      <c r="P131" s="651"/>
      <c r="Q131" s="651"/>
      <c r="R131" s="651"/>
      <c r="S131" s="651"/>
      <c r="T131" s="651"/>
    </row>
    <row r="132" spans="1:26" ht="15.75" customHeight="1" x14ac:dyDescent="0.2">
      <c r="A132" s="168" t="s">
        <v>721</v>
      </c>
      <c r="B132" s="185" t="s">
        <v>722</v>
      </c>
      <c r="C132" s="1643">
        <v>76</v>
      </c>
      <c r="D132" s="1643">
        <v>62</v>
      </c>
      <c r="E132" s="1643">
        <v>70</v>
      </c>
      <c r="F132" s="167"/>
      <c r="G132" s="79"/>
      <c r="H132" s="751"/>
      <c r="I132" s="183"/>
      <c r="J132" s="370">
        <f t="shared" ref="J132:J193" si="72">IF(I132="*",G132,0)</f>
        <v>0</v>
      </c>
      <c r="K132" s="370">
        <f t="shared" ref="K132:K193" si="73">IF(I132="**",G132,0)</f>
        <v>0</v>
      </c>
      <c r="L132" s="123"/>
      <c r="M132" s="10"/>
      <c r="N132" s="10"/>
      <c r="O132" s="10"/>
      <c r="P132" s="651"/>
      <c r="Q132" s="651"/>
      <c r="R132" s="651"/>
      <c r="S132" s="651"/>
      <c r="T132" s="651"/>
    </row>
    <row r="133" spans="1:26" ht="12.75" customHeight="1" x14ac:dyDescent="0.2">
      <c r="A133" s="168" t="s">
        <v>552</v>
      </c>
      <c r="B133" s="185" t="s">
        <v>553</v>
      </c>
      <c r="C133" s="1623"/>
      <c r="D133" s="1623"/>
      <c r="E133" s="1623"/>
      <c r="F133" s="167"/>
      <c r="G133" s="79"/>
      <c r="H133" s="238"/>
      <c r="I133" s="183"/>
      <c r="J133" s="370">
        <f t="shared" si="72"/>
        <v>0</v>
      </c>
      <c r="K133" s="370">
        <f t="shared" si="73"/>
        <v>0</v>
      </c>
      <c r="L133" s="123"/>
      <c r="M133" s="10"/>
      <c r="N133" s="10"/>
      <c r="O133" s="10"/>
      <c r="P133" s="651"/>
      <c r="Q133" s="651"/>
      <c r="R133" s="651"/>
      <c r="S133" s="651"/>
      <c r="T133" s="651"/>
    </row>
    <row r="134" spans="1:26" ht="12.75" customHeight="1" x14ac:dyDescent="0.2">
      <c r="A134" s="168" t="s">
        <v>554</v>
      </c>
      <c r="B134" s="185" t="s">
        <v>555</v>
      </c>
      <c r="C134" s="1623"/>
      <c r="D134" s="1623"/>
      <c r="E134" s="1623"/>
      <c r="F134" s="693">
        <v>3</v>
      </c>
      <c r="G134" s="79"/>
      <c r="H134" s="238"/>
      <c r="I134" s="183"/>
      <c r="J134" s="370">
        <f t="shared" si="72"/>
        <v>0</v>
      </c>
      <c r="K134" s="370">
        <f t="shared" si="73"/>
        <v>0</v>
      </c>
      <c r="L134" s="123"/>
      <c r="M134" s="10"/>
      <c r="N134" s="10"/>
      <c r="O134" s="10"/>
      <c r="P134" s="651"/>
      <c r="Q134" s="651"/>
      <c r="R134" s="651"/>
      <c r="S134" s="651"/>
      <c r="T134" s="651"/>
    </row>
    <row r="135" spans="1:26" ht="12.75" customHeight="1" x14ac:dyDescent="0.2">
      <c r="A135" s="168" t="s">
        <v>556</v>
      </c>
      <c r="B135" s="185" t="s">
        <v>557</v>
      </c>
      <c r="C135" s="1623"/>
      <c r="D135" s="1623"/>
      <c r="E135" s="1623"/>
      <c r="F135" s="167"/>
      <c r="G135" s="79"/>
      <c r="H135" s="238"/>
      <c r="I135" s="183"/>
      <c r="J135" s="370">
        <f t="shared" si="72"/>
        <v>0</v>
      </c>
      <c r="K135" s="370">
        <f t="shared" si="73"/>
        <v>0</v>
      </c>
      <c r="L135" s="123"/>
      <c r="M135" s="10"/>
      <c r="N135" s="10"/>
      <c r="O135" s="10"/>
      <c r="P135" s="651"/>
      <c r="Q135" s="651"/>
      <c r="R135" s="651"/>
      <c r="S135" s="651"/>
      <c r="T135" s="651"/>
    </row>
    <row r="136" spans="1:26" ht="12.75" customHeight="1" x14ac:dyDescent="0.2">
      <c r="A136" s="168" t="s">
        <v>560</v>
      </c>
      <c r="B136" s="185" t="s">
        <v>561</v>
      </c>
      <c r="C136" s="1623"/>
      <c r="D136" s="1623"/>
      <c r="E136" s="1623"/>
      <c r="F136" s="167"/>
      <c r="G136" s="79"/>
      <c r="H136" s="238"/>
      <c r="I136" s="183"/>
      <c r="J136" s="370">
        <f t="shared" si="72"/>
        <v>0</v>
      </c>
      <c r="K136" s="370">
        <f t="shared" si="73"/>
        <v>0</v>
      </c>
      <c r="L136" s="123"/>
      <c r="M136" s="10"/>
      <c r="N136" s="10"/>
      <c r="O136" s="10"/>
      <c r="P136" s="651"/>
      <c r="Q136" s="651"/>
      <c r="R136" s="651"/>
      <c r="S136" s="651"/>
      <c r="T136" s="651"/>
    </row>
    <row r="137" spans="1:26" ht="12.75" customHeight="1" x14ac:dyDescent="0.2">
      <c r="A137" s="168" t="s">
        <v>562</v>
      </c>
      <c r="B137" s="185" t="s">
        <v>563</v>
      </c>
      <c r="C137" s="1623"/>
      <c r="D137" s="1623"/>
      <c r="E137" s="1623"/>
      <c r="F137" s="693">
        <v>5</v>
      </c>
      <c r="G137" s="79"/>
      <c r="H137" s="238"/>
      <c r="I137" s="183"/>
      <c r="J137" s="370">
        <f t="shared" si="72"/>
        <v>0</v>
      </c>
      <c r="K137" s="370">
        <f t="shared" si="73"/>
        <v>0</v>
      </c>
      <c r="L137" s="123"/>
      <c r="M137" s="10"/>
      <c r="N137" s="10"/>
      <c r="O137" s="10"/>
      <c r="P137" s="651"/>
      <c r="Q137" s="651"/>
      <c r="R137" s="651"/>
      <c r="S137" s="651"/>
      <c r="T137" s="651"/>
    </row>
    <row r="138" spans="1:26" ht="12.75" customHeight="1" x14ac:dyDescent="0.2">
      <c r="A138" s="168" t="s">
        <v>564</v>
      </c>
      <c r="B138" s="185" t="s">
        <v>565</v>
      </c>
      <c r="C138" s="1623"/>
      <c r="D138" s="1623"/>
      <c r="E138" s="1623"/>
      <c r="F138" s="693">
        <v>0</v>
      </c>
      <c r="G138" s="79"/>
      <c r="H138" s="238"/>
      <c r="I138" s="183"/>
      <c r="J138" s="370">
        <f t="shared" si="72"/>
        <v>0</v>
      </c>
      <c r="K138" s="370">
        <f t="shared" si="73"/>
        <v>0</v>
      </c>
      <c r="L138" s="123"/>
      <c r="M138" s="10"/>
      <c r="N138" s="10"/>
      <c r="O138" s="10"/>
      <c r="P138" s="651"/>
      <c r="Q138" s="651"/>
      <c r="R138" s="651"/>
      <c r="S138" s="651"/>
      <c r="T138" s="651"/>
    </row>
    <row r="139" spans="1:26" ht="12.75" customHeight="1" x14ac:dyDescent="0.2">
      <c r="A139" s="168" t="s">
        <v>271</v>
      </c>
      <c r="B139" s="185" t="s">
        <v>566</v>
      </c>
      <c r="C139" s="1623"/>
      <c r="D139" s="1623"/>
      <c r="E139" s="1623"/>
      <c r="F139" s="693">
        <v>2</v>
      </c>
      <c r="G139" s="316">
        <v>5</v>
      </c>
      <c r="H139" s="754">
        <v>6</v>
      </c>
      <c r="I139" s="183" t="s">
        <v>81</v>
      </c>
      <c r="J139" s="370">
        <f t="shared" si="72"/>
        <v>5</v>
      </c>
      <c r="K139" s="370">
        <f t="shared" si="73"/>
        <v>0</v>
      </c>
      <c r="L139" s="123"/>
      <c r="M139" s="10"/>
      <c r="N139" s="10"/>
      <c r="O139" s="10"/>
      <c r="P139" s="651"/>
      <c r="Q139" s="651"/>
      <c r="R139" s="651"/>
      <c r="S139" s="651"/>
      <c r="T139" s="651"/>
    </row>
    <row r="140" spans="1:26" ht="12.75" customHeight="1" x14ac:dyDescent="0.2">
      <c r="A140" s="168" t="s">
        <v>781</v>
      </c>
      <c r="B140" s="185"/>
      <c r="C140" s="1623"/>
      <c r="D140" s="1623"/>
      <c r="E140" s="1623"/>
      <c r="F140" s="693">
        <v>2</v>
      </c>
      <c r="G140" s="79"/>
      <c r="H140" s="238"/>
      <c r="I140" s="183"/>
      <c r="J140" s="370">
        <f t="shared" si="72"/>
        <v>0</v>
      </c>
      <c r="K140" s="370">
        <f t="shared" si="73"/>
        <v>0</v>
      </c>
      <c r="L140" s="123"/>
      <c r="M140" s="10"/>
      <c r="N140" s="10"/>
      <c r="O140" s="10"/>
      <c r="P140" s="651"/>
      <c r="Q140" s="651"/>
      <c r="R140" s="651"/>
      <c r="S140" s="651"/>
      <c r="T140" s="651"/>
    </row>
    <row r="141" spans="1:26" ht="12.75" customHeight="1" x14ac:dyDescent="0.2">
      <c r="A141" s="168" t="s">
        <v>569</v>
      </c>
      <c r="B141" s="185" t="s">
        <v>570</v>
      </c>
      <c r="C141" s="1623"/>
      <c r="D141" s="1623"/>
      <c r="E141" s="1623"/>
      <c r="F141" s="693">
        <v>4</v>
      </c>
      <c r="G141" s="316">
        <v>25</v>
      </c>
      <c r="H141" s="754">
        <v>20</v>
      </c>
      <c r="I141" s="889" t="s">
        <v>69</v>
      </c>
      <c r="J141" s="370">
        <f t="shared" si="72"/>
        <v>0</v>
      </c>
      <c r="K141" s="370">
        <f t="shared" si="73"/>
        <v>25</v>
      </c>
      <c r="L141" s="123"/>
      <c r="M141" s="10"/>
      <c r="N141" s="10"/>
      <c r="O141" s="10"/>
      <c r="P141" s="651"/>
      <c r="Q141" s="651"/>
      <c r="R141" s="651"/>
      <c r="S141" s="651"/>
      <c r="T141" s="651"/>
    </row>
    <row r="142" spans="1:26" ht="12.75" customHeight="1" x14ac:dyDescent="0.2">
      <c r="A142" s="168" t="s">
        <v>794</v>
      </c>
      <c r="B142" s="185"/>
      <c r="C142" s="1623"/>
      <c r="D142" s="1623"/>
      <c r="E142" s="1623"/>
      <c r="F142" s="693"/>
      <c r="G142" s="79"/>
      <c r="H142" s="238"/>
      <c r="I142" s="183"/>
      <c r="J142" s="370">
        <f t="shared" si="72"/>
        <v>0</v>
      </c>
      <c r="K142" s="370">
        <f t="shared" si="73"/>
        <v>0</v>
      </c>
      <c r="L142" s="123"/>
      <c r="M142" s="10"/>
      <c r="N142" s="10"/>
      <c r="O142" s="10"/>
      <c r="P142" s="651"/>
      <c r="Q142" s="651"/>
      <c r="R142" s="651"/>
      <c r="S142" s="651"/>
      <c r="T142" s="651"/>
    </row>
    <row r="143" spans="1:26" ht="12.75" customHeight="1" x14ac:dyDescent="0.2">
      <c r="A143" s="168" t="s">
        <v>723</v>
      </c>
      <c r="B143" s="185" t="s">
        <v>595</v>
      </c>
      <c r="C143" s="1623"/>
      <c r="D143" s="1623"/>
      <c r="E143" s="1623"/>
      <c r="F143" s="693">
        <v>6</v>
      </c>
      <c r="G143" s="79"/>
      <c r="H143" s="238"/>
      <c r="I143" s="183"/>
      <c r="J143" s="370">
        <f t="shared" si="72"/>
        <v>0</v>
      </c>
      <c r="K143" s="370">
        <f t="shared" si="73"/>
        <v>0</v>
      </c>
      <c r="L143" s="123"/>
      <c r="M143" s="10"/>
      <c r="N143" s="10"/>
      <c r="O143" s="10"/>
      <c r="P143" s="651"/>
      <c r="Q143" s="651"/>
      <c r="R143" s="651"/>
      <c r="S143" s="651"/>
      <c r="T143" s="651"/>
    </row>
    <row r="144" spans="1:26" ht="12.75" customHeight="1" x14ac:dyDescent="0.2">
      <c r="A144" s="168" t="s">
        <v>795</v>
      </c>
      <c r="B144" s="185" t="s">
        <v>573</v>
      </c>
      <c r="C144" s="1623"/>
      <c r="D144" s="1623"/>
      <c r="E144" s="1623"/>
      <c r="F144" s="693"/>
      <c r="G144" s="79"/>
      <c r="H144" s="238"/>
      <c r="I144" s="183"/>
      <c r="J144" s="370">
        <f t="shared" si="72"/>
        <v>0</v>
      </c>
      <c r="K144" s="370">
        <f t="shared" si="73"/>
        <v>0</v>
      </c>
      <c r="L144" s="123"/>
      <c r="M144" s="10"/>
      <c r="N144" s="10"/>
      <c r="O144" s="10"/>
      <c r="P144" s="651"/>
      <c r="Q144" s="651"/>
      <c r="R144" s="651"/>
      <c r="S144" s="651"/>
      <c r="T144" s="651"/>
    </row>
    <row r="145" spans="1:26" ht="12.75" customHeight="1" x14ac:dyDescent="0.2">
      <c r="A145" s="168" t="s">
        <v>274</v>
      </c>
      <c r="B145" s="185" t="s">
        <v>574</v>
      </c>
      <c r="C145" s="1623"/>
      <c r="D145" s="1623"/>
      <c r="E145" s="1623"/>
      <c r="F145" s="693">
        <v>15</v>
      </c>
      <c r="G145" s="316">
        <v>10</v>
      </c>
      <c r="H145" s="754">
        <v>10</v>
      </c>
      <c r="I145" s="183" t="s">
        <v>81</v>
      </c>
      <c r="J145" s="370">
        <f t="shared" si="72"/>
        <v>10</v>
      </c>
      <c r="K145" s="370">
        <f t="shared" si="73"/>
        <v>0</v>
      </c>
      <c r="L145" s="123"/>
      <c r="M145" s="10"/>
      <c r="N145" s="10"/>
      <c r="O145" s="10"/>
      <c r="P145" s="651"/>
      <c r="Q145" s="651"/>
      <c r="R145" s="651"/>
      <c r="S145" s="651"/>
      <c r="T145" s="651"/>
    </row>
    <row r="146" spans="1:26" ht="12.75" customHeight="1" x14ac:dyDescent="0.2">
      <c r="A146" s="168" t="s">
        <v>755</v>
      </c>
      <c r="B146" s="185" t="s">
        <v>782</v>
      </c>
      <c r="C146" s="1623"/>
      <c r="D146" s="1623"/>
      <c r="E146" s="1623"/>
      <c r="F146" s="693">
        <v>1</v>
      </c>
      <c r="G146" s="79"/>
      <c r="H146" s="238"/>
      <c r="I146" s="183"/>
      <c r="J146" s="370">
        <f t="shared" si="72"/>
        <v>0</v>
      </c>
      <c r="K146" s="370">
        <f t="shared" si="73"/>
        <v>0</v>
      </c>
      <c r="L146" s="123"/>
      <c r="M146" s="10"/>
      <c r="N146" s="10"/>
      <c r="O146" s="10"/>
      <c r="P146" s="651"/>
      <c r="Q146" s="651"/>
      <c r="R146" s="651"/>
      <c r="S146" s="651"/>
      <c r="T146" s="651"/>
    </row>
    <row r="147" spans="1:26" ht="12.75" customHeight="1" x14ac:dyDescent="0.2">
      <c r="A147" s="168" t="s">
        <v>577</v>
      </c>
      <c r="B147" s="185" t="s">
        <v>578</v>
      </c>
      <c r="C147" s="1623"/>
      <c r="D147" s="1623"/>
      <c r="E147" s="1623"/>
      <c r="F147" s="693">
        <v>2</v>
      </c>
      <c r="G147" s="79"/>
      <c r="H147" s="238"/>
      <c r="I147" s="183"/>
      <c r="J147" s="370">
        <f t="shared" si="72"/>
        <v>0</v>
      </c>
      <c r="K147" s="370">
        <f t="shared" si="73"/>
        <v>0</v>
      </c>
      <c r="L147" s="123"/>
      <c r="M147" s="10"/>
      <c r="N147" s="10"/>
      <c r="O147" s="10"/>
      <c r="P147" s="651"/>
      <c r="Q147" s="651"/>
      <c r="R147" s="651"/>
      <c r="S147" s="651"/>
      <c r="T147" s="651"/>
    </row>
    <row r="148" spans="1:26" ht="12.75" customHeight="1" x14ac:dyDescent="0.2">
      <c r="A148" s="168" t="s">
        <v>579</v>
      </c>
      <c r="B148" s="185" t="s">
        <v>580</v>
      </c>
      <c r="C148" s="1623"/>
      <c r="D148" s="1623"/>
      <c r="E148" s="1623"/>
      <c r="F148" s="693">
        <v>2</v>
      </c>
      <c r="G148" s="79"/>
      <c r="H148" s="238"/>
      <c r="I148" s="183"/>
      <c r="J148" s="370">
        <f t="shared" si="72"/>
        <v>0</v>
      </c>
      <c r="K148" s="370">
        <f t="shared" si="73"/>
        <v>0</v>
      </c>
      <c r="L148" s="123"/>
      <c r="M148" s="10"/>
      <c r="N148" s="10"/>
      <c r="O148" s="10"/>
      <c r="P148" s="651"/>
      <c r="Q148" s="651"/>
      <c r="R148" s="651"/>
      <c r="S148" s="651"/>
      <c r="T148" s="651"/>
    </row>
    <row r="149" spans="1:26" ht="12.75" customHeight="1" x14ac:dyDescent="0.2">
      <c r="A149" s="168" t="s">
        <v>581</v>
      </c>
      <c r="B149" s="185" t="s">
        <v>582</v>
      </c>
      <c r="C149" s="1623"/>
      <c r="D149" s="1623"/>
      <c r="E149" s="1623"/>
      <c r="F149" s="167">
        <v>0</v>
      </c>
      <c r="G149" s="79"/>
      <c r="H149" s="238"/>
      <c r="I149" s="183"/>
      <c r="J149" s="370">
        <f t="shared" si="72"/>
        <v>0</v>
      </c>
      <c r="K149" s="370">
        <f t="shared" si="73"/>
        <v>0</v>
      </c>
      <c r="L149" s="123"/>
      <c r="M149" s="10"/>
      <c r="N149" s="10"/>
      <c r="O149" s="10"/>
      <c r="P149" s="651"/>
      <c r="Q149" s="651"/>
      <c r="R149" s="651"/>
      <c r="S149" s="651"/>
      <c r="T149" s="651"/>
    </row>
    <row r="150" spans="1:26" ht="12.75" customHeight="1" x14ac:dyDescent="0.2">
      <c r="A150" s="168" t="s">
        <v>583</v>
      </c>
      <c r="B150" s="185" t="s">
        <v>584</v>
      </c>
      <c r="C150" s="1623"/>
      <c r="D150" s="1623"/>
      <c r="E150" s="1623"/>
      <c r="F150" s="693">
        <v>5</v>
      </c>
      <c r="G150" s="79"/>
      <c r="H150" s="238"/>
      <c r="I150" s="183"/>
      <c r="J150" s="370">
        <f t="shared" si="72"/>
        <v>0</v>
      </c>
      <c r="K150" s="370">
        <f t="shared" si="73"/>
        <v>0</v>
      </c>
      <c r="L150" s="123"/>
      <c r="M150" s="10"/>
      <c r="N150" s="10"/>
      <c r="O150" s="10"/>
      <c r="P150" s="651"/>
      <c r="Q150" s="651"/>
      <c r="R150" s="651"/>
      <c r="S150" s="651"/>
      <c r="T150" s="651"/>
    </row>
    <row r="151" spans="1:26" ht="12.75" customHeight="1" x14ac:dyDescent="0.2">
      <c r="A151" s="168" t="s">
        <v>585</v>
      </c>
      <c r="B151" s="185" t="s">
        <v>586</v>
      </c>
      <c r="C151" s="1623"/>
      <c r="D151" s="1623"/>
      <c r="E151" s="1623"/>
      <c r="F151" s="167">
        <v>0</v>
      </c>
      <c r="G151" s="79"/>
      <c r="H151" s="238"/>
      <c r="I151" s="183"/>
      <c r="J151" s="370">
        <f t="shared" si="72"/>
        <v>0</v>
      </c>
      <c r="K151" s="370">
        <f t="shared" si="73"/>
        <v>0</v>
      </c>
      <c r="L151" s="123"/>
      <c r="M151" s="10"/>
      <c r="N151" s="10"/>
      <c r="O151" s="10"/>
      <c r="P151" s="651"/>
      <c r="Q151" s="651"/>
      <c r="R151" s="651"/>
      <c r="S151" s="651"/>
      <c r="T151" s="651"/>
    </row>
    <row r="152" spans="1:26" ht="12.75" customHeight="1" x14ac:dyDescent="0.2">
      <c r="A152" s="168" t="s">
        <v>587</v>
      </c>
      <c r="B152" s="185" t="s">
        <v>588</v>
      </c>
      <c r="C152" s="1623"/>
      <c r="D152" s="1623"/>
      <c r="E152" s="1623"/>
      <c r="F152" s="693">
        <v>6</v>
      </c>
      <c r="G152" s="79"/>
      <c r="H152" s="238"/>
      <c r="I152" s="183"/>
      <c r="J152" s="370">
        <f t="shared" si="72"/>
        <v>0</v>
      </c>
      <c r="K152" s="370">
        <f t="shared" si="73"/>
        <v>0</v>
      </c>
      <c r="L152" s="123"/>
      <c r="M152" s="10"/>
      <c r="N152" s="10"/>
      <c r="O152" s="10"/>
      <c r="P152" s="651"/>
      <c r="Q152" s="651"/>
      <c r="R152" s="651"/>
      <c r="S152" s="651"/>
      <c r="T152" s="651"/>
    </row>
    <row r="153" spans="1:26" ht="12.75" customHeight="1" x14ac:dyDescent="0.2">
      <c r="A153" s="168" t="s">
        <v>589</v>
      </c>
      <c r="B153" s="185" t="s">
        <v>590</v>
      </c>
      <c r="C153" s="1623"/>
      <c r="D153" s="1623"/>
      <c r="E153" s="1623"/>
      <c r="F153" s="693">
        <v>2</v>
      </c>
      <c r="G153" s="79"/>
      <c r="H153" s="184"/>
      <c r="I153" s="183"/>
      <c r="J153" s="370">
        <f t="shared" si="72"/>
        <v>0</v>
      </c>
      <c r="K153" s="370">
        <f t="shared" si="73"/>
        <v>0</v>
      </c>
      <c r="L153" s="123"/>
      <c r="M153" s="10"/>
      <c r="N153" s="10"/>
      <c r="O153" s="10"/>
      <c r="P153" s="651"/>
      <c r="Q153" s="651"/>
      <c r="R153" s="651"/>
      <c r="S153" s="651"/>
      <c r="T153" s="651"/>
    </row>
    <row r="154" spans="1:26" ht="12.75" customHeight="1" x14ac:dyDescent="0.2">
      <c r="A154" t="s">
        <v>591</v>
      </c>
      <c r="B154" s="46" t="s">
        <v>592</v>
      </c>
      <c r="C154" s="1623"/>
      <c r="D154" s="1623"/>
      <c r="E154" s="1623"/>
      <c r="F154" s="693">
        <v>4</v>
      </c>
      <c r="G154" s="316">
        <v>2</v>
      </c>
      <c r="H154" s="167"/>
      <c r="I154" s="183" t="s">
        <v>81</v>
      </c>
      <c r="J154" s="370">
        <f t="shared" si="72"/>
        <v>2</v>
      </c>
      <c r="K154" s="370">
        <f t="shared" si="73"/>
        <v>0</v>
      </c>
      <c r="L154" s="123"/>
      <c r="M154" s="10"/>
      <c r="N154" s="10"/>
      <c r="O154" s="10"/>
      <c r="P154" s="651"/>
      <c r="Q154" s="651"/>
      <c r="R154" s="651"/>
      <c r="S154" s="651"/>
      <c r="T154" s="651"/>
    </row>
    <row r="155" spans="1:26" ht="14.25" customHeight="1" x14ac:dyDescent="0.25">
      <c r="A155" s="8"/>
      <c r="B155" s="46"/>
      <c r="C155" s="148"/>
      <c r="D155" s="148"/>
      <c r="E155" s="148"/>
      <c r="F155" s="148"/>
      <c r="G155" s="148"/>
      <c r="H155" s="125"/>
      <c r="I155" s="183"/>
      <c r="J155" s="370">
        <f t="shared" si="72"/>
        <v>0</v>
      </c>
      <c r="K155" s="370">
        <f t="shared" si="73"/>
        <v>0</v>
      </c>
      <c r="L155" s="123"/>
      <c r="M155" s="10"/>
      <c r="N155" s="10"/>
      <c r="O155" s="10"/>
      <c r="P155" s="651"/>
      <c r="Q155" s="651"/>
      <c r="R155" s="651"/>
      <c r="S155" s="651"/>
      <c r="T155" s="651"/>
      <c r="U155" s="651"/>
    </row>
    <row r="156" spans="1:26" ht="14.25" customHeight="1" x14ac:dyDescent="0.25">
      <c r="A156" s="168" t="s">
        <v>596</v>
      </c>
      <c r="B156" s="185" t="s">
        <v>597</v>
      </c>
      <c r="C156" s="1638">
        <v>248</v>
      </c>
      <c r="D156" s="1638">
        <v>195</v>
      </c>
      <c r="E156" s="1638">
        <v>208</v>
      </c>
      <c r="F156" s="1638">
        <v>143</v>
      </c>
      <c r="G156" s="316">
        <v>6</v>
      </c>
      <c r="H156" s="232">
        <v>10</v>
      </c>
      <c r="I156" s="183" t="s">
        <v>81</v>
      </c>
      <c r="J156" s="370">
        <f t="shared" si="72"/>
        <v>6</v>
      </c>
      <c r="K156" s="370">
        <f t="shared" si="73"/>
        <v>0</v>
      </c>
      <c r="L156" s="123"/>
      <c r="M156" s="10"/>
      <c r="N156" s="10"/>
      <c r="O156" s="10"/>
      <c r="P156" s="651"/>
      <c r="Q156" s="651"/>
      <c r="R156" s="651"/>
      <c r="S156" s="651"/>
      <c r="T156" s="651"/>
      <c r="U156" s="651"/>
      <c r="V156" s="651"/>
      <c r="W156" s="651"/>
      <c r="X156" s="651"/>
      <c r="Y156" s="651"/>
      <c r="Z156" s="651"/>
    </row>
    <row r="157" spans="1:26" ht="14.25" customHeight="1" x14ac:dyDescent="0.25">
      <c r="A157" s="709" t="s">
        <v>598</v>
      </c>
      <c r="B157" s="185" t="s">
        <v>599</v>
      </c>
      <c r="C157" s="1660"/>
      <c r="D157" s="1660"/>
      <c r="E157" s="1660"/>
      <c r="F157" s="1660"/>
      <c r="G157" s="316">
        <v>3</v>
      </c>
      <c r="H157" s="232">
        <v>6</v>
      </c>
      <c r="I157" s="183" t="s">
        <v>81</v>
      </c>
      <c r="J157" s="370">
        <f t="shared" si="72"/>
        <v>3</v>
      </c>
      <c r="K157" s="370">
        <f t="shared" si="73"/>
        <v>0</v>
      </c>
      <c r="L157" s="123"/>
      <c r="M157" s="10"/>
      <c r="N157" s="10"/>
      <c r="O157" s="10"/>
      <c r="P157" s="651"/>
      <c r="Q157" s="651"/>
      <c r="R157" s="651"/>
      <c r="S157" s="651"/>
      <c r="T157" s="651"/>
    </row>
    <row r="158" spans="1:26" ht="14.25" customHeight="1" x14ac:dyDescent="0.25">
      <c r="A158" s="710" t="s">
        <v>600</v>
      </c>
      <c r="B158" s="185" t="s">
        <v>601</v>
      </c>
      <c r="C158" s="1660"/>
      <c r="D158" s="1660"/>
      <c r="E158" s="1660"/>
      <c r="F158" s="1660"/>
      <c r="G158" s="316">
        <v>4</v>
      </c>
      <c r="H158" s="232">
        <v>4</v>
      </c>
      <c r="I158" s="183" t="s">
        <v>81</v>
      </c>
      <c r="J158" s="370">
        <f t="shared" si="72"/>
        <v>4</v>
      </c>
      <c r="K158" s="370">
        <f t="shared" si="73"/>
        <v>0</v>
      </c>
      <c r="L158" s="123"/>
      <c r="M158" s="10"/>
      <c r="N158" s="10"/>
      <c r="O158" s="10"/>
      <c r="P158" s="651"/>
      <c r="Q158" s="651"/>
      <c r="R158" s="651"/>
      <c r="S158" s="651"/>
      <c r="T158" s="651"/>
    </row>
    <row r="159" spans="1:26" ht="14.25" customHeight="1" x14ac:dyDescent="0.25">
      <c r="A159" s="168" t="s">
        <v>602</v>
      </c>
      <c r="B159" s="185" t="s">
        <v>603</v>
      </c>
      <c r="C159" s="1660"/>
      <c r="D159" s="1660"/>
      <c r="E159" s="1660"/>
      <c r="F159" s="1660"/>
      <c r="G159" s="316">
        <v>15</v>
      </c>
      <c r="H159" s="232">
        <v>17</v>
      </c>
      <c r="I159" s="183" t="s">
        <v>81</v>
      </c>
      <c r="J159" s="370">
        <f t="shared" si="72"/>
        <v>15</v>
      </c>
      <c r="K159" s="370">
        <f t="shared" si="73"/>
        <v>0</v>
      </c>
      <c r="L159" s="123"/>
      <c r="M159" s="10"/>
      <c r="N159" s="10"/>
      <c r="O159" s="10"/>
      <c r="P159" s="651"/>
      <c r="Q159" s="651"/>
      <c r="R159" s="651"/>
      <c r="S159" s="651"/>
      <c r="T159" s="651"/>
    </row>
    <row r="160" spans="1:26" ht="14.25" customHeight="1" x14ac:dyDescent="0.25">
      <c r="A160" s="168" t="s">
        <v>604</v>
      </c>
      <c r="B160" s="185" t="s">
        <v>605</v>
      </c>
      <c r="C160" s="1660"/>
      <c r="D160" s="1660"/>
      <c r="E160" s="1660"/>
      <c r="F160" s="1660"/>
      <c r="G160" s="316">
        <v>3</v>
      </c>
      <c r="H160" s="125"/>
      <c r="I160" s="183" t="s">
        <v>81</v>
      </c>
      <c r="J160" s="370">
        <f t="shared" si="72"/>
        <v>3</v>
      </c>
      <c r="K160" s="370">
        <f t="shared" si="73"/>
        <v>0</v>
      </c>
      <c r="L160" s="123"/>
      <c r="M160" s="10"/>
      <c r="N160" s="10"/>
      <c r="O160" s="10"/>
      <c r="P160" s="651"/>
      <c r="Q160" s="651"/>
      <c r="R160" s="651"/>
      <c r="S160" s="651"/>
      <c r="T160" s="651"/>
    </row>
    <row r="161" spans="1:20" ht="14.25" customHeight="1" x14ac:dyDescent="0.25">
      <c r="A161" s="168" t="s">
        <v>606</v>
      </c>
      <c r="B161" s="185" t="s">
        <v>607</v>
      </c>
      <c r="C161" s="1660"/>
      <c r="D161" s="1660"/>
      <c r="E161" s="1660"/>
      <c r="F161" s="1660"/>
      <c r="G161" s="316">
        <v>7</v>
      </c>
      <c r="H161" s="232">
        <v>9</v>
      </c>
      <c r="I161" s="183" t="s">
        <v>81</v>
      </c>
      <c r="J161" s="370">
        <f t="shared" si="72"/>
        <v>7</v>
      </c>
      <c r="K161" s="370">
        <f t="shared" si="73"/>
        <v>0</v>
      </c>
      <c r="L161" s="123"/>
      <c r="M161" s="10"/>
      <c r="N161" s="10"/>
      <c r="O161" s="10"/>
      <c r="P161" s="651"/>
      <c r="Q161" s="651"/>
      <c r="R161" s="651"/>
      <c r="S161" s="651"/>
      <c r="T161" s="651"/>
    </row>
    <row r="162" spans="1:20" ht="14.25" customHeight="1" x14ac:dyDescent="0.25">
      <c r="A162" s="168" t="s">
        <v>608</v>
      </c>
      <c r="B162" s="185" t="s">
        <v>609</v>
      </c>
      <c r="C162" s="1660"/>
      <c r="D162" s="1660"/>
      <c r="E162" s="1660"/>
      <c r="F162" s="1660"/>
      <c r="G162" s="316">
        <v>4</v>
      </c>
      <c r="H162" s="232">
        <v>4</v>
      </c>
      <c r="I162" s="183" t="s">
        <v>81</v>
      </c>
      <c r="J162" s="370">
        <f t="shared" si="72"/>
        <v>4</v>
      </c>
      <c r="K162" s="370">
        <f t="shared" si="73"/>
        <v>0</v>
      </c>
      <c r="L162" s="123"/>
      <c r="M162" s="10"/>
      <c r="N162" s="10"/>
      <c r="O162" s="10"/>
      <c r="P162" s="651"/>
      <c r="Q162" s="651"/>
      <c r="R162" s="651"/>
      <c r="S162" s="651"/>
      <c r="T162" s="651"/>
    </row>
    <row r="163" spans="1:20" ht="14.25" customHeight="1" x14ac:dyDescent="0.25">
      <c r="A163" s="168" t="s">
        <v>610</v>
      </c>
      <c r="B163" s="185" t="s">
        <v>611</v>
      </c>
      <c r="C163" s="1660"/>
      <c r="D163" s="1660"/>
      <c r="E163" s="1660"/>
      <c r="F163" s="1660"/>
      <c r="G163" s="316">
        <v>11</v>
      </c>
      <c r="H163" s="232">
        <v>18</v>
      </c>
      <c r="I163" s="183" t="s">
        <v>81</v>
      </c>
      <c r="J163" s="370">
        <f t="shared" si="72"/>
        <v>11</v>
      </c>
      <c r="K163" s="370">
        <f t="shared" si="73"/>
        <v>0</v>
      </c>
      <c r="L163" s="123"/>
      <c r="M163" s="10"/>
      <c r="N163" s="10"/>
      <c r="O163" s="10"/>
      <c r="P163" s="651"/>
      <c r="Q163" s="651"/>
      <c r="R163" s="651"/>
      <c r="S163" s="651"/>
      <c r="T163" s="651"/>
    </row>
    <row r="164" spans="1:20" ht="14.25" customHeight="1" x14ac:dyDescent="0.25">
      <c r="A164" s="168" t="s">
        <v>612</v>
      </c>
      <c r="B164" s="185"/>
      <c r="C164" s="1660"/>
      <c r="D164" s="1660"/>
      <c r="E164" s="1660"/>
      <c r="F164" s="1660"/>
      <c r="G164" s="316"/>
      <c r="H164" s="232">
        <v>4</v>
      </c>
      <c r="I164" s="183"/>
      <c r="J164" s="370">
        <f t="shared" si="72"/>
        <v>0</v>
      </c>
      <c r="K164" s="370">
        <f t="shared" si="73"/>
        <v>0</v>
      </c>
      <c r="L164" s="123"/>
      <c r="M164" s="10"/>
      <c r="N164" s="10"/>
      <c r="O164" s="10"/>
      <c r="P164" s="651"/>
      <c r="Q164" s="651"/>
      <c r="R164" s="651"/>
      <c r="S164" s="651"/>
      <c r="T164" s="651"/>
    </row>
    <row r="165" spans="1:20" ht="14.25" customHeight="1" x14ac:dyDescent="0.25">
      <c r="A165" s="168" t="s">
        <v>613</v>
      </c>
      <c r="B165" s="185" t="s">
        <v>614</v>
      </c>
      <c r="C165" s="1660"/>
      <c r="D165" s="1660"/>
      <c r="E165" s="1660"/>
      <c r="F165" s="1660"/>
      <c r="G165" s="316"/>
      <c r="H165" s="125"/>
      <c r="I165" s="183"/>
      <c r="J165" s="370">
        <f t="shared" si="72"/>
        <v>0</v>
      </c>
      <c r="K165" s="370">
        <f t="shared" si="73"/>
        <v>0</v>
      </c>
      <c r="L165" s="123"/>
      <c r="M165" s="10"/>
      <c r="N165" s="10"/>
      <c r="O165" s="10"/>
      <c r="P165" s="651"/>
      <c r="Q165" s="651"/>
      <c r="R165" s="651"/>
      <c r="S165" s="651"/>
      <c r="T165" s="651"/>
    </row>
    <row r="166" spans="1:20" ht="14.25" customHeight="1" x14ac:dyDescent="0.25">
      <c r="A166" s="168" t="s">
        <v>615</v>
      </c>
      <c r="B166" s="185" t="s">
        <v>616</v>
      </c>
      <c r="C166" s="1660"/>
      <c r="D166" s="1660"/>
      <c r="E166" s="1660"/>
      <c r="F166" s="1660"/>
      <c r="G166" s="316">
        <v>9</v>
      </c>
      <c r="H166" s="232">
        <v>9</v>
      </c>
      <c r="I166" s="183" t="s">
        <v>81</v>
      </c>
      <c r="J166" s="370">
        <f t="shared" si="72"/>
        <v>9</v>
      </c>
      <c r="K166" s="370">
        <f t="shared" si="73"/>
        <v>0</v>
      </c>
      <c r="L166" s="123"/>
      <c r="M166" s="10"/>
      <c r="N166" s="10"/>
      <c r="O166" s="10"/>
      <c r="P166" s="651"/>
      <c r="Q166" s="651"/>
      <c r="R166" s="651"/>
      <c r="S166" s="651"/>
      <c r="T166" s="651"/>
    </row>
    <row r="167" spans="1:20" ht="14.25" customHeight="1" x14ac:dyDescent="0.25">
      <c r="A167" s="168" t="s">
        <v>617</v>
      </c>
      <c r="B167" s="185" t="s">
        <v>618</v>
      </c>
      <c r="C167" s="1660"/>
      <c r="D167" s="1660"/>
      <c r="E167" s="1660"/>
      <c r="F167" s="1660"/>
      <c r="G167" s="316">
        <v>8</v>
      </c>
      <c r="H167" s="232">
        <v>22</v>
      </c>
      <c r="I167" s="183" t="s">
        <v>81</v>
      </c>
      <c r="J167" s="370">
        <f t="shared" si="72"/>
        <v>8</v>
      </c>
      <c r="K167" s="370">
        <f t="shared" si="73"/>
        <v>0</v>
      </c>
      <c r="L167" s="123"/>
      <c r="M167" s="10"/>
      <c r="N167" s="10"/>
      <c r="O167" s="10"/>
      <c r="P167" s="651"/>
      <c r="Q167" s="651"/>
      <c r="R167" s="651"/>
      <c r="S167" s="651"/>
      <c r="T167" s="651"/>
    </row>
    <row r="168" spans="1:20" ht="14.25" customHeight="1" x14ac:dyDescent="0.25">
      <c r="A168" s="168" t="s">
        <v>619</v>
      </c>
      <c r="B168" s="185" t="s">
        <v>620</v>
      </c>
      <c r="C168" s="1661"/>
      <c r="D168" s="1661"/>
      <c r="E168" s="1661"/>
      <c r="F168" s="1661"/>
      <c r="G168" s="316">
        <v>4</v>
      </c>
      <c r="H168" s="232">
        <v>5</v>
      </c>
      <c r="I168" s="183" t="s">
        <v>81</v>
      </c>
      <c r="J168" s="370">
        <f t="shared" si="72"/>
        <v>4</v>
      </c>
      <c r="K168" s="370">
        <f t="shared" si="73"/>
        <v>0</v>
      </c>
      <c r="L168" s="123"/>
      <c r="M168" s="10"/>
      <c r="N168" s="10"/>
      <c r="O168" s="10"/>
      <c r="P168" s="651"/>
      <c r="Q168" s="651"/>
      <c r="R168" s="651"/>
      <c r="S168" s="651"/>
      <c r="T168" s="651"/>
    </row>
    <row r="169" spans="1:20" ht="12.75" customHeight="1" x14ac:dyDescent="0.2">
      <c r="A169" s="651"/>
      <c r="B169" s="240" t="s">
        <v>780</v>
      </c>
      <c r="C169" s="16">
        <f t="shared" ref="C169:F169" si="74">SUM(C132:C167)</f>
        <v>324</v>
      </c>
      <c r="D169" s="16">
        <f t="shared" si="74"/>
        <v>257</v>
      </c>
      <c r="E169" s="16">
        <f t="shared" si="74"/>
        <v>278</v>
      </c>
      <c r="F169" s="16">
        <f t="shared" si="74"/>
        <v>202</v>
      </c>
      <c r="G169" s="16">
        <f t="shared" ref="G169:H169" si="75">SUM(G132:G168)</f>
        <v>116</v>
      </c>
      <c r="H169" s="16">
        <f t="shared" si="75"/>
        <v>144</v>
      </c>
      <c r="I169" s="652"/>
      <c r="J169" s="370">
        <f t="shared" si="72"/>
        <v>0</v>
      </c>
      <c r="K169" s="370">
        <f t="shared" si="73"/>
        <v>0</v>
      </c>
      <c r="L169" s="123"/>
      <c r="M169" s="10"/>
      <c r="N169" s="10"/>
      <c r="O169" s="10"/>
      <c r="P169" s="651"/>
      <c r="Q169" s="651"/>
      <c r="R169" s="651"/>
      <c r="S169" s="651"/>
      <c r="T169" s="651"/>
    </row>
    <row r="170" spans="1:20" ht="12.75" customHeight="1" x14ac:dyDescent="0.2">
      <c r="A170" s="651"/>
      <c r="B170" s="108"/>
      <c r="C170" s="109"/>
      <c r="D170" s="109"/>
      <c r="E170" s="109"/>
      <c r="F170" s="109"/>
      <c r="G170" s="148"/>
      <c r="H170" s="8"/>
      <c r="I170" s="183"/>
      <c r="J170" s="370">
        <f t="shared" si="72"/>
        <v>0</v>
      </c>
      <c r="K170" s="370">
        <f t="shared" si="73"/>
        <v>0</v>
      </c>
      <c r="L170" s="123"/>
      <c r="M170" s="10"/>
      <c r="N170" s="10"/>
      <c r="O170" s="10"/>
      <c r="P170" s="651"/>
      <c r="Q170" s="651"/>
      <c r="R170" s="651"/>
      <c r="S170" s="651"/>
      <c r="T170" s="651"/>
    </row>
    <row r="171" spans="1:20" ht="15" customHeight="1" x14ac:dyDescent="0.25">
      <c r="A171" s="1637" t="s">
        <v>622</v>
      </c>
      <c r="B171" s="1413"/>
      <c r="C171" s="653" t="s">
        <v>5</v>
      </c>
      <c r="D171" s="653" t="s">
        <v>6</v>
      </c>
      <c r="E171" s="653" t="s">
        <v>7</v>
      </c>
      <c r="F171" s="653" t="s">
        <v>8</v>
      </c>
      <c r="G171" s="653" t="s">
        <v>9</v>
      </c>
      <c r="H171" s="229" t="s">
        <v>63</v>
      </c>
      <c r="I171" s="177"/>
      <c r="J171" s="370">
        <f t="shared" si="72"/>
        <v>0</v>
      </c>
      <c r="K171" s="370">
        <f t="shared" si="73"/>
        <v>0</v>
      </c>
      <c r="L171" s="123"/>
      <c r="M171" s="10"/>
      <c r="N171" s="10"/>
      <c r="O171" s="10"/>
      <c r="P171" s="651"/>
      <c r="Q171" s="651"/>
      <c r="R171" s="651"/>
      <c r="S171" s="651"/>
      <c r="T171" s="651"/>
    </row>
    <row r="172" spans="1:20" ht="15" customHeight="1" x14ac:dyDescent="0.2">
      <c r="A172" s="315" t="s">
        <v>333</v>
      </c>
      <c r="B172" s="185" t="s">
        <v>623</v>
      </c>
      <c r="C172" s="900">
        <v>4</v>
      </c>
      <c r="D172" s="316">
        <v>0</v>
      </c>
      <c r="E172" s="901">
        <v>3</v>
      </c>
      <c r="F172" s="316">
        <v>4</v>
      </c>
      <c r="G172" s="79"/>
      <c r="H172" s="752"/>
      <c r="I172" s="177"/>
      <c r="J172" s="370">
        <f t="shared" si="72"/>
        <v>0</v>
      </c>
      <c r="K172" s="370">
        <f t="shared" si="73"/>
        <v>0</v>
      </c>
      <c r="L172" s="123"/>
      <c r="M172" s="10"/>
      <c r="N172" s="10"/>
      <c r="O172" s="10"/>
      <c r="P172" s="651"/>
      <c r="Q172" s="651"/>
      <c r="R172" s="651"/>
      <c r="S172" s="651"/>
      <c r="T172" s="651"/>
    </row>
    <row r="173" spans="1:20" ht="12.75" customHeight="1" x14ac:dyDescent="0.2">
      <c r="A173" s="315" t="s">
        <v>624</v>
      </c>
      <c r="B173" s="185"/>
      <c r="C173" s="900">
        <v>10</v>
      </c>
      <c r="D173" s="316">
        <v>10</v>
      </c>
      <c r="E173" s="901">
        <v>16</v>
      </c>
      <c r="F173" s="316">
        <v>16</v>
      </c>
      <c r="G173" s="79"/>
      <c r="H173" s="255">
        <v>5</v>
      </c>
      <c r="I173" s="177"/>
      <c r="J173" s="370">
        <f t="shared" si="72"/>
        <v>0</v>
      </c>
      <c r="K173" s="370">
        <f t="shared" si="73"/>
        <v>0</v>
      </c>
      <c r="L173" s="123"/>
      <c r="M173" s="10"/>
      <c r="N173" s="10"/>
      <c r="O173" s="10"/>
      <c r="P173" s="651"/>
      <c r="Q173" s="651"/>
      <c r="R173" s="651"/>
      <c r="S173" s="651"/>
      <c r="T173" s="651"/>
    </row>
    <row r="174" spans="1:20" ht="12.75" customHeight="1" x14ac:dyDescent="0.2">
      <c r="A174" s="315" t="s">
        <v>625</v>
      </c>
      <c r="B174" s="185"/>
      <c r="C174" s="900">
        <v>12</v>
      </c>
      <c r="D174" s="316">
        <v>12</v>
      </c>
      <c r="E174" s="901">
        <v>18</v>
      </c>
      <c r="F174" s="316">
        <v>18</v>
      </c>
      <c r="G174" s="79"/>
      <c r="H174" s="153"/>
      <c r="I174" s="177"/>
      <c r="J174" s="370">
        <f t="shared" si="72"/>
        <v>0</v>
      </c>
      <c r="K174" s="370">
        <f t="shared" si="73"/>
        <v>0</v>
      </c>
      <c r="L174" s="123"/>
      <c r="M174" s="10"/>
      <c r="N174" s="10"/>
      <c r="O174" s="10"/>
      <c r="P174" s="651"/>
      <c r="Q174" s="651"/>
      <c r="R174" s="651"/>
      <c r="S174" s="651"/>
      <c r="T174" s="651"/>
    </row>
    <row r="175" spans="1:20" ht="12.75" customHeight="1" x14ac:dyDescent="0.2">
      <c r="A175" s="315" t="s">
        <v>626</v>
      </c>
      <c r="B175" s="185" t="s">
        <v>627</v>
      </c>
      <c r="C175" s="900">
        <v>20</v>
      </c>
      <c r="D175" s="316">
        <v>10</v>
      </c>
      <c r="E175" s="901">
        <v>5</v>
      </c>
      <c r="F175" s="316">
        <v>15</v>
      </c>
      <c r="G175" s="79"/>
      <c r="H175" s="255">
        <v>10</v>
      </c>
      <c r="I175" s="177"/>
      <c r="J175" s="370">
        <f t="shared" si="72"/>
        <v>0</v>
      </c>
      <c r="K175" s="370">
        <f t="shared" si="73"/>
        <v>0</v>
      </c>
      <c r="L175" s="123"/>
      <c r="M175" s="10"/>
      <c r="N175" s="10"/>
      <c r="O175" s="10"/>
      <c r="P175" s="651"/>
      <c r="Q175" s="651"/>
      <c r="R175" s="651"/>
      <c r="S175" s="651"/>
      <c r="T175" s="651"/>
    </row>
    <row r="176" spans="1:20" ht="12.75" customHeight="1" x14ac:dyDescent="0.2">
      <c r="A176" s="315" t="s">
        <v>628</v>
      </c>
      <c r="B176" s="185" t="s">
        <v>629</v>
      </c>
      <c r="C176" s="900">
        <v>15</v>
      </c>
      <c r="D176" s="316">
        <v>15</v>
      </c>
      <c r="E176" s="901">
        <v>22</v>
      </c>
      <c r="F176" s="316">
        <v>8</v>
      </c>
      <c r="G176" s="79"/>
      <c r="H176" s="153"/>
      <c r="I176" s="177"/>
      <c r="J176" s="370">
        <f t="shared" si="72"/>
        <v>0</v>
      </c>
      <c r="K176" s="370">
        <f t="shared" si="73"/>
        <v>0</v>
      </c>
      <c r="L176" s="123"/>
      <c r="M176" s="10"/>
      <c r="N176" s="10"/>
      <c r="O176" s="10"/>
      <c r="P176" s="651"/>
      <c r="Q176" s="651"/>
      <c r="R176" s="651"/>
      <c r="S176" s="651"/>
      <c r="T176" s="651"/>
    </row>
    <row r="177" spans="1:20" ht="12.75" customHeight="1" x14ac:dyDescent="0.2">
      <c r="A177" s="315" t="s">
        <v>630</v>
      </c>
      <c r="B177" s="185" t="s">
        <v>631</v>
      </c>
      <c r="C177" s="316">
        <v>1</v>
      </c>
      <c r="D177" s="316">
        <v>12</v>
      </c>
      <c r="E177" s="316"/>
      <c r="F177" s="316"/>
      <c r="G177" s="79"/>
      <c r="H177" s="153"/>
      <c r="I177" s="177"/>
      <c r="J177" s="370">
        <f t="shared" si="72"/>
        <v>0</v>
      </c>
      <c r="K177" s="370">
        <f t="shared" si="73"/>
        <v>0</v>
      </c>
      <c r="L177" s="123"/>
      <c r="M177" s="10"/>
      <c r="N177" s="10"/>
      <c r="O177" s="10"/>
      <c r="P177" s="651"/>
      <c r="Q177" s="651"/>
      <c r="R177" s="651"/>
      <c r="S177" s="651"/>
      <c r="T177" s="651"/>
    </row>
    <row r="178" spans="1:20" ht="12.75" customHeight="1" x14ac:dyDescent="0.2">
      <c r="A178" s="315" t="s">
        <v>632</v>
      </c>
      <c r="B178" s="185" t="s">
        <v>633</v>
      </c>
      <c r="C178" s="316">
        <v>7</v>
      </c>
      <c r="D178" s="316">
        <v>3</v>
      </c>
      <c r="E178" s="316">
        <v>4</v>
      </c>
      <c r="F178" s="316">
        <v>5</v>
      </c>
      <c r="G178" s="79"/>
      <c r="H178" s="153"/>
      <c r="I178" s="177"/>
      <c r="J178" s="370">
        <f t="shared" si="72"/>
        <v>0</v>
      </c>
      <c r="K178" s="370">
        <f t="shared" si="73"/>
        <v>0</v>
      </c>
      <c r="L178" s="123"/>
      <c r="M178" s="10"/>
      <c r="N178" s="10"/>
      <c r="O178" s="10"/>
      <c r="P178" s="651"/>
      <c r="Q178" s="651"/>
      <c r="R178" s="651"/>
      <c r="S178" s="651"/>
      <c r="T178" s="651"/>
    </row>
    <row r="179" spans="1:20" ht="12.75" customHeight="1" x14ac:dyDescent="0.2">
      <c r="A179" s="315" t="s">
        <v>355</v>
      </c>
      <c r="B179" s="185" t="s">
        <v>634</v>
      </c>
      <c r="C179" s="316">
        <v>25</v>
      </c>
      <c r="D179" s="316">
        <v>25</v>
      </c>
      <c r="E179" s="316">
        <v>25</v>
      </c>
      <c r="F179" s="316">
        <v>25</v>
      </c>
      <c r="G179" s="79"/>
      <c r="H179" s="153"/>
      <c r="I179" s="177"/>
      <c r="J179" s="370">
        <f t="shared" si="72"/>
        <v>0</v>
      </c>
      <c r="K179" s="370">
        <f t="shared" si="73"/>
        <v>0</v>
      </c>
      <c r="L179" s="123"/>
      <c r="M179" s="10"/>
      <c r="N179" s="10"/>
      <c r="O179" s="10"/>
      <c r="P179" s="651"/>
      <c r="Q179" s="651"/>
      <c r="R179" s="651"/>
      <c r="S179" s="651"/>
      <c r="T179" s="651"/>
    </row>
    <row r="180" spans="1:20" ht="12.75" customHeight="1" x14ac:dyDescent="0.2">
      <c r="A180" s="315" t="s">
        <v>635</v>
      </c>
      <c r="B180" s="185" t="s">
        <v>636</v>
      </c>
      <c r="C180" s="316">
        <v>8</v>
      </c>
      <c r="D180" s="316">
        <v>8</v>
      </c>
      <c r="E180" s="316">
        <v>8</v>
      </c>
      <c r="F180" s="316">
        <v>3</v>
      </c>
      <c r="G180" s="79"/>
      <c r="H180" s="153"/>
      <c r="I180" s="177"/>
      <c r="J180" s="370">
        <f t="shared" si="72"/>
        <v>0</v>
      </c>
      <c r="K180" s="370">
        <f t="shared" si="73"/>
        <v>0</v>
      </c>
      <c r="L180" s="123"/>
      <c r="M180" s="10"/>
      <c r="N180" s="10"/>
      <c r="O180" s="10"/>
      <c r="P180" s="651"/>
      <c r="Q180" s="651"/>
      <c r="R180" s="651"/>
      <c r="S180" s="651"/>
      <c r="T180" s="651"/>
    </row>
    <row r="181" spans="1:20" ht="12.75" customHeight="1" x14ac:dyDescent="0.2">
      <c r="A181" s="315" t="s">
        <v>356</v>
      </c>
      <c r="B181" s="185" t="s">
        <v>637</v>
      </c>
      <c r="C181" s="316">
        <v>10</v>
      </c>
      <c r="D181" s="316">
        <v>10</v>
      </c>
      <c r="E181" s="316">
        <v>20</v>
      </c>
      <c r="F181" s="316">
        <v>20</v>
      </c>
      <c r="G181" s="79"/>
      <c r="H181" s="153"/>
      <c r="I181" s="177"/>
      <c r="J181" s="370">
        <f t="shared" si="72"/>
        <v>0</v>
      </c>
      <c r="K181" s="370">
        <f t="shared" si="73"/>
        <v>0</v>
      </c>
      <c r="L181" s="123"/>
      <c r="M181" s="10"/>
      <c r="N181" s="10"/>
      <c r="O181" s="10"/>
      <c r="P181" s="651"/>
      <c r="Q181" s="651"/>
      <c r="R181" s="651"/>
      <c r="S181" s="651"/>
      <c r="T181" s="651"/>
    </row>
    <row r="182" spans="1:20" ht="12.75" customHeight="1" x14ac:dyDescent="0.2">
      <c r="A182" s="315" t="s">
        <v>638</v>
      </c>
      <c r="B182" s="185" t="s">
        <v>639</v>
      </c>
      <c r="C182" s="316">
        <v>10</v>
      </c>
      <c r="D182" s="316">
        <v>10</v>
      </c>
      <c r="E182" s="316">
        <v>10</v>
      </c>
      <c r="F182" s="316">
        <v>10</v>
      </c>
      <c r="G182" s="79"/>
      <c r="H182" s="153"/>
      <c r="I182" s="177"/>
      <c r="J182" s="370">
        <f t="shared" si="72"/>
        <v>0</v>
      </c>
      <c r="K182" s="370">
        <f t="shared" si="73"/>
        <v>0</v>
      </c>
      <c r="L182" s="123"/>
      <c r="M182" s="10"/>
      <c r="N182" s="10"/>
      <c r="O182" s="10"/>
      <c r="P182" s="651"/>
      <c r="Q182" s="651"/>
      <c r="R182" s="651"/>
      <c r="S182" s="651"/>
      <c r="T182" s="651"/>
    </row>
    <row r="183" spans="1:20" ht="12.75" customHeight="1" x14ac:dyDescent="0.2">
      <c r="A183" s="315" t="s">
        <v>275</v>
      </c>
      <c r="B183" s="128" t="s">
        <v>640</v>
      </c>
      <c r="C183" s="900">
        <v>25</v>
      </c>
      <c r="D183" s="316">
        <v>20</v>
      </c>
      <c r="E183" s="901">
        <v>25</v>
      </c>
      <c r="F183" s="316">
        <v>20</v>
      </c>
      <c r="G183" s="79">
        <v>5</v>
      </c>
      <c r="H183" s="153"/>
      <c r="I183" s="183" t="s">
        <v>81</v>
      </c>
      <c r="J183" s="370">
        <f t="shared" si="72"/>
        <v>5</v>
      </c>
      <c r="K183" s="370">
        <f t="shared" si="73"/>
        <v>0</v>
      </c>
      <c r="L183" s="123"/>
      <c r="M183" s="10"/>
      <c r="N183" s="10"/>
      <c r="O183" s="10"/>
      <c r="P183" s="651"/>
      <c r="Q183" s="651"/>
      <c r="R183" s="651"/>
      <c r="S183" s="651"/>
      <c r="T183" s="651"/>
    </row>
    <row r="184" spans="1:20" ht="12.75" customHeight="1" x14ac:dyDescent="0.2">
      <c r="A184" s="315" t="s">
        <v>696</v>
      </c>
      <c r="B184" s="128" t="s">
        <v>642</v>
      </c>
      <c r="C184" s="900">
        <v>8</v>
      </c>
      <c r="D184" s="316">
        <v>12</v>
      </c>
      <c r="E184" s="901">
        <v>6</v>
      </c>
      <c r="F184" s="79"/>
      <c r="G184" s="79"/>
      <c r="H184" s="186"/>
      <c r="I184" s="177"/>
      <c r="J184" s="370">
        <f t="shared" si="72"/>
        <v>0</v>
      </c>
      <c r="K184" s="370">
        <f t="shared" si="73"/>
        <v>0</v>
      </c>
      <c r="L184" s="123"/>
      <c r="M184" s="10"/>
      <c r="N184" s="10"/>
      <c r="O184" s="10"/>
      <c r="P184" s="651"/>
      <c r="Q184" s="651"/>
      <c r="R184" s="651"/>
      <c r="S184" s="651"/>
      <c r="T184" s="651"/>
    </row>
    <row r="185" spans="1:20" ht="12.75" customHeight="1" x14ac:dyDescent="0.2">
      <c r="A185" s="649"/>
      <c r="B185" s="240" t="s">
        <v>780</v>
      </c>
      <c r="C185" s="16">
        <f t="shared" ref="C185:H185" si="76">SUM(C172:C184)</f>
        <v>155</v>
      </c>
      <c r="D185" s="16">
        <f t="shared" si="76"/>
        <v>147</v>
      </c>
      <c r="E185" s="16">
        <f t="shared" si="76"/>
        <v>162</v>
      </c>
      <c r="F185" s="16">
        <f t="shared" si="76"/>
        <v>144</v>
      </c>
      <c r="G185" s="16">
        <f t="shared" si="76"/>
        <v>5</v>
      </c>
      <c r="H185" s="16">
        <f t="shared" si="76"/>
        <v>15</v>
      </c>
      <c r="I185" s="711"/>
      <c r="J185" s="370">
        <f t="shared" si="72"/>
        <v>0</v>
      </c>
      <c r="K185" s="370">
        <f t="shared" si="73"/>
        <v>0</v>
      </c>
      <c r="L185" s="123"/>
      <c r="M185" s="10"/>
      <c r="N185" s="10"/>
      <c r="O185" s="10"/>
      <c r="P185" s="651"/>
      <c r="Q185" s="651"/>
      <c r="R185" s="651"/>
      <c r="S185" s="651"/>
      <c r="T185" s="651"/>
    </row>
    <row r="186" spans="1:20" ht="15" customHeight="1" x14ac:dyDescent="0.25">
      <c r="A186" s="1412" t="s">
        <v>644</v>
      </c>
      <c r="B186" s="1413"/>
      <c r="C186" s="899"/>
      <c r="D186" s="79"/>
      <c r="E186" s="62"/>
      <c r="F186" s="79"/>
      <c r="G186" s="79"/>
      <c r="H186" s="35"/>
      <c r="I186" s="177"/>
      <c r="J186" s="370">
        <f t="shared" si="72"/>
        <v>0</v>
      </c>
      <c r="K186" s="370">
        <f t="shared" si="73"/>
        <v>0</v>
      </c>
      <c r="L186" s="123"/>
      <c r="M186" s="10"/>
      <c r="N186" s="10"/>
      <c r="O186" s="10"/>
      <c r="P186" s="651"/>
      <c r="Q186" s="651"/>
      <c r="R186" s="651"/>
      <c r="S186" s="651"/>
      <c r="T186" s="651"/>
    </row>
    <row r="187" spans="1:20" ht="14.25" customHeight="1" x14ac:dyDescent="0.2">
      <c r="A187" s="315" t="s">
        <v>317</v>
      </c>
      <c r="B187" s="128" t="s">
        <v>645</v>
      </c>
      <c r="C187" s="900">
        <v>50</v>
      </c>
      <c r="D187" s="316">
        <v>40</v>
      </c>
      <c r="E187" s="901">
        <v>40</v>
      </c>
      <c r="F187" s="316">
        <v>25</v>
      </c>
      <c r="G187" s="79"/>
      <c r="H187" s="752"/>
      <c r="I187" s="183"/>
      <c r="J187" s="370">
        <f t="shared" si="72"/>
        <v>0</v>
      </c>
      <c r="K187" s="370">
        <f t="shared" si="73"/>
        <v>0</v>
      </c>
      <c r="L187" s="123"/>
      <c r="M187" s="10"/>
      <c r="N187" s="10"/>
      <c r="O187" s="10"/>
      <c r="P187" s="651"/>
      <c r="Q187" s="651"/>
      <c r="R187" s="651"/>
      <c r="S187" s="651"/>
      <c r="T187" s="651"/>
    </row>
    <row r="188" spans="1:20" ht="14.25" customHeight="1" x14ac:dyDescent="0.2">
      <c r="A188" s="315" t="s">
        <v>646</v>
      </c>
      <c r="B188" s="128" t="s">
        <v>647</v>
      </c>
      <c r="C188" s="900">
        <v>30</v>
      </c>
      <c r="D188" s="316">
        <v>20</v>
      </c>
      <c r="E188" s="901">
        <v>25</v>
      </c>
      <c r="F188" s="316">
        <v>20</v>
      </c>
      <c r="G188" s="79"/>
      <c r="H188" s="153"/>
      <c r="I188" s="183"/>
      <c r="J188" s="370">
        <f t="shared" si="72"/>
        <v>0</v>
      </c>
      <c r="K188" s="370">
        <f t="shared" si="73"/>
        <v>0</v>
      </c>
      <c r="L188" s="123"/>
      <c r="M188" s="124"/>
      <c r="N188" s="124"/>
      <c r="O188" s="124"/>
      <c r="P188" s="651"/>
      <c r="Q188" s="651"/>
      <c r="R188" s="651"/>
      <c r="S188" s="651"/>
      <c r="T188" s="651"/>
    </row>
    <row r="189" spans="1:20" ht="12.75" customHeight="1" x14ac:dyDescent="0.2">
      <c r="A189" s="315" t="s">
        <v>367</v>
      </c>
      <c r="B189" s="128" t="s">
        <v>648</v>
      </c>
      <c r="C189" s="900">
        <v>15</v>
      </c>
      <c r="D189" s="316">
        <v>15</v>
      </c>
      <c r="E189" s="901">
        <v>15</v>
      </c>
      <c r="F189" s="316"/>
      <c r="G189" s="79"/>
      <c r="H189" s="153"/>
      <c r="I189" s="183"/>
      <c r="J189" s="370">
        <f t="shared" si="72"/>
        <v>0</v>
      </c>
      <c r="K189" s="370">
        <f t="shared" si="73"/>
        <v>0</v>
      </c>
      <c r="L189" s="123"/>
      <c r="M189" s="10"/>
      <c r="N189" s="10"/>
      <c r="O189" s="10"/>
      <c r="P189" s="651"/>
      <c r="Q189" s="651"/>
      <c r="R189" s="651"/>
      <c r="S189" s="651"/>
      <c r="T189" s="651"/>
    </row>
    <row r="190" spans="1:20" ht="12.75" customHeight="1" x14ac:dyDescent="0.2">
      <c r="A190" s="315" t="s">
        <v>724</v>
      </c>
      <c r="B190" s="128" t="s">
        <v>650</v>
      </c>
      <c r="C190" s="900">
        <v>15</v>
      </c>
      <c r="D190" s="316">
        <v>10</v>
      </c>
      <c r="E190" s="901">
        <v>35</v>
      </c>
      <c r="F190" s="316">
        <v>15</v>
      </c>
      <c r="G190" s="79"/>
      <c r="H190" s="255">
        <v>10</v>
      </c>
      <c r="I190" s="183"/>
      <c r="J190" s="370">
        <f t="shared" si="72"/>
        <v>0</v>
      </c>
      <c r="K190" s="370">
        <f t="shared" si="73"/>
        <v>0</v>
      </c>
      <c r="L190" s="123"/>
      <c r="M190" s="10"/>
      <c r="N190" s="10"/>
      <c r="O190" s="10"/>
      <c r="P190" s="651"/>
      <c r="Q190" s="651"/>
      <c r="R190" s="651"/>
      <c r="S190" s="651"/>
      <c r="T190" s="651"/>
    </row>
    <row r="191" spans="1:20" ht="12.75" customHeight="1" x14ac:dyDescent="0.2">
      <c r="A191" s="315" t="s">
        <v>651</v>
      </c>
      <c r="B191" s="128" t="s">
        <v>652</v>
      </c>
      <c r="C191" s="900">
        <v>25</v>
      </c>
      <c r="D191" s="316">
        <v>8</v>
      </c>
      <c r="E191" s="901">
        <v>27</v>
      </c>
      <c r="F191" s="316">
        <v>30</v>
      </c>
      <c r="G191" s="79"/>
      <c r="H191" s="153"/>
      <c r="I191" s="183"/>
      <c r="J191" s="370">
        <f t="shared" si="72"/>
        <v>0</v>
      </c>
      <c r="K191" s="370">
        <f t="shared" si="73"/>
        <v>0</v>
      </c>
      <c r="L191" s="123"/>
      <c r="M191" s="10"/>
      <c r="N191" s="10"/>
      <c r="O191" s="10"/>
      <c r="P191" s="651"/>
      <c r="Q191" s="651"/>
      <c r="R191" s="651"/>
      <c r="S191" s="651"/>
      <c r="T191" s="651"/>
    </row>
    <row r="192" spans="1:20" ht="12.75" customHeight="1" x14ac:dyDescent="0.2">
      <c r="A192" s="315" t="s">
        <v>697</v>
      </c>
      <c r="B192" s="128" t="s">
        <v>698</v>
      </c>
      <c r="C192" s="900">
        <v>5</v>
      </c>
      <c r="D192" s="316">
        <v>14</v>
      </c>
      <c r="E192" s="901">
        <v>10</v>
      </c>
      <c r="F192" s="79"/>
      <c r="G192" s="79"/>
      <c r="H192" s="153"/>
      <c r="I192" s="183"/>
      <c r="J192" s="370">
        <f t="shared" si="72"/>
        <v>0</v>
      </c>
      <c r="K192" s="370">
        <f t="shared" si="73"/>
        <v>0</v>
      </c>
      <c r="L192" s="123"/>
      <c r="M192" s="10"/>
      <c r="N192" s="10"/>
      <c r="O192" s="10"/>
      <c r="P192" s="651"/>
      <c r="Q192" s="651"/>
      <c r="R192" s="651"/>
      <c r="S192" s="651"/>
      <c r="T192" s="651"/>
    </row>
    <row r="193" spans="1:26" ht="12.75" customHeight="1" x14ac:dyDescent="0.2">
      <c r="A193" s="315" t="s">
        <v>796</v>
      </c>
      <c r="B193" s="128" t="s">
        <v>656</v>
      </c>
      <c r="C193" s="900">
        <v>8</v>
      </c>
      <c r="D193" s="316">
        <v>0</v>
      </c>
      <c r="E193" s="901">
        <v>8</v>
      </c>
      <c r="F193" s="316">
        <v>14</v>
      </c>
      <c r="G193" s="79"/>
      <c r="H193" s="255"/>
      <c r="I193" s="183"/>
      <c r="J193" s="370">
        <f t="shared" si="72"/>
        <v>0</v>
      </c>
      <c r="K193" s="370">
        <f t="shared" si="73"/>
        <v>0</v>
      </c>
      <c r="L193" s="123"/>
      <c r="M193" s="10"/>
      <c r="N193" s="10"/>
      <c r="O193" s="10"/>
      <c r="P193" s="651"/>
      <c r="Q193" s="651"/>
      <c r="R193" s="651"/>
      <c r="S193" s="651"/>
      <c r="T193" s="651"/>
    </row>
    <row r="194" spans="1:26" ht="12.75" customHeight="1" x14ac:dyDescent="0.2">
      <c r="A194" s="315" t="s">
        <v>115</v>
      </c>
      <c r="B194" s="185" t="s">
        <v>116</v>
      </c>
      <c r="C194" s="900">
        <v>15</v>
      </c>
      <c r="D194" s="316">
        <v>20</v>
      </c>
      <c r="E194" s="901">
        <v>20</v>
      </c>
      <c r="F194" s="316">
        <v>15</v>
      </c>
      <c r="G194" s="79"/>
      <c r="H194" s="153"/>
      <c r="I194" s="183"/>
      <c r="J194" s="370"/>
      <c r="K194" s="370"/>
      <c r="L194" s="123"/>
      <c r="M194" s="10"/>
      <c r="N194" s="10"/>
      <c r="O194" s="10"/>
      <c r="P194" s="651"/>
      <c r="Q194" s="651"/>
      <c r="R194" s="651"/>
      <c r="S194" s="651"/>
      <c r="T194" s="651"/>
    </row>
    <row r="195" spans="1:26" ht="12.75" customHeight="1" x14ac:dyDescent="0.2">
      <c r="A195" s="315" t="s">
        <v>657</v>
      </c>
      <c r="B195" s="185" t="s">
        <v>658</v>
      </c>
      <c r="C195" s="900">
        <v>12</v>
      </c>
      <c r="D195" s="316">
        <v>45</v>
      </c>
      <c r="E195" s="901">
        <v>20</v>
      </c>
      <c r="F195" s="316">
        <v>23</v>
      </c>
      <c r="G195" s="53">
        <v>7</v>
      </c>
      <c r="H195" s="255">
        <v>3</v>
      </c>
      <c r="I195" s="183" t="s">
        <v>81</v>
      </c>
      <c r="J195" s="370">
        <f t="shared" ref="J195:J202" si="77">IF(I195="*",G195,0)</f>
        <v>7</v>
      </c>
      <c r="K195" s="370">
        <f t="shared" ref="K195:K202" si="78">IF(I195="**",G195,0)</f>
        <v>0</v>
      </c>
      <c r="L195" s="123"/>
      <c r="M195" s="10"/>
      <c r="N195" s="10"/>
      <c r="O195" s="10"/>
      <c r="P195" s="651"/>
      <c r="Q195" s="651"/>
      <c r="R195" s="651"/>
      <c r="S195" s="651"/>
      <c r="T195" s="651"/>
      <c r="U195" s="651"/>
    </row>
    <row r="196" spans="1:26" ht="12.75" customHeight="1" x14ac:dyDescent="0.2">
      <c r="A196" s="315" t="s">
        <v>659</v>
      </c>
      <c r="B196" s="185" t="s">
        <v>660</v>
      </c>
      <c r="C196" s="316">
        <v>30</v>
      </c>
      <c r="D196" s="316">
        <v>36</v>
      </c>
      <c r="E196" s="316">
        <v>28</v>
      </c>
      <c r="F196" s="316">
        <v>4</v>
      </c>
      <c r="G196" s="79"/>
      <c r="H196" s="153"/>
      <c r="I196" s="183"/>
      <c r="J196" s="370">
        <f t="shared" si="77"/>
        <v>0</v>
      </c>
      <c r="K196" s="370">
        <f t="shared" si="78"/>
        <v>0</v>
      </c>
      <c r="L196" s="123"/>
      <c r="M196" s="10"/>
      <c r="N196" s="10"/>
      <c r="O196" s="10"/>
      <c r="P196" s="651"/>
      <c r="Q196" s="651"/>
      <c r="R196" s="651"/>
      <c r="S196" s="651"/>
      <c r="T196" s="651"/>
      <c r="U196" s="651"/>
      <c r="V196" s="651"/>
      <c r="W196" s="651"/>
      <c r="X196" s="651"/>
      <c r="Y196" s="651"/>
      <c r="Z196" s="651"/>
    </row>
    <row r="197" spans="1:26" ht="12.75" customHeight="1" x14ac:dyDescent="0.2">
      <c r="A197" s="315" t="s">
        <v>373</v>
      </c>
      <c r="B197" s="128" t="s">
        <v>783</v>
      </c>
      <c r="C197" s="900">
        <v>12</v>
      </c>
      <c r="D197" s="316">
        <v>12</v>
      </c>
      <c r="E197" s="901">
        <v>12</v>
      </c>
      <c r="F197" s="79"/>
      <c r="G197" s="79"/>
      <c r="H197" s="153"/>
      <c r="I197" s="183"/>
      <c r="J197" s="370">
        <f t="shared" si="77"/>
        <v>0</v>
      </c>
      <c r="K197" s="370">
        <f t="shared" si="78"/>
        <v>0</v>
      </c>
      <c r="L197" s="123"/>
      <c r="M197" s="10"/>
      <c r="N197" s="10"/>
      <c r="O197" s="10"/>
      <c r="P197" s="651"/>
      <c r="Q197" s="651"/>
      <c r="R197" s="651"/>
      <c r="S197" s="651"/>
      <c r="T197" s="651"/>
      <c r="U197" s="651"/>
      <c r="V197" s="651"/>
      <c r="W197" s="651"/>
      <c r="X197" s="651"/>
      <c r="Y197" s="651"/>
      <c r="Z197" s="651"/>
    </row>
    <row r="198" spans="1:26" ht="12.75" customHeight="1" x14ac:dyDescent="0.2">
      <c r="A198" s="315" t="s">
        <v>662</v>
      </c>
      <c r="B198" s="128" t="s">
        <v>663</v>
      </c>
      <c r="C198" s="316">
        <v>20</v>
      </c>
      <c r="D198" s="316">
        <v>10</v>
      </c>
      <c r="E198" s="316">
        <v>20</v>
      </c>
      <c r="F198" s="316">
        <v>10</v>
      </c>
      <c r="G198" s="79"/>
      <c r="H198" s="255">
        <v>10</v>
      </c>
      <c r="I198" s="183"/>
      <c r="J198" s="370">
        <f t="shared" si="77"/>
        <v>0</v>
      </c>
      <c r="K198" s="370">
        <f t="shared" si="78"/>
        <v>0</v>
      </c>
      <c r="L198" s="123"/>
      <c r="M198" s="10"/>
      <c r="N198" s="10"/>
      <c r="O198" s="10"/>
      <c r="P198" s="651"/>
      <c r="Q198" s="651"/>
      <c r="R198" s="651"/>
      <c r="S198" s="651"/>
      <c r="T198" s="651"/>
    </row>
    <row r="199" spans="1:26" ht="12.75" customHeight="1" x14ac:dyDescent="0.2">
      <c r="A199" s="315" t="s">
        <v>352</v>
      </c>
      <c r="B199" s="128" t="s">
        <v>664</v>
      </c>
      <c r="C199" s="316">
        <v>10</v>
      </c>
      <c r="D199" s="316">
        <v>10</v>
      </c>
      <c r="E199" s="316"/>
      <c r="F199" s="316">
        <v>10</v>
      </c>
      <c r="G199" s="316">
        <v>5</v>
      </c>
      <c r="H199" s="153"/>
      <c r="I199" s="889" t="s">
        <v>69</v>
      </c>
      <c r="J199" s="370">
        <f t="shared" si="77"/>
        <v>0</v>
      </c>
      <c r="K199" s="370">
        <f t="shared" si="78"/>
        <v>5</v>
      </c>
      <c r="L199" s="123"/>
      <c r="M199" s="10"/>
      <c r="N199" s="10"/>
      <c r="O199" s="10"/>
      <c r="P199" s="651"/>
      <c r="Q199" s="651"/>
      <c r="R199" s="651"/>
      <c r="S199" s="651"/>
      <c r="T199" s="651"/>
    </row>
    <row r="200" spans="1:26" ht="12.75" customHeight="1" x14ac:dyDescent="0.2">
      <c r="A200" s="315" t="s">
        <v>354</v>
      </c>
      <c r="B200" s="128" t="s">
        <v>664</v>
      </c>
      <c r="C200" s="316">
        <v>25</v>
      </c>
      <c r="D200" s="316">
        <v>25</v>
      </c>
      <c r="E200" s="316">
        <v>35</v>
      </c>
      <c r="F200" s="693">
        <v>15</v>
      </c>
      <c r="G200" s="316">
        <v>5</v>
      </c>
      <c r="H200" s="153"/>
      <c r="I200" s="889" t="s">
        <v>69</v>
      </c>
      <c r="J200" s="370">
        <f t="shared" si="77"/>
        <v>0</v>
      </c>
      <c r="K200" s="370">
        <f t="shared" si="78"/>
        <v>5</v>
      </c>
      <c r="L200" s="123"/>
      <c r="M200" s="10"/>
      <c r="N200" s="10"/>
      <c r="O200" s="10"/>
      <c r="P200" s="651"/>
      <c r="Q200" s="651"/>
      <c r="R200" s="651"/>
      <c r="S200" s="651"/>
      <c r="T200" s="651"/>
    </row>
    <row r="201" spans="1:26" ht="12.75" customHeight="1" x14ac:dyDescent="0.2">
      <c r="A201" s="315" t="s">
        <v>269</v>
      </c>
      <c r="B201" s="128" t="s">
        <v>665</v>
      </c>
      <c r="C201" s="316">
        <v>40</v>
      </c>
      <c r="D201" s="316">
        <v>20</v>
      </c>
      <c r="E201" s="316">
        <v>40</v>
      </c>
      <c r="F201" s="316">
        <v>40</v>
      </c>
      <c r="G201" s="53">
        <v>25</v>
      </c>
      <c r="H201" s="255">
        <v>10</v>
      </c>
      <c r="I201" s="183" t="s">
        <v>81</v>
      </c>
      <c r="J201" s="370">
        <f t="shared" si="77"/>
        <v>25</v>
      </c>
      <c r="K201" s="370">
        <f t="shared" si="78"/>
        <v>0</v>
      </c>
      <c r="L201" s="123"/>
      <c r="M201" s="10"/>
      <c r="N201" s="10"/>
      <c r="O201" s="10"/>
      <c r="P201" s="651"/>
      <c r="Q201" s="651"/>
      <c r="R201" s="651"/>
      <c r="S201" s="651"/>
      <c r="T201" s="651"/>
    </row>
    <row r="202" spans="1:26" ht="12.75" customHeight="1" x14ac:dyDescent="0.2">
      <c r="A202" s="315" t="s">
        <v>666</v>
      </c>
      <c r="B202" s="128" t="s">
        <v>667</v>
      </c>
      <c r="C202" s="316">
        <v>20</v>
      </c>
      <c r="D202" s="316">
        <v>10</v>
      </c>
      <c r="E202" s="316">
        <v>20</v>
      </c>
      <c r="F202" s="316">
        <v>10</v>
      </c>
      <c r="G202" s="101"/>
      <c r="H202" s="255">
        <v>10</v>
      </c>
      <c r="I202" s="183"/>
      <c r="J202" s="370">
        <f t="shared" si="77"/>
        <v>0</v>
      </c>
      <c r="K202" s="370">
        <f t="shared" si="78"/>
        <v>0</v>
      </c>
      <c r="L202" s="123"/>
      <c r="M202" s="10"/>
      <c r="N202" s="10"/>
      <c r="O202" s="10"/>
      <c r="P202" s="651"/>
      <c r="Q202" s="651"/>
      <c r="R202" s="651"/>
      <c r="S202" s="651"/>
      <c r="T202" s="651"/>
    </row>
    <row r="203" spans="1:26" ht="12.75" customHeight="1" x14ac:dyDescent="0.2">
      <c r="A203" s="315" t="s">
        <v>668</v>
      </c>
      <c r="B203" s="128" t="s">
        <v>669</v>
      </c>
      <c r="C203" s="316">
        <v>20</v>
      </c>
      <c r="D203" s="316">
        <v>15</v>
      </c>
      <c r="E203" s="316">
        <v>20</v>
      </c>
      <c r="F203" s="316">
        <v>15</v>
      </c>
      <c r="G203" s="101"/>
      <c r="H203" s="153"/>
      <c r="I203" s="183"/>
      <c r="J203" s="370"/>
      <c r="K203" s="370"/>
      <c r="L203" s="123"/>
      <c r="M203" s="10"/>
      <c r="N203" s="10"/>
      <c r="O203" s="10"/>
      <c r="P203" s="651"/>
      <c r="Q203" s="651"/>
      <c r="R203" s="651"/>
      <c r="S203" s="651"/>
      <c r="T203" s="651"/>
    </row>
    <row r="204" spans="1:26" ht="12.75" customHeight="1" x14ac:dyDescent="0.2">
      <c r="A204" s="315" t="s">
        <v>327</v>
      </c>
      <c r="B204" s="185" t="s">
        <v>670</v>
      </c>
      <c r="C204" s="316">
        <v>12</v>
      </c>
      <c r="D204" s="316">
        <v>12</v>
      </c>
      <c r="E204" s="316">
        <v>12</v>
      </c>
      <c r="F204" s="316">
        <v>6</v>
      </c>
      <c r="G204" s="101"/>
      <c r="H204" s="153"/>
      <c r="I204" s="183"/>
      <c r="J204" s="370">
        <f t="shared" ref="J204:J212" si="79">IF(I204="*",G204,0)</f>
        <v>0</v>
      </c>
      <c r="K204" s="370">
        <f t="shared" ref="K204:K212" si="80">IF(I204="**",G204,0)</f>
        <v>0</v>
      </c>
      <c r="L204" s="123"/>
      <c r="M204" s="10"/>
      <c r="N204" s="10"/>
      <c r="O204" s="10"/>
      <c r="P204" s="651"/>
      <c r="Q204" s="651"/>
      <c r="R204" s="651"/>
      <c r="S204" s="651"/>
      <c r="T204" s="651"/>
    </row>
    <row r="205" spans="1:26" ht="12.75" customHeight="1" x14ac:dyDescent="0.2">
      <c r="A205" s="315" t="s">
        <v>699</v>
      </c>
      <c r="B205" s="185" t="s">
        <v>700</v>
      </c>
      <c r="C205" s="316">
        <v>10</v>
      </c>
      <c r="D205" s="316">
        <v>10</v>
      </c>
      <c r="E205" s="316">
        <v>15</v>
      </c>
      <c r="F205" s="316">
        <v>15</v>
      </c>
      <c r="G205" s="79"/>
      <c r="H205" s="153"/>
      <c r="I205" s="183"/>
      <c r="J205" s="370">
        <f t="shared" si="79"/>
        <v>0</v>
      </c>
      <c r="K205" s="370">
        <f t="shared" si="80"/>
        <v>0</v>
      </c>
      <c r="L205" s="123"/>
      <c r="M205" s="10"/>
      <c r="N205" s="10"/>
      <c r="O205" s="10"/>
      <c r="P205" s="651"/>
      <c r="Q205" s="651"/>
      <c r="R205" s="651"/>
      <c r="S205" s="651"/>
      <c r="T205" s="651"/>
    </row>
    <row r="206" spans="1:26" ht="12.75" customHeight="1" x14ac:dyDescent="0.2">
      <c r="A206" s="315" t="s">
        <v>272</v>
      </c>
      <c r="B206" s="128" t="s">
        <v>671</v>
      </c>
      <c r="C206" s="900">
        <v>20</v>
      </c>
      <c r="D206" s="316">
        <v>20</v>
      </c>
      <c r="E206" s="901">
        <v>40</v>
      </c>
      <c r="F206" s="316">
        <v>28</v>
      </c>
      <c r="G206" s="53">
        <v>20</v>
      </c>
      <c r="H206" s="255">
        <v>20</v>
      </c>
      <c r="I206" s="183" t="s">
        <v>81</v>
      </c>
      <c r="J206" s="370">
        <f t="shared" si="79"/>
        <v>20</v>
      </c>
      <c r="K206" s="370">
        <f t="shared" si="80"/>
        <v>0</v>
      </c>
      <c r="L206" s="123"/>
      <c r="M206" s="10"/>
      <c r="N206" s="10"/>
      <c r="O206" s="10"/>
      <c r="P206" s="651"/>
      <c r="Q206" s="651"/>
      <c r="R206" s="651"/>
      <c r="S206" s="651"/>
      <c r="T206" s="651"/>
    </row>
    <row r="207" spans="1:26" ht="12.75" customHeight="1" x14ac:dyDescent="0.2">
      <c r="A207" s="315" t="s">
        <v>784</v>
      </c>
      <c r="B207" s="128" t="s">
        <v>785</v>
      </c>
      <c r="C207" s="900">
        <v>16</v>
      </c>
      <c r="D207" s="316">
        <v>0</v>
      </c>
      <c r="E207" s="901">
        <v>59</v>
      </c>
      <c r="F207" s="316">
        <v>68</v>
      </c>
      <c r="G207" s="316">
        <v>7</v>
      </c>
      <c r="H207" s="255">
        <v>4</v>
      </c>
      <c r="I207" s="889" t="s">
        <v>69</v>
      </c>
      <c r="J207" s="370">
        <f t="shared" si="79"/>
        <v>0</v>
      </c>
      <c r="K207" s="370">
        <f t="shared" si="80"/>
        <v>7</v>
      </c>
      <c r="L207" s="123"/>
      <c r="M207" s="10"/>
      <c r="N207" s="10"/>
      <c r="O207" s="10"/>
      <c r="P207" s="651"/>
      <c r="Q207" s="651"/>
      <c r="R207" s="651"/>
      <c r="S207" s="651"/>
      <c r="T207" s="651"/>
      <c r="U207" s="651"/>
    </row>
    <row r="208" spans="1:26" ht="12.75" customHeight="1" x14ac:dyDescent="0.2">
      <c r="A208" s="315" t="s">
        <v>673</v>
      </c>
      <c r="B208" s="185" t="s">
        <v>674</v>
      </c>
      <c r="C208" s="900">
        <v>10</v>
      </c>
      <c r="D208" s="316">
        <v>10</v>
      </c>
      <c r="E208" s="901">
        <v>20</v>
      </c>
      <c r="F208" s="316">
        <v>20</v>
      </c>
      <c r="G208" s="53">
        <v>15</v>
      </c>
      <c r="H208" s="153"/>
      <c r="I208" s="889" t="s">
        <v>69</v>
      </c>
      <c r="J208" s="370">
        <f t="shared" si="79"/>
        <v>0</v>
      </c>
      <c r="K208" s="370">
        <f t="shared" si="80"/>
        <v>15</v>
      </c>
      <c r="L208" s="123"/>
      <c r="M208" s="10"/>
      <c r="N208" s="10"/>
      <c r="O208" s="10"/>
      <c r="P208" s="651"/>
      <c r="Q208" s="651"/>
      <c r="R208" s="651"/>
      <c r="S208" s="651"/>
      <c r="T208" s="651"/>
      <c r="U208" s="651"/>
      <c r="V208" s="651"/>
      <c r="W208" s="651"/>
      <c r="X208" s="651"/>
      <c r="Y208" s="651"/>
      <c r="Z208" s="651"/>
    </row>
    <row r="209" spans="1:26" ht="12.75" customHeight="1" x14ac:dyDescent="0.2">
      <c r="A209" s="315" t="s">
        <v>725</v>
      </c>
      <c r="B209" s="128" t="s">
        <v>676</v>
      </c>
      <c r="C209" s="900">
        <v>7</v>
      </c>
      <c r="D209" s="316">
        <v>8</v>
      </c>
      <c r="E209" s="901">
        <v>7</v>
      </c>
      <c r="F209" s="316">
        <v>8</v>
      </c>
      <c r="G209" s="79"/>
      <c r="H209" s="255">
        <v>5</v>
      </c>
      <c r="I209" s="183"/>
      <c r="J209" s="370">
        <f t="shared" si="79"/>
        <v>0</v>
      </c>
      <c r="K209" s="370">
        <f t="shared" si="80"/>
        <v>0</v>
      </c>
      <c r="L209" s="123"/>
      <c r="M209" s="10"/>
      <c r="N209" s="10"/>
      <c r="O209" s="10"/>
      <c r="P209" s="651"/>
      <c r="Q209" s="651"/>
      <c r="R209" s="651"/>
      <c r="S209" s="651"/>
      <c r="T209" s="651"/>
    </row>
    <row r="210" spans="1:26" ht="12.75" customHeight="1" x14ac:dyDescent="0.2">
      <c r="A210" s="315" t="s">
        <v>677</v>
      </c>
      <c r="B210" s="128" t="s">
        <v>678</v>
      </c>
      <c r="C210" s="900">
        <v>5</v>
      </c>
      <c r="D210" s="316">
        <v>35</v>
      </c>
      <c r="E210" s="901">
        <v>0</v>
      </c>
      <c r="F210" s="316">
        <v>5</v>
      </c>
      <c r="G210" s="101"/>
      <c r="H210" s="153"/>
      <c r="I210" s="183"/>
      <c r="J210" s="370">
        <f t="shared" si="79"/>
        <v>0</v>
      </c>
      <c r="K210" s="370">
        <f t="shared" si="80"/>
        <v>0</v>
      </c>
      <c r="L210" s="123"/>
      <c r="M210" s="10"/>
      <c r="N210" s="10"/>
      <c r="O210" s="10"/>
      <c r="P210" s="651"/>
      <c r="Q210" s="651"/>
      <c r="R210" s="651"/>
      <c r="S210" s="651"/>
      <c r="T210" s="651"/>
    </row>
    <row r="211" spans="1:26" ht="12.75" customHeight="1" x14ac:dyDescent="0.2">
      <c r="A211" s="315" t="s">
        <v>679</v>
      </c>
      <c r="B211" s="128" t="s">
        <v>680</v>
      </c>
      <c r="C211" s="900">
        <v>12</v>
      </c>
      <c r="D211" s="900">
        <v>10</v>
      </c>
      <c r="E211" s="316">
        <v>10</v>
      </c>
      <c r="F211" s="316">
        <v>8</v>
      </c>
      <c r="G211" s="316">
        <v>6</v>
      </c>
      <c r="H211" s="153"/>
      <c r="I211" s="183" t="s">
        <v>81</v>
      </c>
      <c r="J211" s="370">
        <f t="shared" si="79"/>
        <v>6</v>
      </c>
      <c r="K211" s="370">
        <f t="shared" si="80"/>
        <v>0</v>
      </c>
      <c r="L211" s="123"/>
      <c r="M211" s="10"/>
      <c r="N211" s="10"/>
      <c r="O211" s="10"/>
      <c r="P211" s="651"/>
      <c r="Q211" s="651"/>
      <c r="R211" s="651"/>
      <c r="S211" s="651"/>
      <c r="T211" s="651"/>
    </row>
    <row r="212" spans="1:26" ht="12.75" customHeight="1" x14ac:dyDescent="0.2">
      <c r="A212" s="651" t="s">
        <v>560</v>
      </c>
      <c r="B212" s="128" t="s">
        <v>756</v>
      </c>
      <c r="C212" s="899"/>
      <c r="D212" s="899"/>
      <c r="E212" s="79"/>
      <c r="F212" s="316">
        <v>7</v>
      </c>
      <c r="G212" s="79"/>
      <c r="H212" s="186"/>
      <c r="I212" s="183"/>
      <c r="J212" s="370">
        <f t="shared" si="79"/>
        <v>0</v>
      </c>
      <c r="K212" s="370">
        <f t="shared" si="80"/>
        <v>0</v>
      </c>
      <c r="L212" s="123"/>
      <c r="M212" s="10"/>
      <c r="N212" s="10"/>
      <c r="O212" s="10"/>
      <c r="P212" s="651"/>
      <c r="Q212" s="651"/>
      <c r="R212" s="651"/>
      <c r="S212" s="651"/>
      <c r="T212" s="651"/>
    </row>
    <row r="213" spans="1:26" ht="12.75" customHeight="1" x14ac:dyDescent="0.2">
      <c r="A213" s="651" t="s">
        <v>682</v>
      </c>
      <c r="B213" s="128" t="s">
        <v>683</v>
      </c>
      <c r="C213" s="900">
        <v>14</v>
      </c>
      <c r="D213" s="900">
        <v>12</v>
      </c>
      <c r="E213" s="316">
        <v>14</v>
      </c>
      <c r="F213" s="316">
        <v>10</v>
      </c>
      <c r="G213" s="79"/>
      <c r="H213" s="186"/>
      <c r="I213" s="183"/>
      <c r="J213" s="370"/>
      <c r="K213" s="370"/>
      <c r="L213" s="123"/>
      <c r="M213" s="10"/>
      <c r="N213" s="10"/>
      <c r="O213" s="10"/>
      <c r="P213" s="651"/>
      <c r="Q213" s="651"/>
      <c r="R213" s="651"/>
      <c r="S213" s="651"/>
      <c r="T213" s="651"/>
      <c r="U213" s="651"/>
    </row>
    <row r="214" spans="1:26" ht="12.75" customHeight="1" x14ac:dyDescent="0.25">
      <c r="A214" s="651"/>
      <c r="B214" s="228" t="s">
        <v>780</v>
      </c>
      <c r="C214" s="16">
        <f t="shared" ref="C214:F214" si="81">SUM(C187:C213)</f>
        <v>458</v>
      </c>
      <c r="D214" s="16">
        <f t="shared" si="81"/>
        <v>427</v>
      </c>
      <c r="E214" s="16">
        <f t="shared" si="81"/>
        <v>552</v>
      </c>
      <c r="F214" s="16">
        <f t="shared" si="81"/>
        <v>421</v>
      </c>
      <c r="G214" s="16">
        <f t="shared" ref="G214:H214" si="82">SUM(G187:G212)</f>
        <v>90</v>
      </c>
      <c r="H214" s="232">
        <f t="shared" si="82"/>
        <v>72</v>
      </c>
      <c r="I214" s="711"/>
      <c r="J214" s="370">
        <f>IF(I214="*",G214,0)</f>
        <v>0</v>
      </c>
      <c r="K214" s="370">
        <f>IF(I214="**",G214,0)</f>
        <v>0</v>
      </c>
      <c r="L214" s="123"/>
      <c r="M214" s="10"/>
      <c r="N214" s="10"/>
      <c r="O214" s="10"/>
      <c r="P214" s="651"/>
      <c r="Q214" s="651"/>
      <c r="R214" s="651"/>
      <c r="S214" s="651"/>
      <c r="T214" s="651"/>
      <c r="U214" s="651"/>
      <c r="V214" s="651"/>
      <c r="W214" s="651"/>
      <c r="X214" s="651"/>
      <c r="Y214" s="651"/>
      <c r="Z214" s="651"/>
    </row>
    <row r="215" spans="1:26" ht="12.75" customHeight="1" x14ac:dyDescent="0.2">
      <c r="A215" s="651"/>
      <c r="B215" s="108"/>
      <c r="C215" s="245">
        <f t="shared" ref="C215:E215" si="83">SUM(C214,C185)</f>
        <v>613</v>
      </c>
      <c r="D215" s="245">
        <f t="shared" si="83"/>
        <v>574</v>
      </c>
      <c r="E215" s="245">
        <f t="shared" si="83"/>
        <v>714</v>
      </c>
      <c r="F215" s="245"/>
      <c r="G215" s="245"/>
      <c r="H215" s="256">
        <f>SUM(H214,H185,H169,H129,I124,H71,H62,H56,H45,H33,H12)</f>
        <v>368</v>
      </c>
      <c r="I215" s="183"/>
      <c r="J215" s="370">
        <f t="shared" ref="J215:K215" si="84">SUM(J132:J214)</f>
        <v>154</v>
      </c>
      <c r="K215" s="370">
        <f t="shared" si="84"/>
        <v>57</v>
      </c>
      <c r="L215" s="123"/>
      <c r="M215" s="10"/>
      <c r="N215" s="10"/>
      <c r="O215" s="10"/>
      <c r="P215" s="651"/>
      <c r="Q215" s="651"/>
      <c r="R215" s="651"/>
      <c r="S215" s="651"/>
      <c r="T215" s="651"/>
    </row>
    <row r="216" spans="1:26" ht="12.75" customHeight="1" x14ac:dyDescent="0.2">
      <c r="A216" s="651"/>
      <c r="B216" s="228" t="s">
        <v>786</v>
      </c>
      <c r="C216" s="16">
        <f t="shared" ref="C216:G216" si="85">C214+C185+C169+C129</f>
        <v>1136</v>
      </c>
      <c r="D216" s="16">
        <f t="shared" si="85"/>
        <v>1018</v>
      </c>
      <c r="E216" s="16">
        <f t="shared" si="85"/>
        <v>1406</v>
      </c>
      <c r="F216" s="16">
        <f t="shared" si="85"/>
        <v>1348</v>
      </c>
      <c r="G216" s="16">
        <f t="shared" si="85"/>
        <v>260</v>
      </c>
      <c r="H216" s="16">
        <f>H214+H129+H172+H169+H185</f>
        <v>271</v>
      </c>
      <c r="I216" s="711"/>
      <c r="J216" s="370"/>
      <c r="K216" s="370"/>
      <c r="L216" s="189"/>
      <c r="M216" s="10"/>
      <c r="N216" s="10"/>
      <c r="O216" s="10"/>
      <c r="P216" s="651"/>
      <c r="Q216" s="651"/>
      <c r="R216" s="651"/>
      <c r="S216" s="651"/>
      <c r="T216" s="651"/>
    </row>
    <row r="217" spans="1:26" ht="12.75" customHeight="1" x14ac:dyDescent="0.2">
      <c r="A217" s="651"/>
      <c r="B217" s="46"/>
      <c r="C217" s="654"/>
      <c r="D217" s="651"/>
      <c r="E217" s="651"/>
      <c r="F217" s="10"/>
      <c r="G217" s="598"/>
      <c r="H217" s="877"/>
      <c r="I217" s="183"/>
      <c r="J217" s="121"/>
      <c r="K217" s="121"/>
      <c r="L217" s="124"/>
      <c r="M217" s="10"/>
      <c r="N217" s="10"/>
      <c r="O217" s="10"/>
      <c r="P217" s="651"/>
      <c r="Q217" s="651"/>
      <c r="R217" s="651"/>
      <c r="S217" s="651"/>
      <c r="T217" s="651"/>
    </row>
    <row r="218" spans="1:26" ht="15" customHeight="1" x14ac:dyDescent="0.25">
      <c r="A218" s="1682"/>
      <c r="B218" s="1623"/>
      <c r="C218" s="140"/>
      <c r="D218" s="257"/>
      <c r="E218" s="651"/>
      <c r="F218" s="10"/>
      <c r="G218" s="598"/>
      <c r="H218" s="877"/>
      <c r="I218" s="1"/>
      <c r="J218" s="124"/>
      <c r="K218" s="124"/>
      <c r="L218" s="124"/>
      <c r="M218" s="10"/>
      <c r="N218" s="10"/>
      <c r="O218" s="10"/>
      <c r="P218" s="651"/>
      <c r="Q218" s="651"/>
      <c r="R218" s="651"/>
      <c r="S218" s="651"/>
      <c r="T218" s="651"/>
    </row>
    <row r="219" spans="1:26" ht="15.75" customHeight="1" x14ac:dyDescent="0.2">
      <c r="A219" s="651"/>
      <c r="B219" s="46"/>
      <c r="C219" s="1641"/>
      <c r="D219" s="651"/>
      <c r="E219" s="651"/>
      <c r="F219" s="191" t="s">
        <v>9</v>
      </c>
      <c r="G219" s="598" t="s">
        <v>81</v>
      </c>
      <c r="H219" s="1484" t="s">
        <v>390</v>
      </c>
      <c r="I219" s="1623"/>
      <c r="J219" s="1623"/>
      <c r="K219" s="1623"/>
      <c r="L219" s="124">
        <f>K216+K71+K129</f>
        <v>0</v>
      </c>
      <c r="M219" s="10"/>
      <c r="N219" s="10"/>
      <c r="O219" s="10"/>
      <c r="P219" s="651"/>
      <c r="Q219" s="651"/>
      <c r="R219" s="651"/>
      <c r="S219" s="651"/>
      <c r="T219" s="651"/>
    </row>
    <row r="220" spans="1:26" ht="15" customHeight="1" x14ac:dyDescent="0.2">
      <c r="A220" s="651"/>
      <c r="B220" s="46"/>
      <c r="C220" s="1623"/>
      <c r="D220" s="651"/>
      <c r="E220" s="651"/>
      <c r="F220" s="192"/>
      <c r="G220" s="598" t="s">
        <v>69</v>
      </c>
      <c r="H220" s="1484" t="s">
        <v>391</v>
      </c>
      <c r="I220" s="1623"/>
      <c r="J220" s="1623"/>
      <c r="K220" s="1623"/>
      <c r="L220" s="124"/>
      <c r="M220" s="10"/>
      <c r="N220" s="10"/>
      <c r="O220" s="10"/>
      <c r="P220" s="651"/>
      <c r="Q220" s="651"/>
      <c r="R220" s="651"/>
      <c r="S220" s="651"/>
      <c r="T220" s="651"/>
    </row>
    <row r="221" spans="1:26" ht="12.75" customHeight="1" x14ac:dyDescent="0.2">
      <c r="A221" s="651"/>
      <c r="B221" s="46"/>
      <c r="C221" s="1623"/>
      <c r="D221" s="651"/>
      <c r="E221" s="651"/>
      <c r="F221" s="651"/>
      <c r="G221" s="651"/>
      <c r="H221" s="651"/>
      <c r="I221" s="8"/>
      <c r="J221" s="124"/>
      <c r="K221" s="124"/>
      <c r="L221" s="124"/>
      <c r="M221" s="10"/>
      <c r="N221" s="10"/>
      <c r="O221" s="10"/>
      <c r="P221" s="651"/>
      <c r="Q221" s="651"/>
      <c r="R221" s="651"/>
      <c r="S221" s="651"/>
      <c r="T221" s="651"/>
    </row>
    <row r="222" spans="1:26" ht="12.75" customHeight="1" x14ac:dyDescent="0.2">
      <c r="A222" s="651"/>
      <c r="B222" s="46"/>
      <c r="C222" s="1623"/>
      <c r="D222" s="651"/>
      <c r="E222" s="651"/>
      <c r="F222" s="10"/>
      <c r="G222" s="598"/>
      <c r="H222" s="877"/>
      <c r="I222" s="1"/>
      <c r="J222" s="124"/>
      <c r="K222" s="124"/>
      <c r="L222" s="124"/>
      <c r="M222" s="10"/>
      <c r="N222" s="10"/>
      <c r="O222" s="10"/>
      <c r="P222" s="651"/>
      <c r="Q222" s="651"/>
      <c r="R222" s="651"/>
      <c r="S222" s="651"/>
      <c r="T222" s="651"/>
    </row>
    <row r="223" spans="1:26" ht="12.75" customHeight="1" x14ac:dyDescent="0.2">
      <c r="A223" s="10"/>
      <c r="B223" s="10"/>
      <c r="C223" s="651"/>
      <c r="D223" s="651"/>
      <c r="E223" s="651"/>
      <c r="F223" s="193" t="s">
        <v>797</v>
      </c>
      <c r="G223" s="148"/>
      <c r="H223" s="1"/>
      <c r="I223" s="1"/>
      <c r="J223" s="124"/>
      <c r="K223" s="124"/>
      <c r="L223" s="124"/>
      <c r="M223" s="10"/>
      <c r="N223" s="10"/>
      <c r="O223" s="10"/>
      <c r="P223" s="651"/>
      <c r="Q223" s="651"/>
      <c r="R223" s="651"/>
      <c r="S223" s="651"/>
      <c r="T223" s="651"/>
    </row>
    <row r="224" spans="1:26" ht="12.75" customHeight="1" x14ac:dyDescent="0.2">
      <c r="A224" s="105"/>
      <c r="B224" s="651"/>
      <c r="C224" s="651"/>
      <c r="D224" s="651"/>
      <c r="E224" s="651"/>
      <c r="F224" s="10"/>
      <c r="G224" s="598"/>
      <c r="H224" s="877"/>
      <c r="I224" s="1"/>
      <c r="J224" s="124"/>
      <c r="K224" s="124"/>
      <c r="L224" s="124"/>
      <c r="M224" s="10"/>
      <c r="N224" s="10"/>
      <c r="O224" s="10"/>
      <c r="P224" s="651"/>
      <c r="Q224" s="651"/>
      <c r="R224" s="651"/>
      <c r="S224" s="651"/>
      <c r="T224" s="651"/>
    </row>
    <row r="225" spans="1:20" ht="13.5" customHeight="1" x14ac:dyDescent="0.25">
      <c r="A225" s="651"/>
      <c r="B225" s="1485" t="s">
        <v>393</v>
      </c>
      <c r="C225" s="879" t="s">
        <v>5</v>
      </c>
      <c r="D225" s="879" t="s">
        <v>6</v>
      </c>
      <c r="E225" s="879" t="s">
        <v>7</v>
      </c>
      <c r="F225" s="879" t="s">
        <v>8</v>
      </c>
      <c r="G225" s="194" t="s">
        <v>9</v>
      </c>
      <c r="H225" s="194" t="s">
        <v>63</v>
      </c>
      <c r="I225" s="1"/>
      <c r="J225" s="124"/>
      <c r="K225" s="124"/>
      <c r="L225" s="124"/>
      <c r="M225" s="10"/>
      <c r="N225" s="10"/>
      <c r="O225" s="10"/>
      <c r="P225" s="651"/>
      <c r="Q225" s="651"/>
      <c r="R225" s="651"/>
      <c r="S225" s="651"/>
      <c r="T225" s="651"/>
    </row>
    <row r="226" spans="1:20" ht="13.5" customHeight="1" x14ac:dyDescent="0.25">
      <c r="A226" s="651"/>
      <c r="B226" s="1486"/>
      <c r="C226" s="195">
        <f>C5+SUM(C15:C17)+C33+C45+C71+C124+C216+C56+C6+C62</f>
        <v>4725</v>
      </c>
      <c r="D226" s="195">
        <f>D6+D7+D15+D16+D17+D33+D45+D71+D124+E124+D216++D56+D62</f>
        <v>3747</v>
      </c>
      <c r="E226" s="195">
        <f>E10+E11+E33+E45+E71+F124+E216+SUM(E59:E61)+E56</f>
        <v>3799</v>
      </c>
      <c r="F226" s="194">
        <f>F10+F11+F33+F45+F71+G124+F216+F56</f>
        <v>1915</v>
      </c>
      <c r="G226" s="194">
        <f>G216+H124+G71+G62+G56+G45+G33+G11+G10</f>
        <v>536</v>
      </c>
      <c r="H226" s="194">
        <f>H216+I124+H33+H56+H71</f>
        <v>368</v>
      </c>
      <c r="I226" s="1"/>
      <c r="J226" s="124"/>
      <c r="K226" s="124"/>
      <c r="L226" s="124"/>
      <c r="M226" s="10"/>
      <c r="N226" s="10"/>
      <c r="O226" s="10"/>
      <c r="P226" s="651"/>
      <c r="Q226" s="651"/>
      <c r="R226" s="651"/>
      <c r="S226" s="651"/>
      <c r="T226" s="651"/>
    </row>
    <row r="227" spans="1:20" ht="15" customHeight="1" x14ac:dyDescent="0.25">
      <c r="A227" s="651"/>
      <c r="B227" s="252" t="s">
        <v>789</v>
      </c>
      <c r="C227" s="913"/>
      <c r="D227" s="913"/>
      <c r="E227" s="913"/>
      <c r="F227" s="913"/>
      <c r="G227" s="918"/>
      <c r="H227" s="877"/>
      <c r="I227" s="1"/>
      <c r="J227" s="124"/>
      <c r="K227" s="124"/>
      <c r="L227" s="124"/>
      <c r="M227" s="10"/>
      <c r="N227" s="10"/>
      <c r="O227" s="10"/>
      <c r="P227" s="651"/>
      <c r="Q227" s="651"/>
      <c r="R227" s="651"/>
      <c r="S227" s="651"/>
      <c r="T227" s="651"/>
    </row>
    <row r="228" spans="1:20" ht="15" hidden="1" customHeight="1" x14ac:dyDescent="0.2">
      <c r="A228" s="651"/>
      <c r="B228" s="651"/>
      <c r="C228" s="10"/>
      <c r="D228" s="10"/>
      <c r="E228" s="10"/>
      <c r="F228" s="258" t="s">
        <v>790</v>
      </c>
      <c r="G228" s="598"/>
      <c r="H228" s="877"/>
      <c r="I228" s="1"/>
      <c r="J228" s="124"/>
      <c r="K228" s="124"/>
      <c r="L228" s="124"/>
      <c r="M228" s="10"/>
      <c r="N228" s="10"/>
      <c r="O228" s="10"/>
      <c r="P228" s="651"/>
      <c r="Q228" s="651"/>
      <c r="R228" s="651"/>
      <c r="S228" s="651"/>
      <c r="T228" s="651"/>
    </row>
    <row r="229" spans="1:20" ht="14.25" hidden="1" customHeight="1" x14ac:dyDescent="0.2">
      <c r="A229" s="651"/>
      <c r="B229" s="651"/>
      <c r="C229" s="10"/>
      <c r="D229" s="10"/>
      <c r="E229" s="10"/>
      <c r="F229" s="10"/>
      <c r="G229" s="598"/>
      <c r="H229" s="877"/>
      <c r="I229" s="1"/>
      <c r="J229" s="124"/>
      <c r="K229" s="124"/>
      <c r="L229" s="124"/>
      <c r="M229" s="10"/>
      <c r="N229" s="10"/>
      <c r="O229" s="10"/>
      <c r="P229" s="651"/>
      <c r="Q229" s="651"/>
      <c r="R229" s="651"/>
      <c r="S229" s="651"/>
      <c r="T229" s="651"/>
    </row>
    <row r="230" spans="1:20" ht="12.75" customHeight="1" x14ac:dyDescent="0.2">
      <c r="A230" s="10"/>
      <c r="B230" s="10"/>
      <c r="C230" s="10"/>
      <c r="D230" s="10" t="s">
        <v>791</v>
      </c>
      <c r="E230" s="10"/>
      <c r="F230" s="10"/>
      <c r="G230" s="877"/>
      <c r="H230" s="10"/>
      <c r="I230" s="877"/>
      <c r="J230" s="124"/>
      <c r="K230" s="124"/>
      <c r="L230" s="651"/>
      <c r="M230" s="10"/>
      <c r="N230" s="10"/>
      <c r="O230" s="10"/>
      <c r="P230" s="651"/>
      <c r="Q230" s="651"/>
      <c r="R230" s="651"/>
      <c r="S230" s="651"/>
      <c r="T230" s="651"/>
    </row>
    <row r="231" spans="1:20" ht="14.25" customHeight="1" x14ac:dyDescent="0.2">
      <c r="A231" s="124"/>
      <c r="B231" s="10"/>
      <c r="C231" s="10"/>
      <c r="D231" s="10" t="s">
        <v>394</v>
      </c>
      <c r="E231" s="651"/>
      <c r="F231" s="651"/>
      <c r="G231" s="651"/>
      <c r="H231" s="651"/>
      <c r="I231" s="651"/>
      <c r="J231" s="651"/>
      <c r="K231" s="651"/>
      <c r="L231" s="651"/>
      <c r="M231" s="10"/>
      <c r="N231" s="10"/>
      <c r="O231" s="10"/>
      <c r="P231" s="651"/>
      <c r="Q231" s="651"/>
      <c r="R231" s="651"/>
      <c r="S231" s="651"/>
      <c r="T231" s="651"/>
    </row>
    <row r="232" spans="1:20" ht="12.75" customHeight="1" x14ac:dyDescent="0.2">
      <c r="A232" s="124"/>
      <c r="B232" s="10"/>
      <c r="C232" s="10"/>
      <c r="D232" s="10" t="s">
        <v>395</v>
      </c>
      <c r="E232" s="651"/>
      <c r="F232" s="651"/>
      <c r="G232" s="651"/>
      <c r="H232" s="651"/>
      <c r="I232" s="651"/>
      <c r="J232" s="651"/>
      <c r="K232" s="651"/>
      <c r="L232" s="651"/>
      <c r="M232" s="10"/>
      <c r="N232" s="10"/>
      <c r="O232" s="10"/>
      <c r="P232" s="651"/>
      <c r="Q232" s="651"/>
      <c r="R232" s="651"/>
      <c r="S232" s="651"/>
      <c r="T232" s="651"/>
    </row>
    <row r="233" spans="1:20" ht="12.75" customHeight="1" x14ac:dyDescent="0.2">
      <c r="A233" s="124"/>
      <c r="B233" s="10"/>
      <c r="C233" s="10"/>
      <c r="D233" s="10"/>
      <c r="E233" s="651"/>
      <c r="F233" s="651"/>
      <c r="G233" s="651"/>
      <c r="H233" s="651"/>
      <c r="I233" s="651"/>
      <c r="J233" s="651"/>
      <c r="K233" s="651"/>
      <c r="L233" s="651"/>
      <c r="M233" s="651"/>
      <c r="N233" s="651"/>
      <c r="O233" s="651"/>
      <c r="P233" s="651"/>
      <c r="Q233" s="651"/>
      <c r="R233" s="651"/>
      <c r="S233" s="651"/>
      <c r="T233" s="651"/>
    </row>
    <row r="234" spans="1:20" ht="15.75" customHeight="1" x14ac:dyDescent="0.2">
      <c r="A234" s="124"/>
      <c r="B234" s="10"/>
      <c r="C234" s="10"/>
      <c r="D234" s="10"/>
      <c r="E234" s="651"/>
      <c r="F234" s="651"/>
      <c r="G234" s="651"/>
      <c r="H234" s="651"/>
      <c r="I234" s="8"/>
      <c r="J234" s="651"/>
      <c r="K234" s="651"/>
      <c r="L234" s="651"/>
      <c r="M234" s="651"/>
      <c r="N234" s="651"/>
      <c r="O234" s="651"/>
      <c r="P234" s="651"/>
      <c r="Q234" s="651"/>
      <c r="R234" s="651"/>
      <c r="S234" s="651"/>
      <c r="T234" s="651"/>
    </row>
    <row r="235" spans="1:20" ht="15.75" customHeight="1" x14ac:dyDescent="0.2">
      <c r="A235" s="10"/>
      <c r="B235" s="10"/>
      <c r="C235" s="10"/>
      <c r="D235" s="10"/>
      <c r="E235" s="651"/>
      <c r="F235" s="651"/>
      <c r="G235" s="651"/>
      <c r="H235" s="651"/>
      <c r="I235" s="8"/>
      <c r="J235" s="651"/>
      <c r="K235" s="651"/>
      <c r="L235" s="10"/>
      <c r="M235" s="651"/>
      <c r="N235" s="651"/>
      <c r="O235" s="651"/>
      <c r="P235" s="651"/>
      <c r="Q235" s="651"/>
      <c r="R235" s="651"/>
      <c r="S235" s="651"/>
      <c r="T235" s="651"/>
    </row>
    <row r="236" spans="1:20" ht="12.7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"/>
      <c r="J236" s="10"/>
      <c r="K236" s="10"/>
      <c r="L236" s="10"/>
      <c r="M236" s="651"/>
      <c r="N236" s="651"/>
      <c r="O236" s="651"/>
      <c r="P236" s="651"/>
      <c r="Q236" s="651"/>
      <c r="R236" s="651"/>
      <c r="S236" s="651"/>
      <c r="T236" s="651"/>
    </row>
    <row r="237" spans="1:20" ht="12.7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"/>
      <c r="J237" s="10"/>
      <c r="K237" s="10"/>
      <c r="L237" s="10"/>
      <c r="M237" s="651"/>
      <c r="N237" s="651"/>
      <c r="O237" s="651"/>
      <c r="P237" s="651"/>
      <c r="Q237" s="651"/>
      <c r="R237" s="651"/>
      <c r="S237" s="651"/>
      <c r="T237" s="651"/>
    </row>
    <row r="238" spans="1:20" ht="12.7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"/>
      <c r="J238" s="10"/>
      <c r="K238" s="10"/>
      <c r="L238" s="10"/>
      <c r="M238" s="10"/>
      <c r="N238" s="10"/>
      <c r="O238" s="10"/>
      <c r="P238" s="651"/>
      <c r="Q238" s="651"/>
      <c r="R238" s="651"/>
      <c r="S238" s="651"/>
      <c r="T238" s="651"/>
    </row>
    <row r="239" spans="1:20" ht="12.7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"/>
      <c r="J239" s="10"/>
      <c r="K239" s="10"/>
      <c r="L239" s="10"/>
      <c r="M239" s="10"/>
      <c r="N239" s="10"/>
      <c r="O239" s="10"/>
      <c r="P239" s="651"/>
      <c r="Q239" s="651"/>
      <c r="R239" s="651"/>
      <c r="S239" s="651"/>
      <c r="T239" s="651"/>
    </row>
    <row r="240" spans="1:20" ht="12.75" customHeight="1" x14ac:dyDescent="0.2">
      <c r="A240" s="10"/>
      <c r="B240" s="10"/>
      <c r="C240" s="259"/>
      <c r="D240" s="259"/>
      <c r="E240" s="259"/>
      <c r="F240" s="10"/>
      <c r="G240" s="10"/>
      <c r="H240" s="10"/>
      <c r="I240" s="1"/>
      <c r="J240" s="10"/>
      <c r="K240" s="10"/>
      <c r="L240" s="10"/>
      <c r="M240" s="10"/>
      <c r="N240" s="10"/>
      <c r="O240" s="10"/>
      <c r="P240" s="651"/>
      <c r="Q240" s="651"/>
      <c r="R240" s="651"/>
      <c r="S240" s="651"/>
      <c r="T240" s="651"/>
    </row>
    <row r="241" spans="1:20" ht="12.7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"/>
      <c r="J241" s="10"/>
      <c r="K241" s="10"/>
      <c r="L241" s="10"/>
      <c r="M241" s="10"/>
      <c r="N241" s="10"/>
      <c r="O241" s="10"/>
      <c r="P241" s="651"/>
      <c r="Q241" s="651"/>
      <c r="R241" s="651"/>
      <c r="S241" s="651"/>
      <c r="T241" s="651"/>
    </row>
    <row r="242" spans="1:20" ht="12.7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"/>
      <c r="J242" s="10"/>
      <c r="K242" s="10"/>
      <c r="L242" s="10"/>
      <c r="M242" s="10"/>
      <c r="N242" s="10"/>
      <c r="O242" s="10"/>
      <c r="P242" s="651"/>
      <c r="Q242" s="651"/>
      <c r="R242" s="651"/>
      <c r="S242" s="651"/>
      <c r="T242" s="651"/>
    </row>
    <row r="243" spans="1:20" ht="12.7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"/>
      <c r="J243" s="10"/>
      <c r="K243" s="10"/>
      <c r="L243" s="10"/>
      <c r="M243" s="10"/>
      <c r="N243" s="10"/>
      <c r="O243" s="10"/>
      <c r="P243" s="651"/>
      <c r="Q243" s="651"/>
      <c r="R243" s="651"/>
      <c r="S243" s="651"/>
      <c r="T243" s="651"/>
    </row>
    <row r="244" spans="1:20" ht="12.7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"/>
      <c r="J244" s="10"/>
      <c r="K244" s="10"/>
      <c r="L244" s="10"/>
      <c r="M244" s="10"/>
      <c r="N244" s="10"/>
      <c r="O244" s="10"/>
      <c r="P244" s="651"/>
      <c r="Q244" s="651"/>
      <c r="R244" s="651"/>
      <c r="S244" s="651"/>
      <c r="T244" s="651"/>
    </row>
    <row r="245" spans="1:20" ht="12.7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"/>
      <c r="J245" s="10"/>
      <c r="K245" s="10"/>
      <c r="L245" s="10"/>
      <c r="M245" s="10"/>
      <c r="N245" s="10"/>
      <c r="O245" s="10"/>
      <c r="P245" s="651"/>
      <c r="Q245" s="651"/>
      <c r="R245" s="651"/>
      <c r="S245" s="651"/>
      <c r="T245" s="651"/>
    </row>
    <row r="246" spans="1:20" ht="12.7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"/>
      <c r="J246" s="10"/>
      <c r="K246" s="10"/>
      <c r="L246" s="10"/>
      <c r="M246" s="10"/>
      <c r="N246" s="10"/>
      <c r="O246" s="10"/>
      <c r="P246" s="651"/>
      <c r="Q246" s="651"/>
      <c r="R246" s="651"/>
      <c r="S246" s="651"/>
      <c r="T246" s="651"/>
    </row>
    <row r="247" spans="1:20" ht="12.7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"/>
      <c r="J247" s="10"/>
      <c r="K247" s="10"/>
      <c r="L247" s="10"/>
      <c r="M247" s="10"/>
      <c r="N247" s="10"/>
      <c r="O247" s="10"/>
      <c r="P247" s="651"/>
      <c r="Q247" s="651"/>
      <c r="R247" s="651"/>
      <c r="S247" s="651"/>
      <c r="T247" s="651"/>
    </row>
    <row r="248" spans="1:20" ht="12.7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"/>
      <c r="J248" s="10"/>
      <c r="K248" s="10"/>
      <c r="L248" s="10"/>
      <c r="M248" s="10"/>
      <c r="N248" s="10"/>
      <c r="O248" s="10"/>
      <c r="P248" s="651"/>
      <c r="Q248" s="651"/>
      <c r="R248" s="651"/>
      <c r="S248" s="651"/>
      <c r="T248" s="651"/>
    </row>
    <row r="249" spans="1:20" ht="12.7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"/>
      <c r="J249" s="10"/>
      <c r="K249" s="10"/>
      <c r="L249" s="10"/>
      <c r="M249" s="10"/>
      <c r="N249" s="10"/>
      <c r="O249" s="10"/>
      <c r="P249" s="651"/>
      <c r="Q249" s="651"/>
      <c r="R249" s="651"/>
      <c r="S249" s="651"/>
      <c r="T249" s="651"/>
    </row>
    <row r="250" spans="1:20" ht="12.7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"/>
      <c r="J250" s="10"/>
      <c r="K250" s="10"/>
      <c r="L250" s="10"/>
      <c r="M250" s="10"/>
      <c r="N250" s="10"/>
      <c r="O250" s="10"/>
      <c r="P250" s="651"/>
      <c r="Q250" s="651"/>
      <c r="R250" s="651"/>
      <c r="S250" s="651"/>
      <c r="T250" s="651"/>
    </row>
    <row r="251" spans="1:20" ht="12.7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"/>
      <c r="J251" s="10"/>
      <c r="K251" s="10"/>
      <c r="L251" s="10"/>
      <c r="M251" s="10"/>
      <c r="N251" s="10"/>
      <c r="O251" s="10"/>
      <c r="P251" s="651"/>
      <c r="Q251" s="651"/>
      <c r="R251" s="651"/>
      <c r="S251" s="651"/>
      <c r="T251" s="651"/>
    </row>
    <row r="252" spans="1:20" ht="12.7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"/>
      <c r="J252" s="10"/>
      <c r="K252" s="10"/>
      <c r="L252" s="10"/>
      <c r="M252" s="10"/>
      <c r="N252" s="10"/>
      <c r="O252" s="10"/>
      <c r="P252" s="651"/>
      <c r="Q252" s="651"/>
      <c r="R252" s="651"/>
      <c r="S252" s="651"/>
      <c r="T252" s="651"/>
    </row>
    <row r="253" spans="1:20" ht="12.7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"/>
      <c r="J253" s="10"/>
      <c r="K253" s="10"/>
      <c r="L253" s="10"/>
      <c r="M253" s="10"/>
      <c r="N253" s="10"/>
      <c r="O253" s="10"/>
      <c r="P253" s="651"/>
      <c r="Q253" s="651"/>
      <c r="R253" s="651"/>
      <c r="S253" s="651"/>
      <c r="T253" s="651"/>
    </row>
    <row r="254" spans="1:20" ht="12.7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"/>
      <c r="J254" s="10"/>
      <c r="K254" s="10"/>
      <c r="L254" s="10"/>
      <c r="M254" s="10"/>
      <c r="N254" s="10"/>
      <c r="O254" s="10"/>
      <c r="P254" s="651"/>
      <c r="Q254" s="651"/>
      <c r="R254" s="651"/>
      <c r="S254" s="651"/>
      <c r="T254" s="651"/>
    </row>
    <row r="255" spans="1:20" ht="12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"/>
      <c r="J255" s="10"/>
      <c r="K255" s="10"/>
      <c r="L255" s="10"/>
      <c r="M255" s="10"/>
      <c r="N255" s="10"/>
      <c r="O255" s="10"/>
      <c r="P255" s="651"/>
      <c r="Q255" s="651"/>
      <c r="R255" s="651"/>
      <c r="S255" s="651"/>
      <c r="T255" s="651"/>
    </row>
    <row r="256" spans="1:20" ht="12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"/>
      <c r="J256" s="10"/>
      <c r="K256" s="10"/>
      <c r="L256" s="10"/>
      <c r="M256" s="10"/>
      <c r="N256" s="10"/>
      <c r="O256" s="10"/>
      <c r="P256" s="651"/>
      <c r="Q256" s="651"/>
      <c r="R256" s="651"/>
      <c r="S256" s="651"/>
      <c r="T256" s="651"/>
    </row>
    <row r="257" spans="1:20" ht="12.7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"/>
      <c r="J257" s="10"/>
      <c r="K257" s="10"/>
      <c r="L257" s="10"/>
      <c r="M257" s="10"/>
      <c r="N257" s="10"/>
      <c r="O257" s="10"/>
      <c r="P257" s="651"/>
      <c r="Q257" s="651"/>
      <c r="R257" s="651"/>
      <c r="S257" s="651"/>
      <c r="T257" s="651"/>
    </row>
    <row r="258" spans="1:20" ht="12.7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"/>
      <c r="J258" s="10"/>
      <c r="K258" s="10"/>
      <c r="L258" s="10"/>
      <c r="M258" s="10"/>
      <c r="N258" s="10"/>
      <c r="O258" s="10"/>
      <c r="P258" s="651"/>
      <c r="Q258" s="651"/>
      <c r="R258" s="651"/>
      <c r="S258" s="651"/>
      <c r="T258" s="651"/>
    </row>
    <row r="259" spans="1:20" ht="12.7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"/>
      <c r="J259" s="10"/>
      <c r="K259" s="10"/>
      <c r="L259" s="10"/>
      <c r="M259" s="10"/>
      <c r="N259" s="10"/>
      <c r="O259" s="10"/>
      <c r="P259" s="651"/>
      <c r="Q259" s="651"/>
      <c r="R259" s="651"/>
      <c r="S259" s="651"/>
      <c r="T259" s="651"/>
    </row>
    <row r="260" spans="1:20" ht="12.7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"/>
      <c r="J260" s="10"/>
      <c r="K260" s="10"/>
      <c r="L260" s="10"/>
      <c r="M260" s="10"/>
      <c r="N260" s="10"/>
      <c r="O260" s="10"/>
      <c r="P260" s="651"/>
      <c r="Q260" s="651"/>
      <c r="R260" s="651"/>
      <c r="S260" s="651"/>
      <c r="T260" s="651"/>
    </row>
    <row r="261" spans="1:20" ht="12.7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"/>
      <c r="J261" s="10"/>
      <c r="K261" s="10"/>
      <c r="L261" s="10"/>
      <c r="M261" s="10"/>
      <c r="N261" s="10"/>
      <c r="O261" s="10"/>
      <c r="P261" s="651"/>
      <c r="Q261" s="651"/>
      <c r="R261" s="651"/>
      <c r="S261" s="651"/>
      <c r="T261" s="651"/>
    </row>
    <row r="262" spans="1:20" ht="12.7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"/>
      <c r="J262" s="10"/>
      <c r="K262" s="10"/>
      <c r="L262" s="10"/>
      <c r="M262" s="10"/>
      <c r="N262" s="10"/>
      <c r="O262" s="10"/>
      <c r="P262" s="651"/>
      <c r="Q262" s="651"/>
      <c r="R262" s="651"/>
      <c r="S262" s="651"/>
      <c r="T262" s="651"/>
    </row>
    <row r="263" spans="1:20" ht="12.7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"/>
      <c r="J263" s="10"/>
      <c r="K263" s="10"/>
      <c r="L263" s="10"/>
      <c r="M263" s="10"/>
      <c r="N263" s="10"/>
      <c r="O263" s="10"/>
      <c r="P263" s="651"/>
      <c r="Q263" s="651"/>
      <c r="R263" s="651"/>
      <c r="S263" s="651"/>
      <c r="T263" s="651"/>
    </row>
    <row r="264" spans="1:20" ht="12.7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"/>
      <c r="J264" s="10"/>
      <c r="K264" s="10"/>
      <c r="L264" s="10"/>
      <c r="M264" s="10"/>
      <c r="N264" s="10"/>
      <c r="O264" s="10"/>
      <c r="P264" s="651"/>
      <c r="Q264" s="651"/>
      <c r="R264" s="651"/>
      <c r="S264" s="651"/>
      <c r="T264" s="651"/>
    </row>
    <row r="265" spans="1:20" ht="12.7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"/>
      <c r="J265" s="10"/>
      <c r="K265" s="10"/>
      <c r="L265" s="10"/>
      <c r="M265" s="10"/>
      <c r="N265" s="10"/>
      <c r="O265" s="10"/>
      <c r="P265" s="651"/>
      <c r="Q265" s="651"/>
      <c r="R265" s="651"/>
      <c r="S265" s="651"/>
      <c r="T265" s="651"/>
    </row>
    <row r="266" spans="1:20" ht="12.7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"/>
      <c r="J266" s="10"/>
      <c r="K266" s="10"/>
      <c r="L266" s="10"/>
      <c r="M266" s="10"/>
      <c r="N266" s="10"/>
      <c r="O266" s="10"/>
      <c r="P266" s="651"/>
      <c r="Q266" s="651"/>
      <c r="R266" s="651"/>
      <c r="S266" s="651"/>
      <c r="T266" s="651"/>
    </row>
    <row r="267" spans="1:20" ht="12.7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"/>
      <c r="J267" s="10"/>
      <c r="K267" s="10"/>
      <c r="L267" s="10"/>
      <c r="M267" s="10"/>
      <c r="N267" s="10"/>
      <c r="O267" s="10"/>
      <c r="P267" s="651"/>
      <c r="Q267" s="651"/>
      <c r="R267" s="651"/>
      <c r="S267" s="651"/>
      <c r="T267" s="651"/>
    </row>
    <row r="268" spans="1:20" ht="12.7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"/>
      <c r="J268" s="10"/>
      <c r="K268" s="10"/>
      <c r="L268" s="10"/>
      <c r="M268" s="10"/>
      <c r="N268" s="10"/>
      <c r="O268" s="10"/>
      <c r="P268" s="651"/>
      <c r="Q268" s="651"/>
      <c r="R268" s="651"/>
      <c r="S268" s="651"/>
      <c r="T268" s="651"/>
    </row>
    <row r="269" spans="1:20" ht="12.7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"/>
      <c r="J269" s="10"/>
      <c r="K269" s="10"/>
      <c r="L269" s="10"/>
      <c r="M269" s="10"/>
      <c r="N269" s="10"/>
      <c r="O269" s="10"/>
      <c r="P269" s="651"/>
      <c r="Q269" s="651"/>
      <c r="R269" s="651"/>
      <c r="S269" s="651"/>
      <c r="T269" s="651"/>
    </row>
    <row r="270" spans="1:20" ht="12.7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"/>
      <c r="J270" s="10"/>
      <c r="K270" s="10"/>
      <c r="L270" s="10"/>
      <c r="M270" s="10"/>
      <c r="N270" s="10"/>
      <c r="O270" s="10"/>
      <c r="P270" s="651"/>
      <c r="Q270" s="651"/>
      <c r="R270" s="651"/>
      <c r="S270" s="651"/>
      <c r="T270" s="651"/>
    </row>
    <row r="271" spans="1:20" ht="12.7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"/>
      <c r="J271" s="10"/>
      <c r="K271" s="10"/>
      <c r="L271" s="10"/>
      <c r="M271" s="10"/>
      <c r="N271" s="10"/>
      <c r="O271" s="10"/>
      <c r="P271" s="651"/>
      <c r="Q271" s="651"/>
      <c r="R271" s="651"/>
      <c r="S271" s="651"/>
      <c r="T271" s="651"/>
    </row>
    <row r="272" spans="1:20" ht="12.7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"/>
      <c r="J272" s="10"/>
      <c r="K272" s="10"/>
      <c r="L272" s="10"/>
      <c r="M272" s="10"/>
      <c r="N272" s="10"/>
      <c r="O272" s="10"/>
      <c r="P272" s="651"/>
      <c r="Q272" s="651"/>
      <c r="R272" s="651"/>
      <c r="S272" s="651"/>
      <c r="T272" s="651"/>
    </row>
    <row r="273" spans="1:20" ht="12.7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"/>
      <c r="J273" s="10"/>
      <c r="K273" s="10"/>
      <c r="L273" s="10"/>
      <c r="M273" s="10"/>
      <c r="N273" s="10"/>
      <c r="O273" s="10"/>
      <c r="P273" s="651"/>
      <c r="Q273" s="651"/>
      <c r="R273" s="651"/>
      <c r="S273" s="651"/>
      <c r="T273" s="651"/>
    </row>
    <row r="274" spans="1:20" ht="12.7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"/>
      <c r="J274" s="10"/>
      <c r="K274" s="10"/>
      <c r="L274" s="10"/>
      <c r="M274" s="10"/>
      <c r="N274" s="10"/>
      <c r="O274" s="10"/>
      <c r="P274" s="651"/>
      <c r="Q274" s="651"/>
      <c r="R274" s="651"/>
      <c r="S274" s="651"/>
      <c r="T274" s="651"/>
    </row>
    <row r="275" spans="1:20" ht="12.7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"/>
      <c r="J275" s="10"/>
      <c r="K275" s="10"/>
      <c r="L275" s="10"/>
      <c r="M275" s="10"/>
      <c r="N275" s="10"/>
      <c r="O275" s="10"/>
      <c r="P275" s="651"/>
      <c r="Q275" s="651"/>
      <c r="R275" s="651"/>
      <c r="S275" s="651"/>
      <c r="T275" s="651"/>
    </row>
    <row r="276" spans="1:20" ht="12.7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"/>
      <c r="J276" s="10"/>
      <c r="K276" s="10"/>
      <c r="L276" s="10"/>
      <c r="M276" s="10"/>
      <c r="N276" s="10"/>
      <c r="O276" s="10"/>
      <c r="P276" s="651"/>
      <c r="Q276" s="651"/>
      <c r="R276" s="651"/>
      <c r="S276" s="651"/>
      <c r="T276" s="651"/>
    </row>
    <row r="277" spans="1:20" ht="12.7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"/>
      <c r="J277" s="10"/>
      <c r="K277" s="10"/>
      <c r="L277" s="10"/>
      <c r="M277" s="10"/>
      <c r="N277" s="10"/>
      <c r="O277" s="10"/>
      <c r="P277" s="651"/>
      <c r="Q277" s="651"/>
      <c r="R277" s="651"/>
      <c r="S277" s="651"/>
      <c r="T277" s="651"/>
    </row>
    <row r="278" spans="1:20" ht="12.7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"/>
      <c r="J278" s="10"/>
      <c r="K278" s="10"/>
      <c r="L278" s="10"/>
      <c r="M278" s="10"/>
      <c r="N278" s="10"/>
      <c r="O278" s="10"/>
      <c r="P278" s="651"/>
      <c r="Q278" s="651"/>
      <c r="R278" s="651"/>
      <c r="S278" s="651"/>
      <c r="T278" s="651"/>
    </row>
    <row r="279" spans="1:20" ht="12.7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1"/>
      <c r="J279" s="10"/>
      <c r="K279" s="10"/>
      <c r="L279" s="10"/>
      <c r="M279" s="10"/>
      <c r="N279" s="10"/>
      <c r="O279" s="10"/>
      <c r="P279" s="651"/>
      <c r="Q279" s="651"/>
      <c r="R279" s="651"/>
      <c r="S279" s="651"/>
      <c r="T279" s="651"/>
    </row>
    <row r="280" spans="1:20" ht="12.7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1"/>
      <c r="J280" s="10"/>
      <c r="K280" s="10"/>
      <c r="L280" s="10"/>
      <c r="M280" s="10"/>
      <c r="N280" s="10"/>
      <c r="O280" s="10"/>
      <c r="P280" s="651"/>
      <c r="Q280" s="651"/>
      <c r="R280" s="651"/>
      <c r="S280" s="651"/>
      <c r="T280" s="651"/>
    </row>
    <row r="281" spans="1:20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1"/>
      <c r="J281" s="10"/>
      <c r="K281" s="10"/>
      <c r="L281" s="10"/>
      <c r="M281" s="10"/>
      <c r="N281" s="10"/>
      <c r="O281" s="10"/>
      <c r="P281" s="651"/>
      <c r="Q281" s="651"/>
      <c r="R281" s="651"/>
      <c r="S281" s="651"/>
      <c r="T281" s="651"/>
    </row>
    <row r="282" spans="1:20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1"/>
      <c r="J282" s="10"/>
      <c r="K282" s="10"/>
      <c r="L282" s="10"/>
      <c r="M282" s="10"/>
      <c r="N282" s="10"/>
      <c r="O282" s="10"/>
      <c r="P282" s="651"/>
      <c r="Q282" s="651"/>
      <c r="R282" s="651"/>
      <c r="S282" s="651"/>
      <c r="T282" s="651"/>
    </row>
    <row r="283" spans="1:20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1"/>
      <c r="J283" s="10"/>
      <c r="K283" s="10"/>
      <c r="L283" s="10"/>
      <c r="M283" s="10"/>
      <c r="N283" s="10"/>
      <c r="O283" s="10"/>
      <c r="P283" s="651"/>
      <c r="Q283" s="651"/>
      <c r="R283" s="651"/>
      <c r="S283" s="651"/>
      <c r="T283" s="651"/>
    </row>
    <row r="284" spans="1:20" ht="12.7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1"/>
      <c r="J284" s="10"/>
      <c r="K284" s="10"/>
      <c r="L284" s="10"/>
      <c r="M284" s="10"/>
      <c r="N284" s="10"/>
      <c r="O284" s="10"/>
      <c r="P284" s="651"/>
      <c r="Q284" s="651"/>
      <c r="R284" s="651"/>
      <c r="S284" s="651"/>
      <c r="T284" s="651"/>
    </row>
    <row r="285" spans="1:20" ht="12.7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1"/>
      <c r="J285" s="10"/>
      <c r="K285" s="10"/>
      <c r="L285" s="10"/>
      <c r="M285" s="10"/>
      <c r="N285" s="10"/>
      <c r="O285" s="10"/>
      <c r="P285" s="651"/>
      <c r="Q285" s="651"/>
      <c r="R285" s="651"/>
      <c r="S285" s="651"/>
      <c r="T285" s="651"/>
    </row>
    <row r="286" spans="1:20" ht="12.7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1"/>
      <c r="J286" s="10"/>
      <c r="K286" s="10"/>
      <c r="L286" s="10"/>
      <c r="M286" s="10"/>
      <c r="N286" s="10"/>
      <c r="O286" s="10"/>
      <c r="P286" s="651"/>
      <c r="Q286" s="651"/>
      <c r="R286" s="651"/>
      <c r="S286" s="651"/>
      <c r="T286" s="651"/>
    </row>
    <row r="287" spans="1:20" ht="12.7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1"/>
      <c r="J287" s="10"/>
      <c r="K287" s="10"/>
      <c r="L287" s="10"/>
      <c r="M287" s="10"/>
      <c r="N287" s="10"/>
      <c r="O287" s="10"/>
      <c r="P287" s="651"/>
      <c r="Q287" s="651"/>
      <c r="R287" s="651"/>
      <c r="S287" s="651"/>
      <c r="T287" s="651"/>
    </row>
    <row r="288" spans="1:20" ht="12.7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1"/>
      <c r="J288" s="10"/>
      <c r="K288" s="10"/>
      <c r="L288" s="10"/>
      <c r="M288" s="10"/>
      <c r="N288" s="10"/>
      <c r="O288" s="10"/>
      <c r="P288" s="651"/>
      <c r="Q288" s="651"/>
      <c r="R288" s="651"/>
      <c r="S288" s="651"/>
      <c r="T288" s="651"/>
    </row>
    <row r="289" spans="1:20" ht="12.7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1"/>
      <c r="J289" s="10"/>
      <c r="K289" s="10"/>
      <c r="L289" s="10"/>
      <c r="M289" s="10"/>
      <c r="N289" s="10"/>
      <c r="O289" s="10"/>
      <c r="P289" s="651"/>
      <c r="Q289" s="651"/>
      <c r="R289" s="651"/>
      <c r="S289" s="651"/>
      <c r="T289" s="651"/>
    </row>
    <row r="290" spans="1:20" ht="12.7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1"/>
      <c r="J290" s="10"/>
      <c r="K290" s="10"/>
      <c r="L290" s="10"/>
      <c r="M290" s="10"/>
      <c r="N290" s="10"/>
      <c r="O290" s="10"/>
      <c r="P290" s="651"/>
      <c r="Q290" s="651"/>
      <c r="R290" s="651"/>
      <c r="S290" s="651"/>
      <c r="T290" s="651"/>
    </row>
    <row r="291" spans="1:20" ht="12.7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1"/>
      <c r="J291" s="10"/>
      <c r="K291" s="10"/>
      <c r="L291" s="10"/>
      <c r="M291" s="10"/>
      <c r="N291" s="10"/>
      <c r="O291" s="10"/>
      <c r="P291" s="651"/>
      <c r="Q291" s="651"/>
      <c r="R291" s="651"/>
      <c r="S291" s="651"/>
      <c r="T291" s="651"/>
    </row>
    <row r="292" spans="1:20" ht="12.7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1"/>
      <c r="J292" s="10"/>
      <c r="K292" s="10"/>
      <c r="L292" s="10"/>
      <c r="M292" s="10"/>
      <c r="N292" s="10"/>
      <c r="O292" s="10"/>
      <c r="P292" s="651"/>
      <c r="Q292" s="651"/>
      <c r="R292" s="651"/>
      <c r="S292" s="651"/>
      <c r="T292" s="651"/>
    </row>
    <row r="293" spans="1:20" ht="12.7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1"/>
      <c r="J293" s="10"/>
      <c r="K293" s="10"/>
      <c r="L293" s="10"/>
      <c r="M293" s="10"/>
      <c r="N293" s="10"/>
      <c r="O293" s="10"/>
      <c r="P293" s="651"/>
      <c r="Q293" s="651"/>
      <c r="R293" s="651"/>
      <c r="S293" s="651"/>
      <c r="T293" s="651"/>
    </row>
    <row r="294" spans="1:20" ht="12.7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1"/>
      <c r="J294" s="10"/>
      <c r="K294" s="10"/>
      <c r="L294" s="10"/>
      <c r="M294" s="10"/>
      <c r="N294" s="10"/>
      <c r="O294" s="10"/>
      <c r="P294" s="651"/>
      <c r="Q294" s="651"/>
      <c r="R294" s="651"/>
      <c r="S294" s="651"/>
      <c r="T294" s="651"/>
    </row>
    <row r="295" spans="1:20" ht="12.7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1"/>
      <c r="J295" s="10"/>
      <c r="K295" s="10"/>
      <c r="L295" s="10"/>
      <c r="M295" s="10"/>
      <c r="N295" s="10"/>
      <c r="O295" s="10"/>
      <c r="P295" s="651"/>
      <c r="Q295" s="651"/>
      <c r="R295" s="651"/>
      <c r="S295" s="651"/>
      <c r="T295" s="651"/>
    </row>
    <row r="296" spans="1:20" ht="12.7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1"/>
      <c r="J296" s="10"/>
      <c r="K296" s="10"/>
      <c r="L296" s="10"/>
      <c r="M296" s="10"/>
      <c r="N296" s="10"/>
      <c r="O296" s="10"/>
      <c r="P296" s="651"/>
      <c r="Q296" s="651"/>
      <c r="R296" s="651"/>
      <c r="S296" s="651"/>
      <c r="T296" s="651"/>
    </row>
    <row r="297" spans="1:20" ht="12.7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1"/>
      <c r="J297" s="10"/>
      <c r="K297" s="10"/>
      <c r="L297" s="10"/>
      <c r="M297" s="10"/>
      <c r="N297" s="10"/>
      <c r="O297" s="10"/>
      <c r="P297" s="651"/>
      <c r="Q297" s="651"/>
      <c r="R297" s="651"/>
      <c r="S297" s="651"/>
      <c r="T297" s="651"/>
    </row>
    <row r="298" spans="1:20" ht="12.7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"/>
      <c r="J298" s="10"/>
      <c r="K298" s="10"/>
      <c r="L298" s="10"/>
      <c r="M298" s="10"/>
      <c r="N298" s="10"/>
      <c r="O298" s="10"/>
      <c r="P298" s="651"/>
      <c r="Q298" s="651"/>
      <c r="R298" s="651"/>
      <c r="S298" s="651"/>
      <c r="T298" s="651"/>
    </row>
    <row r="299" spans="1:20" ht="12.7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1"/>
      <c r="J299" s="10"/>
      <c r="K299" s="10"/>
      <c r="L299" s="10"/>
      <c r="M299" s="10"/>
      <c r="N299" s="10"/>
      <c r="O299" s="10"/>
      <c r="P299" s="651"/>
      <c r="Q299" s="651"/>
      <c r="R299" s="651"/>
      <c r="S299" s="651"/>
      <c r="T299" s="651"/>
    </row>
    <row r="300" spans="1:20" ht="12.7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1"/>
      <c r="J300" s="10"/>
      <c r="K300" s="10"/>
      <c r="L300" s="10"/>
      <c r="M300" s="10"/>
      <c r="N300" s="10"/>
      <c r="O300" s="10"/>
      <c r="P300" s="651"/>
      <c r="Q300" s="651"/>
      <c r="R300" s="651"/>
      <c r="S300" s="651"/>
      <c r="T300" s="651"/>
    </row>
    <row r="301" spans="1:20" ht="12.7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1"/>
      <c r="J301" s="10"/>
      <c r="K301" s="10"/>
      <c r="L301" s="10"/>
      <c r="M301" s="10"/>
      <c r="N301" s="10"/>
      <c r="O301" s="10"/>
      <c r="P301" s="651"/>
      <c r="Q301" s="651"/>
      <c r="R301" s="651"/>
      <c r="S301" s="651"/>
      <c r="T301" s="651"/>
    </row>
    <row r="302" spans="1:20" ht="12.7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1"/>
      <c r="J302" s="10"/>
      <c r="K302" s="10"/>
      <c r="L302" s="10"/>
      <c r="M302" s="10"/>
      <c r="N302" s="10"/>
      <c r="O302" s="10"/>
      <c r="P302" s="651"/>
      <c r="Q302" s="651"/>
      <c r="R302" s="651"/>
      <c r="S302" s="651"/>
      <c r="T302" s="651"/>
    </row>
    <row r="303" spans="1:20" ht="12.7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1"/>
      <c r="J303" s="10"/>
      <c r="K303" s="10"/>
      <c r="L303" s="10"/>
      <c r="M303" s="10"/>
      <c r="N303" s="10"/>
      <c r="O303" s="10"/>
      <c r="P303" s="651"/>
      <c r="Q303" s="651"/>
      <c r="R303" s="651"/>
      <c r="S303" s="651"/>
      <c r="T303" s="651"/>
    </row>
    <row r="304" spans="1:20" ht="12.7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1"/>
      <c r="J304" s="10"/>
      <c r="K304" s="10"/>
      <c r="L304" s="10"/>
      <c r="M304" s="10"/>
      <c r="N304" s="10"/>
      <c r="O304" s="10"/>
      <c r="P304" s="651"/>
      <c r="Q304" s="651"/>
      <c r="R304" s="651"/>
      <c r="S304" s="651"/>
      <c r="T304" s="651"/>
    </row>
    <row r="305" spans="1:20" ht="12.7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1"/>
      <c r="J305" s="10"/>
      <c r="K305" s="10"/>
      <c r="L305" s="10"/>
      <c r="M305" s="10"/>
      <c r="N305" s="10"/>
      <c r="O305" s="10"/>
      <c r="P305" s="651"/>
      <c r="Q305" s="651"/>
      <c r="R305" s="651"/>
      <c r="S305" s="651"/>
      <c r="T305" s="651"/>
    </row>
    <row r="306" spans="1:20" ht="12.7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1"/>
      <c r="J306" s="10"/>
      <c r="K306" s="10"/>
      <c r="L306" s="10"/>
      <c r="M306" s="10"/>
      <c r="N306" s="10"/>
      <c r="O306" s="10"/>
      <c r="P306" s="651"/>
      <c r="Q306" s="651"/>
      <c r="R306" s="651"/>
      <c r="S306" s="651"/>
      <c r="T306" s="651"/>
    </row>
    <row r="307" spans="1:20" ht="12.7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1"/>
      <c r="J307" s="10"/>
      <c r="K307" s="10"/>
      <c r="L307" s="10"/>
      <c r="M307" s="10"/>
      <c r="N307" s="10"/>
      <c r="O307" s="10"/>
      <c r="P307" s="651"/>
      <c r="Q307" s="651"/>
      <c r="R307" s="651"/>
      <c r="S307" s="651"/>
      <c r="T307" s="651"/>
    </row>
    <row r="308" spans="1:20" ht="12.7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1"/>
      <c r="J308" s="10"/>
      <c r="K308" s="10"/>
      <c r="L308" s="10"/>
      <c r="M308" s="10"/>
      <c r="N308" s="10"/>
      <c r="O308" s="10"/>
      <c r="P308" s="651"/>
      <c r="Q308" s="651"/>
      <c r="R308" s="651"/>
      <c r="S308" s="651"/>
      <c r="T308" s="651"/>
    </row>
    <row r="309" spans="1:20" ht="12.7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1"/>
      <c r="J309" s="10"/>
      <c r="K309" s="10"/>
      <c r="L309" s="10"/>
      <c r="M309" s="10"/>
      <c r="N309" s="10"/>
      <c r="O309" s="10"/>
      <c r="P309" s="651"/>
      <c r="Q309" s="651"/>
      <c r="R309" s="651"/>
      <c r="S309" s="651"/>
      <c r="T309" s="651"/>
    </row>
    <row r="310" spans="1:20" ht="12.7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1"/>
      <c r="J310" s="10"/>
      <c r="K310" s="10"/>
      <c r="L310" s="10"/>
      <c r="M310" s="10"/>
      <c r="N310" s="10"/>
      <c r="O310" s="10"/>
      <c r="P310" s="651"/>
      <c r="Q310" s="651"/>
      <c r="R310" s="651"/>
      <c r="S310" s="651"/>
      <c r="T310" s="651"/>
    </row>
    <row r="311" spans="1:20" ht="12.7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1"/>
      <c r="J311" s="10"/>
      <c r="K311" s="10"/>
      <c r="L311" s="10"/>
      <c r="M311" s="10"/>
      <c r="N311" s="10"/>
      <c r="O311" s="10"/>
      <c r="P311" s="651"/>
      <c r="Q311" s="651"/>
      <c r="R311" s="651"/>
      <c r="S311" s="651"/>
      <c r="T311" s="651"/>
    </row>
    <row r="312" spans="1:20" ht="12.7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1"/>
      <c r="J312" s="10"/>
      <c r="K312" s="10"/>
      <c r="L312" s="10"/>
      <c r="M312" s="10"/>
      <c r="N312" s="10"/>
      <c r="O312" s="10"/>
      <c r="P312" s="651"/>
      <c r="Q312" s="651"/>
      <c r="R312" s="651"/>
      <c r="S312" s="651"/>
      <c r="T312" s="651"/>
    </row>
    <row r="313" spans="1:20" ht="12.7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1"/>
      <c r="J313" s="10"/>
      <c r="K313" s="10"/>
      <c r="L313" s="10"/>
      <c r="M313" s="10"/>
      <c r="N313" s="10"/>
      <c r="O313" s="10"/>
      <c r="P313" s="651"/>
      <c r="Q313" s="651"/>
      <c r="R313" s="651"/>
      <c r="S313" s="651"/>
      <c r="T313" s="651"/>
    </row>
    <row r="314" spans="1:20" ht="12.75" customHeight="1" x14ac:dyDescent="0.2">
      <c r="A314" s="10"/>
      <c r="B314" s="10"/>
      <c r="C314" s="10"/>
      <c r="D314" s="10"/>
      <c r="E314" s="10"/>
      <c r="F314" s="10"/>
      <c r="G314" s="10"/>
      <c r="H314" s="10"/>
      <c r="I314" s="1"/>
      <c r="J314" s="10"/>
      <c r="K314" s="10"/>
      <c r="L314" s="10"/>
      <c r="M314" s="10"/>
      <c r="N314" s="10"/>
      <c r="O314" s="10"/>
      <c r="P314" s="651"/>
      <c r="Q314" s="651"/>
      <c r="R314" s="651"/>
      <c r="S314" s="651"/>
      <c r="T314" s="651"/>
    </row>
    <row r="315" spans="1:20" ht="12.75" customHeight="1" x14ac:dyDescent="0.2">
      <c r="A315" s="10"/>
      <c r="B315" s="10"/>
      <c r="C315" s="10"/>
      <c r="D315" s="10"/>
      <c r="E315" s="10"/>
      <c r="F315" s="10"/>
      <c r="G315" s="10"/>
      <c r="H315" s="10"/>
      <c r="I315" s="1"/>
      <c r="J315" s="10"/>
      <c r="K315" s="10"/>
      <c r="L315" s="10"/>
      <c r="M315" s="10"/>
      <c r="N315" s="10"/>
      <c r="O315" s="10"/>
      <c r="P315" s="651"/>
      <c r="Q315" s="651"/>
      <c r="R315" s="651"/>
      <c r="S315" s="651"/>
      <c r="T315" s="651"/>
    </row>
    <row r="316" spans="1:20" ht="12.75" customHeight="1" x14ac:dyDescent="0.2">
      <c r="A316" s="10"/>
      <c r="B316" s="10"/>
      <c r="C316" s="10"/>
      <c r="D316" s="10"/>
      <c r="E316" s="10"/>
      <c r="F316" s="10"/>
      <c r="G316" s="10"/>
      <c r="H316" s="10"/>
      <c r="I316" s="1"/>
      <c r="J316" s="10"/>
      <c r="K316" s="10"/>
      <c r="L316" s="10"/>
      <c r="M316" s="10"/>
      <c r="N316" s="10"/>
      <c r="O316" s="10"/>
      <c r="P316" s="651"/>
      <c r="Q316" s="651"/>
      <c r="R316" s="651"/>
      <c r="S316" s="651"/>
      <c r="T316" s="651"/>
    </row>
    <row r="317" spans="1:20" ht="12.75" customHeight="1" x14ac:dyDescent="0.2">
      <c r="A317" s="10"/>
      <c r="B317" s="10"/>
      <c r="C317" s="10"/>
      <c r="D317" s="10"/>
      <c r="E317" s="10"/>
      <c r="F317" s="10"/>
      <c r="G317" s="10"/>
      <c r="H317" s="10"/>
      <c r="I317" s="1"/>
      <c r="J317" s="10"/>
      <c r="K317" s="10"/>
      <c r="L317" s="10"/>
      <c r="M317" s="10"/>
      <c r="N317" s="10"/>
      <c r="O317" s="10"/>
      <c r="P317" s="651"/>
      <c r="Q317" s="651"/>
      <c r="R317" s="651"/>
      <c r="S317" s="651"/>
      <c r="T317" s="651"/>
    </row>
    <row r="318" spans="1:20" ht="12.75" customHeight="1" x14ac:dyDescent="0.2">
      <c r="A318" s="10"/>
      <c r="B318" s="10"/>
      <c r="C318" s="10"/>
      <c r="D318" s="10"/>
      <c r="E318" s="10"/>
      <c r="F318" s="10"/>
      <c r="G318" s="10"/>
      <c r="H318" s="10"/>
      <c r="I318" s="1"/>
      <c r="J318" s="10"/>
      <c r="K318" s="10"/>
      <c r="L318" s="10"/>
      <c r="M318" s="10"/>
      <c r="N318" s="10"/>
      <c r="O318" s="10"/>
      <c r="P318" s="651"/>
      <c r="Q318" s="651"/>
      <c r="R318" s="651"/>
      <c r="S318" s="651"/>
      <c r="T318" s="651"/>
    </row>
    <row r="319" spans="1:20" ht="12.75" customHeight="1" x14ac:dyDescent="0.2">
      <c r="A319" s="10"/>
      <c r="B319" s="10"/>
      <c r="C319" s="10"/>
      <c r="D319" s="10"/>
      <c r="E319" s="10"/>
      <c r="F319" s="10"/>
      <c r="G319" s="10"/>
      <c r="H319" s="10"/>
      <c r="I319" s="1"/>
      <c r="J319" s="10"/>
      <c r="K319" s="10"/>
      <c r="L319" s="10"/>
      <c r="M319" s="10"/>
      <c r="N319" s="10"/>
      <c r="O319" s="10"/>
      <c r="P319" s="651"/>
      <c r="Q319" s="651"/>
      <c r="R319" s="651"/>
      <c r="S319" s="651"/>
      <c r="T319" s="651"/>
    </row>
    <row r="320" spans="1:20" ht="12.75" customHeight="1" x14ac:dyDescent="0.2">
      <c r="A320" s="10"/>
      <c r="B320" s="10"/>
      <c r="C320" s="10"/>
      <c r="D320" s="10"/>
      <c r="E320" s="10"/>
      <c r="F320" s="10"/>
      <c r="G320" s="10"/>
      <c r="H320" s="10"/>
      <c r="I320" s="1"/>
      <c r="J320" s="10"/>
      <c r="K320" s="10"/>
      <c r="L320" s="10"/>
      <c r="M320" s="10"/>
      <c r="N320" s="10"/>
      <c r="O320" s="10"/>
      <c r="P320" s="651"/>
      <c r="Q320" s="651"/>
      <c r="R320" s="651"/>
      <c r="S320" s="651"/>
      <c r="T320" s="651"/>
    </row>
    <row r="321" spans="1:20" ht="12.75" customHeight="1" x14ac:dyDescent="0.2">
      <c r="A321" s="10"/>
      <c r="B321" s="10"/>
      <c r="C321" s="10"/>
      <c r="D321" s="10"/>
      <c r="E321" s="10"/>
      <c r="F321" s="10"/>
      <c r="G321" s="10"/>
      <c r="H321" s="10"/>
      <c r="I321" s="1"/>
      <c r="J321" s="10"/>
      <c r="K321" s="10"/>
      <c r="L321" s="10"/>
      <c r="M321" s="10"/>
      <c r="N321" s="10"/>
      <c r="O321" s="10"/>
      <c r="P321" s="651"/>
      <c r="Q321" s="651"/>
      <c r="R321" s="651"/>
      <c r="S321" s="651"/>
      <c r="T321" s="651"/>
    </row>
    <row r="322" spans="1:20" ht="12.75" customHeight="1" x14ac:dyDescent="0.2">
      <c r="A322" s="10"/>
      <c r="B322" s="10"/>
      <c r="C322" s="10"/>
      <c r="D322" s="10"/>
      <c r="E322" s="10"/>
      <c r="F322" s="10"/>
      <c r="G322" s="10"/>
      <c r="H322" s="10"/>
      <c r="I322" s="1"/>
      <c r="J322" s="10"/>
      <c r="K322" s="10"/>
      <c r="L322" s="10"/>
      <c r="M322" s="10"/>
      <c r="N322" s="10"/>
      <c r="O322" s="10"/>
      <c r="P322" s="651"/>
      <c r="Q322" s="651"/>
      <c r="R322" s="651"/>
      <c r="S322" s="651"/>
      <c r="T322" s="651"/>
    </row>
    <row r="323" spans="1:20" ht="12.75" customHeight="1" x14ac:dyDescent="0.2">
      <c r="A323" s="10"/>
      <c r="B323" s="10"/>
      <c r="C323" s="10"/>
      <c r="D323" s="10"/>
      <c r="E323" s="10"/>
      <c r="F323" s="10"/>
      <c r="G323" s="10"/>
      <c r="H323" s="10"/>
      <c r="I323" s="1"/>
      <c r="J323" s="10"/>
      <c r="K323" s="10"/>
      <c r="L323" s="10"/>
      <c r="M323" s="10"/>
      <c r="N323" s="10"/>
      <c r="O323" s="10"/>
      <c r="P323" s="651"/>
      <c r="Q323" s="651"/>
      <c r="R323" s="651"/>
      <c r="S323" s="651"/>
      <c r="T323" s="651"/>
    </row>
    <row r="324" spans="1:20" ht="12.75" customHeight="1" x14ac:dyDescent="0.2">
      <c r="A324" s="10"/>
      <c r="B324" s="10"/>
      <c r="C324" s="10"/>
      <c r="D324" s="10"/>
      <c r="E324" s="10"/>
      <c r="F324" s="10"/>
      <c r="G324" s="10"/>
      <c r="H324" s="10"/>
      <c r="I324" s="1"/>
      <c r="J324" s="10"/>
      <c r="K324" s="10"/>
      <c r="L324" s="10"/>
      <c r="M324" s="10"/>
      <c r="N324" s="10"/>
      <c r="O324" s="10"/>
      <c r="P324" s="651"/>
      <c r="Q324" s="651"/>
      <c r="R324" s="651"/>
      <c r="S324" s="651"/>
      <c r="T324" s="651"/>
    </row>
    <row r="325" spans="1:20" ht="12.75" customHeight="1" x14ac:dyDescent="0.2">
      <c r="A325" s="10"/>
      <c r="B325" s="10"/>
      <c r="C325" s="10"/>
      <c r="D325" s="10"/>
      <c r="E325" s="10"/>
      <c r="F325" s="10"/>
      <c r="G325" s="10"/>
      <c r="H325" s="10"/>
      <c r="I325" s="1"/>
      <c r="J325" s="10"/>
      <c r="K325" s="10"/>
      <c r="L325" s="10"/>
      <c r="M325" s="10"/>
      <c r="N325" s="10"/>
      <c r="O325" s="10"/>
      <c r="P325" s="651"/>
      <c r="Q325" s="651"/>
      <c r="R325" s="651"/>
      <c r="S325" s="651"/>
      <c r="T325" s="651"/>
    </row>
    <row r="326" spans="1:20" ht="12.75" customHeight="1" x14ac:dyDescent="0.2">
      <c r="A326" s="10"/>
      <c r="B326" s="10"/>
      <c r="C326" s="10"/>
      <c r="D326" s="10"/>
      <c r="E326" s="10"/>
      <c r="F326" s="10"/>
      <c r="G326" s="10"/>
      <c r="H326" s="10"/>
      <c r="I326" s="1"/>
      <c r="J326" s="10"/>
      <c r="K326" s="10"/>
      <c r="L326" s="10"/>
      <c r="M326" s="10"/>
      <c r="N326" s="10"/>
      <c r="O326" s="10"/>
      <c r="P326" s="651"/>
      <c r="Q326" s="651"/>
      <c r="R326" s="651"/>
      <c r="S326" s="651"/>
      <c r="T326" s="651"/>
    </row>
    <row r="327" spans="1:20" ht="12.75" customHeight="1" x14ac:dyDescent="0.2">
      <c r="A327" s="10"/>
      <c r="B327" s="10"/>
      <c r="C327" s="10"/>
      <c r="D327" s="10"/>
      <c r="E327" s="10"/>
      <c r="F327" s="10"/>
      <c r="G327" s="10"/>
      <c r="H327" s="10"/>
      <c r="I327" s="1"/>
      <c r="J327" s="10"/>
      <c r="K327" s="10"/>
      <c r="L327" s="10"/>
      <c r="M327" s="10"/>
      <c r="N327" s="10"/>
      <c r="O327" s="10"/>
      <c r="P327" s="651"/>
      <c r="Q327" s="651"/>
      <c r="R327" s="651"/>
      <c r="S327" s="651"/>
      <c r="T327" s="651"/>
    </row>
    <row r="328" spans="1:20" ht="12.75" customHeight="1" x14ac:dyDescent="0.2">
      <c r="A328" s="10"/>
      <c r="B328" s="10"/>
      <c r="C328" s="10"/>
      <c r="D328" s="10"/>
      <c r="E328" s="10"/>
      <c r="F328" s="10"/>
      <c r="G328" s="10"/>
      <c r="H328" s="10"/>
      <c r="I328" s="1"/>
      <c r="J328" s="10"/>
      <c r="K328" s="10"/>
      <c r="L328" s="10"/>
      <c r="M328" s="10"/>
      <c r="N328" s="10"/>
      <c r="O328" s="10"/>
      <c r="P328" s="651"/>
      <c r="Q328" s="651"/>
      <c r="R328" s="651"/>
      <c r="S328" s="651"/>
      <c r="T328" s="651"/>
    </row>
    <row r="329" spans="1:20" ht="12.75" customHeight="1" x14ac:dyDescent="0.2">
      <c r="A329" s="10"/>
      <c r="B329" s="10"/>
      <c r="C329" s="10"/>
      <c r="D329" s="10"/>
      <c r="E329" s="10"/>
      <c r="F329" s="10"/>
      <c r="G329" s="10"/>
      <c r="H329" s="10"/>
      <c r="I329" s="1"/>
      <c r="J329" s="10"/>
      <c r="K329" s="10"/>
      <c r="L329" s="10"/>
      <c r="M329" s="10"/>
      <c r="N329" s="10"/>
      <c r="O329" s="10"/>
      <c r="P329" s="651"/>
      <c r="Q329" s="651"/>
      <c r="R329" s="651"/>
      <c r="S329" s="651"/>
      <c r="T329" s="651"/>
    </row>
    <row r="330" spans="1:20" ht="12.75" customHeight="1" x14ac:dyDescent="0.2">
      <c r="A330" s="10"/>
      <c r="B330" s="10"/>
      <c r="C330" s="10"/>
      <c r="D330" s="10"/>
      <c r="E330" s="10"/>
      <c r="F330" s="10"/>
      <c r="G330" s="10"/>
      <c r="H330" s="10"/>
      <c r="I330" s="1"/>
      <c r="J330" s="10"/>
      <c r="K330" s="10"/>
      <c r="L330" s="10"/>
      <c r="M330" s="10"/>
      <c r="N330" s="10"/>
      <c r="O330" s="10"/>
      <c r="P330" s="651"/>
      <c r="Q330" s="651"/>
      <c r="R330" s="651"/>
      <c r="S330" s="651"/>
      <c r="T330" s="651"/>
    </row>
    <row r="331" spans="1:20" ht="12.75" customHeight="1" x14ac:dyDescent="0.2">
      <c r="A331" s="10"/>
      <c r="B331" s="10"/>
      <c r="C331" s="10"/>
      <c r="D331" s="10"/>
      <c r="E331" s="10"/>
      <c r="F331" s="10"/>
      <c r="G331" s="10"/>
      <c r="H331" s="10"/>
      <c r="I331" s="1"/>
      <c r="J331" s="10"/>
      <c r="K331" s="10"/>
      <c r="L331" s="10"/>
      <c r="M331" s="10"/>
      <c r="N331" s="10"/>
      <c r="O331" s="10"/>
      <c r="P331" s="651"/>
      <c r="Q331" s="651"/>
      <c r="R331" s="651"/>
      <c r="S331" s="651"/>
      <c r="T331" s="651"/>
    </row>
    <row r="332" spans="1:20" ht="12.75" customHeight="1" x14ac:dyDescent="0.2">
      <c r="A332" s="10"/>
      <c r="B332" s="10"/>
      <c r="C332" s="10"/>
      <c r="D332" s="10"/>
      <c r="E332" s="10"/>
      <c r="F332" s="10"/>
      <c r="G332" s="10"/>
      <c r="H332" s="10"/>
      <c r="I332" s="1"/>
      <c r="J332" s="10"/>
      <c r="K332" s="10"/>
      <c r="L332" s="10"/>
      <c r="M332" s="10"/>
      <c r="N332" s="10"/>
      <c r="O332" s="10"/>
      <c r="P332" s="651"/>
      <c r="Q332" s="651"/>
      <c r="R332" s="651"/>
      <c r="S332" s="651"/>
      <c r="T332" s="651"/>
    </row>
    <row r="333" spans="1:20" ht="12" customHeight="1" x14ac:dyDescent="0.2">
      <c r="A333" s="651"/>
      <c r="B333" s="651"/>
      <c r="C333" s="651"/>
      <c r="D333" s="651"/>
      <c r="E333" s="651"/>
      <c r="F333" s="651"/>
      <c r="G333" s="651"/>
      <c r="H333" s="651"/>
      <c r="I333" s="8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</row>
    <row r="334" spans="1:20" ht="12" customHeight="1" x14ac:dyDescent="0.2">
      <c r="A334" s="651"/>
      <c r="B334" s="651"/>
      <c r="C334" s="651"/>
      <c r="D334" s="651"/>
      <c r="E334" s="651"/>
      <c r="F334" s="651"/>
      <c r="G334" s="651"/>
      <c r="H334" s="651"/>
      <c r="I334" s="8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</row>
    <row r="335" spans="1:20" ht="12" customHeight="1" x14ac:dyDescent="0.2">
      <c r="A335" s="651"/>
      <c r="B335" s="651"/>
      <c r="C335" s="651"/>
      <c r="D335" s="651"/>
      <c r="E335" s="651"/>
      <c r="F335" s="651"/>
      <c r="G335" s="651"/>
      <c r="H335" s="651"/>
      <c r="I335" s="8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</row>
    <row r="336" spans="1:20" ht="12" customHeight="1" x14ac:dyDescent="0.2">
      <c r="A336" s="651"/>
      <c r="B336" s="651"/>
      <c r="C336" s="651"/>
      <c r="D336" s="651"/>
      <c r="E336" s="651"/>
      <c r="F336" s="651"/>
      <c r="G336" s="651"/>
      <c r="H336" s="651"/>
      <c r="I336" s="8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</row>
    <row r="337" spans="1:20" ht="12" customHeight="1" x14ac:dyDescent="0.2">
      <c r="A337" s="651"/>
      <c r="B337" s="651"/>
      <c r="C337" s="651"/>
      <c r="D337" s="651"/>
      <c r="E337" s="651"/>
      <c r="F337" s="651"/>
      <c r="G337" s="651"/>
      <c r="H337" s="651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</row>
    <row r="338" spans="1:20" ht="12" customHeight="1" x14ac:dyDescent="0.2">
      <c r="A338" s="651"/>
      <c r="B338" s="651"/>
      <c r="C338" s="651"/>
      <c r="D338" s="651"/>
      <c r="E338" s="651"/>
      <c r="F338" s="651"/>
      <c r="G338" s="651"/>
      <c r="H338" s="651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</row>
    <row r="339" spans="1:20" ht="12" customHeight="1" x14ac:dyDescent="0.2">
      <c r="A339" s="651"/>
      <c r="B339" s="651"/>
      <c r="C339" s="651"/>
      <c r="D339" s="651"/>
      <c r="E339" s="651"/>
      <c r="F339" s="651"/>
      <c r="G339" s="651"/>
      <c r="H339" s="651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</row>
    <row r="340" spans="1:20" ht="12" customHeight="1" x14ac:dyDescent="0.2">
      <c r="A340" s="651"/>
      <c r="B340" s="651"/>
      <c r="C340" s="651"/>
      <c r="D340" s="651"/>
      <c r="E340" s="651"/>
      <c r="F340" s="651"/>
      <c r="G340" s="651"/>
      <c r="H340" s="651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</row>
    <row r="341" spans="1:20" ht="12" customHeight="1" x14ac:dyDescent="0.2">
      <c r="A341" s="651"/>
      <c r="B341" s="651"/>
      <c r="C341" s="651"/>
      <c r="D341" s="651"/>
      <c r="E341" s="651"/>
      <c r="F341" s="651"/>
      <c r="G341" s="651"/>
      <c r="H341" s="651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</row>
    <row r="342" spans="1:20" ht="12" customHeight="1" x14ac:dyDescent="0.2">
      <c r="A342" s="651"/>
      <c r="B342" s="651"/>
      <c r="C342" s="651"/>
      <c r="D342" s="651"/>
      <c r="E342" s="651"/>
      <c r="F342" s="651"/>
      <c r="G342" s="651"/>
      <c r="H342" s="651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</row>
    <row r="343" spans="1:20" ht="12" customHeight="1" x14ac:dyDescent="0.2">
      <c r="A343" s="651"/>
      <c r="B343" s="651"/>
      <c r="C343" s="651"/>
      <c r="D343" s="651"/>
      <c r="E343" s="651"/>
      <c r="F343" s="651"/>
      <c r="G343" s="651"/>
      <c r="H343" s="651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</row>
    <row r="344" spans="1:20" ht="12" customHeight="1" x14ac:dyDescent="0.2">
      <c r="A344" s="651"/>
      <c r="B344" s="651"/>
      <c r="C344" s="651"/>
      <c r="D344" s="651"/>
      <c r="E344" s="651"/>
      <c r="F344" s="651"/>
      <c r="G344" s="651"/>
      <c r="H344" s="651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</row>
    <row r="345" spans="1:20" ht="12" customHeight="1" x14ac:dyDescent="0.2">
      <c r="A345" s="651"/>
      <c r="B345" s="651"/>
      <c r="C345" s="651"/>
      <c r="D345" s="651"/>
      <c r="E345" s="651"/>
      <c r="F345" s="651"/>
      <c r="G345" s="651"/>
      <c r="H345" s="651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</row>
    <row r="346" spans="1:20" ht="12" customHeight="1" x14ac:dyDescent="0.2">
      <c r="A346" s="651"/>
      <c r="B346" s="651"/>
      <c r="C346" s="651"/>
      <c r="D346" s="651"/>
      <c r="E346" s="651"/>
      <c r="F346" s="651"/>
      <c r="G346" s="651"/>
      <c r="H346" s="651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</row>
    <row r="347" spans="1:20" ht="12" customHeight="1" x14ac:dyDescent="0.2">
      <c r="A347" s="651"/>
      <c r="B347" s="651"/>
      <c r="C347" s="651"/>
      <c r="D347" s="651"/>
      <c r="E347" s="651"/>
      <c r="F347" s="651"/>
      <c r="G347" s="651"/>
      <c r="H347" s="651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</row>
    <row r="348" spans="1:20" ht="12" customHeight="1" x14ac:dyDescent="0.2">
      <c r="A348" s="651"/>
      <c r="B348" s="651"/>
      <c r="C348" s="651"/>
      <c r="D348" s="651"/>
      <c r="E348" s="651"/>
      <c r="F348" s="651"/>
      <c r="G348" s="651"/>
      <c r="H348" s="651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</row>
    <row r="349" spans="1:20" ht="12" customHeight="1" x14ac:dyDescent="0.2">
      <c r="A349" s="651"/>
      <c r="B349" s="651"/>
      <c r="C349" s="651"/>
      <c r="D349" s="651"/>
      <c r="E349" s="651"/>
      <c r="F349" s="651"/>
      <c r="G349" s="651"/>
      <c r="H349" s="651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</row>
    <row r="350" spans="1:20" ht="12" customHeight="1" x14ac:dyDescent="0.2">
      <c r="A350" s="651"/>
      <c r="B350" s="651"/>
      <c r="C350" s="651"/>
      <c r="D350" s="651"/>
      <c r="E350" s="651"/>
      <c r="F350" s="651"/>
      <c r="G350" s="651"/>
      <c r="H350" s="651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</row>
    <row r="351" spans="1:20" ht="12" customHeight="1" x14ac:dyDescent="0.2">
      <c r="A351" s="651"/>
      <c r="B351" s="651"/>
      <c r="C351" s="651"/>
      <c r="D351" s="651"/>
      <c r="E351" s="651"/>
      <c r="F351" s="651"/>
      <c r="G351" s="651"/>
      <c r="H351" s="651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</row>
    <row r="352" spans="1:20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</row>
    <row r="353" spans="1:20" ht="12" customHeight="1" x14ac:dyDescent="0.2">
      <c r="A353" s="651"/>
      <c r="B353" s="651"/>
      <c r="C353" s="651"/>
      <c r="D353" s="651"/>
      <c r="E353" s="651"/>
      <c r="F353" s="651"/>
      <c r="G353" s="651"/>
      <c r="H353" s="651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</row>
    <row r="354" spans="1:20" ht="12" customHeight="1" x14ac:dyDescent="0.2">
      <c r="A354" s="651"/>
      <c r="B354" s="651"/>
      <c r="C354" s="651"/>
      <c r="D354" s="651"/>
      <c r="E354" s="651"/>
      <c r="F354" s="651"/>
      <c r="G354" s="651"/>
      <c r="H354" s="651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</row>
    <row r="355" spans="1:20" ht="12" customHeight="1" x14ac:dyDescent="0.2">
      <c r="A355" s="651"/>
      <c r="B355" s="651"/>
      <c r="C355" s="651"/>
      <c r="D355" s="651"/>
      <c r="E355" s="651"/>
      <c r="F355" s="651"/>
      <c r="G355" s="651"/>
      <c r="H355" s="651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</row>
    <row r="356" spans="1:20" ht="12" customHeight="1" x14ac:dyDescent="0.2">
      <c r="A356" s="651"/>
      <c r="B356" s="651"/>
      <c r="C356" s="651"/>
      <c r="D356" s="651"/>
      <c r="E356" s="651"/>
      <c r="F356" s="651"/>
      <c r="G356" s="651"/>
      <c r="H356" s="651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</row>
    <row r="357" spans="1:20" ht="12" customHeight="1" x14ac:dyDescent="0.2">
      <c r="A357" s="651"/>
      <c r="B357" s="651"/>
      <c r="C357" s="651"/>
      <c r="D357" s="651"/>
      <c r="E357" s="651"/>
      <c r="F357" s="651"/>
      <c r="G357" s="651"/>
      <c r="H357" s="651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</row>
    <row r="358" spans="1:20" ht="12" customHeight="1" x14ac:dyDescent="0.2">
      <c r="A358" s="651"/>
      <c r="B358" s="651"/>
      <c r="C358" s="651"/>
      <c r="D358" s="651"/>
      <c r="E358" s="651"/>
      <c r="F358" s="651"/>
      <c r="G358" s="651"/>
      <c r="H358" s="651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</row>
    <row r="359" spans="1:20" ht="12" customHeight="1" x14ac:dyDescent="0.2">
      <c r="A359" s="651"/>
      <c r="B359" s="651"/>
      <c r="C359" s="651"/>
      <c r="D359" s="651"/>
      <c r="E359" s="651"/>
      <c r="F359" s="651"/>
      <c r="G359" s="651"/>
      <c r="H359" s="651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</row>
    <row r="360" spans="1:20" ht="12" customHeight="1" x14ac:dyDescent="0.2">
      <c r="A360" s="651"/>
      <c r="B360" s="651"/>
      <c r="C360" s="651"/>
      <c r="D360" s="651"/>
      <c r="E360" s="651"/>
      <c r="F360" s="651"/>
      <c r="G360" s="651"/>
      <c r="H360" s="651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</row>
    <row r="361" spans="1:20" ht="12" customHeight="1" x14ac:dyDescent="0.2">
      <c r="A361" s="651"/>
      <c r="B361" s="651"/>
      <c r="C361" s="651"/>
      <c r="D361" s="651"/>
      <c r="E361" s="651"/>
      <c r="F361" s="651"/>
      <c r="G361" s="651"/>
      <c r="H361" s="651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</row>
    <row r="362" spans="1:20" ht="12" customHeight="1" x14ac:dyDescent="0.2">
      <c r="A362" s="651"/>
      <c r="B362" s="651"/>
      <c r="C362" s="651"/>
      <c r="D362" s="651"/>
      <c r="E362" s="651"/>
      <c r="F362" s="651"/>
      <c r="G362" s="651"/>
      <c r="H362" s="651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</row>
    <row r="363" spans="1:20" ht="12" customHeight="1" x14ac:dyDescent="0.2">
      <c r="A363" s="651"/>
      <c r="B363" s="651"/>
      <c r="C363" s="651"/>
      <c r="D363" s="651"/>
      <c r="E363" s="651"/>
      <c r="F363" s="651"/>
      <c r="G363" s="651"/>
      <c r="H363" s="651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</row>
    <row r="364" spans="1:20" ht="12" customHeight="1" x14ac:dyDescent="0.2">
      <c r="A364" s="651"/>
      <c r="B364" s="651"/>
      <c r="C364" s="651"/>
      <c r="D364" s="651"/>
      <c r="E364" s="651"/>
      <c r="F364" s="651"/>
      <c r="G364" s="651"/>
      <c r="H364" s="651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</row>
    <row r="365" spans="1:20" ht="12" customHeight="1" x14ac:dyDescent="0.2">
      <c r="A365" s="651"/>
      <c r="B365" s="651"/>
      <c r="C365" s="651"/>
      <c r="D365" s="651"/>
      <c r="E365" s="651"/>
      <c r="F365" s="651"/>
      <c r="G365" s="651"/>
      <c r="H365" s="651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</row>
    <row r="366" spans="1:20" ht="12" customHeight="1" x14ac:dyDescent="0.2">
      <c r="A366" s="651"/>
      <c r="B366" s="651"/>
      <c r="C366" s="651"/>
      <c r="D366" s="651"/>
      <c r="E366" s="651"/>
      <c r="F366" s="651"/>
      <c r="G366" s="651"/>
      <c r="H366" s="651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</row>
    <row r="367" spans="1:20" ht="12" customHeight="1" x14ac:dyDescent="0.2">
      <c r="A367" s="651"/>
      <c r="B367" s="651"/>
      <c r="C367" s="651"/>
      <c r="D367" s="651"/>
      <c r="E367" s="651"/>
      <c r="F367" s="651"/>
      <c r="G367" s="651"/>
      <c r="H367" s="651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</row>
    <row r="368" spans="1:20" ht="12" customHeight="1" x14ac:dyDescent="0.2">
      <c r="A368" s="651"/>
      <c r="B368" s="651"/>
      <c r="C368" s="651"/>
      <c r="D368" s="651"/>
      <c r="E368" s="651"/>
      <c r="F368" s="651"/>
      <c r="G368" s="651"/>
      <c r="H368" s="651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</row>
    <row r="369" spans="1:20" ht="12" customHeight="1" x14ac:dyDescent="0.2">
      <c r="A369" s="651"/>
      <c r="B369" s="651"/>
      <c r="C369" s="651"/>
      <c r="D369" s="651"/>
      <c r="E369" s="651"/>
      <c r="F369" s="651"/>
      <c r="G369" s="651"/>
      <c r="H369" s="651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</row>
    <row r="370" spans="1:20" ht="12" customHeight="1" x14ac:dyDescent="0.2">
      <c r="A370" s="651"/>
      <c r="B370" s="651"/>
      <c r="C370" s="651"/>
      <c r="D370" s="651"/>
      <c r="E370" s="651"/>
      <c r="F370" s="651"/>
      <c r="G370" s="651"/>
      <c r="H370" s="651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</row>
    <row r="371" spans="1:20" ht="12" customHeight="1" x14ac:dyDescent="0.2">
      <c r="A371" s="651"/>
      <c r="B371" s="651"/>
      <c r="C371" s="651"/>
      <c r="D371" s="651"/>
      <c r="E371" s="651"/>
      <c r="F371" s="651"/>
      <c r="G371" s="651"/>
      <c r="H371" s="651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</row>
    <row r="372" spans="1:20" ht="12" customHeight="1" x14ac:dyDescent="0.2">
      <c r="A372" s="651"/>
      <c r="B372" s="651"/>
      <c r="C372" s="651"/>
      <c r="D372" s="651"/>
      <c r="E372" s="651"/>
      <c r="F372" s="651"/>
      <c r="G372" s="651"/>
      <c r="H372" s="651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</row>
    <row r="373" spans="1:20" ht="12" customHeight="1" x14ac:dyDescent="0.2">
      <c r="A373" s="651"/>
      <c r="B373" s="651"/>
      <c r="C373" s="651"/>
      <c r="D373" s="651"/>
      <c r="E373" s="651"/>
      <c r="F373" s="651"/>
      <c r="G373" s="651"/>
      <c r="H373" s="651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</row>
    <row r="374" spans="1:20" ht="12" customHeight="1" x14ac:dyDescent="0.2">
      <c r="A374" s="651"/>
      <c r="B374" s="651"/>
      <c r="C374" s="651"/>
      <c r="D374" s="651"/>
      <c r="E374" s="651"/>
      <c r="F374" s="651"/>
      <c r="G374" s="651"/>
      <c r="H374" s="651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</row>
    <row r="375" spans="1:20" ht="12" customHeight="1" x14ac:dyDescent="0.2">
      <c r="A375" s="651"/>
      <c r="B375" s="651"/>
      <c r="C375" s="651"/>
      <c r="D375" s="651"/>
      <c r="E375" s="651"/>
      <c r="F375" s="651"/>
      <c r="G375" s="651"/>
      <c r="H375" s="651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</row>
    <row r="376" spans="1:20" ht="12" customHeight="1" x14ac:dyDescent="0.2">
      <c r="A376" s="651"/>
      <c r="B376" s="651"/>
      <c r="C376" s="651"/>
      <c r="D376" s="651"/>
      <c r="E376" s="651"/>
      <c r="F376" s="651"/>
      <c r="G376" s="651"/>
      <c r="H376" s="651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</row>
    <row r="377" spans="1:20" ht="12" customHeight="1" x14ac:dyDescent="0.2">
      <c r="A377" s="651"/>
      <c r="B377" s="651"/>
      <c r="C377" s="651"/>
      <c r="D377" s="651"/>
      <c r="E377" s="651"/>
      <c r="F377" s="651"/>
      <c r="G377" s="651"/>
      <c r="H377" s="651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</row>
    <row r="378" spans="1:20" ht="12" customHeight="1" x14ac:dyDescent="0.2">
      <c r="A378" s="651"/>
      <c r="B378" s="651"/>
      <c r="C378" s="651"/>
      <c r="D378" s="651"/>
      <c r="E378" s="651"/>
      <c r="F378" s="651"/>
      <c r="G378" s="651"/>
      <c r="H378" s="651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</row>
    <row r="379" spans="1:20" ht="12" customHeight="1" x14ac:dyDescent="0.2">
      <c r="A379" s="651"/>
      <c r="B379" s="651"/>
      <c r="C379" s="651"/>
      <c r="D379" s="651"/>
      <c r="E379" s="651"/>
      <c r="F379" s="651"/>
      <c r="G379" s="651"/>
      <c r="H379" s="651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</row>
    <row r="380" spans="1:20" ht="12" customHeight="1" x14ac:dyDescent="0.2">
      <c r="A380" s="651"/>
      <c r="B380" s="651"/>
      <c r="C380" s="651"/>
      <c r="D380" s="651"/>
      <c r="E380" s="651"/>
      <c r="F380" s="651"/>
      <c r="G380" s="651"/>
      <c r="H380" s="651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</row>
    <row r="381" spans="1:20" ht="12" customHeight="1" x14ac:dyDescent="0.2">
      <c r="A381" s="651"/>
      <c r="B381" s="651"/>
      <c r="C381" s="651"/>
      <c r="D381" s="651"/>
      <c r="E381" s="651"/>
      <c r="F381" s="651"/>
      <c r="G381" s="651"/>
      <c r="H381" s="651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</row>
    <row r="382" spans="1:20" ht="12" customHeight="1" x14ac:dyDescent="0.2">
      <c r="A382" s="651"/>
      <c r="B382" s="651"/>
      <c r="C382" s="651"/>
      <c r="D382" s="651"/>
      <c r="E382" s="651"/>
      <c r="F382" s="651"/>
      <c r="G382" s="651"/>
      <c r="H382" s="651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</row>
    <row r="383" spans="1:20" ht="12" customHeight="1" x14ac:dyDescent="0.2">
      <c r="A383" s="651"/>
      <c r="B383" s="651"/>
      <c r="C383" s="651"/>
      <c r="D383" s="651"/>
      <c r="E383" s="651"/>
      <c r="F383" s="651"/>
      <c r="G383" s="651"/>
      <c r="H383" s="651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</row>
    <row r="384" spans="1:20" ht="12" customHeight="1" x14ac:dyDescent="0.2">
      <c r="A384" s="651"/>
      <c r="B384" s="651"/>
      <c r="C384" s="651"/>
      <c r="D384" s="651"/>
      <c r="E384" s="651"/>
      <c r="F384" s="651"/>
      <c r="G384" s="651"/>
      <c r="H384" s="651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</row>
    <row r="385" spans="1:20" ht="12" customHeight="1" x14ac:dyDescent="0.2">
      <c r="A385" s="651"/>
      <c r="B385" s="651"/>
      <c r="C385" s="651"/>
      <c r="D385" s="651"/>
      <c r="E385" s="651"/>
      <c r="F385" s="651"/>
      <c r="G385" s="651"/>
      <c r="H385" s="651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</row>
    <row r="386" spans="1:20" ht="12" customHeight="1" x14ac:dyDescent="0.2">
      <c r="A386" s="651"/>
      <c r="B386" s="651"/>
      <c r="C386" s="651"/>
      <c r="D386" s="651"/>
      <c r="E386" s="651"/>
      <c r="F386" s="651"/>
      <c r="G386" s="651"/>
      <c r="H386" s="651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</row>
    <row r="387" spans="1:20" ht="12" customHeight="1" x14ac:dyDescent="0.2">
      <c r="A387" s="651"/>
      <c r="B387" s="651"/>
      <c r="C387" s="651"/>
      <c r="D387" s="651"/>
      <c r="E387" s="651"/>
      <c r="F387" s="651"/>
      <c r="G387" s="651"/>
      <c r="H387" s="651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</row>
    <row r="388" spans="1:20" ht="12" customHeight="1" x14ac:dyDescent="0.2">
      <c r="A388" s="651"/>
      <c r="B388" s="651"/>
      <c r="C388" s="651"/>
      <c r="D388" s="651"/>
      <c r="E388" s="651"/>
      <c r="F388" s="651"/>
      <c r="G388" s="651"/>
      <c r="H388" s="651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</row>
    <row r="389" spans="1:20" ht="12" customHeight="1" x14ac:dyDescent="0.2">
      <c r="A389" s="651"/>
      <c r="B389" s="651"/>
      <c r="C389" s="651"/>
      <c r="D389" s="651"/>
      <c r="E389" s="651"/>
      <c r="F389" s="651"/>
      <c r="G389" s="651"/>
      <c r="H389" s="651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</row>
    <row r="390" spans="1:20" ht="12" customHeight="1" x14ac:dyDescent="0.2">
      <c r="A390" s="651"/>
      <c r="B390" s="651"/>
      <c r="C390" s="651"/>
      <c r="D390" s="651"/>
      <c r="E390" s="651"/>
      <c r="F390" s="651"/>
      <c r="G390" s="651"/>
      <c r="H390" s="651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</row>
    <row r="391" spans="1:20" ht="12" customHeight="1" x14ac:dyDescent="0.2">
      <c r="A391" s="651"/>
      <c r="B391" s="651"/>
      <c r="C391" s="651"/>
      <c r="D391" s="651"/>
      <c r="E391" s="651"/>
      <c r="F391" s="651"/>
      <c r="G391" s="651"/>
      <c r="H391" s="651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</row>
    <row r="392" spans="1:20" ht="12" customHeight="1" x14ac:dyDescent="0.2">
      <c r="A392" s="651"/>
      <c r="B392" s="651"/>
      <c r="C392" s="651"/>
      <c r="D392" s="651"/>
      <c r="E392" s="651"/>
      <c r="F392" s="651"/>
      <c r="G392" s="651"/>
      <c r="H392" s="651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</row>
    <row r="393" spans="1:20" ht="12" customHeight="1" x14ac:dyDescent="0.2">
      <c r="A393" s="651"/>
      <c r="B393" s="651"/>
      <c r="C393" s="651"/>
      <c r="D393" s="651"/>
      <c r="E393" s="651"/>
      <c r="F393" s="651"/>
      <c r="G393" s="651"/>
      <c r="H393" s="651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</row>
    <row r="394" spans="1:20" ht="12" customHeight="1" x14ac:dyDescent="0.2">
      <c r="A394" s="651"/>
      <c r="B394" s="651"/>
      <c r="C394" s="651"/>
      <c r="D394" s="651"/>
      <c r="E394" s="651"/>
      <c r="F394" s="651"/>
      <c r="G394" s="651"/>
      <c r="H394" s="651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</row>
    <row r="395" spans="1:20" ht="12" customHeight="1" x14ac:dyDescent="0.2">
      <c r="A395" s="651"/>
      <c r="B395" s="651"/>
      <c r="C395" s="651"/>
      <c r="D395" s="651"/>
      <c r="E395" s="651"/>
      <c r="F395" s="651"/>
      <c r="G395" s="651"/>
      <c r="H395" s="651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</row>
    <row r="396" spans="1:20" ht="12" customHeight="1" x14ac:dyDescent="0.2">
      <c r="A396" s="651"/>
      <c r="B396" s="651"/>
      <c r="C396" s="651"/>
      <c r="D396" s="651"/>
      <c r="E396" s="651"/>
      <c r="F396" s="651"/>
      <c r="G396" s="651"/>
      <c r="H396" s="651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</row>
    <row r="397" spans="1:20" ht="12" customHeight="1" x14ac:dyDescent="0.2">
      <c r="A397" s="651"/>
      <c r="B397" s="651"/>
      <c r="C397" s="651"/>
      <c r="D397" s="651"/>
      <c r="E397" s="651"/>
      <c r="F397" s="651"/>
      <c r="G397" s="651"/>
      <c r="H397" s="651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</row>
    <row r="398" spans="1:20" ht="12" customHeight="1" x14ac:dyDescent="0.2">
      <c r="A398" s="651"/>
      <c r="B398" s="651"/>
      <c r="C398" s="651"/>
      <c r="D398" s="651"/>
      <c r="E398" s="651"/>
      <c r="F398" s="651"/>
      <c r="G398" s="651"/>
      <c r="H398" s="651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</row>
    <row r="399" spans="1:20" ht="12" customHeight="1" x14ac:dyDescent="0.2">
      <c r="A399" s="651"/>
      <c r="B399" s="651"/>
      <c r="C399" s="651"/>
      <c r="D399" s="651"/>
      <c r="E399" s="651"/>
      <c r="F399" s="651"/>
      <c r="G399" s="651"/>
      <c r="H399" s="651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</row>
    <row r="400" spans="1:20" ht="12" customHeight="1" x14ac:dyDescent="0.2">
      <c r="A400" s="651"/>
      <c r="B400" s="651"/>
      <c r="C400" s="651"/>
      <c r="D400" s="651"/>
      <c r="E400" s="651"/>
      <c r="F400" s="651"/>
      <c r="G400" s="651"/>
      <c r="H400" s="651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</row>
    <row r="401" spans="1:20" ht="12" customHeight="1" x14ac:dyDescent="0.2">
      <c r="A401" s="651"/>
      <c r="B401" s="651"/>
      <c r="C401" s="651"/>
      <c r="D401" s="651"/>
      <c r="E401" s="651"/>
      <c r="F401" s="651"/>
      <c r="G401" s="651"/>
      <c r="H401" s="651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</row>
    <row r="402" spans="1:20" ht="12" customHeight="1" x14ac:dyDescent="0.2">
      <c r="A402" s="651"/>
      <c r="B402" s="651"/>
      <c r="C402" s="651"/>
      <c r="D402" s="651"/>
      <c r="E402" s="651"/>
      <c r="F402" s="651"/>
      <c r="G402" s="651"/>
      <c r="H402" s="651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</row>
    <row r="403" spans="1:20" ht="12" customHeight="1" x14ac:dyDescent="0.2">
      <c r="A403" s="651"/>
      <c r="B403" s="651"/>
      <c r="C403" s="651"/>
      <c r="D403" s="651"/>
      <c r="E403" s="651"/>
      <c r="F403" s="651"/>
      <c r="G403" s="651"/>
      <c r="H403" s="651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</row>
    <row r="404" spans="1:20" ht="12" customHeight="1" x14ac:dyDescent="0.2">
      <c r="A404" s="651"/>
      <c r="B404" s="651"/>
      <c r="C404" s="651"/>
      <c r="D404" s="651"/>
      <c r="E404" s="651"/>
      <c r="F404" s="651"/>
      <c r="G404" s="651"/>
      <c r="H404" s="651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</row>
    <row r="405" spans="1:20" ht="12" customHeight="1" x14ac:dyDescent="0.2">
      <c r="A405" s="651"/>
      <c r="B405" s="651"/>
      <c r="C405" s="651"/>
      <c r="D405" s="651"/>
      <c r="E405" s="651"/>
      <c r="F405" s="651"/>
      <c r="G405" s="651"/>
      <c r="H405" s="651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</row>
    <row r="406" spans="1:20" ht="12" customHeight="1" x14ac:dyDescent="0.2">
      <c r="A406" s="651"/>
      <c r="B406" s="651"/>
      <c r="C406" s="651"/>
      <c r="D406" s="651"/>
      <c r="E406" s="651"/>
      <c r="F406" s="651"/>
      <c r="G406" s="651"/>
      <c r="H406" s="651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</row>
    <row r="407" spans="1:20" ht="12" customHeight="1" x14ac:dyDescent="0.2">
      <c r="A407" s="651"/>
      <c r="B407" s="651"/>
      <c r="C407" s="651"/>
      <c r="D407" s="651"/>
      <c r="E407" s="651"/>
      <c r="F407" s="651"/>
      <c r="G407" s="651"/>
      <c r="H407" s="651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</row>
    <row r="408" spans="1:20" ht="12" customHeight="1" x14ac:dyDescent="0.2">
      <c r="A408" s="651"/>
      <c r="B408" s="651"/>
      <c r="C408" s="651"/>
      <c r="D408" s="651"/>
      <c r="E408" s="651"/>
      <c r="F408" s="651"/>
      <c r="G408" s="651"/>
      <c r="H408" s="651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</row>
    <row r="409" spans="1:20" ht="12" customHeight="1" x14ac:dyDescent="0.2">
      <c r="A409" s="651"/>
      <c r="B409" s="651"/>
      <c r="C409" s="651"/>
      <c r="D409" s="651"/>
      <c r="E409" s="651"/>
      <c r="F409" s="651"/>
      <c r="G409" s="651"/>
      <c r="H409" s="651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</row>
    <row r="410" spans="1:20" ht="12" customHeight="1" x14ac:dyDescent="0.2">
      <c r="A410" s="651"/>
      <c r="B410" s="651"/>
      <c r="C410" s="651"/>
      <c r="D410" s="651"/>
      <c r="E410" s="651"/>
      <c r="F410" s="651"/>
      <c r="G410" s="651"/>
      <c r="H410" s="651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</row>
    <row r="411" spans="1:20" ht="12" customHeight="1" x14ac:dyDescent="0.2">
      <c r="A411" s="651"/>
      <c r="B411" s="651"/>
      <c r="C411" s="651"/>
      <c r="D411" s="651"/>
      <c r="E411" s="651"/>
      <c r="F411" s="651"/>
      <c r="G411" s="651"/>
      <c r="H411" s="651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</row>
    <row r="412" spans="1:20" ht="12" customHeight="1" x14ac:dyDescent="0.2">
      <c r="A412" s="651"/>
      <c r="B412" s="651"/>
      <c r="C412" s="651"/>
      <c r="D412" s="651"/>
      <c r="E412" s="651"/>
      <c r="F412" s="651"/>
      <c r="G412" s="651"/>
      <c r="H412" s="651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</row>
    <row r="413" spans="1:20" ht="12" customHeight="1" x14ac:dyDescent="0.2">
      <c r="A413" s="651"/>
      <c r="B413" s="651"/>
      <c r="C413" s="651"/>
      <c r="D413" s="651"/>
      <c r="E413" s="651"/>
      <c r="F413" s="651"/>
      <c r="G413" s="651"/>
      <c r="H413" s="651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</row>
    <row r="414" spans="1:20" ht="12" customHeight="1" x14ac:dyDescent="0.2">
      <c r="A414" s="651"/>
      <c r="B414" s="651"/>
      <c r="C414" s="651"/>
      <c r="D414" s="651"/>
      <c r="E414" s="651"/>
      <c r="F414" s="651"/>
      <c r="G414" s="651"/>
      <c r="H414" s="651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</row>
    <row r="415" spans="1:20" ht="12" customHeight="1" x14ac:dyDescent="0.2">
      <c r="A415" s="651"/>
      <c r="B415" s="651"/>
      <c r="C415" s="651"/>
      <c r="D415" s="651"/>
      <c r="E415" s="651"/>
      <c r="F415" s="651"/>
      <c r="G415" s="651"/>
      <c r="H415" s="651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</row>
    <row r="416" spans="1:20" ht="12" customHeight="1" x14ac:dyDescent="0.2">
      <c r="A416" s="651"/>
      <c r="B416" s="651"/>
      <c r="C416" s="651"/>
      <c r="D416" s="651"/>
      <c r="E416" s="651"/>
      <c r="F416" s="651"/>
      <c r="G416" s="651"/>
      <c r="H416" s="651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</row>
    <row r="417" spans="1:20" ht="12" customHeight="1" x14ac:dyDescent="0.2">
      <c r="A417" s="651"/>
      <c r="B417" s="651"/>
      <c r="C417" s="651"/>
      <c r="D417" s="651"/>
      <c r="E417" s="651"/>
      <c r="F417" s="651"/>
      <c r="G417" s="651"/>
      <c r="H417" s="651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</row>
    <row r="418" spans="1:20" ht="12" customHeight="1" x14ac:dyDescent="0.2">
      <c r="A418" s="651"/>
      <c r="B418" s="651"/>
      <c r="C418" s="651"/>
      <c r="D418" s="651"/>
      <c r="E418" s="651"/>
      <c r="F418" s="651"/>
      <c r="G418" s="651"/>
      <c r="H418" s="651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</row>
    <row r="419" spans="1:20" ht="12" customHeight="1" x14ac:dyDescent="0.2">
      <c r="A419" s="651"/>
      <c r="B419" s="651"/>
      <c r="C419" s="651"/>
      <c r="D419" s="651"/>
      <c r="E419" s="651"/>
      <c r="F419" s="651"/>
      <c r="G419" s="651"/>
      <c r="H419" s="651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</row>
    <row r="420" spans="1:20" ht="12" customHeight="1" x14ac:dyDescent="0.2">
      <c r="A420" s="651"/>
      <c r="B420" s="651"/>
      <c r="C420" s="651"/>
      <c r="D420" s="651"/>
      <c r="E420" s="651"/>
      <c r="F420" s="651"/>
      <c r="G420" s="651"/>
      <c r="H420" s="651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</row>
    <row r="421" spans="1:20" ht="12" customHeight="1" x14ac:dyDescent="0.2">
      <c r="A421" s="651"/>
      <c r="B421" s="651"/>
      <c r="C421" s="651"/>
      <c r="D421" s="651"/>
      <c r="E421" s="651"/>
      <c r="F421" s="651"/>
      <c r="G421" s="651"/>
      <c r="H421" s="651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</row>
    <row r="422" spans="1:20" ht="12" customHeight="1" x14ac:dyDescent="0.2">
      <c r="A422" s="651"/>
      <c r="B422" s="651"/>
      <c r="C422" s="651"/>
      <c r="D422" s="651"/>
      <c r="E422" s="651"/>
      <c r="F422" s="651"/>
      <c r="G422" s="651"/>
      <c r="H422" s="651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</row>
    <row r="423" spans="1:20" ht="12" customHeight="1" x14ac:dyDescent="0.2">
      <c r="A423" s="651"/>
      <c r="B423" s="651"/>
      <c r="C423" s="651"/>
      <c r="D423" s="651"/>
      <c r="E423" s="651"/>
      <c r="F423" s="651"/>
      <c r="G423" s="651"/>
      <c r="H423" s="651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</row>
    <row r="424" spans="1:20" ht="12" customHeight="1" x14ac:dyDescent="0.2">
      <c r="A424" s="651"/>
      <c r="B424" s="651"/>
      <c r="C424" s="651"/>
      <c r="D424" s="651"/>
      <c r="E424" s="651"/>
      <c r="F424" s="651"/>
      <c r="G424" s="651"/>
      <c r="H424" s="651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</row>
    <row r="425" spans="1:20" ht="12" customHeight="1" x14ac:dyDescent="0.2">
      <c r="A425" s="651"/>
      <c r="B425" s="651"/>
      <c r="C425" s="651"/>
      <c r="D425" s="651"/>
      <c r="E425" s="651"/>
      <c r="F425" s="651"/>
      <c r="G425" s="651"/>
      <c r="H425" s="651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</row>
    <row r="426" spans="1:20" ht="12" customHeight="1" x14ac:dyDescent="0.2">
      <c r="A426" s="651"/>
      <c r="B426" s="651"/>
      <c r="C426" s="651"/>
      <c r="D426" s="651"/>
      <c r="E426" s="651"/>
      <c r="F426" s="651"/>
      <c r="G426" s="651"/>
      <c r="H426" s="651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</row>
    <row r="427" spans="1:20" ht="12" customHeight="1" x14ac:dyDescent="0.2">
      <c r="A427" s="651"/>
      <c r="B427" s="651"/>
      <c r="C427" s="651"/>
      <c r="D427" s="651"/>
      <c r="E427" s="651"/>
      <c r="F427" s="651"/>
      <c r="G427" s="651"/>
      <c r="H427" s="651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</row>
    <row r="428" spans="1:20" ht="12" customHeight="1" x14ac:dyDescent="0.2">
      <c r="A428" s="651"/>
      <c r="B428" s="651"/>
      <c r="C428" s="651"/>
      <c r="D428" s="651"/>
      <c r="E428" s="651"/>
      <c r="F428" s="651"/>
      <c r="G428" s="651"/>
      <c r="H428" s="651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</row>
    <row r="429" spans="1:20" ht="12" customHeight="1" x14ac:dyDescent="0.2">
      <c r="A429" s="651"/>
      <c r="B429" s="651"/>
      <c r="C429" s="651"/>
      <c r="D429" s="651"/>
      <c r="E429" s="651"/>
      <c r="F429" s="651"/>
      <c r="G429" s="651"/>
      <c r="H429" s="651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</row>
    <row r="430" spans="1:20" ht="12" customHeight="1" x14ac:dyDescent="0.2">
      <c r="A430" s="651"/>
      <c r="B430" s="651"/>
      <c r="C430" s="651"/>
      <c r="D430" s="651"/>
      <c r="E430" s="651"/>
      <c r="F430" s="651"/>
      <c r="G430" s="651"/>
      <c r="H430" s="651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</row>
    <row r="431" spans="1:20" ht="12" customHeight="1" x14ac:dyDescent="0.2">
      <c r="A431" s="651"/>
      <c r="B431" s="651"/>
      <c r="C431" s="651"/>
      <c r="D431" s="651"/>
      <c r="E431" s="651"/>
      <c r="F431" s="651"/>
      <c r="G431" s="651"/>
      <c r="H431" s="651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</row>
    <row r="432" spans="1:20" ht="12" customHeight="1" x14ac:dyDescent="0.2">
      <c r="A432" s="651"/>
      <c r="B432" s="651"/>
      <c r="C432" s="651"/>
      <c r="D432" s="651"/>
      <c r="E432" s="651"/>
      <c r="F432" s="651"/>
      <c r="G432" s="651"/>
      <c r="H432" s="651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</row>
    <row r="433" spans="1:20" ht="12" customHeight="1" x14ac:dyDescent="0.2">
      <c r="A433" s="651"/>
      <c r="B433" s="651"/>
      <c r="C433" s="651"/>
      <c r="D433" s="651"/>
      <c r="E433" s="651"/>
      <c r="F433" s="651"/>
      <c r="G433" s="651"/>
      <c r="H433" s="651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</row>
    <row r="434" spans="1:20" ht="12" customHeight="1" x14ac:dyDescent="0.2">
      <c r="A434" s="651"/>
      <c r="B434" s="651"/>
      <c r="C434" s="651"/>
      <c r="D434" s="651"/>
      <c r="E434" s="651"/>
      <c r="F434" s="651"/>
      <c r="G434" s="651"/>
      <c r="H434" s="651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</row>
    <row r="435" spans="1:20" ht="12" customHeight="1" x14ac:dyDescent="0.2">
      <c r="A435" s="651"/>
      <c r="B435" s="651"/>
      <c r="C435" s="651"/>
      <c r="D435" s="651"/>
      <c r="E435" s="651"/>
      <c r="F435" s="651"/>
      <c r="G435" s="651"/>
      <c r="H435" s="651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</row>
    <row r="436" spans="1:20" ht="12" customHeight="1" x14ac:dyDescent="0.2">
      <c r="A436" s="651"/>
      <c r="B436" s="651"/>
      <c r="C436" s="651"/>
      <c r="D436" s="651"/>
      <c r="E436" s="651"/>
      <c r="F436" s="651"/>
      <c r="G436" s="651"/>
      <c r="H436" s="651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</row>
    <row r="437" spans="1:20" ht="12" customHeight="1" x14ac:dyDescent="0.2">
      <c r="A437" s="651"/>
      <c r="B437" s="651"/>
      <c r="C437" s="651"/>
      <c r="D437" s="651"/>
      <c r="E437" s="651"/>
      <c r="F437" s="651"/>
      <c r="G437" s="651"/>
      <c r="H437" s="651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</row>
    <row r="438" spans="1:20" ht="12" customHeight="1" x14ac:dyDescent="0.2">
      <c r="A438" s="651"/>
      <c r="B438" s="651"/>
      <c r="C438" s="651"/>
      <c r="D438" s="651"/>
      <c r="E438" s="651"/>
      <c r="F438" s="651"/>
      <c r="G438" s="651"/>
      <c r="H438" s="651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</row>
    <row r="439" spans="1:20" ht="12" customHeight="1" x14ac:dyDescent="0.2">
      <c r="A439" s="651"/>
      <c r="B439" s="651"/>
      <c r="C439" s="651"/>
      <c r="D439" s="651"/>
      <c r="E439" s="651"/>
      <c r="F439" s="651"/>
      <c r="G439" s="651"/>
      <c r="H439" s="651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</row>
    <row r="440" spans="1:20" ht="12" customHeight="1" x14ac:dyDescent="0.2">
      <c r="A440" s="651"/>
      <c r="B440" s="651"/>
      <c r="C440" s="651"/>
      <c r="D440" s="651"/>
      <c r="E440" s="651"/>
      <c r="F440" s="651"/>
      <c r="G440" s="651"/>
      <c r="H440" s="651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</row>
    <row r="441" spans="1:20" ht="12" customHeight="1" x14ac:dyDescent="0.2">
      <c r="A441" s="651"/>
      <c r="B441" s="651"/>
      <c r="C441" s="651"/>
      <c r="D441" s="651"/>
      <c r="E441" s="651"/>
      <c r="F441" s="651"/>
      <c r="G441" s="651"/>
      <c r="H441" s="651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</row>
    <row r="442" spans="1:20" ht="12" customHeight="1" x14ac:dyDescent="0.2">
      <c r="A442" s="651"/>
      <c r="B442" s="651"/>
      <c r="C442" s="651"/>
      <c r="D442" s="651"/>
      <c r="E442" s="651"/>
      <c r="F442" s="651"/>
      <c r="G442" s="651"/>
      <c r="H442" s="651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</row>
    <row r="443" spans="1:20" ht="12" customHeight="1" x14ac:dyDescent="0.2">
      <c r="A443" s="651"/>
      <c r="B443" s="651"/>
      <c r="C443" s="651"/>
      <c r="D443" s="651"/>
      <c r="E443" s="651"/>
      <c r="F443" s="651"/>
      <c r="G443" s="651"/>
      <c r="H443" s="651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</row>
    <row r="444" spans="1:20" ht="12" customHeight="1" x14ac:dyDescent="0.2">
      <c r="A444" s="651"/>
      <c r="B444" s="651"/>
      <c r="C444" s="651"/>
      <c r="D444" s="651"/>
      <c r="E444" s="651"/>
      <c r="F444" s="651"/>
      <c r="G444" s="651"/>
      <c r="H444" s="651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</row>
    <row r="445" spans="1:20" ht="12" customHeight="1" x14ac:dyDescent="0.2">
      <c r="A445" s="651"/>
      <c r="B445" s="651"/>
      <c r="C445" s="651"/>
      <c r="D445" s="651"/>
      <c r="E445" s="651"/>
      <c r="F445" s="651"/>
      <c r="G445" s="651"/>
      <c r="H445" s="651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</row>
    <row r="446" spans="1:20" ht="12" customHeight="1" x14ac:dyDescent="0.2">
      <c r="A446" s="651"/>
      <c r="B446" s="651"/>
      <c r="C446" s="651"/>
      <c r="D446" s="651"/>
      <c r="E446" s="651"/>
      <c r="F446" s="651"/>
      <c r="G446" s="651"/>
      <c r="H446" s="651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</row>
    <row r="447" spans="1:20" ht="12" customHeight="1" x14ac:dyDescent="0.2">
      <c r="A447" s="651"/>
      <c r="B447" s="651"/>
      <c r="C447" s="651"/>
      <c r="D447" s="651"/>
      <c r="E447" s="651"/>
      <c r="F447" s="651"/>
      <c r="G447" s="651"/>
      <c r="H447" s="651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</row>
    <row r="448" spans="1:20" ht="12" customHeight="1" x14ac:dyDescent="0.2">
      <c r="A448" s="651"/>
      <c r="B448" s="651"/>
      <c r="C448" s="651"/>
      <c r="D448" s="651"/>
      <c r="E448" s="651"/>
      <c r="F448" s="651"/>
      <c r="G448" s="651"/>
      <c r="H448" s="651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</row>
    <row r="449" spans="1:20" ht="12" customHeight="1" x14ac:dyDescent="0.2">
      <c r="A449" s="651"/>
      <c r="B449" s="651"/>
      <c r="C449" s="651"/>
      <c r="D449" s="651"/>
      <c r="E449" s="651"/>
      <c r="F449" s="651"/>
      <c r="G449" s="651"/>
      <c r="H449" s="651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</row>
    <row r="450" spans="1:20" ht="12" customHeight="1" x14ac:dyDescent="0.2">
      <c r="A450" s="651"/>
      <c r="B450" s="651"/>
      <c r="C450" s="651"/>
      <c r="D450" s="651"/>
      <c r="E450" s="651"/>
      <c r="F450" s="651"/>
      <c r="G450" s="651"/>
      <c r="H450" s="651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</row>
    <row r="451" spans="1:20" ht="12" customHeight="1" x14ac:dyDescent="0.2">
      <c r="A451" s="651"/>
      <c r="B451" s="651"/>
      <c r="C451" s="651"/>
      <c r="D451" s="651"/>
      <c r="E451" s="651"/>
      <c r="F451" s="651"/>
      <c r="G451" s="651"/>
      <c r="H451" s="651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</row>
    <row r="452" spans="1:20" ht="12" customHeight="1" x14ac:dyDescent="0.2">
      <c r="A452" s="651"/>
      <c r="B452" s="651"/>
      <c r="C452" s="651"/>
      <c r="D452" s="651"/>
      <c r="E452" s="651"/>
      <c r="F452" s="651"/>
      <c r="G452" s="651"/>
      <c r="H452" s="651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</row>
    <row r="453" spans="1:20" ht="12" customHeight="1" x14ac:dyDescent="0.2">
      <c r="A453" s="651"/>
      <c r="B453" s="651"/>
      <c r="C453" s="651"/>
      <c r="D453" s="651"/>
      <c r="E453" s="651"/>
      <c r="F453" s="651"/>
      <c r="G453" s="651"/>
      <c r="H453" s="651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</row>
    <row r="454" spans="1:20" ht="12" customHeight="1" x14ac:dyDescent="0.2">
      <c r="A454" s="651"/>
      <c r="B454" s="651"/>
      <c r="C454" s="651"/>
      <c r="D454" s="651"/>
      <c r="E454" s="651"/>
      <c r="F454" s="651"/>
      <c r="G454" s="651"/>
      <c r="H454" s="651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</row>
    <row r="455" spans="1:20" ht="12" customHeight="1" x14ac:dyDescent="0.2">
      <c r="A455" s="651"/>
      <c r="B455" s="651"/>
      <c r="C455" s="651"/>
      <c r="D455" s="651"/>
      <c r="E455" s="651"/>
      <c r="F455" s="651"/>
      <c r="G455" s="651"/>
      <c r="H455" s="651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</row>
    <row r="456" spans="1:20" ht="12" customHeight="1" x14ac:dyDescent="0.2">
      <c r="A456" s="651"/>
      <c r="B456" s="651"/>
      <c r="C456" s="651"/>
      <c r="D456" s="651"/>
      <c r="E456" s="651"/>
      <c r="F456" s="651"/>
      <c r="G456" s="651"/>
      <c r="H456" s="651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</row>
    <row r="457" spans="1:20" ht="12" customHeight="1" x14ac:dyDescent="0.2">
      <c r="A457" s="651"/>
      <c r="B457" s="651"/>
      <c r="C457" s="651"/>
      <c r="D457" s="651"/>
      <c r="E457" s="651"/>
      <c r="F457" s="651"/>
      <c r="G457" s="651"/>
      <c r="H457" s="651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</row>
    <row r="458" spans="1:20" ht="12" customHeight="1" x14ac:dyDescent="0.2">
      <c r="A458" s="651"/>
      <c r="B458" s="651"/>
      <c r="C458" s="651"/>
      <c r="D458" s="651"/>
      <c r="E458" s="651"/>
      <c r="F458" s="651"/>
      <c r="G458" s="651"/>
      <c r="H458" s="651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</row>
    <row r="459" spans="1:20" ht="12" customHeight="1" x14ac:dyDescent="0.2">
      <c r="A459" s="651"/>
      <c r="B459" s="651"/>
      <c r="C459" s="651"/>
      <c r="D459" s="651"/>
      <c r="E459" s="651"/>
      <c r="F459" s="651"/>
      <c r="G459" s="651"/>
      <c r="H459" s="651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</row>
    <row r="460" spans="1:20" ht="12" customHeight="1" x14ac:dyDescent="0.2">
      <c r="A460" s="651"/>
      <c r="B460" s="651"/>
      <c r="C460" s="651"/>
      <c r="D460" s="651"/>
      <c r="E460" s="651"/>
      <c r="F460" s="651"/>
      <c r="G460" s="651"/>
      <c r="H460" s="651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</row>
    <row r="461" spans="1:20" ht="12" customHeight="1" x14ac:dyDescent="0.2">
      <c r="A461" s="651"/>
      <c r="B461" s="651"/>
      <c r="C461" s="651"/>
      <c r="D461" s="651"/>
      <c r="E461" s="651"/>
      <c r="F461" s="651"/>
      <c r="G461" s="651"/>
      <c r="H461" s="651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</row>
    <row r="462" spans="1:20" ht="12" customHeight="1" x14ac:dyDescent="0.2">
      <c r="A462" s="651"/>
      <c r="B462" s="651"/>
      <c r="C462" s="651"/>
      <c r="D462" s="651"/>
      <c r="E462" s="651"/>
      <c r="F462" s="651"/>
      <c r="G462" s="651"/>
      <c r="H462" s="651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</row>
    <row r="463" spans="1:20" ht="12" customHeight="1" x14ac:dyDescent="0.2">
      <c r="A463" s="651"/>
      <c r="B463" s="651"/>
      <c r="C463" s="651"/>
      <c r="D463" s="651"/>
      <c r="E463" s="651"/>
      <c r="F463" s="651"/>
      <c r="G463" s="651"/>
      <c r="H463" s="651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</row>
    <row r="464" spans="1:20" ht="12" customHeight="1" x14ac:dyDescent="0.2">
      <c r="A464" s="651"/>
      <c r="B464" s="651"/>
      <c r="C464" s="651"/>
      <c r="D464" s="651"/>
      <c r="E464" s="651"/>
      <c r="F464" s="651"/>
      <c r="G464" s="651"/>
      <c r="H464" s="651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</row>
    <row r="465" spans="1:20" ht="12" customHeight="1" x14ac:dyDescent="0.2">
      <c r="A465" s="651"/>
      <c r="B465" s="651"/>
      <c r="C465" s="651"/>
      <c r="D465" s="651"/>
      <c r="E465" s="651"/>
      <c r="F465" s="651"/>
      <c r="G465" s="651"/>
      <c r="H465" s="651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</row>
    <row r="466" spans="1:20" ht="12" customHeight="1" x14ac:dyDescent="0.2">
      <c r="A466" s="651"/>
      <c r="B466" s="651"/>
      <c r="C466" s="651"/>
      <c r="D466" s="651"/>
      <c r="E466" s="651"/>
      <c r="F466" s="651"/>
      <c r="G466" s="651"/>
      <c r="H466" s="651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</row>
    <row r="467" spans="1:20" ht="12" customHeight="1" x14ac:dyDescent="0.2">
      <c r="A467" s="651"/>
      <c r="B467" s="651"/>
      <c r="C467" s="651"/>
      <c r="D467" s="651"/>
      <c r="E467" s="651"/>
      <c r="F467" s="651"/>
      <c r="G467" s="651"/>
      <c r="H467" s="651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</row>
    <row r="468" spans="1:20" ht="12" customHeight="1" x14ac:dyDescent="0.2">
      <c r="A468" s="651"/>
      <c r="B468" s="651"/>
      <c r="C468" s="651"/>
      <c r="D468" s="651"/>
      <c r="E468" s="651"/>
      <c r="F468" s="651"/>
      <c r="G468" s="651"/>
      <c r="H468" s="651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</row>
    <row r="469" spans="1:20" ht="12" customHeight="1" x14ac:dyDescent="0.2">
      <c r="A469" s="651"/>
      <c r="B469" s="651"/>
      <c r="C469" s="651"/>
      <c r="D469" s="651"/>
      <c r="E469" s="651"/>
      <c r="F469" s="651"/>
      <c r="G469" s="651"/>
      <c r="H469" s="651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</row>
    <row r="470" spans="1:20" ht="12" customHeight="1" x14ac:dyDescent="0.2">
      <c r="A470" s="651"/>
      <c r="B470" s="651"/>
      <c r="C470" s="651"/>
      <c r="D470" s="651"/>
      <c r="E470" s="651"/>
      <c r="F470" s="651"/>
      <c r="G470" s="651"/>
      <c r="H470" s="651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</row>
    <row r="471" spans="1:20" ht="12" customHeight="1" x14ac:dyDescent="0.2">
      <c r="A471" s="651"/>
      <c r="B471" s="651"/>
      <c r="C471" s="651"/>
      <c r="D471" s="651"/>
      <c r="E471" s="651"/>
      <c r="F471" s="651"/>
      <c r="G471" s="651"/>
      <c r="H471" s="651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</row>
    <row r="472" spans="1:20" ht="12" customHeight="1" x14ac:dyDescent="0.2">
      <c r="A472" s="651"/>
      <c r="B472" s="651"/>
      <c r="C472" s="651"/>
      <c r="D472" s="651"/>
      <c r="E472" s="651"/>
      <c r="F472" s="651"/>
      <c r="G472" s="651"/>
      <c r="H472" s="651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</row>
    <row r="473" spans="1:20" ht="12" customHeight="1" x14ac:dyDescent="0.2">
      <c r="A473" s="651"/>
      <c r="B473" s="651"/>
      <c r="C473" s="651"/>
      <c r="D473" s="651"/>
      <c r="E473" s="651"/>
      <c r="F473" s="651"/>
      <c r="G473" s="651"/>
      <c r="H473" s="651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</row>
    <row r="474" spans="1:20" ht="12" customHeight="1" x14ac:dyDescent="0.2">
      <c r="A474" s="651"/>
      <c r="B474" s="651"/>
      <c r="C474" s="651"/>
      <c r="D474" s="651"/>
      <c r="E474" s="651"/>
      <c r="F474" s="651"/>
      <c r="G474" s="651"/>
      <c r="H474" s="651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</row>
    <row r="475" spans="1:20" ht="12" customHeight="1" x14ac:dyDescent="0.2">
      <c r="A475" s="651"/>
      <c r="B475" s="651"/>
      <c r="C475" s="651"/>
      <c r="D475" s="651"/>
      <c r="E475" s="651"/>
      <c r="F475" s="651"/>
      <c r="G475" s="651"/>
      <c r="H475" s="651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</row>
    <row r="476" spans="1:20" ht="12" customHeight="1" x14ac:dyDescent="0.2">
      <c r="A476" s="651"/>
      <c r="B476" s="651"/>
      <c r="C476" s="651"/>
      <c r="D476" s="651"/>
      <c r="E476" s="651"/>
      <c r="F476" s="651"/>
      <c r="G476" s="651"/>
      <c r="H476" s="651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</row>
    <row r="477" spans="1:20" ht="12" customHeight="1" x14ac:dyDescent="0.2">
      <c r="A477" s="651"/>
      <c r="B477" s="651"/>
      <c r="C477" s="651"/>
      <c r="D477" s="651"/>
      <c r="E477" s="651"/>
      <c r="F477" s="651"/>
      <c r="G477" s="651"/>
      <c r="H477" s="651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</row>
    <row r="478" spans="1:20" ht="12" customHeight="1" x14ac:dyDescent="0.2">
      <c r="A478" s="651"/>
      <c r="B478" s="651"/>
      <c r="C478" s="651"/>
      <c r="D478" s="651"/>
      <c r="E478" s="651"/>
      <c r="F478" s="651"/>
      <c r="G478" s="651"/>
      <c r="H478" s="651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</row>
    <row r="479" spans="1:20" ht="12" customHeight="1" x14ac:dyDescent="0.2">
      <c r="A479" s="651"/>
      <c r="B479" s="651"/>
      <c r="C479" s="651"/>
      <c r="D479" s="651"/>
      <c r="E479" s="651"/>
      <c r="F479" s="651"/>
      <c r="G479" s="651"/>
      <c r="H479" s="651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</row>
    <row r="480" spans="1:20" ht="12" customHeight="1" x14ac:dyDescent="0.2">
      <c r="A480" s="651"/>
      <c r="B480" s="651"/>
      <c r="C480" s="651"/>
      <c r="D480" s="651"/>
      <c r="E480" s="651"/>
      <c r="F480" s="651"/>
      <c r="G480" s="651"/>
      <c r="H480" s="651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</row>
    <row r="481" spans="1:20" ht="12" customHeight="1" x14ac:dyDescent="0.2">
      <c r="A481" s="651"/>
      <c r="B481" s="651"/>
      <c r="C481" s="651"/>
      <c r="D481" s="651"/>
      <c r="E481" s="651"/>
      <c r="F481" s="651"/>
      <c r="G481" s="651"/>
      <c r="H481" s="651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</row>
    <row r="482" spans="1:20" ht="12" customHeight="1" x14ac:dyDescent="0.2">
      <c r="A482" s="651"/>
      <c r="B482" s="651"/>
      <c r="C482" s="651"/>
      <c r="D482" s="651"/>
      <c r="E482" s="651"/>
      <c r="F482" s="651"/>
      <c r="G482" s="651"/>
      <c r="H482" s="651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</row>
    <row r="483" spans="1:20" ht="12" customHeight="1" x14ac:dyDescent="0.2">
      <c r="A483" s="651"/>
      <c r="B483" s="651"/>
      <c r="C483" s="651"/>
      <c r="D483" s="651"/>
      <c r="E483" s="651"/>
      <c r="F483" s="651"/>
      <c r="G483" s="651"/>
      <c r="H483" s="651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</row>
    <row r="484" spans="1:20" ht="12" customHeight="1" x14ac:dyDescent="0.2">
      <c r="A484" s="651"/>
      <c r="B484" s="651"/>
      <c r="C484" s="651"/>
      <c r="D484" s="651"/>
      <c r="E484" s="651"/>
      <c r="F484" s="651"/>
      <c r="G484" s="651"/>
      <c r="H484" s="651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</row>
    <row r="485" spans="1:20" ht="12" customHeight="1" x14ac:dyDescent="0.2">
      <c r="A485" s="651"/>
      <c r="B485" s="651"/>
      <c r="C485" s="651"/>
      <c r="D485" s="651"/>
      <c r="E485" s="651"/>
      <c r="F485" s="651"/>
      <c r="G485" s="651"/>
      <c r="H485" s="651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</row>
    <row r="486" spans="1:20" ht="12" customHeight="1" x14ac:dyDescent="0.2">
      <c r="A486" s="651"/>
      <c r="B486" s="651"/>
      <c r="C486" s="651"/>
      <c r="D486" s="651"/>
      <c r="E486" s="651"/>
      <c r="F486" s="651"/>
      <c r="G486" s="651"/>
      <c r="H486" s="651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</row>
    <row r="487" spans="1:20" ht="12" customHeight="1" x14ac:dyDescent="0.2">
      <c r="A487" s="651"/>
      <c r="B487" s="651"/>
      <c r="C487" s="651"/>
      <c r="D487" s="651"/>
      <c r="E487" s="651"/>
      <c r="F487" s="651"/>
      <c r="G487" s="651"/>
      <c r="H487" s="651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</row>
    <row r="488" spans="1:20" ht="12" customHeight="1" x14ac:dyDescent="0.2">
      <c r="A488" s="651"/>
      <c r="B488" s="651"/>
      <c r="C488" s="651"/>
      <c r="D488" s="651"/>
      <c r="E488" s="651"/>
      <c r="F488" s="651"/>
      <c r="G488" s="651"/>
      <c r="H488" s="651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</row>
    <row r="489" spans="1:20" ht="12" customHeight="1" x14ac:dyDescent="0.2">
      <c r="A489" s="651"/>
      <c r="B489" s="651"/>
      <c r="C489" s="651"/>
      <c r="D489" s="651"/>
      <c r="E489" s="651"/>
      <c r="F489" s="651"/>
      <c r="G489" s="651"/>
      <c r="H489" s="651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</row>
    <row r="490" spans="1:20" ht="12" customHeight="1" x14ac:dyDescent="0.2">
      <c r="A490" s="651"/>
      <c r="B490" s="651"/>
      <c r="C490" s="651"/>
      <c r="D490" s="651"/>
      <c r="E490" s="651"/>
      <c r="F490" s="651"/>
      <c r="G490" s="651"/>
      <c r="H490" s="651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</row>
    <row r="491" spans="1:20" ht="12" customHeight="1" x14ac:dyDescent="0.2">
      <c r="A491" s="651"/>
      <c r="B491" s="651"/>
      <c r="C491" s="651"/>
      <c r="D491" s="651"/>
      <c r="E491" s="651"/>
      <c r="F491" s="651"/>
      <c r="G491" s="651"/>
      <c r="H491" s="651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</row>
    <row r="492" spans="1:20" ht="12" customHeight="1" x14ac:dyDescent="0.2">
      <c r="A492" s="651"/>
      <c r="B492" s="651"/>
      <c r="C492" s="651"/>
      <c r="D492" s="651"/>
      <c r="E492" s="651"/>
      <c r="F492" s="651"/>
      <c r="G492" s="651"/>
      <c r="H492" s="651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</row>
    <row r="493" spans="1:20" ht="12" customHeight="1" x14ac:dyDescent="0.2">
      <c r="A493" s="651"/>
      <c r="B493" s="651"/>
      <c r="C493" s="651"/>
      <c r="D493" s="651"/>
      <c r="E493" s="651"/>
      <c r="F493" s="651"/>
      <c r="G493" s="651"/>
      <c r="H493" s="651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</row>
    <row r="494" spans="1:20" ht="12" customHeight="1" x14ac:dyDescent="0.2">
      <c r="A494" s="651"/>
      <c r="B494" s="651"/>
      <c r="C494" s="651"/>
      <c r="D494" s="651"/>
      <c r="E494" s="651"/>
      <c r="F494" s="651"/>
      <c r="G494" s="651"/>
      <c r="H494" s="651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</row>
    <row r="495" spans="1:20" ht="12" customHeight="1" x14ac:dyDescent="0.2">
      <c r="A495" s="651"/>
      <c r="B495" s="651"/>
      <c r="C495" s="651"/>
      <c r="D495" s="651"/>
      <c r="E495" s="651"/>
      <c r="F495" s="651"/>
      <c r="G495" s="651"/>
      <c r="H495" s="651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</row>
    <row r="496" spans="1:20" ht="12" customHeight="1" x14ac:dyDescent="0.2">
      <c r="A496" s="651"/>
      <c r="B496" s="651"/>
      <c r="C496" s="651"/>
      <c r="D496" s="651"/>
      <c r="E496" s="651"/>
      <c r="F496" s="651"/>
      <c r="G496" s="651"/>
      <c r="H496" s="651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</row>
    <row r="497" spans="1:20" ht="12" customHeight="1" x14ac:dyDescent="0.2">
      <c r="A497" s="651"/>
      <c r="B497" s="651"/>
      <c r="C497" s="651"/>
      <c r="D497" s="651"/>
      <c r="E497" s="651"/>
      <c r="F497" s="651"/>
      <c r="G497" s="651"/>
      <c r="H497" s="651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</row>
    <row r="498" spans="1:20" ht="12" customHeight="1" x14ac:dyDescent="0.2">
      <c r="A498" s="651"/>
      <c r="B498" s="651"/>
      <c r="C498" s="651"/>
      <c r="D498" s="651"/>
      <c r="E498" s="651"/>
      <c r="F498" s="651"/>
      <c r="G498" s="651"/>
      <c r="H498" s="651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</row>
    <row r="499" spans="1:20" ht="12" customHeight="1" x14ac:dyDescent="0.2">
      <c r="A499" s="651"/>
      <c r="B499" s="651"/>
      <c r="C499" s="651"/>
      <c r="D499" s="651"/>
      <c r="E499" s="651"/>
      <c r="F499" s="651"/>
      <c r="G499" s="651"/>
      <c r="H499" s="651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</row>
    <row r="500" spans="1:20" ht="12" customHeight="1" x14ac:dyDescent="0.2">
      <c r="A500" s="651"/>
      <c r="B500" s="651"/>
      <c r="C500" s="651"/>
      <c r="D500" s="651"/>
      <c r="E500" s="651"/>
      <c r="F500" s="651"/>
      <c r="G500" s="651"/>
      <c r="H500" s="651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</row>
    <row r="501" spans="1:20" ht="12" customHeight="1" x14ac:dyDescent="0.2">
      <c r="A501" s="651"/>
      <c r="B501" s="651"/>
      <c r="C501" s="651"/>
      <c r="D501" s="651"/>
      <c r="E501" s="651"/>
      <c r="F501" s="651"/>
      <c r="G501" s="651"/>
      <c r="H501" s="651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</row>
    <row r="502" spans="1:20" ht="12" customHeight="1" x14ac:dyDescent="0.2">
      <c r="A502" s="651"/>
      <c r="B502" s="651"/>
      <c r="C502" s="651"/>
      <c r="D502" s="651"/>
      <c r="E502" s="651"/>
      <c r="F502" s="651"/>
      <c r="G502" s="651"/>
      <c r="H502" s="651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</row>
    <row r="503" spans="1:20" ht="12" customHeight="1" x14ac:dyDescent="0.2">
      <c r="A503" s="651"/>
      <c r="B503" s="651"/>
      <c r="C503" s="651"/>
      <c r="D503" s="651"/>
      <c r="E503" s="651"/>
      <c r="F503" s="651"/>
      <c r="G503" s="651"/>
      <c r="H503" s="651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</row>
    <row r="504" spans="1:20" ht="12" customHeight="1" x14ac:dyDescent="0.2">
      <c r="A504" s="651"/>
      <c r="B504" s="651"/>
      <c r="C504" s="651"/>
      <c r="D504" s="651"/>
      <c r="E504" s="651"/>
      <c r="F504" s="651"/>
      <c r="G504" s="651"/>
      <c r="H504" s="651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</row>
    <row r="505" spans="1:20" ht="12" customHeight="1" x14ac:dyDescent="0.2">
      <c r="A505" s="651"/>
      <c r="B505" s="651"/>
      <c r="C505" s="651"/>
      <c r="D505" s="651"/>
      <c r="E505" s="651"/>
      <c r="F505" s="651"/>
      <c r="G505" s="651"/>
      <c r="H505" s="651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</row>
    <row r="506" spans="1:20" ht="12" customHeight="1" x14ac:dyDescent="0.2">
      <c r="A506" s="651"/>
      <c r="B506" s="651"/>
      <c r="C506" s="651"/>
      <c r="D506" s="651"/>
      <c r="E506" s="651"/>
      <c r="F506" s="651"/>
      <c r="G506" s="651"/>
      <c r="H506" s="651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</row>
    <row r="507" spans="1:20" ht="12" customHeight="1" x14ac:dyDescent="0.2">
      <c r="A507" s="651"/>
      <c r="B507" s="651"/>
      <c r="C507" s="651"/>
      <c r="D507" s="651"/>
      <c r="E507" s="651"/>
      <c r="F507" s="651"/>
      <c r="G507" s="651"/>
      <c r="H507" s="651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</row>
    <row r="508" spans="1:20" ht="12" customHeight="1" x14ac:dyDescent="0.2">
      <c r="A508" s="651"/>
      <c r="B508" s="651"/>
      <c r="C508" s="651"/>
      <c r="D508" s="651"/>
      <c r="E508" s="651"/>
      <c r="F508" s="651"/>
      <c r="G508" s="651"/>
      <c r="H508" s="651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</row>
    <row r="509" spans="1:20" ht="12" customHeight="1" x14ac:dyDescent="0.2">
      <c r="A509" s="651"/>
      <c r="B509" s="651"/>
      <c r="C509" s="651"/>
      <c r="D509" s="651"/>
      <c r="E509" s="651"/>
      <c r="F509" s="651"/>
      <c r="G509" s="651"/>
      <c r="H509" s="651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</row>
    <row r="510" spans="1:20" ht="12" customHeight="1" x14ac:dyDescent="0.2">
      <c r="A510" s="651"/>
      <c r="B510" s="651"/>
      <c r="C510" s="651"/>
      <c r="D510" s="651"/>
      <c r="E510" s="651"/>
      <c r="F510" s="651"/>
      <c r="G510" s="651"/>
      <c r="H510" s="651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</row>
    <row r="511" spans="1:20" ht="12" customHeight="1" x14ac:dyDescent="0.2">
      <c r="A511" s="651"/>
      <c r="B511" s="651"/>
      <c r="C511" s="651"/>
      <c r="D511" s="651"/>
      <c r="E511" s="651"/>
      <c r="F511" s="651"/>
      <c r="G511" s="651"/>
      <c r="H511" s="651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</row>
    <row r="512" spans="1:20" ht="12" customHeight="1" x14ac:dyDescent="0.2">
      <c r="A512" s="651"/>
      <c r="B512" s="651"/>
      <c r="C512" s="651"/>
      <c r="D512" s="651"/>
      <c r="E512" s="651"/>
      <c r="F512" s="651"/>
      <c r="G512" s="651"/>
      <c r="H512" s="651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</row>
    <row r="513" spans="1:20" ht="12" customHeight="1" x14ac:dyDescent="0.2">
      <c r="A513" s="651"/>
      <c r="B513" s="651"/>
      <c r="C513" s="651"/>
      <c r="D513" s="651"/>
      <c r="E513" s="651"/>
      <c r="F513" s="651"/>
      <c r="G513" s="651"/>
      <c r="H513" s="651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</row>
    <row r="514" spans="1:20" ht="12" customHeight="1" x14ac:dyDescent="0.2">
      <c r="A514" s="651"/>
      <c r="B514" s="651"/>
      <c r="C514" s="651"/>
      <c r="D514" s="651"/>
      <c r="E514" s="651"/>
      <c r="F514" s="651"/>
      <c r="G514" s="651"/>
      <c r="H514" s="651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</row>
    <row r="515" spans="1:20" ht="12" customHeight="1" x14ac:dyDescent="0.2">
      <c r="A515" s="651"/>
      <c r="B515" s="651"/>
      <c r="C515" s="651"/>
      <c r="D515" s="651"/>
      <c r="E515" s="651"/>
      <c r="F515" s="651"/>
      <c r="G515" s="651"/>
      <c r="H515" s="651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</row>
    <row r="516" spans="1:20" ht="12" customHeight="1" x14ac:dyDescent="0.2">
      <c r="A516" s="651"/>
      <c r="B516" s="651"/>
      <c r="C516" s="651"/>
      <c r="D516" s="651"/>
      <c r="E516" s="651"/>
      <c r="F516" s="651"/>
      <c r="G516" s="651"/>
      <c r="H516" s="651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</row>
    <row r="517" spans="1:20" ht="12" customHeight="1" x14ac:dyDescent="0.2">
      <c r="A517" s="651"/>
      <c r="B517" s="651"/>
      <c r="C517" s="651"/>
      <c r="D517" s="651"/>
      <c r="E517" s="651"/>
      <c r="F517" s="651"/>
      <c r="G517" s="651"/>
      <c r="H517" s="651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</row>
    <row r="518" spans="1:20" ht="12" customHeight="1" x14ac:dyDescent="0.2">
      <c r="A518" s="651"/>
      <c r="B518" s="651"/>
      <c r="C518" s="651"/>
      <c r="D518" s="651"/>
      <c r="E518" s="651"/>
      <c r="F518" s="651"/>
      <c r="G518" s="651"/>
      <c r="H518" s="651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</row>
    <row r="519" spans="1:20" ht="12" customHeight="1" x14ac:dyDescent="0.2">
      <c r="A519" s="651"/>
      <c r="B519" s="651"/>
      <c r="C519" s="651"/>
      <c r="D519" s="651"/>
      <c r="E519" s="651"/>
      <c r="F519" s="651"/>
      <c r="G519" s="651"/>
      <c r="H519" s="651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</row>
    <row r="520" spans="1:20" ht="12" customHeight="1" x14ac:dyDescent="0.2">
      <c r="A520" s="651"/>
      <c r="B520" s="651"/>
      <c r="C520" s="651"/>
      <c r="D520" s="651"/>
      <c r="E520" s="651"/>
      <c r="F520" s="651"/>
      <c r="G520" s="651"/>
      <c r="H520" s="651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</row>
    <row r="521" spans="1:20" ht="12" customHeight="1" x14ac:dyDescent="0.2">
      <c r="A521" s="651"/>
      <c r="B521" s="651"/>
      <c r="C521" s="651"/>
      <c r="D521" s="651"/>
      <c r="E521" s="651"/>
      <c r="F521" s="651"/>
      <c r="G521" s="651"/>
      <c r="H521" s="651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</row>
    <row r="522" spans="1:20" ht="12" customHeight="1" x14ac:dyDescent="0.2">
      <c r="A522" s="651"/>
      <c r="B522" s="651"/>
      <c r="C522" s="651"/>
      <c r="D522" s="651"/>
      <c r="E522" s="651"/>
      <c r="F522" s="651"/>
      <c r="G522" s="651"/>
      <c r="H522" s="651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</row>
    <row r="523" spans="1:20" ht="12" customHeight="1" x14ac:dyDescent="0.2">
      <c r="A523" s="651"/>
      <c r="B523" s="651"/>
      <c r="C523" s="651"/>
      <c r="D523" s="651"/>
      <c r="E523" s="651"/>
      <c r="F523" s="651"/>
      <c r="G523" s="651"/>
      <c r="H523" s="651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</row>
    <row r="524" spans="1:20" ht="12" customHeight="1" x14ac:dyDescent="0.2">
      <c r="A524" s="651"/>
      <c r="B524" s="651"/>
      <c r="C524" s="651"/>
      <c r="D524" s="651"/>
      <c r="E524" s="651"/>
      <c r="F524" s="651"/>
      <c r="G524" s="651"/>
      <c r="H524" s="651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</row>
    <row r="525" spans="1:20" ht="12" customHeight="1" x14ac:dyDescent="0.2">
      <c r="A525" s="651"/>
      <c r="B525" s="651"/>
      <c r="C525" s="651"/>
      <c r="D525" s="651"/>
      <c r="E525" s="651"/>
      <c r="F525" s="651"/>
      <c r="G525" s="651"/>
      <c r="H525" s="651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</row>
    <row r="526" spans="1:20" ht="12" customHeight="1" x14ac:dyDescent="0.2">
      <c r="A526" s="651"/>
      <c r="B526" s="651"/>
      <c r="C526" s="651"/>
      <c r="D526" s="651"/>
      <c r="E526" s="651"/>
      <c r="F526" s="651"/>
      <c r="G526" s="651"/>
      <c r="H526" s="651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</row>
    <row r="527" spans="1:20" ht="12" customHeight="1" x14ac:dyDescent="0.2">
      <c r="A527" s="651"/>
      <c r="B527" s="651"/>
      <c r="C527" s="651"/>
      <c r="D527" s="651"/>
      <c r="E527" s="651"/>
      <c r="F527" s="651"/>
      <c r="G527" s="651"/>
      <c r="H527" s="651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</row>
    <row r="528" spans="1:20" ht="12" customHeight="1" x14ac:dyDescent="0.2">
      <c r="A528" s="651"/>
      <c r="B528" s="651"/>
      <c r="C528" s="651"/>
      <c r="D528" s="651"/>
      <c r="E528" s="651"/>
      <c r="F528" s="651"/>
      <c r="G528" s="651"/>
      <c r="H528" s="651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</row>
    <row r="529" spans="1:20" ht="12" customHeight="1" x14ac:dyDescent="0.2">
      <c r="A529" s="651"/>
      <c r="B529" s="651"/>
      <c r="C529" s="651"/>
      <c r="D529" s="651"/>
      <c r="E529" s="651"/>
      <c r="F529" s="651"/>
      <c r="G529" s="651"/>
      <c r="H529" s="651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</row>
    <row r="530" spans="1:20" ht="12" customHeight="1" x14ac:dyDescent="0.2">
      <c r="A530" s="651"/>
      <c r="B530" s="651"/>
      <c r="C530" s="651"/>
      <c r="D530" s="651"/>
      <c r="E530" s="651"/>
      <c r="F530" s="651"/>
      <c r="G530" s="651"/>
      <c r="H530" s="651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</row>
    <row r="531" spans="1:20" ht="12" customHeight="1" x14ac:dyDescent="0.2">
      <c r="A531" s="651"/>
      <c r="B531" s="651"/>
      <c r="C531" s="651"/>
      <c r="D531" s="651"/>
      <c r="E531" s="651"/>
      <c r="F531" s="651"/>
      <c r="G531" s="651"/>
      <c r="H531" s="651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</row>
    <row r="532" spans="1:20" ht="12" customHeight="1" x14ac:dyDescent="0.2">
      <c r="A532" s="651"/>
      <c r="B532" s="651"/>
      <c r="C532" s="651"/>
      <c r="D532" s="651"/>
      <c r="E532" s="651"/>
      <c r="F532" s="651"/>
      <c r="G532" s="651"/>
      <c r="H532" s="651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</row>
    <row r="533" spans="1:20" ht="12" customHeight="1" x14ac:dyDescent="0.2">
      <c r="A533" s="651"/>
      <c r="B533" s="651"/>
      <c r="C533" s="651"/>
      <c r="D533" s="651"/>
      <c r="E533" s="651"/>
      <c r="F533" s="651"/>
      <c r="G533" s="651"/>
      <c r="H533" s="651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</row>
    <row r="534" spans="1:20" ht="12" customHeight="1" x14ac:dyDescent="0.2">
      <c r="A534" s="651"/>
      <c r="B534" s="651"/>
      <c r="C534" s="651"/>
      <c r="D534" s="651"/>
      <c r="E534" s="651"/>
      <c r="F534" s="651"/>
      <c r="G534" s="651"/>
      <c r="H534" s="651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</row>
    <row r="535" spans="1:20" ht="12" customHeight="1" x14ac:dyDescent="0.2">
      <c r="A535" s="651"/>
      <c r="B535" s="651"/>
      <c r="C535" s="651"/>
      <c r="D535" s="651"/>
      <c r="E535" s="651"/>
      <c r="F535" s="651"/>
      <c r="G535" s="651"/>
      <c r="H535" s="651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</row>
    <row r="536" spans="1:20" ht="12" customHeight="1" x14ac:dyDescent="0.2">
      <c r="A536" s="651"/>
      <c r="B536" s="651"/>
      <c r="C536" s="651"/>
      <c r="D536" s="651"/>
      <c r="E536" s="651"/>
      <c r="F536" s="651"/>
      <c r="G536" s="651"/>
      <c r="H536" s="651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</row>
    <row r="537" spans="1:20" ht="12" customHeight="1" x14ac:dyDescent="0.2">
      <c r="A537" s="651"/>
      <c r="B537" s="651"/>
      <c r="C537" s="651"/>
      <c r="D537" s="651"/>
      <c r="E537" s="651"/>
      <c r="F537" s="651"/>
      <c r="G537" s="651"/>
      <c r="H537" s="651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</row>
    <row r="538" spans="1:20" ht="12" customHeight="1" x14ac:dyDescent="0.2">
      <c r="A538" s="651"/>
      <c r="B538" s="651"/>
      <c r="C538" s="651"/>
      <c r="D538" s="651"/>
      <c r="E538" s="651"/>
      <c r="F538" s="651"/>
      <c r="G538" s="651"/>
      <c r="H538" s="651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</row>
    <row r="539" spans="1:20" ht="12" customHeight="1" x14ac:dyDescent="0.2">
      <c r="A539" s="651"/>
      <c r="B539" s="651"/>
      <c r="C539" s="651"/>
      <c r="D539" s="651"/>
      <c r="E539" s="651"/>
      <c r="F539" s="651"/>
      <c r="G539" s="651"/>
      <c r="H539" s="651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</row>
    <row r="540" spans="1:20" ht="12" customHeight="1" x14ac:dyDescent="0.2">
      <c r="A540" s="651"/>
      <c r="B540" s="651"/>
      <c r="C540" s="651"/>
      <c r="D540" s="651"/>
      <c r="E540" s="651"/>
      <c r="F540" s="651"/>
      <c r="G540" s="651"/>
      <c r="H540" s="651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</row>
    <row r="541" spans="1:20" ht="12" customHeight="1" x14ac:dyDescent="0.2">
      <c r="A541" s="651"/>
      <c r="B541" s="651"/>
      <c r="C541" s="651"/>
      <c r="D541" s="651"/>
      <c r="E541" s="651"/>
      <c r="F541" s="651"/>
      <c r="G541" s="651"/>
      <c r="H541" s="651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</row>
    <row r="542" spans="1:20" ht="12" customHeight="1" x14ac:dyDescent="0.2">
      <c r="A542" s="651"/>
      <c r="B542" s="651"/>
      <c r="C542" s="651"/>
      <c r="D542" s="651"/>
      <c r="E542" s="651"/>
      <c r="F542" s="651"/>
      <c r="G542" s="651"/>
      <c r="H542" s="651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</row>
    <row r="543" spans="1:20" ht="12" customHeight="1" x14ac:dyDescent="0.2">
      <c r="A543" s="651"/>
      <c r="B543" s="651"/>
      <c r="C543" s="651"/>
      <c r="D543" s="651"/>
      <c r="E543" s="651"/>
      <c r="F543" s="651"/>
      <c r="G543" s="651"/>
      <c r="H543" s="651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</row>
    <row r="544" spans="1:20" ht="12" customHeight="1" x14ac:dyDescent="0.2">
      <c r="A544" s="651"/>
      <c r="B544" s="651"/>
      <c r="C544" s="651"/>
      <c r="D544" s="651"/>
      <c r="E544" s="651"/>
      <c r="F544" s="651"/>
      <c r="G544" s="651"/>
      <c r="H544" s="651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</row>
    <row r="545" spans="1:20" ht="12" customHeight="1" x14ac:dyDescent="0.2">
      <c r="A545" s="651"/>
      <c r="B545" s="651"/>
      <c r="C545" s="651"/>
      <c r="D545" s="651"/>
      <c r="E545" s="651"/>
      <c r="F545" s="651"/>
      <c r="G545" s="651"/>
      <c r="H545" s="651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</row>
    <row r="546" spans="1:20" ht="12" customHeight="1" x14ac:dyDescent="0.2">
      <c r="A546" s="651"/>
      <c r="B546" s="651"/>
      <c r="C546" s="651"/>
      <c r="D546" s="651"/>
      <c r="E546" s="651"/>
      <c r="F546" s="651"/>
      <c r="G546" s="651"/>
      <c r="H546" s="651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</row>
    <row r="547" spans="1:20" ht="12" customHeight="1" x14ac:dyDescent="0.2">
      <c r="A547" s="651"/>
      <c r="B547" s="651"/>
      <c r="C547" s="651"/>
      <c r="D547" s="651"/>
      <c r="E547" s="651"/>
      <c r="F547" s="651"/>
      <c r="G547" s="651"/>
      <c r="H547" s="651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</row>
    <row r="548" spans="1:20" ht="12" customHeight="1" x14ac:dyDescent="0.2">
      <c r="A548" s="651"/>
      <c r="B548" s="651"/>
      <c r="C548" s="651"/>
      <c r="D548" s="651"/>
      <c r="E548" s="651"/>
      <c r="F548" s="651"/>
      <c r="G548" s="651"/>
      <c r="H548" s="651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</row>
    <row r="549" spans="1:20" ht="12" customHeight="1" x14ac:dyDescent="0.2">
      <c r="A549" s="651"/>
      <c r="B549" s="651"/>
      <c r="C549" s="651"/>
      <c r="D549" s="651"/>
      <c r="E549" s="651"/>
      <c r="F549" s="651"/>
      <c r="G549" s="651"/>
      <c r="H549" s="651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</row>
    <row r="550" spans="1:20" ht="12" customHeight="1" x14ac:dyDescent="0.2">
      <c r="A550" s="651"/>
      <c r="B550" s="651"/>
      <c r="C550" s="651"/>
      <c r="D550" s="651"/>
      <c r="E550" s="651"/>
      <c r="F550" s="651"/>
      <c r="G550" s="651"/>
      <c r="H550" s="651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</row>
    <row r="551" spans="1:20" ht="12" customHeight="1" x14ac:dyDescent="0.2">
      <c r="A551" s="651"/>
      <c r="B551" s="651"/>
      <c r="C551" s="651"/>
      <c r="D551" s="651"/>
      <c r="E551" s="651"/>
      <c r="F551" s="651"/>
      <c r="G551" s="651"/>
      <c r="H551" s="651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</row>
    <row r="552" spans="1:20" ht="12" customHeight="1" x14ac:dyDescent="0.2">
      <c r="A552" s="651"/>
      <c r="B552" s="651"/>
      <c r="C552" s="651"/>
      <c r="D552" s="651"/>
      <c r="E552" s="651"/>
      <c r="F552" s="651"/>
      <c r="G552" s="651"/>
      <c r="H552" s="651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</row>
    <row r="553" spans="1:20" ht="12" customHeight="1" x14ac:dyDescent="0.2">
      <c r="A553" s="651"/>
      <c r="B553" s="651"/>
      <c r="C553" s="651"/>
      <c r="D553" s="651"/>
      <c r="E553" s="651"/>
      <c r="F553" s="651"/>
      <c r="G553" s="651"/>
      <c r="H553" s="651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</row>
    <row r="554" spans="1:20" ht="12" customHeight="1" x14ac:dyDescent="0.2">
      <c r="A554" s="651"/>
      <c r="B554" s="651"/>
      <c r="C554" s="651"/>
      <c r="D554" s="651"/>
      <c r="E554" s="651"/>
      <c r="F554" s="651"/>
      <c r="G554" s="651"/>
      <c r="H554" s="651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</row>
    <row r="555" spans="1:20" ht="12" customHeight="1" x14ac:dyDescent="0.2">
      <c r="A555" s="651"/>
      <c r="B555" s="651"/>
      <c r="C555" s="651"/>
      <c r="D555" s="651"/>
      <c r="E555" s="651"/>
      <c r="F555" s="651"/>
      <c r="G555" s="651"/>
      <c r="H555" s="651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</row>
    <row r="556" spans="1:20" ht="12" customHeight="1" x14ac:dyDescent="0.2">
      <c r="A556" s="651"/>
      <c r="B556" s="651"/>
      <c r="C556" s="651"/>
      <c r="D556" s="651"/>
      <c r="E556" s="651"/>
      <c r="F556" s="651"/>
      <c r="G556" s="651"/>
      <c r="H556" s="651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</row>
    <row r="557" spans="1:20" ht="12" customHeight="1" x14ac:dyDescent="0.2">
      <c r="A557" s="651"/>
      <c r="B557" s="651"/>
      <c r="C557" s="651"/>
      <c r="D557" s="651"/>
      <c r="E557" s="651"/>
      <c r="F557" s="651"/>
      <c r="G557" s="651"/>
      <c r="H557" s="651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</row>
    <row r="558" spans="1:20" ht="12" customHeight="1" x14ac:dyDescent="0.2">
      <c r="A558" s="651"/>
      <c r="B558" s="651"/>
      <c r="C558" s="651"/>
      <c r="D558" s="651"/>
      <c r="E558" s="651"/>
      <c r="F558" s="651"/>
      <c r="G558" s="651"/>
      <c r="H558" s="651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</row>
    <row r="559" spans="1:20" ht="12" customHeight="1" x14ac:dyDescent="0.2">
      <c r="A559" s="651"/>
      <c r="B559" s="651"/>
      <c r="C559" s="651"/>
      <c r="D559" s="651"/>
      <c r="E559" s="651"/>
      <c r="F559" s="651"/>
      <c r="G559" s="651"/>
      <c r="H559" s="651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</row>
    <row r="560" spans="1:20" ht="12" customHeight="1" x14ac:dyDescent="0.2">
      <c r="A560" s="651"/>
      <c r="B560" s="651"/>
      <c r="C560" s="651"/>
      <c r="D560" s="651"/>
      <c r="E560" s="651"/>
      <c r="F560" s="651"/>
      <c r="G560" s="651"/>
      <c r="H560" s="651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</row>
    <row r="561" spans="1:20" ht="12" customHeight="1" x14ac:dyDescent="0.2">
      <c r="A561" s="651"/>
      <c r="B561" s="651"/>
      <c r="C561" s="651"/>
      <c r="D561" s="651"/>
      <c r="E561" s="651"/>
      <c r="F561" s="651"/>
      <c r="G561" s="651"/>
      <c r="H561" s="651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</row>
    <row r="562" spans="1:20" ht="12" customHeight="1" x14ac:dyDescent="0.2">
      <c r="A562" s="651"/>
      <c r="B562" s="651"/>
      <c r="C562" s="651"/>
      <c r="D562" s="651"/>
      <c r="E562" s="651"/>
      <c r="F562" s="651"/>
      <c r="G562" s="651"/>
      <c r="H562" s="651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</row>
    <row r="563" spans="1:20" ht="12" customHeight="1" x14ac:dyDescent="0.2">
      <c r="A563" s="651"/>
      <c r="B563" s="651"/>
      <c r="C563" s="651"/>
      <c r="D563" s="651"/>
      <c r="E563" s="651"/>
      <c r="F563" s="651"/>
      <c r="G563" s="651"/>
      <c r="H563" s="651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</row>
    <row r="564" spans="1:20" ht="12" customHeight="1" x14ac:dyDescent="0.2">
      <c r="A564" s="651"/>
      <c r="B564" s="651"/>
      <c r="C564" s="651"/>
      <c r="D564" s="651"/>
      <c r="E564" s="651"/>
      <c r="F564" s="651"/>
      <c r="G564" s="651"/>
      <c r="H564" s="651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</row>
    <row r="565" spans="1:20" ht="12" customHeight="1" x14ac:dyDescent="0.2">
      <c r="A565" s="651"/>
      <c r="B565" s="651"/>
      <c r="C565" s="651"/>
      <c r="D565" s="651"/>
      <c r="E565" s="651"/>
      <c r="F565" s="651"/>
      <c r="G565" s="651"/>
      <c r="H565" s="651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</row>
    <row r="566" spans="1:20" ht="12" customHeight="1" x14ac:dyDescent="0.2">
      <c r="A566" s="651"/>
      <c r="B566" s="651"/>
      <c r="C566" s="651"/>
      <c r="D566" s="651"/>
      <c r="E566" s="651"/>
      <c r="F566" s="651"/>
      <c r="G566" s="651"/>
      <c r="H566" s="651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</row>
    <row r="567" spans="1:20" ht="12" customHeight="1" x14ac:dyDescent="0.2">
      <c r="A567" s="651"/>
      <c r="B567" s="651"/>
      <c r="C567" s="651"/>
      <c r="D567" s="651"/>
      <c r="E567" s="651"/>
      <c r="F567" s="651"/>
      <c r="G567" s="651"/>
      <c r="H567" s="651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</row>
    <row r="568" spans="1:20" ht="12" customHeight="1" x14ac:dyDescent="0.2">
      <c r="A568" s="651"/>
      <c r="B568" s="651"/>
      <c r="C568" s="651"/>
      <c r="D568" s="651"/>
      <c r="E568" s="651"/>
      <c r="F568" s="651"/>
      <c r="G568" s="651"/>
      <c r="H568" s="651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</row>
    <row r="569" spans="1:20" ht="12" customHeight="1" x14ac:dyDescent="0.2">
      <c r="A569" s="651"/>
      <c r="B569" s="651"/>
      <c r="C569" s="651"/>
      <c r="D569" s="651"/>
      <c r="E569" s="651"/>
      <c r="F569" s="651"/>
      <c r="G569" s="651"/>
      <c r="H569" s="651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</row>
    <row r="570" spans="1:20" ht="12" customHeight="1" x14ac:dyDescent="0.2">
      <c r="A570" s="651"/>
      <c r="B570" s="651"/>
      <c r="C570" s="651"/>
      <c r="D570" s="651"/>
      <c r="E570" s="651"/>
      <c r="F570" s="651"/>
      <c r="G570" s="651"/>
      <c r="H570" s="651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</row>
    <row r="571" spans="1:20" ht="12" customHeight="1" x14ac:dyDescent="0.2">
      <c r="A571" s="651"/>
      <c r="B571" s="651"/>
      <c r="C571" s="651"/>
      <c r="D571" s="651"/>
      <c r="E571" s="651"/>
      <c r="F571" s="651"/>
      <c r="G571" s="651"/>
      <c r="H571" s="651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</row>
    <row r="572" spans="1:20" ht="12" customHeight="1" x14ac:dyDescent="0.2">
      <c r="A572" s="651"/>
      <c r="B572" s="651"/>
      <c r="C572" s="651"/>
      <c r="D572" s="651"/>
      <c r="E572" s="651"/>
      <c r="F572" s="651"/>
      <c r="G572" s="651"/>
      <c r="H572" s="651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</row>
    <row r="573" spans="1:20" ht="12" customHeight="1" x14ac:dyDescent="0.2">
      <c r="A573" s="651"/>
      <c r="B573" s="651"/>
      <c r="C573" s="651"/>
      <c r="D573" s="651"/>
      <c r="E573" s="651"/>
      <c r="F573" s="651"/>
      <c r="G573" s="651"/>
      <c r="H573" s="651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</row>
    <row r="574" spans="1:20" ht="12" customHeight="1" x14ac:dyDescent="0.2">
      <c r="A574" s="651"/>
      <c r="B574" s="651"/>
      <c r="C574" s="651"/>
      <c r="D574" s="651"/>
      <c r="E574" s="651"/>
      <c r="F574" s="651"/>
      <c r="G574" s="651"/>
      <c r="H574" s="651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</row>
    <row r="575" spans="1:20" ht="12" customHeight="1" x14ac:dyDescent="0.2">
      <c r="A575" s="651"/>
      <c r="B575" s="651"/>
      <c r="C575" s="651"/>
      <c r="D575" s="651"/>
      <c r="E575" s="651"/>
      <c r="F575" s="651"/>
      <c r="G575" s="651"/>
      <c r="H575" s="651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</row>
    <row r="576" spans="1:20" ht="12" customHeight="1" x14ac:dyDescent="0.2">
      <c r="A576" s="651"/>
      <c r="B576" s="651"/>
      <c r="C576" s="651"/>
      <c r="D576" s="651"/>
      <c r="E576" s="651"/>
      <c r="F576" s="651"/>
      <c r="G576" s="651"/>
      <c r="H576" s="651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</row>
    <row r="577" spans="1:20" ht="12" customHeight="1" x14ac:dyDescent="0.2">
      <c r="A577" s="651"/>
      <c r="B577" s="651"/>
      <c r="C577" s="651"/>
      <c r="D577" s="651"/>
      <c r="E577" s="651"/>
      <c r="F577" s="651"/>
      <c r="G577" s="651"/>
      <c r="H577" s="651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</row>
    <row r="578" spans="1:20" ht="12" customHeight="1" x14ac:dyDescent="0.2">
      <c r="A578" s="651"/>
      <c r="B578" s="651"/>
      <c r="C578" s="651"/>
      <c r="D578" s="651"/>
      <c r="E578" s="651"/>
      <c r="F578" s="651"/>
      <c r="G578" s="651"/>
      <c r="H578" s="651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</row>
    <row r="579" spans="1:20" ht="12" customHeight="1" x14ac:dyDescent="0.2">
      <c r="A579" s="651"/>
      <c r="B579" s="651"/>
      <c r="C579" s="651"/>
      <c r="D579" s="651"/>
      <c r="E579" s="651"/>
      <c r="F579" s="651"/>
      <c r="G579" s="651"/>
      <c r="H579" s="651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</row>
    <row r="580" spans="1:20" ht="12" customHeight="1" x14ac:dyDescent="0.2">
      <c r="A580" s="651"/>
      <c r="B580" s="651"/>
      <c r="C580" s="651"/>
      <c r="D580" s="651"/>
      <c r="E580" s="651"/>
      <c r="F580" s="651"/>
      <c r="G580" s="651"/>
      <c r="H580" s="651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</row>
    <row r="581" spans="1:20" ht="12" customHeight="1" x14ac:dyDescent="0.2">
      <c r="A581" s="651"/>
      <c r="B581" s="651"/>
      <c r="C581" s="651"/>
      <c r="D581" s="651"/>
      <c r="E581" s="651"/>
      <c r="F581" s="651"/>
      <c r="G581" s="651"/>
      <c r="H581" s="651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</row>
    <row r="582" spans="1:20" ht="12" customHeight="1" x14ac:dyDescent="0.2">
      <c r="A582" s="651"/>
      <c r="B582" s="651"/>
      <c r="C582" s="651"/>
      <c r="D582" s="651"/>
      <c r="E582" s="651"/>
      <c r="F582" s="651"/>
      <c r="G582" s="651"/>
      <c r="H582" s="651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</row>
    <row r="583" spans="1:20" ht="12" customHeight="1" x14ac:dyDescent="0.2">
      <c r="A583" s="651"/>
      <c r="B583" s="651"/>
      <c r="C583" s="651"/>
      <c r="D583" s="651"/>
      <c r="E583" s="651"/>
      <c r="F583" s="651"/>
      <c r="G583" s="651"/>
      <c r="H583" s="651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</row>
    <row r="584" spans="1:20" ht="12" customHeight="1" x14ac:dyDescent="0.2">
      <c r="A584" s="651"/>
      <c r="B584" s="651"/>
      <c r="C584" s="651"/>
      <c r="D584" s="651"/>
      <c r="E584" s="651"/>
      <c r="F584" s="651"/>
      <c r="G584" s="651"/>
      <c r="H584" s="651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</row>
    <row r="585" spans="1:20" ht="12" customHeight="1" x14ac:dyDescent="0.2">
      <c r="A585" s="651"/>
      <c r="B585" s="651"/>
      <c r="C585" s="651"/>
      <c r="D585" s="651"/>
      <c r="E585" s="651"/>
      <c r="F585" s="651"/>
      <c r="G585" s="651"/>
      <c r="H585" s="651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</row>
    <row r="586" spans="1:20" ht="12" customHeight="1" x14ac:dyDescent="0.2">
      <c r="A586" s="651"/>
      <c r="B586" s="651"/>
      <c r="C586" s="651"/>
      <c r="D586" s="651"/>
      <c r="E586" s="651"/>
      <c r="F586" s="651"/>
      <c r="G586" s="651"/>
      <c r="H586" s="651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</row>
    <row r="587" spans="1:20" ht="12" customHeight="1" x14ac:dyDescent="0.2">
      <c r="A587" s="651"/>
      <c r="B587" s="651"/>
      <c r="C587" s="651"/>
      <c r="D587" s="651"/>
      <c r="E587" s="651"/>
      <c r="F587" s="651"/>
      <c r="G587" s="651"/>
      <c r="H587" s="651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</row>
    <row r="588" spans="1:20" ht="12" customHeight="1" x14ac:dyDescent="0.2">
      <c r="A588" s="651"/>
      <c r="B588" s="651"/>
      <c r="C588" s="651"/>
      <c r="D588" s="651"/>
      <c r="E588" s="651"/>
      <c r="F588" s="651"/>
      <c r="G588" s="651"/>
      <c r="H588" s="651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</row>
    <row r="589" spans="1:20" ht="12" customHeight="1" x14ac:dyDescent="0.2">
      <c r="A589" s="651"/>
      <c r="B589" s="651"/>
      <c r="C589" s="651"/>
      <c r="D589" s="651"/>
      <c r="E589" s="651"/>
      <c r="F589" s="651"/>
      <c r="G589" s="651"/>
      <c r="H589" s="651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</row>
    <row r="590" spans="1:20" ht="12" customHeight="1" x14ac:dyDescent="0.2">
      <c r="A590" s="651"/>
      <c r="B590" s="651"/>
      <c r="C590" s="651"/>
      <c r="D590" s="651"/>
      <c r="E590" s="651"/>
      <c r="F590" s="651"/>
      <c r="G590" s="651"/>
      <c r="H590" s="651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</row>
    <row r="591" spans="1:20" ht="12" customHeight="1" x14ac:dyDescent="0.2">
      <c r="A591" s="651"/>
      <c r="B591" s="651"/>
      <c r="C591" s="651"/>
      <c r="D591" s="651"/>
      <c r="E591" s="651"/>
      <c r="F591" s="651"/>
      <c r="G591" s="651"/>
      <c r="H591" s="651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</row>
    <row r="592" spans="1:20" ht="12" customHeight="1" x14ac:dyDescent="0.2">
      <c r="A592" s="651"/>
      <c r="B592" s="651"/>
      <c r="C592" s="651"/>
      <c r="D592" s="651"/>
      <c r="E592" s="651"/>
      <c r="F592" s="651"/>
      <c r="G592" s="651"/>
      <c r="H592" s="651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</row>
    <row r="593" spans="1:20" ht="12" customHeight="1" x14ac:dyDescent="0.2">
      <c r="A593" s="651"/>
      <c r="B593" s="651"/>
      <c r="C593" s="651"/>
      <c r="D593" s="651"/>
      <c r="E593" s="651"/>
      <c r="F593" s="651"/>
      <c r="G593" s="651"/>
      <c r="H593" s="651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</row>
    <row r="594" spans="1:20" ht="12" customHeight="1" x14ac:dyDescent="0.2">
      <c r="A594" s="651"/>
      <c r="B594" s="651"/>
      <c r="C594" s="651"/>
      <c r="D594" s="651"/>
      <c r="E594" s="651"/>
      <c r="F594" s="651"/>
      <c r="G594" s="651"/>
      <c r="H594" s="651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</row>
    <row r="595" spans="1:20" ht="12" customHeight="1" x14ac:dyDescent="0.2">
      <c r="A595" s="651"/>
      <c r="B595" s="651"/>
      <c r="C595" s="651"/>
      <c r="D595" s="651"/>
      <c r="E595" s="651"/>
      <c r="F595" s="651"/>
      <c r="G595" s="651"/>
      <c r="H595" s="651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</row>
    <row r="596" spans="1:20" ht="12" customHeight="1" x14ac:dyDescent="0.2">
      <c r="A596" s="651"/>
      <c r="B596" s="651"/>
      <c r="C596" s="651"/>
      <c r="D596" s="651"/>
      <c r="E596" s="651"/>
      <c r="F596" s="651"/>
      <c r="G596" s="651"/>
      <c r="H596" s="651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</row>
    <row r="597" spans="1:20" ht="12" customHeight="1" x14ac:dyDescent="0.2">
      <c r="A597" s="651"/>
      <c r="B597" s="651"/>
      <c r="C597" s="651"/>
      <c r="D597" s="651"/>
      <c r="E597" s="651"/>
      <c r="F597" s="651"/>
      <c r="G597" s="651"/>
      <c r="H597" s="651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</row>
    <row r="598" spans="1:20" ht="12" customHeight="1" x14ac:dyDescent="0.2">
      <c r="A598" s="651"/>
      <c r="B598" s="651"/>
      <c r="C598" s="651"/>
      <c r="D598" s="651"/>
      <c r="E598" s="651"/>
      <c r="F598" s="651"/>
      <c r="G598" s="651"/>
      <c r="H598" s="651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</row>
    <row r="599" spans="1:20" ht="12" customHeight="1" x14ac:dyDescent="0.2">
      <c r="A599" s="651"/>
      <c r="B599" s="651"/>
      <c r="C599" s="651"/>
      <c r="D599" s="651"/>
      <c r="E599" s="651"/>
      <c r="F599" s="651"/>
      <c r="G599" s="651"/>
      <c r="H599" s="651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</row>
    <row r="600" spans="1:20" ht="12" customHeight="1" x14ac:dyDescent="0.2">
      <c r="A600" s="651"/>
      <c r="B600" s="651"/>
      <c r="C600" s="651"/>
      <c r="D600" s="651"/>
      <c r="E600" s="651"/>
      <c r="F600" s="651"/>
      <c r="G600" s="651"/>
      <c r="H600" s="651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</row>
    <row r="601" spans="1:20" ht="12" customHeight="1" x14ac:dyDescent="0.2">
      <c r="A601" s="651"/>
      <c r="B601" s="651"/>
      <c r="C601" s="651"/>
      <c r="D601" s="651"/>
      <c r="E601" s="651"/>
      <c r="F601" s="651"/>
      <c r="G601" s="651"/>
      <c r="H601" s="651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</row>
    <row r="602" spans="1:20" ht="12" customHeight="1" x14ac:dyDescent="0.2">
      <c r="A602" s="651"/>
      <c r="B602" s="651"/>
      <c r="C602" s="651"/>
      <c r="D602" s="651"/>
      <c r="E602" s="651"/>
      <c r="F602" s="651"/>
      <c r="G602" s="651"/>
      <c r="H602" s="651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</row>
    <row r="603" spans="1:20" ht="12" customHeight="1" x14ac:dyDescent="0.2">
      <c r="A603" s="651"/>
      <c r="B603" s="651"/>
      <c r="C603" s="651"/>
      <c r="D603" s="651"/>
      <c r="E603" s="651"/>
      <c r="F603" s="651"/>
      <c r="G603" s="651"/>
      <c r="H603" s="651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</row>
    <row r="604" spans="1:20" ht="12" customHeight="1" x14ac:dyDescent="0.2">
      <c r="A604" s="651"/>
      <c r="B604" s="651"/>
      <c r="C604" s="651"/>
      <c r="D604" s="651"/>
      <c r="E604" s="651"/>
      <c r="F604" s="651"/>
      <c r="G604" s="651"/>
      <c r="H604" s="651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</row>
    <row r="605" spans="1:20" ht="12" customHeight="1" x14ac:dyDescent="0.2">
      <c r="A605" s="651"/>
      <c r="B605" s="651"/>
      <c r="C605" s="651"/>
      <c r="D605" s="651"/>
      <c r="E605" s="651"/>
      <c r="F605" s="651"/>
      <c r="G605" s="651"/>
      <c r="H605" s="651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</row>
    <row r="606" spans="1:20" ht="12" customHeight="1" x14ac:dyDescent="0.2">
      <c r="A606" s="651"/>
      <c r="B606" s="651"/>
      <c r="C606" s="651"/>
      <c r="D606" s="651"/>
      <c r="E606" s="651"/>
      <c r="F606" s="651"/>
      <c r="G606" s="651"/>
      <c r="H606" s="651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</row>
    <row r="607" spans="1:20" ht="12" customHeight="1" x14ac:dyDescent="0.2">
      <c r="A607" s="651"/>
      <c r="B607" s="651"/>
      <c r="C607" s="651"/>
      <c r="D607" s="651"/>
      <c r="E607" s="651"/>
      <c r="F607" s="651"/>
      <c r="G607" s="651"/>
      <c r="H607" s="651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</row>
    <row r="608" spans="1:20" ht="12" customHeight="1" x14ac:dyDescent="0.2">
      <c r="A608" s="651"/>
      <c r="B608" s="651"/>
      <c r="C608" s="651"/>
      <c r="D608" s="651"/>
      <c r="E608" s="651"/>
      <c r="F608" s="651"/>
      <c r="G608" s="651"/>
      <c r="H608" s="651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</row>
    <row r="609" spans="1:20" ht="12" customHeight="1" x14ac:dyDescent="0.2">
      <c r="A609" s="651"/>
      <c r="B609" s="651"/>
      <c r="C609" s="651"/>
      <c r="D609" s="651"/>
      <c r="E609" s="651"/>
      <c r="F609" s="651"/>
      <c r="G609" s="651"/>
      <c r="H609" s="651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</row>
    <row r="610" spans="1:20" ht="12" customHeight="1" x14ac:dyDescent="0.2">
      <c r="A610" s="651"/>
      <c r="B610" s="651"/>
      <c r="C610" s="651"/>
      <c r="D610" s="651"/>
      <c r="E610" s="651"/>
      <c r="F610" s="651"/>
      <c r="G610" s="651"/>
      <c r="H610" s="651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</row>
    <row r="611" spans="1:20" ht="12" customHeight="1" x14ac:dyDescent="0.2">
      <c r="A611" s="651"/>
      <c r="B611" s="651"/>
      <c r="C611" s="651"/>
      <c r="D611" s="651"/>
      <c r="E611" s="651"/>
      <c r="F611" s="651"/>
      <c r="G611" s="651"/>
      <c r="H611" s="651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</row>
    <row r="612" spans="1:20" ht="12" customHeight="1" x14ac:dyDescent="0.2">
      <c r="A612" s="651"/>
      <c r="B612" s="651"/>
      <c r="C612" s="651"/>
      <c r="D612" s="651"/>
      <c r="E612" s="651"/>
      <c r="F612" s="651"/>
      <c r="G612" s="651"/>
      <c r="H612" s="651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</row>
    <row r="613" spans="1:20" ht="12" customHeight="1" x14ac:dyDescent="0.2">
      <c r="A613" s="651"/>
      <c r="B613" s="651"/>
      <c r="C613" s="651"/>
      <c r="D613" s="651"/>
      <c r="E613" s="651"/>
      <c r="F613" s="651"/>
      <c r="G613" s="651"/>
      <c r="H613" s="651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</row>
    <row r="614" spans="1:20" ht="12" customHeight="1" x14ac:dyDescent="0.2">
      <c r="A614" s="651"/>
      <c r="B614" s="651"/>
      <c r="C614" s="651"/>
      <c r="D614" s="651"/>
      <c r="E614" s="651"/>
      <c r="F614" s="651"/>
      <c r="G614" s="651"/>
      <c r="H614" s="651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</row>
    <row r="615" spans="1:20" ht="12" customHeight="1" x14ac:dyDescent="0.2">
      <c r="A615" s="651"/>
      <c r="B615" s="651"/>
      <c r="C615" s="651"/>
      <c r="D615" s="651"/>
      <c r="E615" s="651"/>
      <c r="F615" s="651"/>
      <c r="G615" s="651"/>
      <c r="H615" s="651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</row>
    <row r="616" spans="1:20" ht="12" customHeight="1" x14ac:dyDescent="0.2">
      <c r="A616" s="651"/>
      <c r="B616" s="651"/>
      <c r="C616" s="651"/>
      <c r="D616" s="651"/>
      <c r="E616" s="651"/>
      <c r="F616" s="651"/>
      <c r="G616" s="651"/>
      <c r="H616" s="651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</row>
    <row r="617" spans="1:20" ht="12" customHeight="1" x14ac:dyDescent="0.2">
      <c r="A617" s="651"/>
      <c r="B617" s="651"/>
      <c r="C617" s="651"/>
      <c r="D617" s="651"/>
      <c r="E617" s="651"/>
      <c r="F617" s="651"/>
      <c r="G617" s="651"/>
      <c r="H617" s="651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</row>
    <row r="618" spans="1:20" ht="12" customHeight="1" x14ac:dyDescent="0.2">
      <c r="A618" s="651"/>
      <c r="B618" s="651"/>
      <c r="C618" s="651"/>
      <c r="D618" s="651"/>
      <c r="E618" s="651"/>
      <c r="F618" s="651"/>
      <c r="G618" s="651"/>
      <c r="H618" s="651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</row>
    <row r="619" spans="1:20" ht="12" customHeight="1" x14ac:dyDescent="0.2">
      <c r="A619" s="651"/>
      <c r="B619" s="651"/>
      <c r="C619" s="651"/>
      <c r="D619" s="651"/>
      <c r="E619" s="651"/>
      <c r="F619" s="651"/>
      <c r="G619" s="651"/>
      <c r="H619" s="651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</row>
    <row r="620" spans="1:20" ht="12" customHeight="1" x14ac:dyDescent="0.2">
      <c r="A620" s="651"/>
      <c r="B620" s="651"/>
      <c r="C620" s="651"/>
      <c r="D620" s="651"/>
      <c r="E620" s="651"/>
      <c r="F620" s="651"/>
      <c r="G620" s="651"/>
      <c r="H620" s="651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</row>
    <row r="621" spans="1:20" ht="12" customHeight="1" x14ac:dyDescent="0.2">
      <c r="A621" s="651"/>
      <c r="B621" s="651"/>
      <c r="C621" s="651"/>
      <c r="D621" s="651"/>
      <c r="E621" s="651"/>
      <c r="F621" s="651"/>
      <c r="G621" s="651"/>
      <c r="H621" s="651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</row>
    <row r="622" spans="1:20" ht="12" customHeight="1" x14ac:dyDescent="0.2">
      <c r="A622" s="651"/>
      <c r="B622" s="651"/>
      <c r="C622" s="651"/>
      <c r="D622" s="651"/>
      <c r="E622" s="651"/>
      <c r="F622" s="651"/>
      <c r="G622" s="651"/>
      <c r="H622" s="651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</row>
    <row r="623" spans="1:20" ht="12" customHeight="1" x14ac:dyDescent="0.2">
      <c r="A623" s="651"/>
      <c r="B623" s="651"/>
      <c r="C623" s="651"/>
      <c r="D623" s="651"/>
      <c r="E623" s="651"/>
      <c r="F623" s="651"/>
      <c r="G623" s="651"/>
      <c r="H623" s="651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</row>
    <row r="624" spans="1:20" ht="12" customHeight="1" x14ac:dyDescent="0.2">
      <c r="A624" s="651"/>
      <c r="B624" s="651"/>
      <c r="C624" s="651"/>
      <c r="D624" s="651"/>
      <c r="E624" s="651"/>
      <c r="F624" s="651"/>
      <c r="G624" s="651"/>
      <c r="H624" s="651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</row>
    <row r="625" spans="1:20" ht="12" customHeight="1" x14ac:dyDescent="0.2">
      <c r="A625" s="651"/>
      <c r="B625" s="651"/>
      <c r="C625" s="651"/>
      <c r="D625" s="651"/>
      <c r="E625" s="651"/>
      <c r="F625" s="651"/>
      <c r="G625" s="651"/>
      <c r="H625" s="651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</row>
    <row r="626" spans="1:20" ht="12" customHeight="1" x14ac:dyDescent="0.2">
      <c r="A626" s="651"/>
      <c r="B626" s="651"/>
      <c r="C626" s="651"/>
      <c r="D626" s="651"/>
      <c r="E626" s="651"/>
      <c r="F626" s="651"/>
      <c r="G626" s="651"/>
      <c r="H626" s="651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</row>
    <row r="627" spans="1:20" ht="12" customHeight="1" x14ac:dyDescent="0.2">
      <c r="A627" s="651"/>
      <c r="B627" s="651"/>
      <c r="C627" s="651"/>
      <c r="D627" s="651"/>
      <c r="E627" s="651"/>
      <c r="F627" s="651"/>
      <c r="G627" s="651"/>
      <c r="H627" s="651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</row>
    <row r="628" spans="1:20" ht="12" customHeight="1" x14ac:dyDescent="0.2">
      <c r="A628" s="651"/>
      <c r="B628" s="651"/>
      <c r="C628" s="651"/>
      <c r="D628" s="651"/>
      <c r="E628" s="651"/>
      <c r="F628" s="651"/>
      <c r="G628" s="651"/>
      <c r="H628" s="651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</row>
    <row r="629" spans="1:20" ht="12" customHeight="1" x14ac:dyDescent="0.2">
      <c r="A629" s="651"/>
      <c r="B629" s="651"/>
      <c r="C629" s="651"/>
      <c r="D629" s="651"/>
      <c r="E629" s="651"/>
      <c r="F629" s="651"/>
      <c r="G629" s="651"/>
      <c r="H629" s="651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</row>
    <row r="630" spans="1:20" ht="12" customHeight="1" x14ac:dyDescent="0.2">
      <c r="A630" s="651"/>
      <c r="B630" s="651"/>
      <c r="C630" s="651"/>
      <c r="D630" s="651"/>
      <c r="E630" s="651"/>
      <c r="F630" s="651"/>
      <c r="G630" s="651"/>
      <c r="H630" s="651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</row>
    <row r="631" spans="1:20" ht="12" customHeight="1" x14ac:dyDescent="0.2">
      <c r="A631" s="651"/>
      <c r="B631" s="651"/>
      <c r="C631" s="651"/>
      <c r="D631" s="651"/>
      <c r="E631" s="651"/>
      <c r="F631" s="651"/>
      <c r="G631" s="651"/>
      <c r="H631" s="651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</row>
    <row r="632" spans="1:20" ht="12" customHeight="1" x14ac:dyDescent="0.2">
      <c r="A632" s="651"/>
      <c r="B632" s="651"/>
      <c r="C632" s="651"/>
      <c r="D632" s="651"/>
      <c r="E632" s="651"/>
      <c r="F632" s="651"/>
      <c r="G632" s="651"/>
      <c r="H632" s="651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</row>
    <row r="633" spans="1:20" ht="12" customHeight="1" x14ac:dyDescent="0.2">
      <c r="A633" s="651"/>
      <c r="B633" s="651"/>
      <c r="C633" s="651"/>
      <c r="D633" s="651"/>
      <c r="E633" s="651"/>
      <c r="F633" s="651"/>
      <c r="G633" s="651"/>
      <c r="H633" s="651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</row>
    <row r="634" spans="1:20" ht="12" customHeight="1" x14ac:dyDescent="0.2">
      <c r="A634" s="651"/>
      <c r="B634" s="651"/>
      <c r="C634" s="651"/>
      <c r="D634" s="651"/>
      <c r="E634" s="651"/>
      <c r="F634" s="651"/>
      <c r="G634" s="651"/>
      <c r="H634" s="651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</row>
    <row r="635" spans="1:20" ht="12" customHeight="1" x14ac:dyDescent="0.2">
      <c r="A635" s="651"/>
      <c r="B635" s="651"/>
      <c r="C635" s="651"/>
      <c r="D635" s="651"/>
      <c r="E635" s="651"/>
      <c r="F635" s="651"/>
      <c r="G635" s="651"/>
      <c r="H635" s="651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</row>
    <row r="636" spans="1:20" ht="12" customHeight="1" x14ac:dyDescent="0.2">
      <c r="A636" s="651"/>
      <c r="B636" s="651"/>
      <c r="C636" s="651"/>
      <c r="D636" s="651"/>
      <c r="E636" s="651"/>
      <c r="F636" s="651"/>
      <c r="G636" s="651"/>
      <c r="H636" s="651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</row>
    <row r="637" spans="1:20" ht="12" customHeight="1" x14ac:dyDescent="0.2">
      <c r="A637" s="651"/>
      <c r="B637" s="651"/>
      <c r="C637" s="651"/>
      <c r="D637" s="651"/>
      <c r="E637" s="651"/>
      <c r="F637" s="651"/>
      <c r="G637" s="651"/>
      <c r="H637" s="651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</row>
    <row r="638" spans="1:20" ht="12" customHeight="1" x14ac:dyDescent="0.2">
      <c r="A638" s="651"/>
      <c r="B638" s="651"/>
      <c r="C638" s="651"/>
      <c r="D638" s="651"/>
      <c r="E638" s="651"/>
      <c r="F638" s="651"/>
      <c r="G638" s="651"/>
      <c r="H638" s="651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</row>
    <row r="639" spans="1:20" ht="12" customHeight="1" x14ac:dyDescent="0.2">
      <c r="A639" s="651"/>
      <c r="B639" s="651"/>
      <c r="C639" s="651"/>
      <c r="D639" s="651"/>
      <c r="E639" s="651"/>
      <c r="F639" s="651"/>
      <c r="G639" s="651"/>
      <c r="H639" s="651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</row>
    <row r="640" spans="1:20" ht="12" customHeight="1" x14ac:dyDescent="0.2">
      <c r="A640" s="651"/>
      <c r="B640" s="651"/>
      <c r="C640" s="651"/>
      <c r="D640" s="651"/>
      <c r="E640" s="651"/>
      <c r="F640" s="651"/>
      <c r="G640" s="651"/>
      <c r="H640" s="651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</row>
    <row r="641" spans="1:20" ht="12" customHeight="1" x14ac:dyDescent="0.2">
      <c r="A641" s="651"/>
      <c r="B641" s="651"/>
      <c r="C641" s="651"/>
      <c r="D641" s="651"/>
      <c r="E641" s="651"/>
      <c r="F641" s="651"/>
      <c r="G641" s="651"/>
      <c r="H641" s="651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</row>
    <row r="642" spans="1:20" ht="12" customHeight="1" x14ac:dyDescent="0.2">
      <c r="A642" s="651"/>
      <c r="B642" s="651"/>
      <c r="C642" s="651"/>
      <c r="D642" s="651"/>
      <c r="E642" s="651"/>
      <c r="F642" s="651"/>
      <c r="G642" s="651"/>
      <c r="H642" s="651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</row>
    <row r="643" spans="1:20" ht="12" customHeight="1" x14ac:dyDescent="0.2">
      <c r="A643" s="651"/>
      <c r="B643" s="651"/>
      <c r="C643" s="651"/>
      <c r="D643" s="651"/>
      <c r="E643" s="651"/>
      <c r="F643" s="651"/>
      <c r="G643" s="651"/>
      <c r="H643" s="651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</row>
    <row r="644" spans="1:20" ht="12" customHeight="1" x14ac:dyDescent="0.2">
      <c r="A644" s="651"/>
      <c r="B644" s="651"/>
      <c r="C644" s="651"/>
      <c r="D644" s="651"/>
      <c r="E644" s="651"/>
      <c r="F644" s="651"/>
      <c r="G644" s="651"/>
      <c r="H644" s="651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</row>
    <row r="645" spans="1:20" ht="12" customHeight="1" x14ac:dyDescent="0.2">
      <c r="A645" s="651"/>
      <c r="B645" s="651"/>
      <c r="C645" s="651"/>
      <c r="D645" s="651"/>
      <c r="E645" s="651"/>
      <c r="F645" s="651"/>
      <c r="G645" s="651"/>
      <c r="H645" s="651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</row>
    <row r="646" spans="1:20" ht="12" customHeight="1" x14ac:dyDescent="0.2">
      <c r="A646" s="651"/>
      <c r="B646" s="651"/>
      <c r="C646" s="651"/>
      <c r="D646" s="651"/>
      <c r="E646" s="651"/>
      <c r="F646" s="651"/>
      <c r="G646" s="651"/>
      <c r="H646" s="651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</row>
    <row r="647" spans="1:20" ht="12" customHeight="1" x14ac:dyDescent="0.2">
      <c r="A647" s="651"/>
      <c r="B647" s="651"/>
      <c r="C647" s="651"/>
      <c r="D647" s="651"/>
      <c r="E647" s="651"/>
      <c r="F647" s="651"/>
      <c r="G647" s="651"/>
      <c r="H647" s="651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</row>
    <row r="648" spans="1:20" ht="12" customHeight="1" x14ac:dyDescent="0.2">
      <c r="A648" s="651"/>
      <c r="B648" s="651"/>
      <c r="C648" s="651"/>
      <c r="D648" s="651"/>
      <c r="E648" s="651"/>
      <c r="F648" s="651"/>
      <c r="G648" s="651"/>
      <c r="H648" s="651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</row>
    <row r="649" spans="1:20" ht="12" customHeight="1" x14ac:dyDescent="0.2">
      <c r="A649" s="651"/>
      <c r="B649" s="651"/>
      <c r="C649" s="651"/>
      <c r="D649" s="651"/>
      <c r="E649" s="651"/>
      <c r="F649" s="651"/>
      <c r="G649" s="651"/>
      <c r="H649" s="651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</row>
    <row r="650" spans="1:20" ht="12" customHeight="1" x14ac:dyDescent="0.2">
      <c r="A650" s="651"/>
      <c r="B650" s="651"/>
      <c r="C650" s="651"/>
      <c r="D650" s="651"/>
      <c r="E650" s="651"/>
      <c r="F650" s="651"/>
      <c r="G650" s="651"/>
      <c r="H650" s="651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</row>
    <row r="651" spans="1:20" ht="12" customHeight="1" x14ac:dyDescent="0.2">
      <c r="A651" s="651"/>
      <c r="B651" s="651"/>
      <c r="C651" s="651"/>
      <c r="D651" s="651"/>
      <c r="E651" s="651"/>
      <c r="F651" s="651"/>
      <c r="G651" s="651"/>
      <c r="H651" s="651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</row>
    <row r="652" spans="1:20" ht="12" customHeight="1" x14ac:dyDescent="0.2">
      <c r="A652" s="651"/>
      <c r="B652" s="651"/>
      <c r="C652" s="651"/>
      <c r="D652" s="651"/>
      <c r="E652" s="651"/>
      <c r="F652" s="651"/>
      <c r="G652" s="651"/>
      <c r="H652" s="651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</row>
    <row r="653" spans="1:20" ht="12" customHeight="1" x14ac:dyDescent="0.2">
      <c r="A653" s="651"/>
      <c r="B653" s="651"/>
      <c r="C653" s="651"/>
      <c r="D653" s="651"/>
      <c r="E653" s="651"/>
      <c r="F653" s="651"/>
      <c r="G653" s="651"/>
      <c r="H653" s="651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</row>
    <row r="654" spans="1:20" ht="12" customHeight="1" x14ac:dyDescent="0.2">
      <c r="A654" s="651"/>
      <c r="B654" s="651"/>
      <c r="C654" s="651"/>
      <c r="D654" s="651"/>
      <c r="E654" s="651"/>
      <c r="F654" s="651"/>
      <c r="G654" s="651"/>
      <c r="H654" s="651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</row>
    <row r="655" spans="1:20" ht="12" customHeight="1" x14ac:dyDescent="0.2">
      <c r="A655" s="651"/>
      <c r="B655" s="651"/>
      <c r="C655" s="651"/>
      <c r="D655" s="651"/>
      <c r="E655" s="651"/>
      <c r="F655" s="651"/>
      <c r="G655" s="651"/>
      <c r="H655" s="651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</row>
    <row r="656" spans="1:20" ht="12" customHeight="1" x14ac:dyDescent="0.2">
      <c r="A656" s="651"/>
      <c r="B656" s="651"/>
      <c r="C656" s="651"/>
      <c r="D656" s="651"/>
      <c r="E656" s="651"/>
      <c r="F656" s="651"/>
      <c r="G656" s="651"/>
      <c r="H656" s="651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</row>
    <row r="657" spans="1:20" ht="12" customHeight="1" x14ac:dyDescent="0.2">
      <c r="A657" s="651"/>
      <c r="B657" s="651"/>
      <c r="C657" s="651"/>
      <c r="D657" s="651"/>
      <c r="E657" s="651"/>
      <c r="F657" s="651"/>
      <c r="G657" s="651"/>
      <c r="H657" s="651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</row>
    <row r="658" spans="1:20" ht="12" customHeight="1" x14ac:dyDescent="0.2">
      <c r="A658" s="651"/>
      <c r="B658" s="651"/>
      <c r="C658" s="651"/>
      <c r="D658" s="651"/>
      <c r="E658" s="651"/>
      <c r="F658" s="651"/>
      <c r="G658" s="651"/>
      <c r="H658" s="651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</row>
    <row r="659" spans="1:20" ht="12" customHeight="1" x14ac:dyDescent="0.2">
      <c r="A659" s="651"/>
      <c r="B659" s="651"/>
      <c r="C659" s="651"/>
      <c r="D659" s="651"/>
      <c r="E659" s="651"/>
      <c r="F659" s="651"/>
      <c r="G659" s="651"/>
      <c r="H659" s="651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</row>
    <row r="660" spans="1:20" ht="12" customHeight="1" x14ac:dyDescent="0.2">
      <c r="A660" s="651"/>
      <c r="B660" s="651"/>
      <c r="C660" s="651"/>
      <c r="D660" s="651"/>
      <c r="E660" s="651"/>
      <c r="F660" s="651"/>
      <c r="G660" s="651"/>
      <c r="H660" s="651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</row>
    <row r="661" spans="1:20" ht="12" customHeight="1" x14ac:dyDescent="0.2">
      <c r="A661" s="651"/>
      <c r="B661" s="651"/>
      <c r="C661" s="651"/>
      <c r="D661" s="651"/>
      <c r="E661" s="651"/>
      <c r="F661" s="651"/>
      <c r="G661" s="651"/>
      <c r="H661" s="651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</row>
    <row r="662" spans="1:20" ht="12" customHeight="1" x14ac:dyDescent="0.2">
      <c r="A662" s="651"/>
      <c r="B662" s="651"/>
      <c r="C662" s="651"/>
      <c r="D662" s="651"/>
      <c r="E662" s="651"/>
      <c r="F662" s="651"/>
      <c r="G662" s="651"/>
      <c r="H662" s="651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</row>
    <row r="663" spans="1:20" ht="12" customHeight="1" x14ac:dyDescent="0.2">
      <c r="A663" s="651"/>
      <c r="B663" s="651"/>
      <c r="C663" s="651"/>
      <c r="D663" s="651"/>
      <c r="E663" s="651"/>
      <c r="F663" s="651"/>
      <c r="G663" s="651"/>
      <c r="H663" s="651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</row>
    <row r="664" spans="1:20" ht="12" customHeight="1" x14ac:dyDescent="0.2">
      <c r="A664" s="651"/>
      <c r="B664" s="651"/>
      <c r="C664" s="651"/>
      <c r="D664" s="651"/>
      <c r="E664" s="651"/>
      <c r="F664" s="651"/>
      <c r="G664" s="651"/>
      <c r="H664" s="651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</row>
    <row r="665" spans="1:20" ht="12" customHeight="1" x14ac:dyDescent="0.2">
      <c r="A665" s="651"/>
      <c r="B665" s="651"/>
      <c r="C665" s="651"/>
      <c r="D665" s="651"/>
      <c r="E665" s="651"/>
      <c r="F665" s="651"/>
      <c r="G665" s="651"/>
      <c r="H665" s="651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</row>
    <row r="666" spans="1:20" ht="12" customHeight="1" x14ac:dyDescent="0.2">
      <c r="A666" s="651"/>
      <c r="B666" s="651"/>
      <c r="C666" s="651"/>
      <c r="D666" s="651"/>
      <c r="E666" s="651"/>
      <c r="F666" s="651"/>
      <c r="G666" s="651"/>
      <c r="H666" s="651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</row>
    <row r="667" spans="1:20" ht="12" customHeight="1" x14ac:dyDescent="0.2">
      <c r="A667" s="651"/>
      <c r="B667" s="651"/>
      <c r="C667" s="651"/>
      <c r="D667" s="651"/>
      <c r="E667" s="651"/>
      <c r="F667" s="651"/>
      <c r="G667" s="651"/>
      <c r="H667" s="651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</row>
    <row r="668" spans="1:20" ht="12" customHeight="1" x14ac:dyDescent="0.2">
      <c r="A668" s="651"/>
      <c r="B668" s="651"/>
      <c r="C668" s="651"/>
      <c r="D668" s="651"/>
      <c r="E668" s="651"/>
      <c r="F668" s="651"/>
      <c r="G668" s="651"/>
      <c r="H668" s="651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</row>
    <row r="669" spans="1:20" ht="12" customHeight="1" x14ac:dyDescent="0.2">
      <c r="A669" s="651"/>
      <c r="B669" s="651"/>
      <c r="C669" s="651"/>
      <c r="D669" s="651"/>
      <c r="E669" s="651"/>
      <c r="F669" s="651"/>
      <c r="G669" s="651"/>
      <c r="H669" s="651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</row>
    <row r="670" spans="1:20" ht="12" customHeight="1" x14ac:dyDescent="0.2">
      <c r="A670" s="651"/>
      <c r="B670" s="651"/>
      <c r="C670" s="651"/>
      <c r="D670" s="651"/>
      <c r="E670" s="651"/>
      <c r="F670" s="651"/>
      <c r="G670" s="651"/>
      <c r="H670" s="651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</row>
    <row r="671" spans="1:20" ht="12" customHeight="1" x14ac:dyDescent="0.2">
      <c r="A671" s="651"/>
      <c r="B671" s="651"/>
      <c r="C671" s="651"/>
      <c r="D671" s="651"/>
      <c r="E671" s="651"/>
      <c r="F671" s="651"/>
      <c r="G671" s="651"/>
      <c r="H671" s="651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</row>
    <row r="672" spans="1:20" ht="12" customHeight="1" x14ac:dyDescent="0.2">
      <c r="A672" s="651"/>
      <c r="B672" s="651"/>
      <c r="C672" s="651"/>
      <c r="D672" s="651"/>
      <c r="E672" s="651"/>
      <c r="F672" s="651"/>
      <c r="G672" s="651"/>
      <c r="H672" s="651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</row>
    <row r="673" spans="1:20" ht="12" customHeight="1" x14ac:dyDescent="0.2">
      <c r="A673" s="651"/>
      <c r="B673" s="651"/>
      <c r="C673" s="651"/>
      <c r="D673" s="651"/>
      <c r="E673" s="651"/>
      <c r="F673" s="651"/>
      <c r="G673" s="651"/>
      <c r="H673" s="651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</row>
    <row r="674" spans="1:20" ht="12" customHeight="1" x14ac:dyDescent="0.2">
      <c r="A674" s="651"/>
      <c r="B674" s="651"/>
      <c r="C674" s="651"/>
      <c r="D674" s="651"/>
      <c r="E674" s="651"/>
      <c r="F674" s="651"/>
      <c r="G674" s="651"/>
      <c r="H674" s="651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</row>
    <row r="675" spans="1:20" ht="12" customHeight="1" x14ac:dyDescent="0.2">
      <c r="A675" s="651"/>
      <c r="B675" s="651"/>
      <c r="C675" s="651"/>
      <c r="D675" s="651"/>
      <c r="E675" s="651"/>
      <c r="F675" s="651"/>
      <c r="G675" s="651"/>
      <c r="H675" s="651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</row>
    <row r="676" spans="1:20" ht="12" customHeight="1" x14ac:dyDescent="0.2">
      <c r="A676" s="651"/>
      <c r="B676" s="651"/>
      <c r="C676" s="651"/>
      <c r="D676" s="651"/>
      <c r="E676" s="651"/>
      <c r="F676" s="651"/>
      <c r="G676" s="651"/>
      <c r="H676" s="651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</row>
    <row r="677" spans="1:20" ht="12" customHeight="1" x14ac:dyDescent="0.2">
      <c r="A677" s="651"/>
      <c r="B677" s="651"/>
      <c r="C677" s="651"/>
      <c r="D677" s="651"/>
      <c r="E677" s="651"/>
      <c r="F677" s="651"/>
      <c r="G677" s="651"/>
      <c r="H677" s="651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</row>
    <row r="678" spans="1:20" ht="12" customHeight="1" x14ac:dyDescent="0.2">
      <c r="A678" s="651"/>
      <c r="B678" s="651"/>
      <c r="C678" s="651"/>
      <c r="D678" s="651"/>
      <c r="E678" s="651"/>
      <c r="F678" s="651"/>
      <c r="G678" s="651"/>
      <c r="H678" s="651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</row>
    <row r="679" spans="1:20" ht="12" customHeight="1" x14ac:dyDescent="0.2">
      <c r="A679" s="651"/>
      <c r="B679" s="651"/>
      <c r="C679" s="651"/>
      <c r="D679" s="651"/>
      <c r="E679" s="651"/>
      <c r="F679" s="651"/>
      <c r="G679" s="651"/>
      <c r="H679" s="651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</row>
    <row r="680" spans="1:20" ht="12" customHeight="1" x14ac:dyDescent="0.2">
      <c r="A680" s="651"/>
      <c r="B680" s="651"/>
      <c r="C680" s="651"/>
      <c r="D680" s="651"/>
      <c r="E680" s="651"/>
      <c r="F680" s="651"/>
      <c r="G680" s="651"/>
      <c r="H680" s="651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</row>
    <row r="681" spans="1:20" ht="12" customHeight="1" x14ac:dyDescent="0.2">
      <c r="A681" s="651"/>
      <c r="B681" s="651"/>
      <c r="C681" s="651"/>
      <c r="D681" s="651"/>
      <c r="E681" s="651"/>
      <c r="F681" s="651"/>
      <c r="G681" s="651"/>
      <c r="H681" s="651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</row>
    <row r="682" spans="1:20" ht="12" customHeight="1" x14ac:dyDescent="0.2">
      <c r="A682" s="651"/>
      <c r="B682" s="651"/>
      <c r="C682" s="651"/>
      <c r="D682" s="651"/>
      <c r="E682" s="651"/>
      <c r="F682" s="651"/>
      <c r="G682" s="651"/>
      <c r="H682" s="651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</row>
    <row r="683" spans="1:20" ht="12" customHeight="1" x14ac:dyDescent="0.2">
      <c r="A683" s="651"/>
      <c r="B683" s="651"/>
      <c r="C683" s="651"/>
      <c r="D683" s="651"/>
      <c r="E683" s="651"/>
      <c r="F683" s="651"/>
      <c r="G683" s="651"/>
      <c r="H683" s="651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</row>
    <row r="684" spans="1:20" ht="12" customHeight="1" x14ac:dyDescent="0.2">
      <c r="A684" s="651"/>
      <c r="B684" s="651"/>
      <c r="C684" s="651"/>
      <c r="D684" s="651"/>
      <c r="E684" s="651"/>
      <c r="F684" s="651"/>
      <c r="G684" s="651"/>
      <c r="H684" s="651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</row>
    <row r="685" spans="1:20" ht="12" customHeight="1" x14ac:dyDescent="0.2">
      <c r="A685" s="651"/>
      <c r="B685" s="651"/>
      <c r="C685" s="651"/>
      <c r="D685" s="651"/>
      <c r="E685" s="651"/>
      <c r="F685" s="651"/>
      <c r="G685" s="651"/>
      <c r="H685" s="651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</row>
    <row r="686" spans="1:20" ht="12" customHeight="1" x14ac:dyDescent="0.2">
      <c r="A686" s="651"/>
      <c r="B686" s="651"/>
      <c r="C686" s="651"/>
      <c r="D686" s="651"/>
      <c r="E686" s="651"/>
      <c r="F686" s="651"/>
      <c r="G686" s="651"/>
      <c r="H686" s="651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</row>
    <row r="687" spans="1:20" ht="12" customHeight="1" x14ac:dyDescent="0.2">
      <c r="A687" s="651"/>
      <c r="B687" s="651"/>
      <c r="C687" s="651"/>
      <c r="D687" s="651"/>
      <c r="E687" s="651"/>
      <c r="F687" s="651"/>
      <c r="G687" s="651"/>
      <c r="H687" s="651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</row>
    <row r="688" spans="1:20" ht="12" customHeight="1" x14ac:dyDescent="0.2">
      <c r="A688" s="651"/>
      <c r="B688" s="651"/>
      <c r="C688" s="651"/>
      <c r="D688" s="651"/>
      <c r="E688" s="651"/>
      <c r="F688" s="651"/>
      <c r="G688" s="651"/>
      <c r="H688" s="651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</row>
    <row r="689" spans="1:20" ht="12" customHeight="1" x14ac:dyDescent="0.2">
      <c r="A689" s="651"/>
      <c r="B689" s="651"/>
      <c r="C689" s="651"/>
      <c r="D689" s="651"/>
      <c r="E689" s="651"/>
      <c r="F689" s="651"/>
      <c r="G689" s="651"/>
      <c r="H689" s="651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</row>
    <row r="690" spans="1:20" ht="12" customHeight="1" x14ac:dyDescent="0.2">
      <c r="A690" s="651"/>
      <c r="B690" s="651"/>
      <c r="C690" s="651"/>
      <c r="D690" s="651"/>
      <c r="E690" s="651"/>
      <c r="F690" s="651"/>
      <c r="G690" s="651"/>
      <c r="H690" s="651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</row>
    <row r="691" spans="1:20" ht="12" customHeight="1" x14ac:dyDescent="0.2">
      <c r="A691" s="651"/>
      <c r="B691" s="651"/>
      <c r="C691" s="651"/>
      <c r="D691" s="651"/>
      <c r="E691" s="651"/>
      <c r="F691" s="651"/>
      <c r="G691" s="651"/>
      <c r="H691" s="651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</row>
    <row r="692" spans="1:20" ht="12" customHeight="1" x14ac:dyDescent="0.2">
      <c r="A692" s="651"/>
      <c r="B692" s="651"/>
      <c r="C692" s="651"/>
      <c r="D692" s="651"/>
      <c r="E692" s="651"/>
      <c r="F692" s="651"/>
      <c r="G692" s="651"/>
      <c r="H692" s="651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</row>
    <row r="693" spans="1:20" ht="12" customHeight="1" x14ac:dyDescent="0.2">
      <c r="A693" s="651"/>
      <c r="B693" s="651"/>
      <c r="C693" s="651"/>
      <c r="D693" s="651"/>
      <c r="E693" s="651"/>
      <c r="F693" s="651"/>
      <c r="G693" s="651"/>
      <c r="H693" s="651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</row>
    <row r="694" spans="1:20" ht="12" customHeight="1" x14ac:dyDescent="0.2">
      <c r="A694" s="651"/>
      <c r="B694" s="651"/>
      <c r="C694" s="651"/>
      <c r="D694" s="651"/>
      <c r="E694" s="651"/>
      <c r="F694" s="651"/>
      <c r="G694" s="651"/>
      <c r="H694" s="651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</row>
    <row r="695" spans="1:20" ht="12" customHeight="1" x14ac:dyDescent="0.2">
      <c r="A695" s="651"/>
      <c r="B695" s="651"/>
      <c r="C695" s="651"/>
      <c r="D695" s="651"/>
      <c r="E695" s="651"/>
      <c r="F695" s="651"/>
      <c r="G695" s="651"/>
      <c r="H695" s="651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</row>
    <row r="696" spans="1:20" ht="12" customHeight="1" x14ac:dyDescent="0.2">
      <c r="A696" s="651"/>
      <c r="B696" s="651"/>
      <c r="C696" s="651"/>
      <c r="D696" s="651"/>
      <c r="E696" s="651"/>
      <c r="F696" s="651"/>
      <c r="G696" s="651"/>
      <c r="H696" s="651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</row>
    <row r="697" spans="1:20" ht="12" customHeight="1" x14ac:dyDescent="0.2">
      <c r="A697" s="651"/>
      <c r="B697" s="651"/>
      <c r="C697" s="651"/>
      <c r="D697" s="651"/>
      <c r="E697" s="651"/>
      <c r="F697" s="651"/>
      <c r="G697" s="651"/>
      <c r="H697" s="651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</row>
    <row r="698" spans="1:20" ht="12" customHeight="1" x14ac:dyDescent="0.2">
      <c r="A698" s="651"/>
      <c r="B698" s="651"/>
      <c r="C698" s="651"/>
      <c r="D698" s="651"/>
      <c r="E698" s="651"/>
      <c r="F698" s="651"/>
      <c r="G698" s="651"/>
      <c r="H698" s="651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</row>
    <row r="699" spans="1:20" ht="12" customHeight="1" x14ac:dyDescent="0.2">
      <c r="A699" s="651"/>
      <c r="B699" s="651"/>
      <c r="C699" s="651"/>
      <c r="D699" s="651"/>
      <c r="E699" s="651"/>
      <c r="F699" s="651"/>
      <c r="G699" s="651"/>
      <c r="H699" s="651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</row>
    <row r="700" spans="1:20" ht="12" customHeight="1" x14ac:dyDescent="0.2">
      <c r="A700" s="651"/>
      <c r="B700" s="651"/>
      <c r="C700" s="651"/>
      <c r="D700" s="651"/>
      <c r="E700" s="651"/>
      <c r="F700" s="651"/>
      <c r="G700" s="651"/>
      <c r="H700" s="651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</row>
    <row r="701" spans="1:20" ht="12" customHeight="1" x14ac:dyDescent="0.2">
      <c r="A701" s="651"/>
      <c r="B701" s="651"/>
      <c r="C701" s="651"/>
      <c r="D701" s="651"/>
      <c r="E701" s="651"/>
      <c r="F701" s="651"/>
      <c r="G701" s="651"/>
      <c r="H701" s="651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</row>
    <row r="702" spans="1:20" ht="12" customHeight="1" x14ac:dyDescent="0.2">
      <c r="A702" s="651"/>
      <c r="B702" s="651"/>
      <c r="C702" s="651"/>
      <c r="D702" s="651"/>
      <c r="E702" s="651"/>
      <c r="F702" s="651"/>
      <c r="G702" s="651"/>
      <c r="H702" s="651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</row>
    <row r="703" spans="1:20" ht="12" customHeight="1" x14ac:dyDescent="0.2">
      <c r="A703" s="651"/>
      <c r="B703" s="651"/>
      <c r="C703" s="651"/>
      <c r="D703" s="651"/>
      <c r="E703" s="651"/>
      <c r="F703" s="651"/>
      <c r="G703" s="651"/>
      <c r="H703" s="651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</row>
    <row r="704" spans="1:20" ht="12" customHeight="1" x14ac:dyDescent="0.2">
      <c r="A704" s="651"/>
      <c r="B704" s="651"/>
      <c r="C704" s="651"/>
      <c r="D704" s="651"/>
      <c r="E704" s="651"/>
      <c r="F704" s="651"/>
      <c r="G704" s="651"/>
      <c r="H704" s="651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</row>
    <row r="705" spans="1:20" ht="12" customHeight="1" x14ac:dyDescent="0.2">
      <c r="A705" s="651"/>
      <c r="B705" s="651"/>
      <c r="C705" s="651"/>
      <c r="D705" s="651"/>
      <c r="E705" s="651"/>
      <c r="F705" s="651"/>
      <c r="G705" s="651"/>
      <c r="H705" s="651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</row>
    <row r="706" spans="1:20" ht="12" customHeight="1" x14ac:dyDescent="0.2">
      <c r="A706" s="651"/>
      <c r="B706" s="651"/>
      <c r="C706" s="651"/>
      <c r="D706" s="651"/>
      <c r="E706" s="651"/>
      <c r="F706" s="651"/>
      <c r="G706" s="651"/>
      <c r="H706" s="651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</row>
    <row r="707" spans="1:20" ht="12" customHeight="1" x14ac:dyDescent="0.2">
      <c r="A707" s="651"/>
      <c r="B707" s="651"/>
      <c r="C707" s="651"/>
      <c r="D707" s="651"/>
      <c r="E707" s="651"/>
      <c r="F707" s="651"/>
      <c r="G707" s="651"/>
      <c r="H707" s="651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</row>
    <row r="708" spans="1:20" ht="12" customHeight="1" x14ac:dyDescent="0.2">
      <c r="A708" s="651"/>
      <c r="B708" s="651"/>
      <c r="C708" s="651"/>
      <c r="D708" s="651"/>
      <c r="E708" s="651"/>
      <c r="F708" s="651"/>
      <c r="G708" s="651"/>
      <c r="H708" s="651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</row>
    <row r="709" spans="1:20" ht="12" customHeight="1" x14ac:dyDescent="0.2">
      <c r="A709" s="651"/>
      <c r="B709" s="651"/>
      <c r="C709" s="651"/>
      <c r="D709" s="651"/>
      <c r="E709" s="651"/>
      <c r="F709" s="651"/>
      <c r="G709" s="651"/>
      <c r="H709" s="651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</row>
    <row r="710" spans="1:20" ht="12" customHeight="1" x14ac:dyDescent="0.2">
      <c r="A710" s="651"/>
      <c r="B710" s="651"/>
      <c r="C710" s="651"/>
      <c r="D710" s="651"/>
      <c r="E710" s="651"/>
      <c r="F710" s="651"/>
      <c r="G710" s="651"/>
      <c r="H710" s="651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</row>
    <row r="711" spans="1:20" ht="12" customHeight="1" x14ac:dyDescent="0.2">
      <c r="A711" s="651"/>
      <c r="B711" s="651"/>
      <c r="C711" s="651"/>
      <c r="D711" s="651"/>
      <c r="E711" s="651"/>
      <c r="F711" s="651"/>
      <c r="G711" s="651"/>
      <c r="H711" s="651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</row>
    <row r="712" spans="1:20" ht="12" customHeight="1" x14ac:dyDescent="0.2">
      <c r="A712" s="651"/>
      <c r="B712" s="651"/>
      <c r="C712" s="651"/>
      <c r="D712" s="651"/>
      <c r="E712" s="651"/>
      <c r="F712" s="651"/>
      <c r="G712" s="651"/>
      <c r="H712" s="651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</row>
    <row r="713" spans="1:20" ht="12" customHeight="1" x14ac:dyDescent="0.2">
      <c r="A713" s="651"/>
      <c r="B713" s="651"/>
      <c r="C713" s="651"/>
      <c r="D713" s="651"/>
      <c r="E713" s="651"/>
      <c r="F713" s="651"/>
      <c r="G713" s="651"/>
      <c r="H713" s="651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</row>
    <row r="714" spans="1:20" ht="12" customHeight="1" x14ac:dyDescent="0.2">
      <c r="A714" s="651"/>
      <c r="B714" s="651"/>
      <c r="C714" s="651"/>
      <c r="D714" s="651"/>
      <c r="E714" s="651"/>
      <c r="F714" s="651"/>
      <c r="G714" s="651"/>
      <c r="H714" s="651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</row>
    <row r="715" spans="1:20" ht="12" customHeight="1" x14ac:dyDescent="0.2">
      <c r="A715" s="651"/>
      <c r="B715" s="651"/>
      <c r="C715" s="651"/>
      <c r="D715" s="651"/>
      <c r="E715" s="651"/>
      <c r="F715" s="651"/>
      <c r="G715" s="651"/>
      <c r="H715" s="651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</row>
    <row r="716" spans="1:20" ht="12" customHeight="1" x14ac:dyDescent="0.2">
      <c r="A716" s="651"/>
      <c r="B716" s="651"/>
      <c r="C716" s="651"/>
      <c r="D716" s="651"/>
      <c r="E716" s="651"/>
      <c r="F716" s="651"/>
      <c r="G716" s="651"/>
      <c r="H716" s="651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</row>
    <row r="717" spans="1:20" ht="12" customHeight="1" x14ac:dyDescent="0.2">
      <c r="A717" s="651"/>
      <c r="B717" s="651"/>
      <c r="C717" s="651"/>
      <c r="D717" s="651"/>
      <c r="E717" s="651"/>
      <c r="F717" s="651"/>
      <c r="G717" s="651"/>
      <c r="H717" s="651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</row>
    <row r="718" spans="1:20" ht="12" customHeight="1" x14ac:dyDescent="0.2">
      <c r="A718" s="651"/>
      <c r="B718" s="651"/>
      <c r="C718" s="651"/>
      <c r="D718" s="651"/>
      <c r="E718" s="651"/>
      <c r="F718" s="651"/>
      <c r="G718" s="651"/>
      <c r="H718" s="651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</row>
    <row r="719" spans="1:20" ht="12" customHeight="1" x14ac:dyDescent="0.2">
      <c r="A719" s="651"/>
      <c r="B719" s="651"/>
      <c r="C719" s="651"/>
      <c r="D719" s="651"/>
      <c r="E719" s="651"/>
      <c r="F719" s="651"/>
      <c r="G719" s="651"/>
      <c r="H719" s="651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</row>
    <row r="720" spans="1:20" ht="12" customHeight="1" x14ac:dyDescent="0.2">
      <c r="A720" s="651"/>
      <c r="B720" s="651"/>
      <c r="C720" s="651"/>
      <c r="D720" s="651"/>
      <c r="E720" s="651"/>
      <c r="F720" s="651"/>
      <c r="G720" s="651"/>
      <c r="H720" s="651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</row>
    <row r="721" spans="1:20" ht="12" customHeight="1" x14ac:dyDescent="0.2">
      <c r="A721" s="651"/>
      <c r="B721" s="651"/>
      <c r="C721" s="651"/>
      <c r="D721" s="651"/>
      <c r="E721" s="651"/>
      <c r="F721" s="651"/>
      <c r="G721" s="651"/>
      <c r="H721" s="651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</row>
    <row r="722" spans="1:20" ht="12" customHeight="1" x14ac:dyDescent="0.2">
      <c r="A722" s="651"/>
      <c r="B722" s="651"/>
      <c r="C722" s="651"/>
      <c r="D722" s="651"/>
      <c r="E722" s="651"/>
      <c r="F722" s="651"/>
      <c r="G722" s="651"/>
      <c r="H722" s="651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</row>
    <row r="723" spans="1:20" ht="12" customHeight="1" x14ac:dyDescent="0.2">
      <c r="A723" s="651"/>
      <c r="B723" s="651"/>
      <c r="C723" s="651"/>
      <c r="D723" s="651"/>
      <c r="E723" s="651"/>
      <c r="F723" s="651"/>
      <c r="G723" s="651"/>
      <c r="H723" s="651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</row>
    <row r="724" spans="1:20" ht="12" customHeight="1" x14ac:dyDescent="0.2">
      <c r="A724" s="651"/>
      <c r="B724" s="651"/>
      <c r="C724" s="651"/>
      <c r="D724" s="651"/>
      <c r="E724" s="651"/>
      <c r="F724" s="651"/>
      <c r="G724" s="651"/>
      <c r="H724" s="651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</row>
    <row r="725" spans="1:20" ht="12" customHeight="1" x14ac:dyDescent="0.2">
      <c r="A725" s="651"/>
      <c r="B725" s="651"/>
      <c r="C725" s="651"/>
      <c r="D725" s="651"/>
      <c r="E725" s="651"/>
      <c r="F725" s="651"/>
      <c r="G725" s="651"/>
      <c r="H725" s="651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</row>
    <row r="726" spans="1:20" ht="12" customHeight="1" x14ac:dyDescent="0.2">
      <c r="A726" s="651"/>
      <c r="B726" s="651"/>
      <c r="C726" s="651"/>
      <c r="D726" s="651"/>
      <c r="E726" s="651"/>
      <c r="F726" s="651"/>
      <c r="G726" s="651"/>
      <c r="H726" s="651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</row>
    <row r="727" spans="1:20" ht="12" customHeight="1" x14ac:dyDescent="0.2">
      <c r="A727" s="651"/>
      <c r="B727" s="651"/>
      <c r="C727" s="651"/>
      <c r="D727" s="651"/>
      <c r="E727" s="651"/>
      <c r="F727" s="651"/>
      <c r="G727" s="651"/>
      <c r="H727" s="651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</row>
    <row r="728" spans="1:20" ht="12" customHeight="1" x14ac:dyDescent="0.2">
      <c r="A728" s="651"/>
      <c r="B728" s="651"/>
      <c r="C728" s="651"/>
      <c r="D728" s="651"/>
      <c r="E728" s="651"/>
      <c r="F728" s="651"/>
      <c r="G728" s="651"/>
      <c r="H728" s="651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</row>
    <row r="729" spans="1:20" ht="12" customHeight="1" x14ac:dyDescent="0.2">
      <c r="A729" s="651"/>
      <c r="B729" s="651"/>
      <c r="C729" s="651"/>
      <c r="D729" s="651"/>
      <c r="E729" s="651"/>
      <c r="F729" s="651"/>
      <c r="G729" s="651"/>
      <c r="H729" s="651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</row>
    <row r="730" spans="1:20" ht="12" customHeight="1" x14ac:dyDescent="0.2">
      <c r="A730" s="651"/>
      <c r="B730" s="651"/>
      <c r="C730" s="651"/>
      <c r="D730" s="651"/>
      <c r="E730" s="651"/>
      <c r="F730" s="651"/>
      <c r="G730" s="651"/>
      <c r="H730" s="651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</row>
    <row r="731" spans="1:20" ht="12" customHeight="1" x14ac:dyDescent="0.2">
      <c r="A731" s="651"/>
      <c r="B731" s="651"/>
      <c r="C731" s="651"/>
      <c r="D731" s="651"/>
      <c r="E731" s="651"/>
      <c r="F731" s="651"/>
      <c r="G731" s="651"/>
      <c r="H731" s="651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</row>
    <row r="732" spans="1:20" ht="12" customHeight="1" x14ac:dyDescent="0.2">
      <c r="A732" s="651"/>
      <c r="B732" s="651"/>
      <c r="C732" s="651"/>
      <c r="D732" s="651"/>
      <c r="E732" s="651"/>
      <c r="F732" s="651"/>
      <c r="G732" s="651"/>
      <c r="H732" s="651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</row>
    <row r="733" spans="1:20" ht="12" customHeight="1" x14ac:dyDescent="0.2">
      <c r="A733" s="651"/>
      <c r="B733" s="651"/>
      <c r="C733" s="651"/>
      <c r="D733" s="651"/>
      <c r="E733" s="651"/>
      <c r="F733" s="651"/>
      <c r="G733" s="651"/>
      <c r="H733" s="651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</row>
    <row r="734" spans="1:20" ht="12" customHeight="1" x14ac:dyDescent="0.2">
      <c r="A734" s="651"/>
      <c r="B734" s="651"/>
      <c r="C734" s="651"/>
      <c r="D734" s="651"/>
      <c r="E734" s="651"/>
      <c r="F734" s="651"/>
      <c r="G734" s="651"/>
      <c r="H734" s="651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</row>
    <row r="735" spans="1:20" ht="12" customHeight="1" x14ac:dyDescent="0.2">
      <c r="A735" s="651"/>
      <c r="B735" s="651"/>
      <c r="C735" s="651"/>
      <c r="D735" s="651"/>
      <c r="E735" s="651"/>
      <c r="F735" s="651"/>
      <c r="G735" s="651"/>
      <c r="H735" s="651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</row>
    <row r="736" spans="1:20" ht="12" customHeight="1" x14ac:dyDescent="0.2">
      <c r="A736" s="651"/>
      <c r="B736" s="651"/>
      <c r="C736" s="651"/>
      <c r="D736" s="651"/>
      <c r="E736" s="651"/>
      <c r="F736" s="651"/>
      <c r="G736" s="651"/>
      <c r="H736" s="651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</row>
    <row r="737" spans="1:20" ht="12" customHeight="1" x14ac:dyDescent="0.2">
      <c r="A737" s="651"/>
      <c r="B737" s="651"/>
      <c r="C737" s="651"/>
      <c r="D737" s="651"/>
      <c r="E737" s="651"/>
      <c r="F737" s="651"/>
      <c r="G737" s="651"/>
      <c r="H737" s="651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</row>
    <row r="738" spans="1:20" ht="12" customHeight="1" x14ac:dyDescent="0.2">
      <c r="A738" s="651"/>
      <c r="B738" s="651"/>
      <c r="C738" s="651"/>
      <c r="D738" s="651"/>
      <c r="E738" s="651"/>
      <c r="F738" s="651"/>
      <c r="G738" s="651"/>
      <c r="H738" s="651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</row>
    <row r="739" spans="1:20" ht="12" customHeight="1" x14ac:dyDescent="0.2">
      <c r="A739" s="651"/>
      <c r="B739" s="651"/>
      <c r="C739" s="651"/>
      <c r="D739" s="651"/>
      <c r="E739" s="651"/>
      <c r="F739" s="651"/>
      <c r="G739" s="651"/>
      <c r="H739" s="651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</row>
    <row r="740" spans="1:20" ht="12" customHeight="1" x14ac:dyDescent="0.2">
      <c r="A740" s="651"/>
      <c r="B740" s="651"/>
      <c r="C740" s="651"/>
      <c r="D740" s="651"/>
      <c r="E740" s="651"/>
      <c r="F740" s="651"/>
      <c r="G740" s="651"/>
      <c r="H740" s="651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</row>
    <row r="741" spans="1:20" ht="12" customHeight="1" x14ac:dyDescent="0.2">
      <c r="A741" s="651"/>
      <c r="B741" s="651"/>
      <c r="C741" s="651"/>
      <c r="D741" s="651"/>
      <c r="E741" s="651"/>
      <c r="F741" s="651"/>
      <c r="G741" s="651"/>
      <c r="H741" s="651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</row>
    <row r="742" spans="1:20" ht="12" customHeight="1" x14ac:dyDescent="0.2">
      <c r="A742" s="651"/>
      <c r="B742" s="651"/>
      <c r="C742" s="651"/>
      <c r="D742" s="651"/>
      <c r="E742" s="651"/>
      <c r="F742" s="651"/>
      <c r="G742" s="651"/>
      <c r="H742" s="651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</row>
    <row r="743" spans="1:20" ht="12" customHeight="1" x14ac:dyDescent="0.2">
      <c r="A743" s="651"/>
      <c r="B743" s="651"/>
      <c r="C743" s="651"/>
      <c r="D743" s="651"/>
      <c r="E743" s="651"/>
      <c r="F743" s="651"/>
      <c r="G743" s="651"/>
      <c r="H743" s="651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</row>
    <row r="744" spans="1:20" ht="12" customHeight="1" x14ac:dyDescent="0.2">
      <c r="A744" s="651"/>
      <c r="B744" s="651"/>
      <c r="C744" s="651"/>
      <c r="D744" s="651"/>
      <c r="E744" s="651"/>
      <c r="F744" s="651"/>
      <c r="G744" s="651"/>
      <c r="H744" s="651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</row>
    <row r="745" spans="1:20" ht="12" customHeight="1" x14ac:dyDescent="0.2">
      <c r="A745" s="651"/>
      <c r="B745" s="651"/>
      <c r="C745" s="651"/>
      <c r="D745" s="651"/>
      <c r="E745" s="651"/>
      <c r="F745" s="651"/>
      <c r="G745" s="651"/>
      <c r="H745" s="651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</row>
    <row r="746" spans="1:20" ht="12" customHeight="1" x14ac:dyDescent="0.2">
      <c r="A746" s="651"/>
      <c r="B746" s="651"/>
      <c r="C746" s="651"/>
      <c r="D746" s="651"/>
      <c r="E746" s="651"/>
      <c r="F746" s="651"/>
      <c r="G746" s="651"/>
      <c r="H746" s="651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</row>
    <row r="747" spans="1:20" ht="12" customHeight="1" x14ac:dyDescent="0.2">
      <c r="A747" s="651"/>
      <c r="B747" s="651"/>
      <c r="C747" s="651"/>
      <c r="D747" s="651"/>
      <c r="E747" s="651"/>
      <c r="F747" s="651"/>
      <c r="G747" s="651"/>
      <c r="H747" s="651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</row>
    <row r="748" spans="1:20" ht="12" customHeight="1" x14ac:dyDescent="0.2">
      <c r="A748" s="651"/>
      <c r="B748" s="651"/>
      <c r="C748" s="651"/>
      <c r="D748" s="651"/>
      <c r="E748" s="651"/>
      <c r="F748" s="651"/>
      <c r="G748" s="651"/>
      <c r="H748" s="651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</row>
    <row r="749" spans="1:20" ht="12" customHeight="1" x14ac:dyDescent="0.2">
      <c r="A749" s="651"/>
      <c r="B749" s="651"/>
      <c r="C749" s="651"/>
      <c r="D749" s="651"/>
      <c r="E749" s="651"/>
      <c r="F749" s="651"/>
      <c r="G749" s="651"/>
      <c r="H749" s="651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</row>
    <row r="750" spans="1:20" ht="12" customHeight="1" x14ac:dyDescent="0.2">
      <c r="A750" s="651"/>
      <c r="B750" s="651"/>
      <c r="C750" s="651"/>
      <c r="D750" s="651"/>
      <c r="E750" s="651"/>
      <c r="F750" s="651"/>
      <c r="G750" s="651"/>
      <c r="H750" s="651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</row>
    <row r="751" spans="1:20" ht="12" customHeight="1" x14ac:dyDescent="0.2">
      <c r="A751" s="651"/>
      <c r="B751" s="651"/>
      <c r="C751" s="651"/>
      <c r="D751" s="651"/>
      <c r="E751" s="651"/>
      <c r="F751" s="651"/>
      <c r="G751" s="651"/>
      <c r="H751" s="651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</row>
    <row r="752" spans="1:20" ht="12" customHeight="1" x14ac:dyDescent="0.2">
      <c r="A752" s="651"/>
      <c r="B752" s="651"/>
      <c r="C752" s="651"/>
      <c r="D752" s="651"/>
      <c r="E752" s="651"/>
      <c r="F752" s="651"/>
      <c r="G752" s="651"/>
      <c r="H752" s="651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</row>
    <row r="753" spans="1:20" ht="12" customHeight="1" x14ac:dyDescent="0.2">
      <c r="A753" s="651"/>
      <c r="B753" s="651"/>
      <c r="C753" s="651"/>
      <c r="D753" s="651"/>
      <c r="E753" s="651"/>
      <c r="F753" s="651"/>
      <c r="G753" s="651"/>
      <c r="H753" s="651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</row>
    <row r="754" spans="1:20" ht="12" customHeight="1" x14ac:dyDescent="0.2">
      <c r="A754" s="651"/>
      <c r="B754" s="651"/>
      <c r="C754" s="651"/>
      <c r="D754" s="651"/>
      <c r="E754" s="651"/>
      <c r="F754" s="651"/>
      <c r="G754" s="651"/>
      <c r="H754" s="651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</row>
    <row r="755" spans="1:20" ht="12" customHeight="1" x14ac:dyDescent="0.2">
      <c r="A755" s="651"/>
      <c r="B755" s="651"/>
      <c r="C755" s="651"/>
      <c r="D755" s="651"/>
      <c r="E755" s="651"/>
      <c r="F755" s="651"/>
      <c r="G755" s="651"/>
      <c r="H755" s="651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</row>
    <row r="756" spans="1:20" ht="12" customHeight="1" x14ac:dyDescent="0.2">
      <c r="A756" s="651"/>
      <c r="B756" s="651"/>
      <c r="C756" s="651"/>
      <c r="D756" s="651"/>
      <c r="E756" s="651"/>
      <c r="F756" s="651"/>
      <c r="G756" s="651"/>
      <c r="H756" s="651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</row>
    <row r="757" spans="1:20" ht="12" customHeight="1" x14ac:dyDescent="0.2">
      <c r="A757" s="651"/>
      <c r="B757" s="651"/>
      <c r="C757" s="651"/>
      <c r="D757" s="651"/>
      <c r="E757" s="651"/>
      <c r="F757" s="651"/>
      <c r="G757" s="651"/>
      <c r="H757" s="651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</row>
    <row r="758" spans="1:20" ht="12" customHeight="1" x14ac:dyDescent="0.2">
      <c r="A758" s="651"/>
      <c r="B758" s="651"/>
      <c r="C758" s="651"/>
      <c r="D758" s="651"/>
      <c r="E758" s="651"/>
      <c r="F758" s="651"/>
      <c r="G758" s="651"/>
      <c r="H758" s="651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</row>
    <row r="759" spans="1:20" ht="12" customHeight="1" x14ac:dyDescent="0.2">
      <c r="A759" s="651"/>
      <c r="B759" s="651"/>
      <c r="C759" s="651"/>
      <c r="D759" s="651"/>
      <c r="E759" s="651"/>
      <c r="F759" s="651"/>
      <c r="G759" s="651"/>
      <c r="H759" s="651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</row>
    <row r="760" spans="1:20" ht="12" customHeight="1" x14ac:dyDescent="0.2">
      <c r="A760" s="651"/>
      <c r="B760" s="651"/>
      <c r="C760" s="651"/>
      <c r="D760" s="651"/>
      <c r="E760" s="651"/>
      <c r="F760" s="651"/>
      <c r="G760" s="651"/>
      <c r="H760" s="651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</row>
    <row r="761" spans="1:20" ht="12" customHeight="1" x14ac:dyDescent="0.2">
      <c r="A761" s="651"/>
      <c r="B761" s="651"/>
      <c r="C761" s="651"/>
      <c r="D761" s="651"/>
      <c r="E761" s="651"/>
      <c r="F761" s="651"/>
      <c r="G761" s="651"/>
      <c r="H761" s="651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</row>
    <row r="762" spans="1:20" ht="12" customHeight="1" x14ac:dyDescent="0.2">
      <c r="A762" s="651"/>
      <c r="B762" s="651"/>
      <c r="C762" s="651"/>
      <c r="D762" s="651"/>
      <c r="E762" s="651"/>
      <c r="F762" s="651"/>
      <c r="G762" s="651"/>
      <c r="H762" s="651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</row>
    <row r="763" spans="1:20" ht="12" customHeight="1" x14ac:dyDescent="0.2">
      <c r="A763" s="651"/>
      <c r="B763" s="651"/>
      <c r="C763" s="651"/>
      <c r="D763" s="651"/>
      <c r="E763" s="651"/>
      <c r="F763" s="651"/>
      <c r="G763" s="651"/>
      <c r="H763" s="651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</row>
    <row r="764" spans="1:20" ht="12" customHeight="1" x14ac:dyDescent="0.2">
      <c r="A764" s="651"/>
      <c r="B764" s="651"/>
      <c r="C764" s="651"/>
      <c r="D764" s="651"/>
      <c r="E764" s="651"/>
      <c r="F764" s="651"/>
      <c r="G764" s="651"/>
      <c r="H764" s="651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</row>
    <row r="765" spans="1:20" ht="12" customHeight="1" x14ac:dyDescent="0.2">
      <c r="A765" s="651"/>
      <c r="B765" s="651"/>
      <c r="C765" s="651"/>
      <c r="D765" s="651"/>
      <c r="E765" s="651"/>
      <c r="F765" s="651"/>
      <c r="G765" s="651"/>
      <c r="H765" s="651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</row>
    <row r="766" spans="1:20" ht="12" customHeight="1" x14ac:dyDescent="0.2">
      <c r="A766" s="651"/>
      <c r="B766" s="651"/>
      <c r="C766" s="651"/>
      <c r="D766" s="651"/>
      <c r="E766" s="651"/>
      <c r="F766" s="651"/>
      <c r="G766" s="651"/>
      <c r="H766" s="651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</row>
    <row r="767" spans="1:20" ht="12" customHeight="1" x14ac:dyDescent="0.2">
      <c r="A767" s="651"/>
      <c r="B767" s="651"/>
      <c r="C767" s="651"/>
      <c r="D767" s="651"/>
      <c r="E767" s="651"/>
      <c r="F767" s="651"/>
      <c r="G767" s="651"/>
      <c r="H767" s="651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</row>
    <row r="768" spans="1:20" ht="12" customHeight="1" x14ac:dyDescent="0.2">
      <c r="A768" s="651"/>
      <c r="B768" s="651"/>
      <c r="C768" s="651"/>
      <c r="D768" s="651"/>
      <c r="E768" s="651"/>
      <c r="F768" s="651"/>
      <c r="G768" s="651"/>
      <c r="H768" s="651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</row>
    <row r="769" spans="1:20" ht="12" customHeight="1" x14ac:dyDescent="0.2">
      <c r="A769" s="651"/>
      <c r="B769" s="651"/>
      <c r="C769" s="651"/>
      <c r="D769" s="651"/>
      <c r="E769" s="651"/>
      <c r="F769" s="651"/>
      <c r="G769" s="651"/>
      <c r="H769" s="651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</row>
    <row r="770" spans="1:20" ht="12" customHeight="1" x14ac:dyDescent="0.2">
      <c r="A770" s="651"/>
      <c r="B770" s="651"/>
      <c r="C770" s="651"/>
      <c r="D770" s="651"/>
      <c r="E770" s="651"/>
      <c r="F770" s="651"/>
      <c r="G770" s="651"/>
      <c r="H770" s="651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</row>
    <row r="771" spans="1:20" ht="12" customHeight="1" x14ac:dyDescent="0.2">
      <c r="A771" s="651"/>
      <c r="B771" s="651"/>
      <c r="C771" s="651"/>
      <c r="D771" s="651"/>
      <c r="E771" s="651"/>
      <c r="F771" s="651"/>
      <c r="G771" s="651"/>
      <c r="H771" s="651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</row>
    <row r="772" spans="1:20" ht="12" customHeight="1" x14ac:dyDescent="0.2">
      <c r="A772" s="651"/>
      <c r="B772" s="651"/>
      <c r="C772" s="651"/>
      <c r="D772" s="651"/>
      <c r="E772" s="651"/>
      <c r="F772" s="651"/>
      <c r="G772" s="651"/>
      <c r="H772" s="651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</row>
    <row r="773" spans="1:20" ht="12" customHeight="1" x14ac:dyDescent="0.2">
      <c r="A773" s="651"/>
      <c r="B773" s="651"/>
      <c r="C773" s="651"/>
      <c r="D773" s="651"/>
      <c r="E773" s="651"/>
      <c r="F773" s="651"/>
      <c r="G773" s="651"/>
      <c r="H773" s="651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</row>
    <row r="774" spans="1:20" ht="12" customHeight="1" x14ac:dyDescent="0.2">
      <c r="A774" s="651"/>
      <c r="B774" s="651"/>
      <c r="C774" s="651"/>
      <c r="D774" s="651"/>
      <c r="E774" s="651"/>
      <c r="F774" s="651"/>
      <c r="G774" s="651"/>
      <c r="H774" s="651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</row>
    <row r="775" spans="1:20" ht="12" customHeight="1" x14ac:dyDescent="0.2">
      <c r="A775" s="651"/>
      <c r="B775" s="651"/>
      <c r="C775" s="651"/>
      <c r="D775" s="651"/>
      <c r="E775" s="651"/>
      <c r="F775" s="651"/>
      <c r="G775" s="651"/>
      <c r="H775" s="651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</row>
    <row r="776" spans="1:20" ht="12" customHeight="1" x14ac:dyDescent="0.2">
      <c r="A776" s="651"/>
      <c r="B776" s="651"/>
      <c r="C776" s="651"/>
      <c r="D776" s="651"/>
      <c r="E776" s="651"/>
      <c r="F776" s="651"/>
      <c r="G776" s="651"/>
      <c r="H776" s="651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</row>
    <row r="777" spans="1:20" ht="12" customHeight="1" x14ac:dyDescent="0.2">
      <c r="A777" s="651"/>
      <c r="B777" s="651"/>
      <c r="C777" s="651"/>
      <c r="D777" s="651"/>
      <c r="E777" s="651"/>
      <c r="F777" s="651"/>
      <c r="G777" s="651"/>
      <c r="H777" s="651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</row>
    <row r="778" spans="1:20" ht="12" customHeight="1" x14ac:dyDescent="0.2">
      <c r="A778" s="651"/>
      <c r="B778" s="651"/>
      <c r="C778" s="651"/>
      <c r="D778" s="651"/>
      <c r="E778" s="651"/>
      <c r="F778" s="651"/>
      <c r="G778" s="651"/>
      <c r="H778" s="651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</row>
    <row r="779" spans="1:20" ht="12" customHeight="1" x14ac:dyDescent="0.2">
      <c r="A779" s="651"/>
      <c r="B779" s="651"/>
      <c r="C779" s="651"/>
      <c r="D779" s="651"/>
      <c r="E779" s="651"/>
      <c r="F779" s="651"/>
      <c r="G779" s="651"/>
      <c r="H779" s="651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</row>
    <row r="780" spans="1:20" ht="12" customHeight="1" x14ac:dyDescent="0.2">
      <c r="A780" s="651"/>
      <c r="B780" s="651"/>
      <c r="C780" s="651"/>
      <c r="D780" s="651"/>
      <c r="E780" s="651"/>
      <c r="F780" s="651"/>
      <c r="G780" s="651"/>
      <c r="H780" s="651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</row>
    <row r="781" spans="1:20" ht="12" customHeight="1" x14ac:dyDescent="0.2">
      <c r="A781" s="651"/>
      <c r="B781" s="651"/>
      <c r="C781" s="651"/>
      <c r="D781" s="651"/>
      <c r="E781" s="651"/>
      <c r="F781" s="651"/>
      <c r="G781" s="651"/>
      <c r="H781" s="651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</row>
    <row r="782" spans="1:20" ht="12" customHeight="1" x14ac:dyDescent="0.2">
      <c r="A782" s="651"/>
      <c r="B782" s="651"/>
      <c r="C782" s="651"/>
      <c r="D782" s="651"/>
      <c r="E782" s="651"/>
      <c r="F782" s="651"/>
      <c r="G782" s="651"/>
      <c r="H782" s="651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</row>
    <row r="783" spans="1:20" ht="12" customHeight="1" x14ac:dyDescent="0.2">
      <c r="A783" s="651"/>
      <c r="B783" s="651"/>
      <c r="C783" s="651"/>
      <c r="D783" s="651"/>
      <c r="E783" s="651"/>
      <c r="F783" s="651"/>
      <c r="G783" s="651"/>
      <c r="H783" s="651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</row>
    <row r="784" spans="1:20" ht="12" customHeight="1" x14ac:dyDescent="0.2">
      <c r="A784" s="651"/>
      <c r="B784" s="651"/>
      <c r="C784" s="651"/>
      <c r="D784" s="651"/>
      <c r="E784" s="651"/>
      <c r="F784" s="651"/>
      <c r="G784" s="651"/>
      <c r="H784" s="651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</row>
    <row r="785" spans="1:20" ht="12" customHeight="1" x14ac:dyDescent="0.2">
      <c r="A785" s="651"/>
      <c r="B785" s="651"/>
      <c r="C785" s="651"/>
      <c r="D785" s="651"/>
      <c r="E785" s="651"/>
      <c r="F785" s="651"/>
      <c r="G785" s="651"/>
      <c r="H785" s="651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</row>
    <row r="786" spans="1:20" ht="12" customHeight="1" x14ac:dyDescent="0.2">
      <c r="A786" s="651"/>
      <c r="B786" s="651"/>
      <c r="C786" s="651"/>
      <c r="D786" s="651"/>
      <c r="E786" s="651"/>
      <c r="F786" s="651"/>
      <c r="G786" s="651"/>
      <c r="H786" s="651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</row>
    <row r="787" spans="1:20" ht="12" customHeight="1" x14ac:dyDescent="0.2">
      <c r="A787" s="651"/>
      <c r="B787" s="651"/>
      <c r="C787" s="651"/>
      <c r="D787" s="651"/>
      <c r="E787" s="651"/>
      <c r="F787" s="651"/>
      <c r="G787" s="651"/>
      <c r="H787" s="651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</row>
    <row r="788" spans="1:20" ht="12" customHeight="1" x14ac:dyDescent="0.2">
      <c r="A788" s="651"/>
      <c r="B788" s="651"/>
      <c r="C788" s="651"/>
      <c r="D788" s="651"/>
      <c r="E788" s="651"/>
      <c r="F788" s="651"/>
      <c r="G788" s="651"/>
      <c r="H788" s="651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</row>
    <row r="789" spans="1:20" ht="12" customHeight="1" x14ac:dyDescent="0.2">
      <c r="A789" s="651"/>
      <c r="B789" s="651"/>
      <c r="C789" s="651"/>
      <c r="D789" s="651"/>
      <c r="E789" s="651"/>
      <c r="F789" s="651"/>
      <c r="G789" s="651"/>
      <c r="H789" s="651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</row>
    <row r="790" spans="1:20" ht="12" customHeight="1" x14ac:dyDescent="0.2">
      <c r="A790" s="651"/>
      <c r="B790" s="651"/>
      <c r="C790" s="651"/>
      <c r="D790" s="651"/>
      <c r="E790" s="651"/>
      <c r="F790" s="651"/>
      <c r="G790" s="651"/>
      <c r="H790" s="651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</row>
    <row r="791" spans="1:20" ht="12" customHeight="1" x14ac:dyDescent="0.2">
      <c r="A791" s="651"/>
      <c r="B791" s="651"/>
      <c r="C791" s="651"/>
      <c r="D791" s="651"/>
      <c r="E791" s="651"/>
      <c r="F791" s="651"/>
      <c r="G791" s="651"/>
      <c r="H791" s="651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</row>
    <row r="792" spans="1:20" ht="12" customHeight="1" x14ac:dyDescent="0.2">
      <c r="A792" s="651"/>
      <c r="B792" s="651"/>
      <c r="C792" s="651"/>
      <c r="D792" s="651"/>
      <c r="E792" s="651"/>
      <c r="F792" s="651"/>
      <c r="G792" s="651"/>
      <c r="H792" s="651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</row>
    <row r="793" spans="1:20" ht="12" customHeight="1" x14ac:dyDescent="0.2">
      <c r="A793" s="651"/>
      <c r="B793" s="651"/>
      <c r="C793" s="651"/>
      <c r="D793" s="651"/>
      <c r="E793" s="651"/>
      <c r="F793" s="651"/>
      <c r="G793" s="651"/>
      <c r="H793" s="651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</row>
    <row r="794" spans="1:20" ht="12" customHeight="1" x14ac:dyDescent="0.2">
      <c r="A794" s="651"/>
      <c r="B794" s="651"/>
      <c r="C794" s="651"/>
      <c r="D794" s="651"/>
      <c r="E794" s="651"/>
      <c r="F794" s="651"/>
      <c r="G794" s="651"/>
      <c r="H794" s="651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</row>
    <row r="795" spans="1:20" ht="12" customHeight="1" x14ac:dyDescent="0.2">
      <c r="A795" s="651"/>
      <c r="B795" s="651"/>
      <c r="C795" s="651"/>
      <c r="D795" s="651"/>
      <c r="E795" s="651"/>
      <c r="F795" s="651"/>
      <c r="G795" s="651"/>
      <c r="H795" s="651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</row>
    <row r="796" spans="1:20" ht="12" customHeight="1" x14ac:dyDescent="0.2">
      <c r="A796" s="651"/>
      <c r="B796" s="651"/>
      <c r="C796" s="651"/>
      <c r="D796" s="651"/>
      <c r="E796" s="651"/>
      <c r="F796" s="651"/>
      <c r="G796" s="651"/>
      <c r="H796" s="651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</row>
    <row r="797" spans="1:20" ht="12" customHeight="1" x14ac:dyDescent="0.2">
      <c r="A797" s="651"/>
      <c r="B797" s="651"/>
      <c r="C797" s="651"/>
      <c r="D797" s="651"/>
      <c r="E797" s="651"/>
      <c r="F797" s="651"/>
      <c r="G797" s="651"/>
      <c r="H797" s="651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</row>
    <row r="798" spans="1:20" ht="12" customHeight="1" x14ac:dyDescent="0.2">
      <c r="A798" s="651"/>
      <c r="B798" s="651"/>
      <c r="C798" s="651"/>
      <c r="D798" s="651"/>
      <c r="E798" s="651"/>
      <c r="F798" s="651"/>
      <c r="G798" s="651"/>
      <c r="H798" s="651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</row>
    <row r="799" spans="1:20" ht="12" customHeight="1" x14ac:dyDescent="0.2">
      <c r="A799" s="651"/>
      <c r="B799" s="651"/>
      <c r="C799" s="651"/>
      <c r="D799" s="651"/>
      <c r="E799" s="651"/>
      <c r="F799" s="651"/>
      <c r="G799" s="651"/>
      <c r="H799" s="651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</row>
    <row r="800" spans="1:20" ht="12" customHeight="1" x14ac:dyDescent="0.2">
      <c r="A800" s="651"/>
      <c r="B800" s="651"/>
      <c r="C800" s="651"/>
      <c r="D800" s="651"/>
      <c r="E800" s="651"/>
      <c r="F800" s="651"/>
      <c r="G800" s="651"/>
      <c r="H800" s="651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</row>
    <row r="801" spans="1:20" ht="12" customHeight="1" x14ac:dyDescent="0.2">
      <c r="A801" s="651"/>
      <c r="B801" s="651"/>
      <c r="C801" s="651"/>
      <c r="D801" s="651"/>
      <c r="E801" s="651"/>
      <c r="F801" s="651"/>
      <c r="G801" s="651"/>
      <c r="H801" s="651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</row>
    <row r="802" spans="1:20" ht="12" customHeight="1" x14ac:dyDescent="0.2">
      <c r="A802" s="651"/>
      <c r="B802" s="651"/>
      <c r="C802" s="651"/>
      <c r="D802" s="651"/>
      <c r="E802" s="651"/>
      <c r="F802" s="651"/>
      <c r="G802" s="651"/>
      <c r="H802" s="651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</row>
    <row r="803" spans="1:20" ht="12" customHeight="1" x14ac:dyDescent="0.2">
      <c r="A803" s="651"/>
      <c r="B803" s="651"/>
      <c r="C803" s="651"/>
      <c r="D803" s="651"/>
      <c r="E803" s="651"/>
      <c r="F803" s="651"/>
      <c r="G803" s="651"/>
      <c r="H803" s="651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</row>
    <row r="804" spans="1:20" ht="12" customHeight="1" x14ac:dyDescent="0.2">
      <c r="A804" s="651"/>
      <c r="B804" s="651"/>
      <c r="C804" s="651"/>
      <c r="D804" s="651"/>
      <c r="E804" s="651"/>
      <c r="F804" s="651"/>
      <c r="G804" s="651"/>
      <c r="H804" s="651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</row>
    <row r="805" spans="1:20" ht="12" customHeight="1" x14ac:dyDescent="0.2">
      <c r="A805" s="651"/>
      <c r="B805" s="651"/>
      <c r="C805" s="651"/>
      <c r="D805" s="651"/>
      <c r="E805" s="651"/>
      <c r="F805" s="651"/>
      <c r="G805" s="651"/>
      <c r="H805" s="651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</row>
    <row r="806" spans="1:20" ht="12" customHeight="1" x14ac:dyDescent="0.2">
      <c r="A806" s="651"/>
      <c r="B806" s="651"/>
      <c r="C806" s="651"/>
      <c r="D806" s="651"/>
      <c r="E806" s="651"/>
      <c r="F806" s="651"/>
      <c r="G806" s="651"/>
      <c r="H806" s="651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</row>
    <row r="807" spans="1:20" ht="12" customHeight="1" x14ac:dyDescent="0.2">
      <c r="A807" s="651"/>
      <c r="B807" s="651"/>
      <c r="C807" s="651"/>
      <c r="D807" s="651"/>
      <c r="E807" s="651"/>
      <c r="F807" s="651"/>
      <c r="G807" s="651"/>
      <c r="H807" s="651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</row>
    <row r="808" spans="1:20" ht="12" customHeight="1" x14ac:dyDescent="0.2">
      <c r="A808" s="651"/>
      <c r="B808" s="651"/>
      <c r="C808" s="651"/>
      <c r="D808" s="651"/>
      <c r="E808" s="651"/>
      <c r="F808" s="651"/>
      <c r="G808" s="651"/>
      <c r="H808" s="651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</row>
    <row r="809" spans="1:20" ht="12" customHeight="1" x14ac:dyDescent="0.2">
      <c r="A809" s="651"/>
      <c r="B809" s="651"/>
      <c r="C809" s="651"/>
      <c r="D809" s="651"/>
      <c r="E809" s="651"/>
      <c r="F809" s="651"/>
      <c r="G809" s="651"/>
      <c r="H809" s="651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</row>
    <row r="810" spans="1:20" ht="12" customHeight="1" x14ac:dyDescent="0.2">
      <c r="A810" s="651"/>
      <c r="B810" s="651"/>
      <c r="C810" s="651"/>
      <c r="D810" s="651"/>
      <c r="E810" s="651"/>
      <c r="F810" s="651"/>
      <c r="G810" s="651"/>
      <c r="H810" s="651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</row>
    <row r="811" spans="1:20" ht="12" customHeight="1" x14ac:dyDescent="0.2">
      <c r="A811" s="651"/>
      <c r="B811" s="651"/>
      <c r="C811" s="651"/>
      <c r="D811" s="651"/>
      <c r="E811" s="651"/>
      <c r="F811" s="651"/>
      <c r="G811" s="651"/>
      <c r="H811" s="651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</row>
    <row r="812" spans="1:20" ht="12" customHeight="1" x14ac:dyDescent="0.2">
      <c r="A812" s="651"/>
      <c r="B812" s="651"/>
      <c r="C812" s="651"/>
      <c r="D812" s="651"/>
      <c r="E812" s="651"/>
      <c r="F812" s="651"/>
      <c r="G812" s="651"/>
      <c r="H812" s="651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</row>
    <row r="813" spans="1:20" ht="12" customHeight="1" x14ac:dyDescent="0.2">
      <c r="A813" s="651"/>
      <c r="B813" s="651"/>
      <c r="C813" s="651"/>
      <c r="D813" s="651"/>
      <c r="E813" s="651"/>
      <c r="F813" s="651"/>
      <c r="G813" s="651"/>
      <c r="H813" s="651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</row>
    <row r="814" spans="1:20" ht="12" customHeight="1" x14ac:dyDescent="0.2">
      <c r="A814" s="651"/>
      <c r="B814" s="651"/>
      <c r="C814" s="651"/>
      <c r="D814" s="651"/>
      <c r="E814" s="651"/>
      <c r="F814" s="651"/>
      <c r="G814" s="651"/>
      <c r="H814" s="651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</row>
    <row r="815" spans="1:20" ht="12" customHeight="1" x14ac:dyDescent="0.2">
      <c r="A815" s="651"/>
      <c r="B815" s="651"/>
      <c r="C815" s="651"/>
      <c r="D815" s="651"/>
      <c r="E815" s="651"/>
      <c r="F815" s="651"/>
      <c r="G815" s="651"/>
      <c r="H815" s="651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</row>
    <row r="816" spans="1:20" ht="12" customHeight="1" x14ac:dyDescent="0.2">
      <c r="A816" s="651"/>
      <c r="B816" s="651"/>
      <c r="C816" s="651"/>
      <c r="D816" s="651"/>
      <c r="E816" s="651"/>
      <c r="F816" s="651"/>
      <c r="G816" s="651"/>
      <c r="H816" s="651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</row>
    <row r="817" spans="1:20" ht="12" customHeight="1" x14ac:dyDescent="0.2">
      <c r="A817" s="651"/>
      <c r="B817" s="651"/>
      <c r="C817" s="651"/>
      <c r="D817" s="651"/>
      <c r="E817" s="651"/>
      <c r="F817" s="651"/>
      <c r="G817" s="651"/>
      <c r="H817" s="651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</row>
    <row r="818" spans="1:20" ht="12" customHeight="1" x14ac:dyDescent="0.2">
      <c r="A818" s="651"/>
      <c r="B818" s="651"/>
      <c r="C818" s="651"/>
      <c r="D818" s="651"/>
      <c r="E818" s="651"/>
      <c r="F818" s="651"/>
      <c r="G818" s="651"/>
      <c r="H818" s="651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</row>
    <row r="819" spans="1:20" ht="12" customHeight="1" x14ac:dyDescent="0.2">
      <c r="A819" s="651"/>
      <c r="B819" s="651"/>
      <c r="C819" s="651"/>
      <c r="D819" s="651"/>
      <c r="E819" s="651"/>
      <c r="F819" s="651"/>
      <c r="G819" s="651"/>
      <c r="H819" s="651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</row>
    <row r="820" spans="1:20" ht="12" customHeight="1" x14ac:dyDescent="0.2">
      <c r="A820" s="651"/>
      <c r="B820" s="651"/>
      <c r="C820" s="651"/>
      <c r="D820" s="651"/>
      <c r="E820" s="651"/>
      <c r="F820" s="651"/>
      <c r="G820" s="651"/>
      <c r="H820" s="651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</row>
    <row r="821" spans="1:20" ht="12" customHeight="1" x14ac:dyDescent="0.2">
      <c r="A821" s="651"/>
      <c r="B821" s="651"/>
      <c r="C821" s="651"/>
      <c r="D821" s="651"/>
      <c r="E821" s="651"/>
      <c r="F821" s="651"/>
      <c r="G821" s="651"/>
      <c r="H821" s="651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</row>
    <row r="822" spans="1:20" ht="12" customHeight="1" x14ac:dyDescent="0.2">
      <c r="A822" s="651"/>
      <c r="B822" s="651"/>
      <c r="C822" s="651"/>
      <c r="D822" s="651"/>
      <c r="E822" s="651"/>
      <c r="F822" s="651"/>
      <c r="G822" s="651"/>
      <c r="H822" s="651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</row>
    <row r="823" spans="1:20" ht="12" customHeight="1" x14ac:dyDescent="0.2">
      <c r="A823" s="651"/>
      <c r="B823" s="651"/>
      <c r="C823" s="651"/>
      <c r="D823" s="651"/>
      <c r="E823" s="651"/>
      <c r="F823" s="651"/>
      <c r="G823" s="651"/>
      <c r="H823" s="651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</row>
    <row r="824" spans="1:20" ht="12" customHeight="1" x14ac:dyDescent="0.2">
      <c r="A824" s="651"/>
      <c r="B824" s="651"/>
      <c r="C824" s="651"/>
      <c r="D824" s="651"/>
      <c r="E824" s="651"/>
      <c r="F824" s="651"/>
      <c r="G824" s="651"/>
      <c r="H824" s="651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</row>
    <row r="825" spans="1:20" ht="12" customHeight="1" x14ac:dyDescent="0.2">
      <c r="A825" s="651"/>
      <c r="B825" s="651"/>
      <c r="C825" s="651"/>
      <c r="D825" s="651"/>
      <c r="E825" s="651"/>
      <c r="F825" s="651"/>
      <c r="G825" s="651"/>
      <c r="H825" s="651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</row>
    <row r="826" spans="1:20" ht="12" customHeight="1" x14ac:dyDescent="0.2">
      <c r="A826" s="651"/>
      <c r="B826" s="651"/>
      <c r="C826" s="651"/>
      <c r="D826" s="651"/>
      <c r="E826" s="651"/>
      <c r="F826" s="651"/>
      <c r="G826" s="651"/>
      <c r="H826" s="651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</row>
    <row r="827" spans="1:20" ht="12" customHeight="1" x14ac:dyDescent="0.2">
      <c r="A827" s="651"/>
      <c r="B827" s="651"/>
      <c r="C827" s="651"/>
      <c r="D827" s="651"/>
      <c r="E827" s="651"/>
      <c r="F827" s="651"/>
      <c r="G827" s="651"/>
      <c r="H827" s="651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</row>
    <row r="828" spans="1:20" ht="12" customHeight="1" x14ac:dyDescent="0.2">
      <c r="A828" s="651"/>
      <c r="B828" s="651"/>
      <c r="C828" s="651"/>
      <c r="D828" s="651"/>
      <c r="E828" s="651"/>
      <c r="F828" s="651"/>
      <c r="G828" s="651"/>
      <c r="H828" s="651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</row>
    <row r="829" spans="1:20" ht="12" customHeight="1" x14ac:dyDescent="0.2">
      <c r="A829" s="651"/>
      <c r="B829" s="651"/>
      <c r="C829" s="651"/>
      <c r="D829" s="651"/>
      <c r="E829" s="651"/>
      <c r="F829" s="651"/>
      <c r="G829" s="651"/>
      <c r="H829" s="651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</row>
    <row r="830" spans="1:20" ht="12" customHeight="1" x14ac:dyDescent="0.2">
      <c r="A830" s="651"/>
      <c r="B830" s="651"/>
      <c r="C830" s="651"/>
      <c r="D830" s="651"/>
      <c r="E830" s="651"/>
      <c r="F830" s="651"/>
      <c r="G830" s="651"/>
      <c r="H830" s="651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</row>
    <row r="831" spans="1:20" ht="12" customHeight="1" x14ac:dyDescent="0.2">
      <c r="A831" s="651"/>
      <c r="B831" s="651"/>
      <c r="C831" s="651"/>
      <c r="D831" s="651"/>
      <c r="E831" s="651"/>
      <c r="F831" s="651"/>
      <c r="G831" s="651"/>
      <c r="H831" s="651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</row>
    <row r="832" spans="1:20" ht="12" customHeight="1" x14ac:dyDescent="0.2">
      <c r="A832" s="651"/>
      <c r="B832" s="651"/>
      <c r="C832" s="651"/>
      <c r="D832" s="651"/>
      <c r="E832" s="651"/>
      <c r="F832" s="651"/>
      <c r="G832" s="651"/>
      <c r="H832" s="651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</row>
    <row r="833" spans="1:20" ht="12" customHeight="1" x14ac:dyDescent="0.2">
      <c r="A833" s="651"/>
      <c r="B833" s="651"/>
      <c r="C833" s="651"/>
      <c r="D833" s="651"/>
      <c r="E833" s="651"/>
      <c r="F833" s="651"/>
      <c r="G833" s="651"/>
      <c r="H833" s="651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</row>
    <row r="834" spans="1:20" ht="12" customHeight="1" x14ac:dyDescent="0.2">
      <c r="A834" s="651"/>
      <c r="B834" s="651"/>
      <c r="C834" s="651"/>
      <c r="D834" s="651"/>
      <c r="E834" s="651"/>
      <c r="F834" s="651"/>
      <c r="G834" s="651"/>
      <c r="H834" s="651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</row>
    <row r="835" spans="1:20" ht="12" customHeight="1" x14ac:dyDescent="0.2">
      <c r="A835" s="651"/>
      <c r="B835" s="651"/>
      <c r="C835" s="651"/>
      <c r="D835" s="651"/>
      <c r="E835" s="651"/>
      <c r="F835" s="651"/>
      <c r="G835" s="651"/>
      <c r="H835" s="651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</row>
    <row r="836" spans="1:20" ht="12" customHeight="1" x14ac:dyDescent="0.2">
      <c r="A836" s="651"/>
      <c r="B836" s="651"/>
      <c r="C836" s="651"/>
      <c r="D836" s="651"/>
      <c r="E836" s="651"/>
      <c r="F836" s="651"/>
      <c r="G836" s="651"/>
      <c r="H836" s="651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</row>
    <row r="837" spans="1:20" ht="12" customHeight="1" x14ac:dyDescent="0.2">
      <c r="A837" s="651"/>
      <c r="B837" s="651"/>
      <c r="C837" s="651"/>
      <c r="D837" s="651"/>
      <c r="E837" s="651"/>
      <c r="F837" s="651"/>
      <c r="G837" s="651"/>
      <c r="H837" s="651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</row>
    <row r="838" spans="1:20" ht="12" customHeight="1" x14ac:dyDescent="0.2">
      <c r="A838" s="651"/>
      <c r="B838" s="651"/>
      <c r="C838" s="651"/>
      <c r="D838" s="651"/>
      <c r="E838" s="651"/>
      <c r="F838" s="651"/>
      <c r="G838" s="651"/>
      <c r="H838" s="651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</row>
    <row r="839" spans="1:20" ht="12" customHeight="1" x14ac:dyDescent="0.2">
      <c r="A839" s="651"/>
      <c r="B839" s="651"/>
      <c r="C839" s="651"/>
      <c r="D839" s="651"/>
      <c r="E839" s="651"/>
      <c r="F839" s="651"/>
      <c r="G839" s="651"/>
      <c r="H839" s="651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</row>
    <row r="840" spans="1:20" ht="12" customHeight="1" x14ac:dyDescent="0.2">
      <c r="A840" s="651"/>
      <c r="B840" s="651"/>
      <c r="C840" s="651"/>
      <c r="D840" s="651"/>
      <c r="E840" s="651"/>
      <c r="F840" s="651"/>
      <c r="G840" s="651"/>
      <c r="H840" s="651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</row>
    <row r="841" spans="1:20" ht="12" customHeight="1" x14ac:dyDescent="0.2">
      <c r="A841" s="651"/>
      <c r="B841" s="651"/>
      <c r="C841" s="651"/>
      <c r="D841" s="651"/>
      <c r="E841" s="651"/>
      <c r="F841" s="651"/>
      <c r="G841" s="651"/>
      <c r="H841" s="651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</row>
    <row r="842" spans="1:20" ht="12" customHeight="1" x14ac:dyDescent="0.2">
      <c r="A842" s="651"/>
      <c r="B842" s="651"/>
      <c r="C842" s="651"/>
      <c r="D842" s="651"/>
      <c r="E842" s="651"/>
      <c r="F842" s="651"/>
      <c r="G842" s="651"/>
      <c r="H842" s="651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</row>
    <row r="843" spans="1:20" ht="12" customHeight="1" x14ac:dyDescent="0.2">
      <c r="A843" s="651"/>
      <c r="B843" s="651"/>
      <c r="C843" s="651"/>
      <c r="D843" s="651"/>
      <c r="E843" s="651"/>
      <c r="F843" s="651"/>
      <c r="G843" s="651"/>
      <c r="H843" s="651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</row>
    <row r="844" spans="1:20" ht="12" customHeight="1" x14ac:dyDescent="0.2">
      <c r="A844" s="651"/>
      <c r="B844" s="651"/>
      <c r="C844" s="651"/>
      <c r="D844" s="651"/>
      <c r="E844" s="651"/>
      <c r="F844" s="651"/>
      <c r="G844" s="651"/>
      <c r="H844" s="651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</row>
    <row r="845" spans="1:20" ht="12" customHeight="1" x14ac:dyDescent="0.2">
      <c r="A845" s="651"/>
      <c r="B845" s="651"/>
      <c r="C845" s="651"/>
      <c r="D845" s="651"/>
      <c r="E845" s="651"/>
      <c r="F845" s="651"/>
      <c r="G845" s="651"/>
      <c r="H845" s="651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</row>
    <row r="846" spans="1:20" ht="12" customHeight="1" x14ac:dyDescent="0.2">
      <c r="A846" s="651"/>
      <c r="B846" s="651"/>
      <c r="C846" s="651"/>
      <c r="D846" s="651"/>
      <c r="E846" s="651"/>
      <c r="F846" s="651"/>
      <c r="G846" s="651"/>
      <c r="H846" s="651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</row>
    <row r="847" spans="1:20" ht="12" customHeight="1" x14ac:dyDescent="0.2">
      <c r="A847" s="651"/>
      <c r="B847" s="651"/>
      <c r="C847" s="651"/>
      <c r="D847" s="651"/>
      <c r="E847" s="651"/>
      <c r="F847" s="651"/>
      <c r="G847" s="651"/>
      <c r="H847" s="651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</row>
    <row r="848" spans="1:20" ht="12" customHeight="1" x14ac:dyDescent="0.2">
      <c r="A848" s="651"/>
      <c r="B848" s="651"/>
      <c r="C848" s="651"/>
      <c r="D848" s="651"/>
      <c r="E848" s="651"/>
      <c r="F848" s="651"/>
      <c r="G848" s="651"/>
      <c r="H848" s="651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</row>
    <row r="849" spans="1:20" ht="12" customHeight="1" x14ac:dyDescent="0.2">
      <c r="A849" s="651"/>
      <c r="B849" s="651"/>
      <c r="C849" s="651"/>
      <c r="D849" s="651"/>
      <c r="E849" s="651"/>
      <c r="F849" s="651"/>
      <c r="G849" s="651"/>
      <c r="H849" s="651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</row>
    <row r="850" spans="1:20" ht="12" customHeight="1" x14ac:dyDescent="0.2">
      <c r="A850" s="651"/>
      <c r="B850" s="651"/>
      <c r="C850" s="651"/>
      <c r="D850" s="651"/>
      <c r="E850" s="651"/>
      <c r="F850" s="651"/>
      <c r="G850" s="651"/>
      <c r="H850" s="651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</row>
    <row r="851" spans="1:20" ht="12" customHeight="1" x14ac:dyDescent="0.2">
      <c r="A851" s="651"/>
      <c r="B851" s="651"/>
      <c r="C851" s="651"/>
      <c r="D851" s="651"/>
      <c r="E851" s="651"/>
      <c r="F851" s="651"/>
      <c r="G851" s="651"/>
      <c r="H851" s="651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</row>
    <row r="852" spans="1:20" ht="12" customHeight="1" x14ac:dyDescent="0.2">
      <c r="A852" s="651"/>
      <c r="B852" s="651"/>
      <c r="C852" s="651"/>
      <c r="D852" s="651"/>
      <c r="E852" s="651"/>
      <c r="F852" s="651"/>
      <c r="G852" s="651"/>
      <c r="H852" s="651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</row>
    <row r="853" spans="1:20" ht="12" customHeight="1" x14ac:dyDescent="0.2">
      <c r="A853" s="651"/>
      <c r="B853" s="651"/>
      <c r="C853" s="651"/>
      <c r="D853" s="651"/>
      <c r="E853" s="651"/>
      <c r="F853" s="651"/>
      <c r="G853" s="651"/>
      <c r="H853" s="651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</row>
    <row r="854" spans="1:20" ht="12" customHeight="1" x14ac:dyDescent="0.2">
      <c r="A854" s="651"/>
      <c r="B854" s="651"/>
      <c r="C854" s="651"/>
      <c r="D854" s="651"/>
      <c r="E854" s="651"/>
      <c r="F854" s="651"/>
      <c r="G854" s="651"/>
      <c r="H854" s="651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</row>
    <row r="855" spans="1:20" ht="12" customHeight="1" x14ac:dyDescent="0.2">
      <c r="A855" s="651"/>
      <c r="B855" s="651"/>
      <c r="C855" s="651"/>
      <c r="D855" s="651"/>
      <c r="E855" s="651"/>
      <c r="F855" s="651"/>
      <c r="G855" s="651"/>
      <c r="H855" s="651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</row>
    <row r="856" spans="1:20" ht="12" customHeight="1" x14ac:dyDescent="0.2">
      <c r="A856" s="651"/>
      <c r="B856" s="651"/>
      <c r="C856" s="651"/>
      <c r="D856" s="651"/>
      <c r="E856" s="651"/>
      <c r="F856" s="651"/>
      <c r="G856" s="651"/>
      <c r="H856" s="651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</row>
    <row r="857" spans="1:20" ht="12" customHeight="1" x14ac:dyDescent="0.2">
      <c r="A857" s="651"/>
      <c r="B857" s="651"/>
      <c r="C857" s="651"/>
      <c r="D857" s="651"/>
      <c r="E857" s="651"/>
      <c r="F857" s="651"/>
      <c r="G857" s="651"/>
      <c r="H857" s="651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</row>
    <row r="858" spans="1:20" ht="12" customHeight="1" x14ac:dyDescent="0.2">
      <c r="A858" s="651"/>
      <c r="B858" s="651"/>
      <c r="C858" s="651"/>
      <c r="D858" s="651"/>
      <c r="E858" s="651"/>
      <c r="F858" s="651"/>
      <c r="G858" s="651"/>
      <c r="H858" s="651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</row>
    <row r="859" spans="1:20" ht="12" customHeight="1" x14ac:dyDescent="0.2">
      <c r="A859" s="651"/>
      <c r="B859" s="651"/>
      <c r="C859" s="651"/>
      <c r="D859" s="651"/>
      <c r="E859" s="651"/>
      <c r="F859" s="651"/>
      <c r="G859" s="651"/>
      <c r="H859" s="651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</row>
    <row r="860" spans="1:20" ht="12" customHeight="1" x14ac:dyDescent="0.2">
      <c r="A860" s="651"/>
      <c r="B860" s="651"/>
      <c r="C860" s="651"/>
      <c r="D860" s="651"/>
      <c r="E860" s="651"/>
      <c r="F860" s="651"/>
      <c r="G860" s="651"/>
      <c r="H860" s="651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</row>
    <row r="861" spans="1:20" ht="12" customHeight="1" x14ac:dyDescent="0.2">
      <c r="A861" s="651"/>
      <c r="B861" s="651"/>
      <c r="C861" s="651"/>
      <c r="D861" s="651"/>
      <c r="E861" s="651"/>
      <c r="F861" s="651"/>
      <c r="G861" s="651"/>
      <c r="H861" s="651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</row>
    <row r="862" spans="1:20" ht="12" customHeight="1" x14ac:dyDescent="0.2">
      <c r="A862" s="651"/>
      <c r="B862" s="651"/>
      <c r="C862" s="651"/>
      <c r="D862" s="651"/>
      <c r="E862" s="651"/>
      <c r="F862" s="651"/>
      <c r="G862" s="651"/>
      <c r="H862" s="651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</row>
    <row r="863" spans="1:20" ht="12" customHeight="1" x14ac:dyDescent="0.2">
      <c r="A863" s="651"/>
      <c r="B863" s="651"/>
      <c r="C863" s="651"/>
      <c r="D863" s="651"/>
      <c r="E863" s="651"/>
      <c r="F863" s="651"/>
      <c r="G863" s="651"/>
      <c r="H863" s="651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</row>
    <row r="864" spans="1:20" ht="12" customHeight="1" x14ac:dyDescent="0.2">
      <c r="A864" s="651"/>
      <c r="B864" s="651"/>
      <c r="C864" s="651"/>
      <c r="D864" s="651"/>
      <c r="E864" s="651"/>
      <c r="F864" s="651"/>
      <c r="G864" s="651"/>
      <c r="H864" s="651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</row>
    <row r="865" spans="1:20" ht="12" customHeight="1" x14ac:dyDescent="0.2">
      <c r="A865" s="651"/>
      <c r="B865" s="651"/>
      <c r="C865" s="651"/>
      <c r="D865" s="651"/>
      <c r="E865" s="651"/>
      <c r="F865" s="651"/>
      <c r="G865" s="651"/>
      <c r="H865" s="651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</row>
    <row r="866" spans="1:20" ht="12" customHeight="1" x14ac:dyDescent="0.2">
      <c r="A866" s="651"/>
      <c r="B866" s="651"/>
      <c r="C866" s="651"/>
      <c r="D866" s="651"/>
      <c r="E866" s="651"/>
      <c r="F866" s="651"/>
      <c r="G866" s="651"/>
      <c r="H866" s="651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</row>
    <row r="867" spans="1:20" ht="12" customHeight="1" x14ac:dyDescent="0.2">
      <c r="A867" s="651"/>
      <c r="B867" s="651"/>
      <c r="C867" s="651"/>
      <c r="D867" s="651"/>
      <c r="E867" s="651"/>
      <c r="F867" s="651"/>
      <c r="G867" s="651"/>
      <c r="H867" s="651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</row>
    <row r="868" spans="1:20" ht="12" customHeight="1" x14ac:dyDescent="0.2">
      <c r="A868" s="651"/>
      <c r="B868" s="651"/>
      <c r="C868" s="651"/>
      <c r="D868" s="651"/>
      <c r="E868" s="651"/>
      <c r="F868" s="651"/>
      <c r="G868" s="651"/>
      <c r="H868" s="651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</row>
    <row r="869" spans="1:20" ht="12" customHeight="1" x14ac:dyDescent="0.2">
      <c r="A869" s="651"/>
      <c r="B869" s="651"/>
      <c r="C869" s="651"/>
      <c r="D869" s="651"/>
      <c r="E869" s="651"/>
      <c r="F869" s="651"/>
      <c r="G869" s="651"/>
      <c r="H869" s="651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</row>
    <row r="870" spans="1:20" ht="12" customHeight="1" x14ac:dyDescent="0.2">
      <c r="A870" s="651"/>
      <c r="B870" s="651"/>
      <c r="C870" s="651"/>
      <c r="D870" s="651"/>
      <c r="E870" s="651"/>
      <c r="F870" s="651"/>
      <c r="G870" s="651"/>
      <c r="H870" s="651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</row>
    <row r="871" spans="1:20" ht="12" customHeight="1" x14ac:dyDescent="0.2">
      <c r="A871" s="651"/>
      <c r="B871" s="651"/>
      <c r="C871" s="651"/>
      <c r="D871" s="651"/>
      <c r="E871" s="651"/>
      <c r="F871" s="651"/>
      <c r="G871" s="651"/>
      <c r="H871" s="651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</row>
    <row r="872" spans="1:20" ht="12" customHeight="1" x14ac:dyDescent="0.2">
      <c r="A872" s="651"/>
      <c r="B872" s="651"/>
      <c r="C872" s="651"/>
      <c r="D872" s="651"/>
      <c r="E872" s="651"/>
      <c r="F872" s="651"/>
      <c r="G872" s="651"/>
      <c r="H872" s="651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</row>
    <row r="873" spans="1:20" ht="12" customHeight="1" x14ac:dyDescent="0.2">
      <c r="A873" s="651"/>
      <c r="B873" s="651"/>
      <c r="C873" s="651"/>
      <c r="D873" s="651"/>
      <c r="E873" s="651"/>
      <c r="F873" s="651"/>
      <c r="G873" s="651"/>
      <c r="H873" s="651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</row>
    <row r="874" spans="1:20" ht="12" customHeight="1" x14ac:dyDescent="0.2">
      <c r="A874" s="651"/>
      <c r="B874" s="651"/>
      <c r="C874" s="651"/>
      <c r="D874" s="651"/>
      <c r="E874" s="651"/>
      <c r="F874" s="651"/>
      <c r="G874" s="651"/>
      <c r="H874" s="651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</row>
    <row r="875" spans="1:20" ht="12" customHeight="1" x14ac:dyDescent="0.2">
      <c r="A875" s="651"/>
      <c r="B875" s="651"/>
      <c r="C875" s="651"/>
      <c r="D875" s="651"/>
      <c r="E875" s="651"/>
      <c r="F875" s="651"/>
      <c r="G875" s="651"/>
      <c r="H875" s="651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</row>
    <row r="876" spans="1:20" ht="12" customHeight="1" x14ac:dyDescent="0.2">
      <c r="A876" s="651"/>
      <c r="B876" s="651"/>
      <c r="C876" s="651"/>
      <c r="D876" s="651"/>
      <c r="E876" s="651"/>
      <c r="F876" s="651"/>
      <c r="G876" s="651"/>
      <c r="H876" s="651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</row>
    <row r="877" spans="1:20" ht="12" customHeight="1" x14ac:dyDescent="0.2">
      <c r="A877" s="651"/>
      <c r="B877" s="651"/>
      <c r="C877" s="651"/>
      <c r="D877" s="651"/>
      <c r="E877" s="651"/>
      <c r="F877" s="651"/>
      <c r="G877" s="651"/>
      <c r="H877" s="651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</row>
    <row r="878" spans="1:20" ht="12" customHeight="1" x14ac:dyDescent="0.2">
      <c r="A878" s="651"/>
      <c r="B878" s="651"/>
      <c r="C878" s="651"/>
      <c r="D878" s="651"/>
      <c r="E878" s="651"/>
      <c r="F878" s="651"/>
      <c r="G878" s="651"/>
      <c r="H878" s="651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</row>
    <row r="879" spans="1:20" ht="12" customHeight="1" x14ac:dyDescent="0.2">
      <c r="A879" s="651"/>
      <c r="B879" s="651"/>
      <c r="C879" s="651"/>
      <c r="D879" s="651"/>
      <c r="E879" s="651"/>
      <c r="F879" s="651"/>
      <c r="G879" s="651"/>
      <c r="H879" s="651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</row>
    <row r="880" spans="1:20" ht="12" customHeight="1" x14ac:dyDescent="0.2">
      <c r="A880" s="651"/>
      <c r="B880" s="651"/>
      <c r="C880" s="651"/>
      <c r="D880" s="651"/>
      <c r="E880" s="651"/>
      <c r="F880" s="651"/>
      <c r="G880" s="651"/>
      <c r="H880" s="651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</row>
    <row r="881" spans="1:20" ht="12" customHeight="1" x14ac:dyDescent="0.2">
      <c r="A881" s="651"/>
      <c r="B881" s="651"/>
      <c r="C881" s="651"/>
      <c r="D881" s="651"/>
      <c r="E881" s="651"/>
      <c r="F881" s="651"/>
      <c r="G881" s="651"/>
      <c r="H881" s="651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</row>
    <row r="882" spans="1:20" ht="12" customHeight="1" x14ac:dyDescent="0.2">
      <c r="A882" s="651"/>
      <c r="B882" s="651"/>
      <c r="C882" s="651"/>
      <c r="D882" s="651"/>
      <c r="E882" s="651"/>
      <c r="F882" s="651"/>
      <c r="G882" s="651"/>
      <c r="H882" s="651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</row>
    <row r="883" spans="1:20" ht="12" customHeight="1" x14ac:dyDescent="0.2">
      <c r="A883" s="651"/>
      <c r="B883" s="651"/>
      <c r="C883" s="651"/>
      <c r="D883" s="651"/>
      <c r="E883" s="651"/>
      <c r="F883" s="651"/>
      <c r="G883" s="651"/>
      <c r="H883" s="651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</row>
    <row r="884" spans="1:20" ht="12" customHeight="1" x14ac:dyDescent="0.2">
      <c r="A884" s="651"/>
      <c r="B884" s="651"/>
      <c r="C884" s="651"/>
      <c r="D884" s="651"/>
      <c r="E884" s="651"/>
      <c r="F884" s="651"/>
      <c r="G884" s="651"/>
      <c r="H884" s="651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</row>
    <row r="885" spans="1:20" ht="12" customHeight="1" x14ac:dyDescent="0.2">
      <c r="A885" s="651"/>
      <c r="B885" s="651"/>
      <c r="C885" s="651"/>
      <c r="D885" s="651"/>
      <c r="E885" s="651"/>
      <c r="F885" s="651"/>
      <c r="G885" s="651"/>
      <c r="H885" s="651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</row>
    <row r="886" spans="1:20" ht="12" customHeight="1" x14ac:dyDescent="0.2">
      <c r="A886" s="651"/>
      <c r="B886" s="651"/>
      <c r="C886" s="651"/>
      <c r="D886" s="651"/>
      <c r="E886" s="651"/>
      <c r="F886" s="651"/>
      <c r="G886" s="651"/>
      <c r="H886" s="651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</row>
    <row r="887" spans="1:20" ht="12" customHeight="1" x14ac:dyDescent="0.2">
      <c r="A887" s="651"/>
      <c r="B887" s="651"/>
      <c r="C887" s="651"/>
      <c r="D887" s="651"/>
      <c r="E887" s="651"/>
      <c r="F887" s="651"/>
      <c r="G887" s="651"/>
      <c r="H887" s="651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</row>
    <row r="888" spans="1:20" ht="12" customHeight="1" x14ac:dyDescent="0.2">
      <c r="A888" s="651"/>
      <c r="B888" s="651"/>
      <c r="C888" s="651"/>
      <c r="D888" s="651"/>
      <c r="E888" s="651"/>
      <c r="F888" s="651"/>
      <c r="G888" s="651"/>
      <c r="H888" s="651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</row>
    <row r="889" spans="1:20" ht="12" customHeight="1" x14ac:dyDescent="0.2">
      <c r="A889" s="651"/>
      <c r="B889" s="651"/>
      <c r="C889" s="651"/>
      <c r="D889" s="651"/>
      <c r="E889" s="651"/>
      <c r="F889" s="651"/>
      <c r="G889" s="651"/>
      <c r="H889" s="651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</row>
    <row r="890" spans="1:20" ht="12" customHeight="1" x14ac:dyDescent="0.2">
      <c r="A890" s="651"/>
      <c r="B890" s="651"/>
      <c r="C890" s="651"/>
      <c r="D890" s="651"/>
      <c r="E890" s="651"/>
      <c r="F890" s="651"/>
      <c r="G890" s="651"/>
      <c r="H890" s="651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</row>
    <row r="891" spans="1:20" ht="12" customHeight="1" x14ac:dyDescent="0.2">
      <c r="A891" s="651"/>
      <c r="B891" s="651"/>
      <c r="C891" s="651"/>
      <c r="D891" s="651"/>
      <c r="E891" s="651"/>
      <c r="F891" s="651"/>
      <c r="G891" s="651"/>
      <c r="H891" s="651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</row>
    <row r="892" spans="1:20" ht="12" customHeight="1" x14ac:dyDescent="0.2">
      <c r="A892" s="651"/>
      <c r="B892" s="651"/>
      <c r="C892" s="651"/>
      <c r="D892" s="651"/>
      <c r="E892" s="651"/>
      <c r="F892" s="651"/>
      <c r="G892" s="651"/>
      <c r="H892" s="651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</row>
    <row r="893" spans="1:20" ht="12" customHeight="1" x14ac:dyDescent="0.2">
      <c r="A893" s="651"/>
      <c r="B893" s="651"/>
      <c r="C893" s="651"/>
      <c r="D893" s="651"/>
      <c r="E893" s="651"/>
      <c r="F893" s="651"/>
      <c r="G893" s="651"/>
      <c r="H893" s="651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</row>
    <row r="894" spans="1:20" ht="12" customHeight="1" x14ac:dyDescent="0.2">
      <c r="A894" s="651"/>
      <c r="B894" s="651"/>
      <c r="C894" s="651"/>
      <c r="D894" s="651"/>
      <c r="E894" s="651"/>
      <c r="F894" s="651"/>
      <c r="G894" s="651"/>
      <c r="H894" s="651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</row>
    <row r="895" spans="1:20" ht="12" customHeight="1" x14ac:dyDescent="0.2">
      <c r="A895" s="651"/>
      <c r="B895" s="651"/>
      <c r="C895" s="651"/>
      <c r="D895" s="651"/>
      <c r="E895" s="651"/>
      <c r="F895" s="651"/>
      <c r="G895" s="651"/>
      <c r="H895" s="651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</row>
    <row r="896" spans="1:20" ht="12" customHeight="1" x14ac:dyDescent="0.2">
      <c r="A896" s="651"/>
      <c r="B896" s="651"/>
      <c r="C896" s="651"/>
      <c r="D896" s="651"/>
      <c r="E896" s="651"/>
      <c r="F896" s="651"/>
      <c r="G896" s="651"/>
      <c r="H896" s="651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</row>
    <row r="897" spans="1:20" ht="12" customHeight="1" x14ac:dyDescent="0.2">
      <c r="A897" s="651"/>
      <c r="B897" s="651"/>
      <c r="C897" s="651"/>
      <c r="D897" s="651"/>
      <c r="E897" s="651"/>
      <c r="F897" s="651"/>
      <c r="G897" s="651"/>
      <c r="H897" s="651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</row>
    <row r="898" spans="1:20" ht="12" customHeight="1" x14ac:dyDescent="0.2">
      <c r="A898" s="651"/>
      <c r="B898" s="651"/>
      <c r="C898" s="651"/>
      <c r="D898" s="651"/>
      <c r="E898" s="651"/>
      <c r="F898" s="651"/>
      <c r="G898" s="651"/>
      <c r="H898" s="651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</row>
    <row r="899" spans="1:20" ht="12" customHeight="1" x14ac:dyDescent="0.2">
      <c r="A899" s="651"/>
      <c r="B899" s="651"/>
      <c r="C899" s="651"/>
      <c r="D899" s="651"/>
      <c r="E899" s="651"/>
      <c r="F899" s="651"/>
      <c r="G899" s="651"/>
      <c r="H899" s="651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</row>
    <row r="900" spans="1:20" ht="12" customHeight="1" x14ac:dyDescent="0.2">
      <c r="A900" s="651"/>
      <c r="B900" s="651"/>
      <c r="C900" s="651"/>
      <c r="D900" s="651"/>
      <c r="E900" s="651"/>
      <c r="F900" s="651"/>
      <c r="G900" s="651"/>
      <c r="H900" s="651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</row>
    <row r="901" spans="1:20" ht="12" customHeight="1" x14ac:dyDescent="0.2">
      <c r="A901" s="651"/>
      <c r="B901" s="651"/>
      <c r="C901" s="651"/>
      <c r="D901" s="651"/>
      <c r="E901" s="651"/>
      <c r="F901" s="651"/>
      <c r="G901" s="651"/>
      <c r="H901" s="651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</row>
    <row r="902" spans="1:20" ht="12" customHeight="1" x14ac:dyDescent="0.2">
      <c r="A902" s="651"/>
      <c r="B902" s="651"/>
      <c r="C902" s="651"/>
      <c r="D902" s="651"/>
      <c r="E902" s="651"/>
      <c r="F902" s="651"/>
      <c r="G902" s="651"/>
      <c r="H902" s="651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</row>
    <row r="903" spans="1:20" ht="12" customHeight="1" x14ac:dyDescent="0.2">
      <c r="A903" s="651"/>
      <c r="B903" s="651"/>
      <c r="C903" s="651"/>
      <c r="D903" s="651"/>
      <c r="E903" s="651"/>
      <c r="F903" s="651"/>
      <c r="G903" s="651"/>
      <c r="H903" s="651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</row>
    <row r="904" spans="1:20" ht="12" customHeight="1" x14ac:dyDescent="0.2">
      <c r="A904" s="651"/>
      <c r="B904" s="651"/>
      <c r="C904" s="651"/>
      <c r="D904" s="651"/>
      <c r="E904" s="651"/>
      <c r="F904" s="651"/>
      <c r="G904" s="651"/>
      <c r="H904" s="651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</row>
    <row r="905" spans="1:20" ht="12" customHeight="1" x14ac:dyDescent="0.2">
      <c r="A905" s="651"/>
      <c r="B905" s="651"/>
      <c r="C905" s="651"/>
      <c r="D905" s="651"/>
      <c r="E905" s="651"/>
      <c r="F905" s="651"/>
      <c r="G905" s="651"/>
      <c r="H905" s="651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</row>
    <row r="906" spans="1:20" ht="12" customHeight="1" x14ac:dyDescent="0.2">
      <c r="A906" s="651"/>
      <c r="B906" s="651"/>
      <c r="C906" s="651"/>
      <c r="D906" s="651"/>
      <c r="E906" s="651"/>
      <c r="F906" s="651"/>
      <c r="G906" s="651"/>
      <c r="H906" s="651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</row>
    <row r="907" spans="1:20" ht="12" customHeight="1" x14ac:dyDescent="0.2">
      <c r="A907" s="651"/>
      <c r="B907" s="651"/>
      <c r="C907" s="651"/>
      <c r="D907" s="651"/>
      <c r="E907" s="651"/>
      <c r="F907" s="651"/>
      <c r="G907" s="651"/>
      <c r="H907" s="651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</row>
    <row r="908" spans="1:20" ht="12" customHeight="1" x14ac:dyDescent="0.2">
      <c r="A908" s="651"/>
      <c r="B908" s="651"/>
      <c r="C908" s="651"/>
      <c r="D908" s="651"/>
      <c r="E908" s="651"/>
      <c r="F908" s="651"/>
      <c r="G908" s="651"/>
      <c r="H908" s="651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</row>
    <row r="909" spans="1:20" ht="12" customHeight="1" x14ac:dyDescent="0.2">
      <c r="A909" s="651"/>
      <c r="B909" s="651"/>
      <c r="C909" s="651"/>
      <c r="D909" s="651"/>
      <c r="E909" s="651"/>
      <c r="F909" s="651"/>
      <c r="G909" s="651"/>
      <c r="H909" s="651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</row>
    <row r="910" spans="1:20" ht="12" customHeight="1" x14ac:dyDescent="0.2">
      <c r="A910" s="651"/>
      <c r="B910" s="651"/>
      <c r="C910" s="651"/>
      <c r="D910" s="651"/>
      <c r="E910" s="651"/>
      <c r="F910" s="651"/>
      <c r="G910" s="651"/>
      <c r="H910" s="651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</row>
    <row r="911" spans="1:20" ht="12" customHeight="1" x14ac:dyDescent="0.2">
      <c r="A911" s="651"/>
      <c r="B911" s="651"/>
      <c r="C911" s="651"/>
      <c r="D911" s="651"/>
      <c r="E911" s="651"/>
      <c r="F911" s="651"/>
      <c r="G911" s="651"/>
      <c r="H911" s="651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</row>
    <row r="912" spans="1:20" ht="12" customHeight="1" x14ac:dyDescent="0.2">
      <c r="A912" s="651"/>
      <c r="B912" s="651"/>
      <c r="C912" s="651"/>
      <c r="D912" s="651"/>
      <c r="E912" s="651"/>
      <c r="F912" s="651"/>
      <c r="G912" s="651"/>
      <c r="H912" s="651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</row>
    <row r="913" spans="1:20" ht="12" customHeight="1" x14ac:dyDescent="0.2">
      <c r="A913" s="651"/>
      <c r="B913" s="651"/>
      <c r="C913" s="651"/>
      <c r="D913" s="651"/>
      <c r="E913" s="651"/>
      <c r="F913" s="651"/>
      <c r="G913" s="651"/>
      <c r="H913" s="651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</row>
    <row r="914" spans="1:20" ht="12" customHeight="1" x14ac:dyDescent="0.2">
      <c r="A914" s="651"/>
      <c r="B914" s="651"/>
      <c r="C914" s="651"/>
      <c r="D914" s="651"/>
      <c r="E914" s="651"/>
      <c r="F914" s="651"/>
      <c r="G914" s="651"/>
      <c r="H914" s="651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</row>
    <row r="915" spans="1:20" ht="12" customHeight="1" x14ac:dyDescent="0.2">
      <c r="A915" s="651"/>
      <c r="B915" s="651"/>
      <c r="C915" s="651"/>
      <c r="D915" s="651"/>
      <c r="E915" s="651"/>
      <c r="F915" s="651"/>
      <c r="G915" s="651"/>
      <c r="H915" s="651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</row>
    <row r="916" spans="1:20" ht="12" customHeight="1" x14ac:dyDescent="0.2">
      <c r="A916" s="651"/>
      <c r="B916" s="651"/>
      <c r="C916" s="651"/>
      <c r="D916" s="651"/>
      <c r="E916" s="651"/>
      <c r="F916" s="651"/>
      <c r="G916" s="651"/>
      <c r="H916" s="651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</row>
    <row r="917" spans="1:20" ht="12" customHeight="1" x14ac:dyDescent="0.2">
      <c r="A917" s="651"/>
      <c r="B917" s="651"/>
      <c r="C917" s="651"/>
      <c r="D917" s="651"/>
      <c r="E917" s="651"/>
      <c r="F917" s="651"/>
      <c r="G917" s="651"/>
      <c r="H917" s="651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</row>
    <row r="918" spans="1:20" ht="12" customHeight="1" x14ac:dyDescent="0.2">
      <c r="A918" s="651"/>
      <c r="B918" s="651"/>
      <c r="C918" s="651"/>
      <c r="D918" s="651"/>
      <c r="E918" s="651"/>
      <c r="F918" s="651"/>
      <c r="G918" s="651"/>
      <c r="H918" s="651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</row>
    <row r="919" spans="1:20" ht="12" customHeight="1" x14ac:dyDescent="0.2">
      <c r="A919" s="651"/>
      <c r="B919" s="651"/>
      <c r="C919" s="651"/>
      <c r="D919" s="651"/>
      <c r="E919" s="651"/>
      <c r="F919" s="651"/>
      <c r="G919" s="651"/>
      <c r="H919" s="651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</row>
    <row r="920" spans="1:20" ht="12" customHeight="1" x14ac:dyDescent="0.2">
      <c r="A920" s="651"/>
      <c r="B920" s="651"/>
      <c r="C920" s="651"/>
      <c r="D920" s="651"/>
      <c r="E920" s="651"/>
      <c r="F920" s="651"/>
      <c r="G920" s="651"/>
      <c r="H920" s="651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</row>
    <row r="921" spans="1:20" ht="12" customHeight="1" x14ac:dyDescent="0.2">
      <c r="A921" s="651"/>
      <c r="B921" s="651"/>
      <c r="C921" s="651"/>
      <c r="D921" s="651"/>
      <c r="E921" s="651"/>
      <c r="F921" s="651"/>
      <c r="G921" s="651"/>
      <c r="H921" s="651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</row>
    <row r="922" spans="1:20" ht="12" customHeight="1" x14ac:dyDescent="0.2">
      <c r="A922" s="651"/>
      <c r="B922" s="651"/>
      <c r="C922" s="651"/>
      <c r="D922" s="651"/>
      <c r="E922" s="651"/>
      <c r="F922" s="651"/>
      <c r="G922" s="651"/>
      <c r="H922" s="651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</row>
    <row r="923" spans="1:20" ht="12" customHeight="1" x14ac:dyDescent="0.2">
      <c r="A923" s="651"/>
      <c r="B923" s="651"/>
      <c r="C923" s="651"/>
      <c r="D923" s="651"/>
      <c r="E923" s="651"/>
      <c r="F923" s="651"/>
      <c r="G923" s="651"/>
      <c r="H923" s="651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</row>
    <row r="924" spans="1:20" ht="12" customHeight="1" x14ac:dyDescent="0.2">
      <c r="A924" s="651"/>
      <c r="B924" s="651"/>
      <c r="C924" s="651"/>
      <c r="D924" s="651"/>
      <c r="E924" s="651"/>
      <c r="F924" s="651"/>
      <c r="G924" s="651"/>
      <c r="H924" s="651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</row>
    <row r="925" spans="1:20" ht="12" customHeight="1" x14ac:dyDescent="0.2">
      <c r="A925" s="651"/>
      <c r="B925" s="651"/>
      <c r="C925" s="651"/>
      <c r="D925" s="651"/>
      <c r="E925" s="651"/>
      <c r="F925" s="651"/>
      <c r="G925" s="651"/>
      <c r="H925" s="651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</row>
    <row r="926" spans="1:20" ht="12" customHeight="1" x14ac:dyDescent="0.2">
      <c r="A926" s="651"/>
      <c r="B926" s="651"/>
      <c r="C926" s="651"/>
      <c r="D926" s="651"/>
      <c r="E926" s="651"/>
      <c r="F926" s="651"/>
      <c r="G926" s="651"/>
      <c r="H926" s="651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</row>
    <row r="927" spans="1:20" ht="12" customHeight="1" x14ac:dyDescent="0.2">
      <c r="A927" s="651"/>
      <c r="B927" s="651"/>
      <c r="C927" s="651"/>
      <c r="D927" s="651"/>
      <c r="E927" s="651"/>
      <c r="F927" s="651"/>
      <c r="G927" s="651"/>
      <c r="H927" s="651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</row>
    <row r="928" spans="1:20" ht="12" customHeight="1" x14ac:dyDescent="0.2">
      <c r="A928" s="651"/>
      <c r="B928" s="651"/>
      <c r="C928" s="651"/>
      <c r="D928" s="651"/>
      <c r="E928" s="651"/>
      <c r="F928" s="651"/>
      <c r="G928" s="651"/>
      <c r="H928" s="651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</row>
    <row r="929" spans="1:20" ht="12" customHeight="1" x14ac:dyDescent="0.2">
      <c r="A929" s="651"/>
      <c r="B929" s="651"/>
      <c r="C929" s="651"/>
      <c r="D929" s="651"/>
      <c r="E929" s="651"/>
      <c r="F929" s="651"/>
      <c r="G929" s="651"/>
      <c r="H929" s="651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</row>
    <row r="930" spans="1:20" ht="12" customHeight="1" x14ac:dyDescent="0.2">
      <c r="A930" s="651"/>
      <c r="B930" s="651"/>
      <c r="C930" s="651"/>
      <c r="D930" s="651"/>
      <c r="E930" s="651"/>
      <c r="F930" s="651"/>
      <c r="G930" s="651"/>
      <c r="H930" s="651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</row>
    <row r="931" spans="1:20" ht="12" customHeight="1" x14ac:dyDescent="0.2">
      <c r="A931" s="651"/>
      <c r="B931" s="651"/>
      <c r="C931" s="651"/>
      <c r="D931" s="651"/>
      <c r="E931" s="651"/>
      <c r="F931" s="651"/>
      <c r="G931" s="651"/>
      <c r="H931" s="651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</row>
    <row r="932" spans="1:20" ht="12" customHeight="1" x14ac:dyDescent="0.2">
      <c r="A932" s="651"/>
      <c r="B932" s="651"/>
      <c r="C932" s="651"/>
      <c r="D932" s="651"/>
      <c r="E932" s="651"/>
      <c r="F932" s="651"/>
      <c r="G932" s="651"/>
      <c r="H932" s="651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</row>
    <row r="933" spans="1:20" ht="12" customHeight="1" x14ac:dyDescent="0.2">
      <c r="A933" s="651"/>
      <c r="B933" s="651"/>
      <c r="C933" s="651"/>
      <c r="D933" s="651"/>
      <c r="E933" s="651"/>
      <c r="F933" s="651"/>
      <c r="G933" s="651"/>
      <c r="H933" s="651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</row>
    <row r="934" spans="1:20" ht="12" customHeight="1" x14ac:dyDescent="0.2">
      <c r="A934" s="651"/>
      <c r="B934" s="651"/>
      <c r="C934" s="651"/>
      <c r="D934" s="651"/>
      <c r="E934" s="651"/>
      <c r="F934" s="651"/>
      <c r="G934" s="651"/>
      <c r="H934" s="651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</row>
    <row r="935" spans="1:20" ht="12" customHeight="1" x14ac:dyDescent="0.2">
      <c r="A935" s="651"/>
      <c r="B935" s="651"/>
      <c r="C935" s="651"/>
      <c r="D935" s="651"/>
      <c r="E935" s="651"/>
      <c r="F935" s="651"/>
      <c r="G935" s="651"/>
      <c r="H935" s="651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</row>
    <row r="936" spans="1:20" ht="12" customHeight="1" x14ac:dyDescent="0.2">
      <c r="A936" s="651"/>
      <c r="B936" s="651"/>
      <c r="C936" s="651"/>
      <c r="D936" s="651"/>
      <c r="E936" s="651"/>
      <c r="F936" s="651"/>
      <c r="G936" s="651"/>
      <c r="H936" s="651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</row>
    <row r="937" spans="1:20" ht="12" customHeight="1" x14ac:dyDescent="0.2">
      <c r="A937" s="651"/>
      <c r="B937" s="651"/>
      <c r="C937" s="651"/>
      <c r="D937" s="651"/>
      <c r="E937" s="651"/>
      <c r="F937" s="651"/>
      <c r="G937" s="651"/>
      <c r="H937" s="651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</row>
    <row r="938" spans="1:20" ht="12" customHeight="1" x14ac:dyDescent="0.2">
      <c r="A938" s="651"/>
      <c r="B938" s="651"/>
      <c r="C938" s="651"/>
      <c r="D938" s="651"/>
      <c r="E938" s="651"/>
      <c r="F938" s="651"/>
      <c r="G938" s="651"/>
      <c r="H938" s="651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</row>
    <row r="939" spans="1:20" ht="12" customHeight="1" x14ac:dyDescent="0.2">
      <c r="A939" s="651"/>
      <c r="B939" s="651"/>
      <c r="C939" s="651"/>
      <c r="D939" s="651"/>
      <c r="E939" s="651"/>
      <c r="F939" s="651"/>
      <c r="G939" s="651"/>
      <c r="H939" s="651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</row>
    <row r="940" spans="1:20" ht="12" customHeight="1" x14ac:dyDescent="0.2">
      <c r="A940" s="651"/>
      <c r="B940" s="651"/>
      <c r="C940" s="651"/>
      <c r="D940" s="651"/>
      <c r="E940" s="651"/>
      <c r="F940" s="651"/>
      <c r="G940" s="651"/>
      <c r="H940" s="651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</row>
    <row r="941" spans="1:20" ht="12" customHeight="1" x14ac:dyDescent="0.2">
      <c r="A941" s="651"/>
      <c r="B941" s="651"/>
      <c r="C941" s="651"/>
      <c r="D941" s="651"/>
      <c r="E941" s="651"/>
      <c r="F941" s="651"/>
      <c r="G941" s="651"/>
      <c r="H941" s="651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</row>
    <row r="942" spans="1:20" ht="12" customHeight="1" x14ac:dyDescent="0.2">
      <c r="A942" s="651"/>
      <c r="B942" s="651"/>
      <c r="C942" s="651"/>
      <c r="D942" s="651"/>
      <c r="E942" s="651"/>
      <c r="F942" s="651"/>
      <c r="G942" s="651"/>
      <c r="H942" s="651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</row>
    <row r="943" spans="1:20" ht="12" customHeight="1" x14ac:dyDescent="0.2">
      <c r="A943" s="651"/>
      <c r="B943" s="651"/>
      <c r="C943" s="651"/>
      <c r="D943" s="651"/>
      <c r="E943" s="651"/>
      <c r="F943" s="651"/>
      <c r="G943" s="651"/>
      <c r="H943" s="651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</row>
    <row r="944" spans="1:20" ht="12" customHeight="1" x14ac:dyDescent="0.2">
      <c r="A944" s="651"/>
      <c r="B944" s="651"/>
      <c r="C944" s="651"/>
      <c r="D944" s="651"/>
      <c r="E944" s="651"/>
      <c r="F944" s="651"/>
      <c r="G944" s="651"/>
      <c r="H944" s="651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</row>
    <row r="945" spans="1:20" ht="12" customHeight="1" x14ac:dyDescent="0.2">
      <c r="A945" s="651"/>
      <c r="B945" s="651"/>
      <c r="C945" s="651"/>
      <c r="D945" s="651"/>
      <c r="E945" s="651"/>
      <c r="F945" s="651"/>
      <c r="G945" s="651"/>
      <c r="H945" s="651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</row>
    <row r="946" spans="1:20" ht="12" customHeight="1" x14ac:dyDescent="0.2">
      <c r="A946" s="651"/>
      <c r="B946" s="651"/>
      <c r="C946" s="651"/>
      <c r="D946" s="651"/>
      <c r="E946" s="651"/>
      <c r="F946" s="651"/>
      <c r="G946" s="651"/>
      <c r="H946" s="651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</row>
    <row r="947" spans="1:20" ht="12" customHeight="1" x14ac:dyDescent="0.2">
      <c r="A947" s="651"/>
      <c r="B947" s="651"/>
      <c r="C947" s="651"/>
      <c r="D947" s="651"/>
      <c r="E947" s="651"/>
      <c r="F947" s="651"/>
      <c r="G947" s="651"/>
      <c r="H947" s="651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</row>
    <row r="948" spans="1:20" ht="12" customHeight="1" x14ac:dyDescent="0.2">
      <c r="A948" s="651"/>
      <c r="B948" s="651"/>
      <c r="C948" s="651"/>
      <c r="D948" s="651"/>
      <c r="E948" s="651"/>
      <c r="F948" s="651"/>
      <c r="G948" s="651"/>
      <c r="H948" s="651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</row>
    <row r="949" spans="1:20" ht="12" customHeight="1" x14ac:dyDescent="0.2">
      <c r="A949" s="651"/>
      <c r="B949" s="651"/>
      <c r="C949" s="651"/>
      <c r="D949" s="651"/>
      <c r="E949" s="651"/>
      <c r="F949" s="651"/>
      <c r="G949" s="651"/>
      <c r="H949" s="651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</row>
    <row r="950" spans="1:20" ht="12" customHeight="1" x14ac:dyDescent="0.2">
      <c r="A950" s="651"/>
      <c r="B950" s="651"/>
      <c r="C950" s="651"/>
      <c r="D950" s="651"/>
      <c r="E950" s="651"/>
      <c r="F950" s="651"/>
      <c r="G950" s="651"/>
      <c r="H950" s="651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</row>
    <row r="951" spans="1:20" ht="12" customHeight="1" x14ac:dyDescent="0.2">
      <c r="A951" s="651"/>
      <c r="B951" s="651"/>
      <c r="C951" s="651"/>
      <c r="D951" s="651"/>
      <c r="E951" s="651"/>
      <c r="F951" s="651"/>
      <c r="G951" s="651"/>
      <c r="H951" s="651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</row>
    <row r="952" spans="1:20" ht="12" customHeight="1" x14ac:dyDescent="0.2">
      <c r="A952" s="651"/>
      <c r="B952" s="651"/>
      <c r="C952" s="651"/>
      <c r="D952" s="651"/>
      <c r="E952" s="651"/>
      <c r="F952" s="651"/>
      <c r="G952" s="651"/>
      <c r="H952" s="651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</row>
    <row r="953" spans="1:20" ht="12" customHeight="1" x14ac:dyDescent="0.2">
      <c r="A953" s="651"/>
      <c r="B953" s="651"/>
      <c r="C953" s="651"/>
      <c r="D953" s="651"/>
      <c r="E953" s="651"/>
      <c r="F953" s="651"/>
      <c r="G953" s="651"/>
      <c r="H953" s="651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</row>
    <row r="954" spans="1:20" ht="12" customHeight="1" x14ac:dyDescent="0.2">
      <c r="A954" s="651"/>
      <c r="B954" s="651"/>
      <c r="C954" s="651"/>
      <c r="D954" s="651"/>
      <c r="E954" s="651"/>
      <c r="F954" s="651"/>
      <c r="G954" s="651"/>
      <c r="H954" s="651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</row>
    <row r="955" spans="1:20" ht="12" customHeight="1" x14ac:dyDescent="0.2">
      <c r="A955" s="651"/>
      <c r="B955" s="651"/>
      <c r="C955" s="651"/>
      <c r="D955" s="651"/>
      <c r="E955" s="651"/>
      <c r="F955" s="651"/>
      <c r="G955" s="651"/>
      <c r="H955" s="651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</row>
    <row r="956" spans="1:20" ht="12" customHeight="1" x14ac:dyDescent="0.2">
      <c r="A956" s="651"/>
      <c r="B956" s="651"/>
      <c r="C956" s="651"/>
      <c r="D956" s="651"/>
      <c r="E956" s="651"/>
      <c r="F956" s="651"/>
      <c r="G956" s="651"/>
      <c r="H956" s="651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</row>
    <row r="957" spans="1:20" ht="12" customHeight="1" x14ac:dyDescent="0.2">
      <c r="A957" s="651"/>
      <c r="B957" s="651"/>
      <c r="C957" s="651"/>
      <c r="D957" s="651"/>
      <c r="E957" s="651"/>
      <c r="F957" s="651"/>
      <c r="G957" s="651"/>
      <c r="H957" s="651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</row>
    <row r="958" spans="1:20" ht="12" customHeight="1" x14ac:dyDescent="0.2">
      <c r="A958" s="651"/>
      <c r="B958" s="651"/>
      <c r="C958" s="651"/>
      <c r="D958" s="651"/>
      <c r="E958" s="651"/>
      <c r="F958" s="651"/>
      <c r="G958" s="651"/>
      <c r="H958" s="651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</row>
    <row r="959" spans="1:20" ht="12" customHeight="1" x14ac:dyDescent="0.2">
      <c r="A959" s="651"/>
      <c r="B959" s="651"/>
      <c r="C959" s="651"/>
      <c r="D959" s="651"/>
      <c r="E959" s="651"/>
      <c r="F959" s="651"/>
      <c r="G959" s="651"/>
      <c r="H959" s="651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</row>
    <row r="960" spans="1:20" ht="12" customHeight="1" x14ac:dyDescent="0.2">
      <c r="A960" s="651"/>
      <c r="B960" s="651"/>
      <c r="C960" s="651"/>
      <c r="D960" s="651"/>
      <c r="E960" s="651"/>
      <c r="F960" s="651"/>
      <c r="G960" s="651"/>
      <c r="H960" s="651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</row>
    <row r="961" spans="1:20" ht="12" customHeight="1" x14ac:dyDescent="0.2">
      <c r="A961" s="651"/>
      <c r="B961" s="651"/>
      <c r="C961" s="651"/>
      <c r="D961" s="651"/>
      <c r="E961" s="651"/>
      <c r="F961" s="651"/>
      <c r="G961" s="651"/>
      <c r="H961" s="651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</row>
    <row r="962" spans="1:20" ht="12" customHeight="1" x14ac:dyDescent="0.2">
      <c r="A962" s="651"/>
      <c r="B962" s="651"/>
      <c r="C962" s="651"/>
      <c r="D962" s="651"/>
      <c r="E962" s="651"/>
      <c r="F962" s="651"/>
      <c r="G962" s="651"/>
      <c r="H962" s="651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</row>
    <row r="963" spans="1:20" ht="12" customHeight="1" x14ac:dyDescent="0.2">
      <c r="A963" s="651"/>
      <c r="B963" s="651"/>
      <c r="C963" s="651"/>
      <c r="D963" s="651"/>
      <c r="E963" s="651"/>
      <c r="F963" s="651"/>
      <c r="G963" s="651"/>
      <c r="H963" s="651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</row>
    <row r="964" spans="1:20" ht="12" customHeight="1" x14ac:dyDescent="0.2">
      <c r="A964" s="651"/>
      <c r="B964" s="651"/>
      <c r="C964" s="651"/>
      <c r="D964" s="651"/>
      <c r="E964" s="651"/>
      <c r="F964" s="651"/>
      <c r="G964" s="651"/>
      <c r="H964" s="651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</row>
    <row r="965" spans="1:20" ht="12" customHeight="1" x14ac:dyDescent="0.2">
      <c r="A965" s="651"/>
      <c r="B965" s="651"/>
      <c r="C965" s="651"/>
      <c r="D965" s="651"/>
      <c r="E965" s="651"/>
      <c r="F965" s="651"/>
      <c r="G965" s="651"/>
      <c r="H965" s="651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</row>
    <row r="966" spans="1:20" ht="12" customHeight="1" x14ac:dyDescent="0.2">
      <c r="A966" s="651"/>
      <c r="B966" s="651"/>
      <c r="C966" s="651"/>
      <c r="D966" s="651"/>
      <c r="E966" s="651"/>
      <c r="F966" s="651"/>
      <c r="G966" s="651"/>
      <c r="H966" s="651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</row>
    <row r="967" spans="1:20" ht="12" customHeight="1" x14ac:dyDescent="0.2">
      <c r="A967" s="651"/>
      <c r="B967" s="651"/>
      <c r="C967" s="651"/>
      <c r="D967" s="651"/>
      <c r="E967" s="651"/>
      <c r="F967" s="651"/>
      <c r="G967" s="651"/>
      <c r="H967" s="651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</row>
    <row r="968" spans="1:20" ht="12" customHeight="1" x14ac:dyDescent="0.2">
      <c r="A968" s="651"/>
      <c r="B968" s="651"/>
      <c r="C968" s="651"/>
      <c r="D968" s="651"/>
      <c r="E968" s="651"/>
      <c r="F968" s="651"/>
      <c r="G968" s="651"/>
      <c r="H968" s="651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</row>
    <row r="969" spans="1:20" ht="12" customHeight="1" x14ac:dyDescent="0.2">
      <c r="A969" s="651"/>
      <c r="B969" s="651"/>
      <c r="C969" s="651"/>
      <c r="D969" s="651"/>
      <c r="E969" s="651"/>
      <c r="F969" s="651"/>
      <c r="G969" s="651"/>
      <c r="H969" s="651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</row>
    <row r="970" spans="1:20" ht="12" customHeight="1" x14ac:dyDescent="0.2">
      <c r="A970" s="651"/>
      <c r="B970" s="651"/>
      <c r="C970" s="651"/>
      <c r="D970" s="651"/>
      <c r="E970" s="651"/>
      <c r="F970" s="651"/>
      <c r="G970" s="651"/>
      <c r="H970" s="651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</row>
    <row r="971" spans="1:20" ht="12" customHeight="1" x14ac:dyDescent="0.2">
      <c r="A971" s="651"/>
      <c r="B971" s="651"/>
      <c r="C971" s="651"/>
      <c r="D971" s="651"/>
      <c r="E971" s="651"/>
      <c r="F971" s="651"/>
      <c r="G971" s="651"/>
      <c r="H971" s="651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</row>
    <row r="972" spans="1:20" ht="12" customHeight="1" x14ac:dyDescent="0.2">
      <c r="A972" s="651"/>
      <c r="B972" s="651"/>
      <c r="C972" s="651"/>
      <c r="D972" s="651"/>
      <c r="E972" s="651"/>
      <c r="F972" s="651"/>
      <c r="G972" s="651"/>
      <c r="H972" s="651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</row>
    <row r="973" spans="1:20" ht="12" customHeight="1" x14ac:dyDescent="0.2">
      <c r="A973" s="651"/>
      <c r="B973" s="651"/>
      <c r="C973" s="651"/>
      <c r="D973" s="651"/>
      <c r="E973" s="651"/>
      <c r="F973" s="651"/>
      <c r="G973" s="651"/>
      <c r="H973" s="651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</row>
    <row r="974" spans="1:20" ht="12" customHeight="1" x14ac:dyDescent="0.2">
      <c r="A974" s="651"/>
      <c r="B974" s="651"/>
      <c r="C974" s="651"/>
      <c r="D974" s="651"/>
      <c r="E974" s="651"/>
      <c r="F974" s="651"/>
      <c r="G974" s="651"/>
      <c r="H974" s="651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</row>
    <row r="975" spans="1:20" ht="12" customHeight="1" x14ac:dyDescent="0.2">
      <c r="A975" s="651"/>
      <c r="B975" s="651"/>
      <c r="C975" s="651"/>
      <c r="D975" s="651"/>
      <c r="E975" s="651"/>
      <c r="F975" s="651"/>
      <c r="G975" s="651"/>
      <c r="H975" s="651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</row>
    <row r="976" spans="1:20" ht="12" customHeight="1" x14ac:dyDescent="0.2">
      <c r="A976" s="651"/>
      <c r="B976" s="651"/>
      <c r="C976" s="651"/>
      <c r="D976" s="651"/>
      <c r="E976" s="651"/>
      <c r="F976" s="651"/>
      <c r="G976" s="651"/>
      <c r="H976" s="651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</row>
    <row r="977" spans="1:20" ht="12" customHeight="1" x14ac:dyDescent="0.2">
      <c r="A977" s="651"/>
      <c r="B977" s="651"/>
      <c r="C977" s="651"/>
      <c r="D977" s="651"/>
      <c r="E977" s="651"/>
      <c r="F977" s="651"/>
      <c r="G977" s="651"/>
      <c r="H977" s="651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</row>
    <row r="978" spans="1:20" ht="12" customHeight="1" x14ac:dyDescent="0.2">
      <c r="A978" s="651"/>
      <c r="B978" s="651"/>
      <c r="C978" s="651"/>
      <c r="D978" s="651"/>
      <c r="E978" s="651"/>
      <c r="F978" s="651"/>
      <c r="G978" s="651"/>
      <c r="H978" s="651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</row>
    <row r="979" spans="1:20" ht="12" customHeight="1" x14ac:dyDescent="0.2">
      <c r="A979" s="651"/>
      <c r="B979" s="651"/>
      <c r="C979" s="651"/>
      <c r="D979" s="651"/>
      <c r="E979" s="651"/>
      <c r="F979" s="651"/>
      <c r="G979" s="651"/>
      <c r="H979" s="651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</row>
    <row r="980" spans="1:20" ht="12" customHeight="1" x14ac:dyDescent="0.2">
      <c r="A980" s="651"/>
      <c r="B980" s="651"/>
      <c r="C980" s="651"/>
      <c r="D980" s="651"/>
      <c r="E980" s="651"/>
      <c r="F980" s="651"/>
      <c r="G980" s="651"/>
      <c r="H980" s="651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</row>
    <row r="981" spans="1:20" ht="12" customHeight="1" x14ac:dyDescent="0.2">
      <c r="A981" s="651"/>
      <c r="B981" s="651"/>
      <c r="C981" s="651"/>
      <c r="D981" s="651"/>
      <c r="E981" s="651"/>
      <c r="F981" s="651"/>
      <c r="G981" s="651"/>
      <c r="H981" s="651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</row>
    <row r="982" spans="1:20" ht="12" customHeight="1" x14ac:dyDescent="0.2">
      <c r="A982" s="651"/>
      <c r="B982" s="651"/>
      <c r="C982" s="651"/>
      <c r="D982" s="651"/>
      <c r="E982" s="651"/>
      <c r="F982" s="651"/>
      <c r="G982" s="651"/>
      <c r="H982" s="651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</row>
    <row r="983" spans="1:20" ht="12" customHeight="1" x14ac:dyDescent="0.2">
      <c r="A983" s="651"/>
      <c r="B983" s="651"/>
      <c r="C983" s="651"/>
      <c r="D983" s="651"/>
      <c r="E983" s="651"/>
      <c r="F983" s="651"/>
      <c r="G983" s="651"/>
      <c r="H983" s="651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</row>
    <row r="984" spans="1:20" ht="12" customHeight="1" x14ac:dyDescent="0.2">
      <c r="A984" s="651"/>
      <c r="B984" s="651"/>
      <c r="C984" s="651"/>
      <c r="D984" s="651"/>
      <c r="E984" s="651"/>
      <c r="F984" s="651"/>
      <c r="G984" s="651"/>
      <c r="H984" s="651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</row>
    <row r="985" spans="1:20" ht="12" customHeight="1" x14ac:dyDescent="0.2">
      <c r="A985" s="651"/>
      <c r="B985" s="651"/>
      <c r="C985" s="651"/>
      <c r="D985" s="651"/>
      <c r="E985" s="651"/>
      <c r="F985" s="651"/>
      <c r="G985" s="651"/>
      <c r="H985" s="651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</row>
    <row r="986" spans="1:20" ht="12" customHeight="1" x14ac:dyDescent="0.2">
      <c r="A986" s="651"/>
      <c r="B986" s="651"/>
      <c r="C986" s="651"/>
      <c r="D986" s="651"/>
      <c r="E986" s="651"/>
      <c r="F986" s="651"/>
      <c r="G986" s="651"/>
      <c r="H986" s="651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</row>
    <row r="987" spans="1:20" ht="12" customHeight="1" x14ac:dyDescent="0.2">
      <c r="A987" s="651"/>
      <c r="B987" s="651"/>
      <c r="C987" s="651"/>
      <c r="D987" s="651"/>
      <c r="E987" s="651"/>
      <c r="F987" s="651"/>
      <c r="G987" s="651"/>
      <c r="H987" s="651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</row>
    <row r="988" spans="1:20" ht="12" customHeight="1" x14ac:dyDescent="0.2">
      <c r="A988" s="651"/>
      <c r="B988" s="651"/>
      <c r="C988" s="651"/>
      <c r="D988" s="651"/>
      <c r="E988" s="651"/>
      <c r="F988" s="651"/>
      <c r="G988" s="651"/>
      <c r="H988" s="651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</row>
    <row r="989" spans="1:20" ht="12" customHeight="1" x14ac:dyDescent="0.2">
      <c r="A989" s="651"/>
      <c r="B989" s="651"/>
      <c r="C989" s="651"/>
      <c r="D989" s="651"/>
      <c r="E989" s="651"/>
      <c r="F989" s="651"/>
      <c r="G989" s="651"/>
      <c r="H989" s="651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</row>
    <row r="990" spans="1:20" ht="12" customHeight="1" x14ac:dyDescent="0.2">
      <c r="A990" s="651"/>
      <c r="B990" s="651"/>
      <c r="C990" s="651"/>
      <c r="D990" s="651"/>
      <c r="E990" s="651"/>
      <c r="F990" s="651"/>
      <c r="G990" s="651"/>
      <c r="H990" s="651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</row>
    <row r="991" spans="1:20" ht="12" customHeight="1" x14ac:dyDescent="0.2">
      <c r="A991" s="651"/>
      <c r="B991" s="651"/>
      <c r="C991" s="651"/>
      <c r="D991" s="651"/>
      <c r="E991" s="651"/>
      <c r="F991" s="651"/>
      <c r="G991" s="651"/>
      <c r="H991" s="651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</row>
    <row r="992" spans="1:20" ht="12" customHeight="1" x14ac:dyDescent="0.2">
      <c r="A992" s="651"/>
      <c r="B992" s="651"/>
      <c r="C992" s="651"/>
      <c r="D992" s="651"/>
      <c r="E992" s="651"/>
      <c r="F992" s="651"/>
      <c r="G992" s="651"/>
      <c r="H992" s="651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</row>
    <row r="993" spans="1:20" ht="12" customHeight="1" x14ac:dyDescent="0.2">
      <c r="A993" s="651"/>
      <c r="B993" s="651"/>
      <c r="C993" s="651"/>
      <c r="D993" s="651"/>
      <c r="E993" s="651"/>
      <c r="F993" s="651"/>
      <c r="G993" s="651"/>
      <c r="H993" s="651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</row>
    <row r="994" spans="1:20" ht="12" customHeight="1" x14ac:dyDescent="0.2">
      <c r="A994" s="651"/>
      <c r="B994" s="651"/>
      <c r="C994" s="651"/>
      <c r="D994" s="651"/>
      <c r="E994" s="651"/>
      <c r="F994" s="651"/>
      <c r="G994" s="651"/>
      <c r="H994" s="651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</row>
    <row r="995" spans="1:20" ht="12" customHeight="1" x14ac:dyDescent="0.2">
      <c r="A995" s="651"/>
      <c r="B995" s="651"/>
      <c r="C995" s="651"/>
      <c r="D995" s="651"/>
      <c r="E995" s="651"/>
      <c r="F995" s="651"/>
      <c r="G995" s="651"/>
      <c r="H995" s="651"/>
      <c r="I995" s="8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</row>
    <row r="996" spans="1:20" ht="12" customHeight="1" x14ac:dyDescent="0.2">
      <c r="A996" s="651"/>
      <c r="B996" s="651"/>
      <c r="C996" s="651"/>
      <c r="D996" s="651"/>
      <c r="E996" s="651"/>
      <c r="F996" s="651"/>
      <c r="G996" s="651"/>
      <c r="H996" s="651"/>
      <c r="I996" s="8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</row>
    <row r="997" spans="1:20" ht="12" customHeight="1" x14ac:dyDescent="0.2">
      <c r="A997" s="651"/>
      <c r="B997" s="651"/>
      <c r="C997" s="651"/>
      <c r="D997" s="651"/>
      <c r="E997" s="651"/>
      <c r="F997" s="651"/>
      <c r="G997" s="651"/>
      <c r="H997" s="651"/>
      <c r="I997" s="8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</row>
    <row r="998" spans="1:20" ht="12" customHeight="1" x14ac:dyDescent="0.2">
      <c r="A998" s="651"/>
      <c r="B998" s="651"/>
      <c r="C998" s="651"/>
      <c r="D998" s="651"/>
      <c r="E998" s="651"/>
      <c r="F998" s="651"/>
      <c r="G998" s="651"/>
      <c r="H998" s="651"/>
      <c r="I998" s="8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</row>
    <row r="999" spans="1:20" ht="12" customHeight="1" x14ac:dyDescent="0.2">
      <c r="A999" s="651"/>
      <c r="B999" s="651"/>
      <c r="C999" s="651"/>
      <c r="D999" s="651"/>
      <c r="E999" s="651"/>
      <c r="F999" s="651"/>
      <c r="G999" s="651"/>
      <c r="H999" s="651"/>
      <c r="I999" s="8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</row>
    <row r="1000" spans="1:20" ht="12" customHeight="1" x14ac:dyDescent="0.2">
      <c r="A1000" s="651"/>
      <c r="B1000" s="651"/>
      <c r="C1000" s="651"/>
      <c r="D1000" s="651"/>
      <c r="E1000" s="651"/>
      <c r="F1000" s="651"/>
      <c r="G1000" s="651"/>
      <c r="H1000" s="651"/>
      <c r="I1000" s="8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</row>
  </sheetData>
  <mergeCells count="36">
    <mergeCell ref="A171:B171"/>
    <mergeCell ref="A186:B186"/>
    <mergeCell ref="A218:B218"/>
    <mergeCell ref="B225:B226"/>
    <mergeCell ref="H219:K219"/>
    <mergeCell ref="H220:K220"/>
    <mergeCell ref="C219:C222"/>
    <mergeCell ref="D156:D168"/>
    <mergeCell ref="J130:K130"/>
    <mergeCell ref="J125:K125"/>
    <mergeCell ref="M36:M41"/>
    <mergeCell ref="A35:B35"/>
    <mergeCell ref="M51:T51"/>
    <mergeCell ref="E156:E168"/>
    <mergeCell ref="C156:C168"/>
    <mergeCell ref="F156:F168"/>
    <mergeCell ref="M42:M44"/>
    <mergeCell ref="M45:M48"/>
    <mergeCell ref="D132:D154"/>
    <mergeCell ref="E132:E154"/>
    <mergeCell ref="C132:C154"/>
    <mergeCell ref="M3:T3"/>
    <mergeCell ref="M1:T1"/>
    <mergeCell ref="J8:K8"/>
    <mergeCell ref="B2:D2"/>
    <mergeCell ref="A9:B9"/>
    <mergeCell ref="A14:B14"/>
    <mergeCell ref="A4:B4"/>
    <mergeCell ref="A19:B19"/>
    <mergeCell ref="A126:B126"/>
    <mergeCell ref="A131:B131"/>
    <mergeCell ref="A47:B47"/>
    <mergeCell ref="A64:B64"/>
    <mergeCell ref="A58:B58"/>
    <mergeCell ref="A111:B111"/>
    <mergeCell ref="A73:B7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7.28515625" defaultRowHeight="15" customHeight="1" x14ac:dyDescent="0.2"/>
  <cols>
    <col min="1" max="1" width="21.140625" customWidth="1"/>
    <col min="2" max="2" width="46" customWidth="1"/>
    <col min="3" max="3" width="7.42578125" customWidth="1"/>
    <col min="4" max="4" width="8.85546875" customWidth="1"/>
    <col min="5" max="5" width="8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1" width="14.28515625" customWidth="1"/>
    <col min="12" max="12" width="15.140625" customWidth="1"/>
    <col min="13" max="13" width="20.42578125" customWidth="1"/>
    <col min="14" max="14" width="11.7109375" customWidth="1"/>
    <col min="15" max="15" width="8.7109375" customWidth="1"/>
    <col min="16" max="16" width="6.85546875" customWidth="1"/>
    <col min="17" max="17" width="5.5703125" customWidth="1"/>
    <col min="18" max="20" width="4.7109375" customWidth="1"/>
    <col min="21" max="26" width="10" customWidth="1"/>
  </cols>
  <sheetData>
    <row r="1" spans="1:21" ht="15.75" customHeight="1" x14ac:dyDescent="0.25">
      <c r="A1" s="888" t="s">
        <v>798</v>
      </c>
      <c r="B1" s="651"/>
      <c r="C1" s="10"/>
      <c r="D1" s="10"/>
      <c r="E1" s="10"/>
      <c r="F1" s="10"/>
      <c r="G1" s="10"/>
      <c r="H1" s="10"/>
      <c r="I1" s="1"/>
      <c r="J1" s="193"/>
      <c r="K1" s="193"/>
      <c r="L1" s="193"/>
      <c r="M1" s="1529" t="s">
        <v>727</v>
      </c>
      <c r="N1" s="1429"/>
      <c r="O1" s="1429"/>
      <c r="P1" s="1429"/>
      <c r="Q1" s="1429"/>
      <c r="R1" s="1429"/>
      <c r="S1" s="1429"/>
      <c r="T1" s="1429"/>
    </row>
    <row r="2" spans="1:21" ht="15.75" hidden="1" customHeight="1" x14ac:dyDescent="0.25">
      <c r="A2" s="887"/>
      <c r="B2" s="1408" t="s">
        <v>60</v>
      </c>
      <c r="C2" s="1623"/>
      <c r="D2" s="1623"/>
      <c r="E2" s="10"/>
      <c r="F2" s="10"/>
      <c r="G2" s="10"/>
      <c r="H2" s="10"/>
      <c r="I2" s="1"/>
      <c r="J2" s="193"/>
      <c r="K2" s="193"/>
      <c r="L2" s="193"/>
      <c r="M2" s="2"/>
      <c r="N2" s="3"/>
      <c r="O2" s="3"/>
      <c r="P2" s="3"/>
      <c r="Q2" s="3"/>
      <c r="R2" s="3"/>
      <c r="S2" s="3"/>
      <c r="T2" s="3"/>
    </row>
    <row r="3" spans="1:21" ht="15.75" customHeight="1" x14ac:dyDescent="0.25">
      <c r="A3" s="5"/>
      <c r="B3" s="651"/>
      <c r="C3" s="651"/>
      <c r="D3" s="651"/>
      <c r="E3" s="10" t="s">
        <v>799</v>
      </c>
      <c r="F3" s="10"/>
      <c r="G3" s="10"/>
      <c r="H3" s="10"/>
      <c r="I3" s="1"/>
      <c r="J3" s="193"/>
      <c r="K3" s="193"/>
      <c r="L3" s="193"/>
      <c r="M3" s="1665" t="s">
        <v>730</v>
      </c>
      <c r="N3" s="1652"/>
      <c r="O3" s="1652"/>
      <c r="P3" s="1652"/>
      <c r="Q3" s="1652"/>
      <c r="R3" s="1652"/>
      <c r="S3" s="1652"/>
      <c r="T3" s="1652"/>
    </row>
    <row r="4" spans="1:21" ht="15" customHeight="1" x14ac:dyDescent="0.25">
      <c r="A4" s="1637" t="s">
        <v>760</v>
      </c>
      <c r="B4" s="1413"/>
      <c r="C4" s="653" t="s">
        <v>5</v>
      </c>
      <c r="D4" s="653" t="s">
        <v>6</v>
      </c>
      <c r="E4" s="651"/>
      <c r="F4" s="651"/>
      <c r="G4" s="10"/>
      <c r="H4" s="10"/>
      <c r="I4" s="1"/>
      <c r="J4" s="193"/>
      <c r="K4" s="193"/>
      <c r="L4" s="193"/>
      <c r="M4" s="18" t="s">
        <v>3</v>
      </c>
      <c r="N4" s="20" t="s">
        <v>4</v>
      </c>
      <c r="O4" s="23" t="s">
        <v>5</v>
      </c>
      <c r="P4" s="24" t="s">
        <v>6</v>
      </c>
      <c r="Q4" s="24" t="s">
        <v>7</v>
      </c>
      <c r="R4" s="24" t="s">
        <v>8</v>
      </c>
      <c r="S4" s="24" t="s">
        <v>9</v>
      </c>
      <c r="T4" s="24" t="s">
        <v>10</v>
      </c>
      <c r="U4" s="11"/>
    </row>
    <row r="5" spans="1:21" ht="12.75" customHeight="1" x14ac:dyDescent="0.2">
      <c r="A5" s="315" t="s">
        <v>66</v>
      </c>
      <c r="B5" s="28" t="s">
        <v>67</v>
      </c>
      <c r="C5" s="316">
        <v>80</v>
      </c>
      <c r="D5" s="316"/>
      <c r="E5" s="651" t="s">
        <v>751</v>
      </c>
      <c r="F5" s="651"/>
      <c r="G5" s="10"/>
      <c r="H5" s="10"/>
      <c r="I5" s="877"/>
      <c r="J5" s="193"/>
      <c r="K5" s="193"/>
      <c r="L5" s="193"/>
      <c r="M5" s="912" t="s">
        <v>476</v>
      </c>
      <c r="N5" s="714" t="s">
        <v>690</v>
      </c>
      <c r="O5" s="897">
        <f t="shared" ref="O5:T5" si="0">C125</f>
        <v>40</v>
      </c>
      <c r="P5" s="897">
        <f t="shared" si="0"/>
        <v>20</v>
      </c>
      <c r="Q5" s="897">
        <f t="shared" si="0"/>
        <v>260</v>
      </c>
      <c r="R5" s="897">
        <f t="shared" si="0"/>
        <v>550</v>
      </c>
      <c r="S5" s="897">
        <f t="shared" si="0"/>
        <v>35</v>
      </c>
      <c r="T5" s="897">
        <f t="shared" si="0"/>
        <v>25</v>
      </c>
    </row>
    <row r="6" spans="1:21" ht="12.75" customHeight="1" x14ac:dyDescent="0.2">
      <c r="A6" s="315" t="s">
        <v>70</v>
      </c>
      <c r="B6" s="28"/>
      <c r="C6" s="694">
        <v>102</v>
      </c>
      <c r="D6" s="694">
        <v>140</v>
      </c>
      <c r="E6" s="8"/>
      <c r="F6" s="8"/>
      <c r="G6" s="193"/>
      <c r="H6" s="193"/>
      <c r="I6" s="1"/>
      <c r="J6" s="193"/>
      <c r="K6" s="193"/>
      <c r="L6" s="193"/>
      <c r="M6" s="45"/>
      <c r="N6" s="715" t="s">
        <v>691</v>
      </c>
      <c r="O6" s="42">
        <f t="shared" ref="O6:T6" si="1">C126</f>
        <v>159</v>
      </c>
      <c r="P6" s="42">
        <f t="shared" si="1"/>
        <v>167</v>
      </c>
      <c r="Q6" s="42">
        <f t="shared" si="1"/>
        <v>154</v>
      </c>
      <c r="R6" s="42">
        <f t="shared" si="1"/>
        <v>30</v>
      </c>
      <c r="S6" s="42">
        <f t="shared" si="1"/>
        <v>14</v>
      </c>
      <c r="T6" s="42">
        <f t="shared" si="1"/>
        <v>13</v>
      </c>
    </row>
    <row r="7" spans="1:21" ht="12.75" customHeight="1" x14ac:dyDescent="0.2">
      <c r="A7" s="315" t="s">
        <v>71</v>
      </c>
      <c r="B7" s="28" t="s">
        <v>72</v>
      </c>
      <c r="C7" s="43"/>
      <c r="D7" s="43">
        <v>58</v>
      </c>
      <c r="E7" s="8"/>
      <c r="F7" s="8"/>
      <c r="G7" s="193"/>
      <c r="H7" s="193"/>
      <c r="I7" s="1"/>
      <c r="J7" s="193"/>
      <c r="K7" s="193"/>
      <c r="L7" s="193"/>
      <c r="M7" s="45"/>
      <c r="N7" s="347" t="s">
        <v>21</v>
      </c>
      <c r="O7" s="42">
        <f t="shared" ref="O7:R7" si="2">C212+C61</f>
        <v>492</v>
      </c>
      <c r="P7" s="42">
        <f t="shared" si="2"/>
        <v>461</v>
      </c>
      <c r="Q7" s="42">
        <f t="shared" si="2"/>
        <v>603</v>
      </c>
      <c r="R7" s="42">
        <f t="shared" si="2"/>
        <v>410</v>
      </c>
      <c r="S7" s="42">
        <f>K214</f>
        <v>57</v>
      </c>
      <c r="T7" s="42">
        <f>H212+H61</f>
        <v>75</v>
      </c>
    </row>
    <row r="8" spans="1:21" ht="15.75" customHeight="1" x14ac:dyDescent="0.25">
      <c r="A8" s="5"/>
      <c r="B8" s="5"/>
      <c r="C8" s="8"/>
      <c r="D8" s="8"/>
      <c r="E8" s="8"/>
      <c r="F8" s="8"/>
      <c r="G8" s="193"/>
      <c r="H8" s="193"/>
      <c r="I8" s="889"/>
      <c r="J8" s="1415" t="s">
        <v>762</v>
      </c>
      <c r="K8" s="1623"/>
      <c r="L8" s="123"/>
      <c r="M8" s="45"/>
      <c r="N8" s="347" t="s">
        <v>477</v>
      </c>
      <c r="O8" s="42">
        <f t="shared" ref="O8:R8" si="3">C183</f>
        <v>141</v>
      </c>
      <c r="P8" s="42">
        <f t="shared" si="3"/>
        <v>134</v>
      </c>
      <c r="Q8" s="42">
        <f t="shared" si="3"/>
        <v>141</v>
      </c>
      <c r="R8" s="42">
        <f t="shared" si="3"/>
        <v>106</v>
      </c>
      <c r="S8" s="58"/>
      <c r="T8" s="42">
        <f>H183</f>
        <v>13</v>
      </c>
    </row>
    <row r="9" spans="1:21" ht="15" customHeight="1" x14ac:dyDescent="0.25">
      <c r="A9" s="1637" t="s">
        <v>763</v>
      </c>
      <c r="B9" s="1462"/>
      <c r="C9" s="222"/>
      <c r="D9" s="222"/>
      <c r="E9" s="653" t="s">
        <v>7</v>
      </c>
      <c r="F9" s="653" t="s">
        <v>8</v>
      </c>
      <c r="G9" s="16" t="s">
        <v>9</v>
      </c>
      <c r="H9" s="229" t="s">
        <v>63</v>
      </c>
      <c r="I9" s="889"/>
      <c r="J9" s="17" t="s">
        <v>764</v>
      </c>
      <c r="K9" s="17" t="s">
        <v>765</v>
      </c>
      <c r="L9" s="123"/>
      <c r="M9" s="45"/>
      <c r="N9" s="349" t="s">
        <v>478</v>
      </c>
      <c r="O9" s="42">
        <f t="shared" ref="O9:R9" si="4">C167</f>
        <v>361</v>
      </c>
      <c r="P9" s="42">
        <f t="shared" si="4"/>
        <v>301</v>
      </c>
      <c r="Q9" s="42">
        <f t="shared" si="4"/>
        <v>323</v>
      </c>
      <c r="R9" s="42">
        <f t="shared" si="4"/>
        <v>234</v>
      </c>
      <c r="S9" s="58"/>
      <c r="T9" s="42">
        <f>H167</f>
        <v>122</v>
      </c>
    </row>
    <row r="10" spans="1:21" ht="12.75" customHeight="1" x14ac:dyDescent="0.2">
      <c r="A10" s="908" t="s">
        <v>766</v>
      </c>
      <c r="B10" s="128" t="s">
        <v>67</v>
      </c>
      <c r="C10" s="222"/>
      <c r="D10" s="222"/>
      <c r="E10" s="316">
        <v>47</v>
      </c>
      <c r="F10" s="316">
        <v>11</v>
      </c>
      <c r="G10" s="53">
        <v>2</v>
      </c>
      <c r="H10" s="54"/>
      <c r="I10" s="39" t="s">
        <v>69</v>
      </c>
      <c r="J10" s="230">
        <f t="shared" ref="J10:J11" si="5">IF(I10="*",G10,0)</f>
        <v>0</v>
      </c>
      <c r="K10" s="230">
        <f t="shared" ref="K10:K11" si="6">IF(I10="**",G10,0)</f>
        <v>2</v>
      </c>
      <c r="L10" s="123"/>
      <c r="M10" s="45"/>
      <c r="N10" s="349" t="s">
        <v>482</v>
      </c>
      <c r="O10" s="42">
        <f t="shared" ref="O10:T10" si="7">C55</f>
        <v>215</v>
      </c>
      <c r="P10" s="42">
        <f t="shared" si="7"/>
        <v>89</v>
      </c>
      <c r="Q10" s="42">
        <f t="shared" si="7"/>
        <v>130</v>
      </c>
      <c r="R10" s="42">
        <f t="shared" si="7"/>
        <v>50</v>
      </c>
      <c r="S10" s="42">
        <f t="shared" si="7"/>
        <v>22</v>
      </c>
      <c r="T10" s="42">
        <f t="shared" si="7"/>
        <v>14</v>
      </c>
    </row>
    <row r="11" spans="1:21" ht="12" customHeight="1" x14ac:dyDescent="0.2">
      <c r="A11" s="315" t="s">
        <v>79</v>
      </c>
      <c r="B11" s="68" t="s">
        <v>80</v>
      </c>
      <c r="C11" s="223"/>
      <c r="D11" s="222"/>
      <c r="E11" s="79">
        <v>49</v>
      </c>
      <c r="F11" s="316">
        <v>46</v>
      </c>
      <c r="G11" s="316">
        <v>4</v>
      </c>
      <c r="H11" s="35"/>
      <c r="I11" s="39" t="s">
        <v>81</v>
      </c>
      <c r="J11" s="230">
        <f t="shared" si="5"/>
        <v>4</v>
      </c>
      <c r="K11" s="230">
        <f t="shared" si="6"/>
        <v>0</v>
      </c>
      <c r="L11" s="123"/>
      <c r="M11" s="47"/>
      <c r="N11" s="336" t="s">
        <v>15</v>
      </c>
      <c r="O11" s="42">
        <f t="shared" ref="O11:T11" si="8">SUM(O5:O10)</f>
        <v>1408</v>
      </c>
      <c r="P11" s="42">
        <f t="shared" si="8"/>
        <v>1172</v>
      </c>
      <c r="Q11" s="42">
        <f t="shared" si="8"/>
        <v>1611</v>
      </c>
      <c r="R11" s="42">
        <f t="shared" si="8"/>
        <v>1380</v>
      </c>
      <c r="S11" s="42">
        <f t="shared" si="8"/>
        <v>128</v>
      </c>
      <c r="T11" s="42">
        <f t="shared" si="8"/>
        <v>262</v>
      </c>
    </row>
    <row r="12" spans="1:21" ht="12" customHeight="1" x14ac:dyDescent="0.2">
      <c r="A12" s="651"/>
      <c r="B12" s="46"/>
      <c r="C12" s="148"/>
      <c r="D12" s="8"/>
      <c r="E12" s="8"/>
      <c r="F12" s="8"/>
      <c r="G12" s="148"/>
      <c r="H12" s="148"/>
      <c r="I12" s="889"/>
      <c r="J12" s="230"/>
      <c r="K12" s="230"/>
      <c r="L12" s="123"/>
      <c r="M12" s="912" t="s">
        <v>479</v>
      </c>
      <c r="N12" s="55" t="s">
        <v>12</v>
      </c>
      <c r="O12" s="42">
        <f t="shared" ref="O12:P12" si="9">C108</f>
        <v>1229</v>
      </c>
      <c r="P12" s="42">
        <f t="shared" si="9"/>
        <v>669</v>
      </c>
      <c r="Q12" s="42">
        <f t="shared" ref="Q12:S12" si="10">F108</f>
        <v>916</v>
      </c>
      <c r="R12" s="42">
        <f t="shared" si="10"/>
        <v>193</v>
      </c>
      <c r="S12" s="42">
        <f t="shared" si="10"/>
        <v>102</v>
      </c>
      <c r="T12" s="42"/>
    </row>
    <row r="13" spans="1:21" ht="15" customHeight="1" x14ac:dyDescent="0.25">
      <c r="A13" s="1637" t="s">
        <v>767</v>
      </c>
      <c r="B13" s="1413"/>
      <c r="C13" s="653" t="s">
        <v>5</v>
      </c>
      <c r="D13" s="16" t="s">
        <v>6</v>
      </c>
      <c r="E13" s="8"/>
      <c r="F13" s="8"/>
      <c r="G13" s="148"/>
      <c r="H13" s="148"/>
      <c r="I13" s="889"/>
      <c r="J13" s="230">
        <f t="shared" ref="J13:J16" si="11">IF(I13="*",G13,0)</f>
        <v>0</v>
      </c>
      <c r="K13" s="230">
        <f t="shared" ref="K13:K16" si="12">IF(I13="**",G13,0)</f>
        <v>0</v>
      </c>
      <c r="L13" s="123"/>
      <c r="M13" s="45"/>
      <c r="N13" s="57" t="s">
        <v>13</v>
      </c>
      <c r="O13" s="42"/>
      <c r="P13" s="42">
        <f>E108</f>
        <v>652</v>
      </c>
      <c r="Q13" s="42"/>
      <c r="R13" s="42"/>
      <c r="S13" s="58"/>
      <c r="T13" s="58"/>
    </row>
    <row r="14" spans="1:21" ht="12" customHeight="1" x14ac:dyDescent="0.2">
      <c r="A14" s="908" t="s">
        <v>75</v>
      </c>
      <c r="B14" s="50" t="s">
        <v>76</v>
      </c>
      <c r="C14" s="79">
        <v>48</v>
      </c>
      <c r="D14" s="79">
        <v>21</v>
      </c>
      <c r="E14" s="8"/>
      <c r="F14" s="8"/>
      <c r="G14" s="148"/>
      <c r="H14" s="148"/>
      <c r="I14" s="889"/>
      <c r="J14" s="230">
        <f t="shared" si="11"/>
        <v>0</v>
      </c>
      <c r="K14" s="230">
        <f t="shared" si="12"/>
        <v>0</v>
      </c>
      <c r="L14" s="123"/>
      <c r="M14" s="47"/>
      <c r="N14" s="716" t="s">
        <v>14</v>
      </c>
      <c r="O14" s="42">
        <f>C121</f>
        <v>93</v>
      </c>
      <c r="P14" s="42">
        <f>SUM(D121:E121)</f>
        <v>34</v>
      </c>
      <c r="Q14" s="42">
        <f t="shared" ref="Q14:R14" si="13">F121</f>
        <v>31</v>
      </c>
      <c r="R14" s="42">
        <f t="shared" si="13"/>
        <v>40</v>
      </c>
      <c r="S14" s="42">
        <f>J214+H121+G61</f>
        <v>207</v>
      </c>
      <c r="T14" s="42">
        <f>I122</f>
        <v>24</v>
      </c>
    </row>
    <row r="15" spans="1:21" ht="12" customHeight="1" x14ac:dyDescent="0.2">
      <c r="A15" s="315" t="s">
        <v>77</v>
      </c>
      <c r="B15" s="185" t="s">
        <v>78</v>
      </c>
      <c r="C15" s="79">
        <v>39</v>
      </c>
      <c r="D15" s="79">
        <v>34</v>
      </c>
      <c r="E15" s="8"/>
      <c r="F15" s="8"/>
      <c r="G15" s="148"/>
      <c r="H15" s="148"/>
      <c r="I15" s="889"/>
      <c r="J15" s="230">
        <f t="shared" si="11"/>
        <v>0</v>
      </c>
      <c r="K15" s="230">
        <f t="shared" si="12"/>
        <v>0</v>
      </c>
      <c r="L15" s="123"/>
      <c r="M15" s="906" t="s">
        <v>22</v>
      </c>
      <c r="N15" s="920" t="s">
        <v>23</v>
      </c>
      <c r="O15" s="72">
        <f t="shared" ref="O15:T15" si="14">SUM(C19:C20)</f>
        <v>160</v>
      </c>
      <c r="P15" s="72">
        <f t="shared" si="14"/>
        <v>94</v>
      </c>
      <c r="Q15" s="72">
        <f t="shared" si="14"/>
        <v>101</v>
      </c>
      <c r="R15" s="72">
        <f t="shared" si="14"/>
        <v>10</v>
      </c>
      <c r="S15" s="72">
        <f t="shared" si="14"/>
        <v>10</v>
      </c>
      <c r="T15" s="42">
        <f t="shared" si="14"/>
        <v>0</v>
      </c>
    </row>
    <row r="16" spans="1:21" ht="12" customHeight="1" x14ac:dyDescent="0.2">
      <c r="A16" s="315" t="s">
        <v>79</v>
      </c>
      <c r="B16" s="185" t="s">
        <v>80</v>
      </c>
      <c r="C16" s="79">
        <v>45</v>
      </c>
      <c r="D16" s="79">
        <v>19</v>
      </c>
      <c r="E16" s="8"/>
      <c r="F16" s="8"/>
      <c r="G16" s="148"/>
      <c r="H16" s="148"/>
      <c r="I16" s="889"/>
      <c r="J16" s="230">
        <f t="shared" si="11"/>
        <v>0</v>
      </c>
      <c r="K16" s="230">
        <f t="shared" si="12"/>
        <v>0</v>
      </c>
      <c r="L16" s="123"/>
      <c r="M16" s="74"/>
      <c r="N16" s="324" t="s">
        <v>702</v>
      </c>
      <c r="O16" s="72">
        <f t="shared" ref="O16:T16" si="15">SUM(C21:C22)</f>
        <v>147</v>
      </c>
      <c r="P16" s="72">
        <f t="shared" si="15"/>
        <v>102</v>
      </c>
      <c r="Q16" s="72">
        <f t="shared" si="15"/>
        <v>116</v>
      </c>
      <c r="R16" s="72">
        <f t="shared" si="15"/>
        <v>24</v>
      </c>
      <c r="S16" s="72">
        <f t="shared" si="15"/>
        <v>8</v>
      </c>
      <c r="T16" s="42">
        <f t="shared" si="15"/>
        <v>0</v>
      </c>
    </row>
    <row r="17" spans="1:20" ht="12" customHeight="1" x14ac:dyDescent="0.2">
      <c r="A17" s="651"/>
      <c r="B17" s="46"/>
      <c r="C17" s="148"/>
      <c r="D17" s="8"/>
      <c r="E17" s="8"/>
      <c r="F17" s="8"/>
      <c r="G17" s="148"/>
      <c r="H17" s="148"/>
      <c r="I17" s="889"/>
      <c r="J17" s="230"/>
      <c r="K17" s="230"/>
      <c r="L17" s="123"/>
      <c r="M17" s="74"/>
      <c r="N17" s="324" t="s">
        <v>26</v>
      </c>
      <c r="O17" s="72">
        <f t="shared" ref="O17:T17" si="16">C23</f>
        <v>127</v>
      </c>
      <c r="P17" s="72">
        <f t="shared" si="16"/>
        <v>62</v>
      </c>
      <c r="Q17" s="72">
        <f t="shared" si="16"/>
        <v>82</v>
      </c>
      <c r="R17" s="72">
        <f t="shared" si="16"/>
        <v>24</v>
      </c>
      <c r="S17" s="72">
        <f t="shared" si="16"/>
        <v>5</v>
      </c>
      <c r="T17" s="42">
        <f t="shared" si="16"/>
        <v>0</v>
      </c>
    </row>
    <row r="18" spans="1:20" ht="15" customHeight="1" x14ac:dyDescent="0.25">
      <c r="A18" s="1412" t="s">
        <v>86</v>
      </c>
      <c r="B18" s="1413"/>
      <c r="C18" s="653" t="s">
        <v>5</v>
      </c>
      <c r="D18" s="653" t="s">
        <v>6</v>
      </c>
      <c r="E18" s="653" t="s">
        <v>7</v>
      </c>
      <c r="F18" s="653" t="s">
        <v>8</v>
      </c>
      <c r="G18" s="16" t="s">
        <v>9</v>
      </c>
      <c r="H18" s="16" t="s">
        <v>63</v>
      </c>
      <c r="I18" s="889"/>
      <c r="J18" s="230">
        <f t="shared" ref="J18:J31" si="17">IF(I18="*",G18,0)</f>
        <v>0</v>
      </c>
      <c r="K18" s="230">
        <f t="shared" ref="K18:K31" si="18">IF(I18="**",G18,0)</f>
        <v>0</v>
      </c>
      <c r="L18" s="123"/>
      <c r="M18" s="74"/>
      <c r="N18" s="324" t="s">
        <v>27</v>
      </c>
      <c r="O18" s="72">
        <f t="shared" ref="O18:T18" si="19">SUM(C24:C25)</f>
        <v>42</v>
      </c>
      <c r="P18" s="72">
        <f t="shared" si="19"/>
        <v>42</v>
      </c>
      <c r="Q18" s="72">
        <f t="shared" si="19"/>
        <v>32</v>
      </c>
      <c r="R18" s="72">
        <f t="shared" si="19"/>
        <v>3</v>
      </c>
      <c r="S18" s="72">
        <f t="shared" si="19"/>
        <v>2</v>
      </c>
      <c r="T18" s="42">
        <f t="shared" si="19"/>
        <v>0</v>
      </c>
    </row>
    <row r="19" spans="1:20" ht="12" customHeight="1" x14ac:dyDescent="0.2">
      <c r="A19" s="315" t="s">
        <v>703</v>
      </c>
      <c r="B19" s="185" t="s">
        <v>704</v>
      </c>
      <c r="C19" s="702">
        <v>142</v>
      </c>
      <c r="D19" s="702">
        <v>88</v>
      </c>
      <c r="E19" s="702">
        <v>93</v>
      </c>
      <c r="F19" s="702">
        <v>10</v>
      </c>
      <c r="G19" s="702">
        <v>10</v>
      </c>
      <c r="H19" s="79"/>
      <c r="I19" s="889" t="s">
        <v>69</v>
      </c>
      <c r="J19" s="230">
        <f t="shared" si="17"/>
        <v>0</v>
      </c>
      <c r="K19" s="230">
        <f t="shared" si="18"/>
        <v>10</v>
      </c>
      <c r="L19" s="123"/>
      <c r="M19" s="74"/>
      <c r="N19" s="324" t="s">
        <v>28</v>
      </c>
      <c r="O19" s="72">
        <f t="shared" ref="O19:T19" si="20">C26</f>
        <v>90</v>
      </c>
      <c r="P19" s="72">
        <f t="shared" si="20"/>
        <v>50</v>
      </c>
      <c r="Q19" s="72">
        <f t="shared" si="20"/>
        <v>60</v>
      </c>
      <c r="R19" s="72">
        <f t="shared" si="20"/>
        <v>12</v>
      </c>
      <c r="S19" s="72">
        <f t="shared" si="20"/>
        <v>5</v>
      </c>
      <c r="T19" s="42">
        <f t="shared" si="20"/>
        <v>6</v>
      </c>
    </row>
    <row r="20" spans="1:20" ht="15.75" customHeight="1" x14ac:dyDescent="0.2">
      <c r="A20" s="315" t="s">
        <v>705</v>
      </c>
      <c r="B20" s="185" t="s">
        <v>706</v>
      </c>
      <c r="C20" s="702">
        <v>18</v>
      </c>
      <c r="D20" s="702">
        <v>6</v>
      </c>
      <c r="E20" s="702">
        <v>8</v>
      </c>
      <c r="F20" s="702"/>
      <c r="G20" s="702"/>
      <c r="H20" s="723"/>
      <c r="I20" s="889"/>
      <c r="J20" s="230">
        <f t="shared" si="17"/>
        <v>0</v>
      </c>
      <c r="K20" s="230">
        <f t="shared" si="18"/>
        <v>0</v>
      </c>
      <c r="L20" s="123"/>
      <c r="M20" s="74"/>
      <c r="N20" s="324" t="s">
        <v>29</v>
      </c>
      <c r="O20" s="72">
        <f t="shared" ref="O20:T20" si="21">C27</f>
        <v>135</v>
      </c>
      <c r="P20" s="72">
        <f t="shared" si="21"/>
        <v>50</v>
      </c>
      <c r="Q20" s="72">
        <f t="shared" si="21"/>
        <v>75</v>
      </c>
      <c r="R20" s="72">
        <f t="shared" si="21"/>
        <v>20</v>
      </c>
      <c r="S20" s="72">
        <f t="shared" si="21"/>
        <v>15</v>
      </c>
      <c r="T20" s="42">
        <f t="shared" si="21"/>
        <v>15</v>
      </c>
    </row>
    <row r="21" spans="1:20" ht="12" customHeight="1" x14ac:dyDescent="0.2">
      <c r="A21" s="315" t="s">
        <v>707</v>
      </c>
      <c r="B21" s="185" t="s">
        <v>708</v>
      </c>
      <c r="C21" s="921">
        <v>145</v>
      </c>
      <c r="D21" s="921">
        <v>100</v>
      </c>
      <c r="E21" s="921">
        <v>115</v>
      </c>
      <c r="F21" s="921">
        <v>24</v>
      </c>
      <c r="G21" s="921">
        <v>8</v>
      </c>
      <c r="H21" s="720"/>
      <c r="I21" s="889" t="s">
        <v>69</v>
      </c>
      <c r="J21" s="230">
        <f t="shared" si="17"/>
        <v>0</v>
      </c>
      <c r="K21" s="230">
        <f t="shared" si="18"/>
        <v>8</v>
      </c>
      <c r="L21" s="123"/>
      <c r="M21" s="74"/>
      <c r="N21" s="324" t="s">
        <v>30</v>
      </c>
      <c r="O21" s="72">
        <f t="shared" ref="O21:T21" si="22">C28</f>
        <v>80</v>
      </c>
      <c r="P21" s="72">
        <f t="shared" si="22"/>
        <v>80</v>
      </c>
      <c r="Q21" s="72">
        <f t="shared" si="22"/>
        <v>60</v>
      </c>
      <c r="R21" s="72">
        <f t="shared" si="22"/>
        <v>10</v>
      </c>
      <c r="S21" s="72">
        <f t="shared" si="22"/>
        <v>5</v>
      </c>
      <c r="T21" s="42">
        <f t="shared" si="22"/>
        <v>10</v>
      </c>
    </row>
    <row r="22" spans="1:20" ht="12" customHeight="1" x14ac:dyDescent="0.2">
      <c r="A22" s="315" t="s">
        <v>709</v>
      </c>
      <c r="B22" s="185" t="s">
        <v>710</v>
      </c>
      <c r="C22" s="921">
        <v>2</v>
      </c>
      <c r="D22" s="921">
        <v>2</v>
      </c>
      <c r="E22" s="921">
        <v>1</v>
      </c>
      <c r="F22" s="921"/>
      <c r="G22" s="921"/>
      <c r="H22" s="720"/>
      <c r="I22" s="889"/>
      <c r="J22" s="230">
        <f t="shared" si="17"/>
        <v>0</v>
      </c>
      <c r="K22" s="230">
        <f t="shared" si="18"/>
        <v>0</v>
      </c>
      <c r="L22" s="123"/>
      <c r="M22" s="74"/>
      <c r="N22" s="324" t="s">
        <v>32</v>
      </c>
      <c r="O22" s="72">
        <f t="shared" ref="O22:T22" si="23">C29</f>
        <v>60</v>
      </c>
      <c r="P22" s="72">
        <f t="shared" si="23"/>
        <v>20</v>
      </c>
      <c r="Q22" s="72">
        <f t="shared" si="23"/>
        <v>45</v>
      </c>
      <c r="R22" s="72">
        <f t="shared" si="23"/>
        <v>25</v>
      </c>
      <c r="S22" s="72">
        <f t="shared" si="23"/>
        <v>10</v>
      </c>
      <c r="T22" s="42">
        <f t="shared" si="23"/>
        <v>20</v>
      </c>
    </row>
    <row r="23" spans="1:20" ht="12.75" customHeight="1" x14ac:dyDescent="0.2">
      <c r="A23" s="315" t="s">
        <v>95</v>
      </c>
      <c r="B23" s="185" t="s">
        <v>96</v>
      </c>
      <c r="C23" s="921">
        <v>127</v>
      </c>
      <c r="D23" s="921">
        <v>62</v>
      </c>
      <c r="E23" s="921">
        <v>82</v>
      </c>
      <c r="F23" s="921">
        <v>24</v>
      </c>
      <c r="G23" s="921">
        <v>5</v>
      </c>
      <c r="H23" s="720"/>
      <c r="I23" s="889" t="s">
        <v>69</v>
      </c>
      <c r="J23" s="230">
        <f t="shared" si="17"/>
        <v>0</v>
      </c>
      <c r="K23" s="230">
        <f t="shared" si="18"/>
        <v>5</v>
      </c>
      <c r="L23" s="123"/>
      <c r="M23" s="74"/>
      <c r="N23" s="919" t="s">
        <v>731</v>
      </c>
      <c r="O23" s="72">
        <f t="shared" ref="O23:T23" si="24">C30</f>
        <v>90</v>
      </c>
      <c r="P23" s="72">
        <f t="shared" si="24"/>
        <v>10</v>
      </c>
      <c r="Q23" s="72">
        <f t="shared" si="24"/>
        <v>30</v>
      </c>
      <c r="R23" s="72">
        <f t="shared" si="24"/>
        <v>0</v>
      </c>
      <c r="S23" s="72">
        <f t="shared" si="24"/>
        <v>5</v>
      </c>
      <c r="T23" s="42">
        <f t="shared" si="24"/>
        <v>0</v>
      </c>
    </row>
    <row r="24" spans="1:20" ht="12.75" customHeight="1" x14ac:dyDescent="0.2">
      <c r="A24" s="315" t="s">
        <v>97</v>
      </c>
      <c r="B24" s="185" t="s">
        <v>98</v>
      </c>
      <c r="C24" s="921">
        <v>40</v>
      </c>
      <c r="D24" s="921">
        <v>40</v>
      </c>
      <c r="E24" s="921">
        <v>30</v>
      </c>
      <c r="F24" s="921">
        <v>3</v>
      </c>
      <c r="G24" s="921">
        <v>2</v>
      </c>
      <c r="H24" s="720"/>
      <c r="I24" s="889" t="s">
        <v>69</v>
      </c>
      <c r="J24" s="230">
        <f t="shared" si="17"/>
        <v>0</v>
      </c>
      <c r="K24" s="230">
        <f t="shared" si="18"/>
        <v>2</v>
      </c>
      <c r="L24" s="123"/>
      <c r="M24" s="74"/>
      <c r="N24" s="324" t="s">
        <v>33</v>
      </c>
      <c r="O24" s="72">
        <f t="shared" ref="O24:T24" si="25">C31</f>
        <v>25</v>
      </c>
      <c r="P24" s="72">
        <f t="shared" si="25"/>
        <v>16</v>
      </c>
      <c r="Q24" s="72">
        <f t="shared" si="25"/>
        <v>24</v>
      </c>
      <c r="R24" s="72">
        <f t="shared" si="25"/>
        <v>0</v>
      </c>
      <c r="S24" s="72">
        <f t="shared" si="25"/>
        <v>0</v>
      </c>
      <c r="T24" s="42">
        <f t="shared" si="25"/>
        <v>0</v>
      </c>
    </row>
    <row r="25" spans="1:20" ht="12" customHeight="1" x14ac:dyDescent="0.2">
      <c r="A25" s="315" t="s">
        <v>99</v>
      </c>
      <c r="B25" s="185" t="s">
        <v>100</v>
      </c>
      <c r="C25" s="921">
        <v>2</v>
      </c>
      <c r="D25" s="921">
        <v>2</v>
      </c>
      <c r="E25" s="921">
        <v>2</v>
      </c>
      <c r="F25" s="921"/>
      <c r="G25" s="921"/>
      <c r="H25" s="720"/>
      <c r="I25" s="889"/>
      <c r="J25" s="230">
        <f t="shared" si="17"/>
        <v>0</v>
      </c>
      <c r="K25" s="230">
        <f t="shared" si="18"/>
        <v>0</v>
      </c>
      <c r="L25" s="123"/>
      <c r="M25" s="92"/>
      <c r="N25" s="94" t="s">
        <v>15</v>
      </c>
      <c r="O25" s="72">
        <f t="shared" ref="O25:T25" si="26">SUM(O15:O24)</f>
        <v>956</v>
      </c>
      <c r="P25" s="72">
        <f t="shared" si="26"/>
        <v>526</v>
      </c>
      <c r="Q25" s="72">
        <f t="shared" si="26"/>
        <v>625</v>
      </c>
      <c r="R25" s="72">
        <f t="shared" si="26"/>
        <v>128</v>
      </c>
      <c r="S25" s="72">
        <f t="shared" si="26"/>
        <v>65</v>
      </c>
      <c r="T25" s="42">
        <f t="shared" si="26"/>
        <v>51</v>
      </c>
    </row>
    <row r="26" spans="1:20" ht="12" customHeight="1" x14ac:dyDescent="0.2">
      <c r="A26" s="315" t="s">
        <v>101</v>
      </c>
      <c r="B26" s="185" t="s">
        <v>102</v>
      </c>
      <c r="C26" s="921">
        <v>90</v>
      </c>
      <c r="D26" s="921">
        <v>50</v>
      </c>
      <c r="E26" s="921">
        <v>60</v>
      </c>
      <c r="F26" s="921">
        <v>12</v>
      </c>
      <c r="G26" s="921">
        <v>5</v>
      </c>
      <c r="H26" s="921">
        <v>6</v>
      </c>
      <c r="I26" s="889" t="s">
        <v>69</v>
      </c>
      <c r="J26" s="230">
        <f t="shared" si="17"/>
        <v>0</v>
      </c>
      <c r="K26" s="230">
        <f t="shared" si="18"/>
        <v>5</v>
      </c>
      <c r="L26" s="123"/>
      <c r="M26" s="906" t="s">
        <v>37</v>
      </c>
      <c r="N26" s="920" t="s">
        <v>42</v>
      </c>
      <c r="O26" s="42">
        <f t="shared" ref="O26:T26" si="27">C39</f>
        <v>46</v>
      </c>
      <c r="P26" s="42">
        <f t="shared" si="27"/>
        <v>18</v>
      </c>
      <c r="Q26" s="42">
        <f t="shared" si="27"/>
        <v>26</v>
      </c>
      <c r="R26" s="42">
        <f t="shared" si="27"/>
        <v>3</v>
      </c>
      <c r="S26" s="42">
        <f t="shared" si="27"/>
        <v>2</v>
      </c>
      <c r="T26" s="42">
        <f t="shared" si="27"/>
        <v>0</v>
      </c>
    </row>
    <row r="27" spans="1:20" ht="12" customHeight="1" x14ac:dyDescent="0.2">
      <c r="A27" s="315" t="s">
        <v>103</v>
      </c>
      <c r="B27" s="185" t="s">
        <v>104</v>
      </c>
      <c r="C27" s="921">
        <v>135</v>
      </c>
      <c r="D27" s="921">
        <v>50</v>
      </c>
      <c r="E27" s="921">
        <v>75</v>
      </c>
      <c r="F27" s="921">
        <v>20</v>
      </c>
      <c r="G27" s="921">
        <v>15</v>
      </c>
      <c r="H27" s="921">
        <v>15</v>
      </c>
      <c r="I27" s="889" t="s">
        <v>69</v>
      </c>
      <c r="J27" s="230">
        <f t="shared" si="17"/>
        <v>0</v>
      </c>
      <c r="K27" s="230">
        <f t="shared" si="18"/>
        <v>15</v>
      </c>
      <c r="L27" s="123"/>
      <c r="M27" s="74"/>
      <c r="N27" s="324" t="s">
        <v>38</v>
      </c>
      <c r="O27" s="42">
        <f t="shared" ref="O27:T27" si="28">C35</f>
        <v>57</v>
      </c>
      <c r="P27" s="42">
        <f t="shared" si="28"/>
        <v>30</v>
      </c>
      <c r="Q27" s="42">
        <f t="shared" si="28"/>
        <v>35</v>
      </c>
      <c r="R27" s="42">
        <f t="shared" si="28"/>
        <v>2</v>
      </c>
      <c r="S27" s="42">
        <f t="shared" si="28"/>
        <v>1</v>
      </c>
      <c r="T27" s="42">
        <f t="shared" si="28"/>
        <v>0</v>
      </c>
    </row>
    <row r="28" spans="1:20" ht="12" customHeight="1" x14ac:dyDescent="0.2">
      <c r="A28" s="315" t="s">
        <v>105</v>
      </c>
      <c r="B28" s="185" t="s">
        <v>106</v>
      </c>
      <c r="C28" s="921">
        <v>80</v>
      </c>
      <c r="D28" s="921">
        <v>80</v>
      </c>
      <c r="E28" s="921">
        <v>60</v>
      </c>
      <c r="F28" s="921">
        <v>10</v>
      </c>
      <c r="G28" s="921">
        <v>5</v>
      </c>
      <c r="H28" s="921">
        <v>10</v>
      </c>
      <c r="I28" s="889" t="s">
        <v>69</v>
      </c>
      <c r="J28" s="230">
        <f t="shared" si="17"/>
        <v>0</v>
      </c>
      <c r="K28" s="230">
        <f t="shared" si="18"/>
        <v>5</v>
      </c>
      <c r="L28" s="123"/>
      <c r="M28" s="74"/>
      <c r="N28" s="324" t="s">
        <v>39</v>
      </c>
      <c r="O28" s="42">
        <f t="shared" ref="O28:T28" si="29">C36</f>
        <v>50</v>
      </c>
      <c r="P28" s="42">
        <f t="shared" si="29"/>
        <v>23</v>
      </c>
      <c r="Q28" s="42">
        <f t="shared" si="29"/>
        <v>42</v>
      </c>
      <c r="R28" s="42">
        <f t="shared" si="29"/>
        <v>5</v>
      </c>
      <c r="S28" s="42">
        <f t="shared" si="29"/>
        <v>4</v>
      </c>
      <c r="T28" s="42">
        <f t="shared" si="29"/>
        <v>0</v>
      </c>
    </row>
    <row r="29" spans="1:20" ht="12" customHeight="1" x14ac:dyDescent="0.2">
      <c r="A29" s="315" t="s">
        <v>109</v>
      </c>
      <c r="B29" s="185" t="s">
        <v>110</v>
      </c>
      <c r="C29" s="921">
        <v>60</v>
      </c>
      <c r="D29" s="921">
        <v>20</v>
      </c>
      <c r="E29" s="921">
        <v>45</v>
      </c>
      <c r="F29" s="921">
        <v>25</v>
      </c>
      <c r="G29" s="921">
        <v>10</v>
      </c>
      <c r="H29" s="921">
        <v>20</v>
      </c>
      <c r="I29" s="889" t="s">
        <v>69</v>
      </c>
      <c r="J29" s="230">
        <f t="shared" si="17"/>
        <v>0</v>
      </c>
      <c r="K29" s="230">
        <f t="shared" si="18"/>
        <v>10</v>
      </c>
      <c r="L29" s="123"/>
      <c r="M29" s="74"/>
      <c r="N29" s="324" t="s">
        <v>40</v>
      </c>
      <c r="O29" s="42">
        <f t="shared" ref="O29:T29" si="30">C37</f>
        <v>53</v>
      </c>
      <c r="P29" s="42">
        <f t="shared" si="30"/>
        <v>29</v>
      </c>
      <c r="Q29" s="42">
        <f t="shared" si="30"/>
        <v>38</v>
      </c>
      <c r="R29" s="42">
        <f t="shared" si="30"/>
        <v>3</v>
      </c>
      <c r="S29" s="42">
        <f t="shared" si="30"/>
        <v>2</v>
      </c>
      <c r="T29" s="42">
        <f t="shared" si="30"/>
        <v>0</v>
      </c>
    </row>
    <row r="30" spans="1:20" ht="12.75" customHeight="1" x14ac:dyDescent="0.2">
      <c r="A30" s="315" t="s">
        <v>692</v>
      </c>
      <c r="B30" s="185" t="s">
        <v>159</v>
      </c>
      <c r="C30" s="699">
        <v>90</v>
      </c>
      <c r="D30" s="699">
        <v>10</v>
      </c>
      <c r="E30" s="699">
        <v>30</v>
      </c>
      <c r="F30" s="717"/>
      <c r="G30" s="699">
        <v>5</v>
      </c>
      <c r="H30" s="742"/>
      <c r="I30" s="889" t="s">
        <v>69</v>
      </c>
      <c r="J30" s="230">
        <f t="shared" si="17"/>
        <v>0</v>
      </c>
      <c r="K30" s="230">
        <f t="shared" si="18"/>
        <v>5</v>
      </c>
      <c r="L30" s="123"/>
      <c r="M30" s="74"/>
      <c r="N30" s="324" t="s">
        <v>41</v>
      </c>
      <c r="O30" s="42">
        <f t="shared" ref="O30:T30" si="31">C38</f>
        <v>69</v>
      </c>
      <c r="P30" s="42">
        <f t="shared" si="31"/>
        <v>21</v>
      </c>
      <c r="Q30" s="42">
        <f t="shared" si="31"/>
        <v>27</v>
      </c>
      <c r="R30" s="42">
        <f t="shared" si="31"/>
        <v>3</v>
      </c>
      <c r="S30" s="42">
        <f t="shared" si="31"/>
        <v>6</v>
      </c>
      <c r="T30" s="42">
        <f t="shared" si="31"/>
        <v>0</v>
      </c>
    </row>
    <row r="31" spans="1:20" ht="12.75" customHeight="1" x14ac:dyDescent="0.2">
      <c r="A31" s="315" t="s">
        <v>111</v>
      </c>
      <c r="B31" s="185" t="s">
        <v>33</v>
      </c>
      <c r="C31" s="699">
        <v>25</v>
      </c>
      <c r="D31" s="699">
        <v>16</v>
      </c>
      <c r="E31" s="699">
        <v>24</v>
      </c>
      <c r="F31" s="717"/>
      <c r="G31" s="742"/>
      <c r="H31" s="746"/>
      <c r="I31" s="889"/>
      <c r="J31" s="230">
        <f t="shared" si="17"/>
        <v>0</v>
      </c>
      <c r="K31" s="230">
        <f t="shared" si="18"/>
        <v>0</v>
      </c>
      <c r="L31" s="123"/>
      <c r="M31" s="74"/>
      <c r="N31" s="324" t="s">
        <v>480</v>
      </c>
      <c r="O31" s="42">
        <f t="shared" ref="O31:T31" si="32">C42</f>
        <v>60</v>
      </c>
      <c r="P31" s="42">
        <f t="shared" si="32"/>
        <v>25</v>
      </c>
      <c r="Q31" s="42">
        <f t="shared" si="32"/>
        <v>30</v>
      </c>
      <c r="R31" s="42">
        <f t="shared" si="32"/>
        <v>3</v>
      </c>
      <c r="S31" s="42">
        <f t="shared" si="32"/>
        <v>2</v>
      </c>
      <c r="T31" s="42">
        <f t="shared" si="32"/>
        <v>0</v>
      </c>
    </row>
    <row r="32" spans="1:20" ht="12.75" customHeight="1" x14ac:dyDescent="0.2">
      <c r="A32" s="651"/>
      <c r="B32" s="228" t="s">
        <v>117</v>
      </c>
      <c r="C32" s="16">
        <f t="shared" ref="C32:H32" si="33">SUM(C19:C31)</f>
        <v>956</v>
      </c>
      <c r="D32" s="16">
        <f t="shared" si="33"/>
        <v>526</v>
      </c>
      <c r="E32" s="16">
        <f t="shared" si="33"/>
        <v>625</v>
      </c>
      <c r="F32" s="16">
        <f t="shared" si="33"/>
        <v>128</v>
      </c>
      <c r="G32" s="16">
        <f t="shared" si="33"/>
        <v>65</v>
      </c>
      <c r="H32" s="16">
        <f t="shared" si="33"/>
        <v>51</v>
      </c>
      <c r="I32" s="889"/>
      <c r="J32" s="230"/>
      <c r="K32" s="230"/>
      <c r="L32" s="123"/>
      <c r="M32" s="74"/>
      <c r="N32" s="324" t="s">
        <v>44</v>
      </c>
      <c r="O32" s="42">
        <f t="shared" ref="O32:T32" si="34">C41</f>
        <v>54</v>
      </c>
      <c r="P32" s="42">
        <f t="shared" si="34"/>
        <v>32</v>
      </c>
      <c r="Q32" s="42">
        <f t="shared" si="34"/>
        <v>40</v>
      </c>
      <c r="R32" s="42">
        <f t="shared" si="34"/>
        <v>4</v>
      </c>
      <c r="S32" s="42">
        <f t="shared" si="34"/>
        <v>3</v>
      </c>
      <c r="T32" s="42">
        <f t="shared" si="34"/>
        <v>0</v>
      </c>
    </row>
    <row r="33" spans="1:21" ht="12" customHeight="1" x14ac:dyDescent="0.2">
      <c r="A33" s="651"/>
      <c r="B33" s="11"/>
      <c r="C33" s="8"/>
      <c r="D33" s="8"/>
      <c r="E33" s="8"/>
      <c r="F33" s="8"/>
      <c r="G33" s="148"/>
      <c r="H33" s="148"/>
      <c r="I33" s="105"/>
      <c r="J33" s="230"/>
      <c r="K33" s="230"/>
      <c r="L33" s="154"/>
      <c r="M33" s="74"/>
      <c r="N33" s="919" t="s">
        <v>43</v>
      </c>
      <c r="O33" s="42">
        <f t="shared" ref="O33:T33" si="35">C40</f>
        <v>42</v>
      </c>
      <c r="P33" s="42">
        <f t="shared" si="35"/>
        <v>42</v>
      </c>
      <c r="Q33" s="42">
        <f t="shared" si="35"/>
        <v>42</v>
      </c>
      <c r="R33" s="42">
        <f t="shared" si="35"/>
        <v>2</v>
      </c>
      <c r="S33" s="42">
        <f t="shared" si="35"/>
        <v>2</v>
      </c>
      <c r="T33" s="42">
        <f t="shared" si="35"/>
        <v>0</v>
      </c>
    </row>
    <row r="34" spans="1:21" ht="15" customHeight="1" x14ac:dyDescent="0.25">
      <c r="A34" s="1412" t="s">
        <v>118</v>
      </c>
      <c r="B34" s="1413"/>
      <c r="C34" s="653" t="s">
        <v>5</v>
      </c>
      <c r="D34" s="653" t="s">
        <v>6</v>
      </c>
      <c r="E34" s="653" t="s">
        <v>7</v>
      </c>
      <c r="F34" s="653" t="s">
        <v>8</v>
      </c>
      <c r="G34" s="653" t="s">
        <v>9</v>
      </c>
      <c r="H34" s="16" t="s">
        <v>63</v>
      </c>
      <c r="I34" s="889"/>
      <c r="J34" s="230"/>
      <c r="K34" s="230"/>
      <c r="L34" s="123"/>
      <c r="M34" s="74"/>
      <c r="N34" s="324" t="s">
        <v>46</v>
      </c>
      <c r="O34" s="42">
        <f t="shared" ref="O34:T34" si="36">C43</f>
        <v>45</v>
      </c>
      <c r="P34" s="42">
        <f t="shared" si="36"/>
        <v>0</v>
      </c>
      <c r="Q34" s="42">
        <f t="shared" si="36"/>
        <v>0</v>
      </c>
      <c r="R34" s="42">
        <f t="shared" si="36"/>
        <v>0</v>
      </c>
      <c r="S34" s="42">
        <f t="shared" si="36"/>
        <v>0</v>
      </c>
      <c r="T34" s="42">
        <f t="shared" si="36"/>
        <v>0</v>
      </c>
    </row>
    <row r="35" spans="1:21" ht="15" customHeight="1" x14ac:dyDescent="0.2">
      <c r="A35" s="315" t="s">
        <v>119</v>
      </c>
      <c r="B35" s="185" t="s">
        <v>120</v>
      </c>
      <c r="C35" s="921">
        <v>57</v>
      </c>
      <c r="D35" s="921">
        <v>30</v>
      </c>
      <c r="E35" s="921">
        <v>35</v>
      </c>
      <c r="F35" s="921">
        <v>2</v>
      </c>
      <c r="G35" s="921">
        <v>1</v>
      </c>
      <c r="H35" s="723"/>
      <c r="I35" s="889" t="s">
        <v>69</v>
      </c>
      <c r="J35" s="230">
        <f t="shared" ref="J35:J43" si="37">IF(I35="*",G35,0)</f>
        <v>0</v>
      </c>
      <c r="K35" s="230">
        <f t="shared" ref="K35:K43" si="38">IF(I35="**",G35,0)</f>
        <v>1</v>
      </c>
      <c r="L35" s="123"/>
      <c r="M35" s="92"/>
      <c r="N35" s="336" t="s">
        <v>15</v>
      </c>
      <c r="O35" s="42">
        <f t="shared" ref="O35:T35" si="39">SUM(O26:O34)</f>
        <v>476</v>
      </c>
      <c r="P35" s="42">
        <f t="shared" si="39"/>
        <v>220</v>
      </c>
      <c r="Q35" s="42">
        <f t="shared" si="39"/>
        <v>280</v>
      </c>
      <c r="R35" s="42">
        <f t="shared" si="39"/>
        <v>25</v>
      </c>
      <c r="S35" s="42">
        <f t="shared" si="39"/>
        <v>22</v>
      </c>
      <c r="T35" s="42">
        <f t="shared" si="39"/>
        <v>0</v>
      </c>
    </row>
    <row r="36" spans="1:21" ht="12" customHeight="1" x14ac:dyDescent="0.2">
      <c r="A36" s="315" t="s">
        <v>769</v>
      </c>
      <c r="B36" s="185" t="s">
        <v>122</v>
      </c>
      <c r="C36" s="921">
        <v>50</v>
      </c>
      <c r="D36" s="921">
        <v>23</v>
      </c>
      <c r="E36" s="921">
        <v>42</v>
      </c>
      <c r="F36" s="921">
        <v>5</v>
      </c>
      <c r="G36" s="921">
        <v>4</v>
      </c>
      <c r="H36" s="747"/>
      <c r="I36" s="889" t="s">
        <v>69</v>
      </c>
      <c r="J36" s="230">
        <f t="shared" si="37"/>
        <v>0</v>
      </c>
      <c r="K36" s="230">
        <f t="shared" si="38"/>
        <v>4</v>
      </c>
      <c r="L36" s="123"/>
      <c r="M36" s="1687" t="s">
        <v>733</v>
      </c>
      <c r="N36" s="324" t="s">
        <v>734</v>
      </c>
      <c r="O36" s="42">
        <f t="shared" ref="O36:T36" si="40">C64</f>
        <v>43</v>
      </c>
      <c r="P36" s="42">
        <f t="shared" si="40"/>
        <v>52</v>
      </c>
      <c r="Q36" s="42">
        <f t="shared" si="40"/>
        <v>43</v>
      </c>
      <c r="R36" s="42">
        <f t="shared" si="40"/>
        <v>10</v>
      </c>
      <c r="S36" s="42">
        <f t="shared" si="40"/>
        <v>2</v>
      </c>
      <c r="T36" s="42">
        <f t="shared" si="40"/>
        <v>0</v>
      </c>
    </row>
    <row r="37" spans="1:21" ht="12" customHeight="1" x14ac:dyDescent="0.2">
      <c r="A37" s="315" t="s">
        <v>123</v>
      </c>
      <c r="B37" s="185" t="s">
        <v>124</v>
      </c>
      <c r="C37" s="921">
        <v>53</v>
      </c>
      <c r="D37" s="921">
        <v>29</v>
      </c>
      <c r="E37" s="921">
        <v>38</v>
      </c>
      <c r="F37" s="921">
        <v>3</v>
      </c>
      <c r="G37" s="921">
        <v>2</v>
      </c>
      <c r="H37" s="747"/>
      <c r="I37" s="889" t="s">
        <v>69</v>
      </c>
      <c r="J37" s="230">
        <f t="shared" si="37"/>
        <v>0</v>
      </c>
      <c r="K37" s="230">
        <f t="shared" si="38"/>
        <v>2</v>
      </c>
      <c r="L37" s="123"/>
      <c r="M37" s="1657"/>
      <c r="N37" s="324" t="s">
        <v>735</v>
      </c>
      <c r="O37" s="42">
        <f t="shared" ref="O37:T37" si="41">C65</f>
        <v>49</v>
      </c>
      <c r="P37" s="42">
        <f t="shared" si="41"/>
        <v>44</v>
      </c>
      <c r="Q37" s="42">
        <f t="shared" si="41"/>
        <v>43</v>
      </c>
      <c r="R37" s="42">
        <f t="shared" si="41"/>
        <v>22</v>
      </c>
      <c r="S37" s="42">
        <f t="shared" si="41"/>
        <v>2</v>
      </c>
      <c r="T37" s="42">
        <f t="shared" si="41"/>
        <v>5</v>
      </c>
    </row>
    <row r="38" spans="1:21" ht="12" customHeight="1" x14ac:dyDescent="0.2">
      <c r="A38" s="315" t="s">
        <v>125</v>
      </c>
      <c r="B38" s="185" t="s">
        <v>126</v>
      </c>
      <c r="C38" s="921">
        <v>69</v>
      </c>
      <c r="D38" s="921">
        <v>21</v>
      </c>
      <c r="E38" s="921">
        <v>27</v>
      </c>
      <c r="F38" s="921">
        <v>3</v>
      </c>
      <c r="G38" s="921">
        <v>6</v>
      </c>
      <c r="H38" s="748"/>
      <c r="I38" s="889" t="s">
        <v>69</v>
      </c>
      <c r="J38" s="230">
        <f t="shared" si="37"/>
        <v>0</v>
      </c>
      <c r="K38" s="230">
        <f t="shared" si="38"/>
        <v>6</v>
      </c>
      <c r="L38" s="123"/>
      <c r="M38" s="1657"/>
      <c r="N38" s="324" t="s">
        <v>736</v>
      </c>
      <c r="O38" s="42">
        <f t="shared" ref="O38:T38" si="42">C66</f>
        <v>53</v>
      </c>
      <c r="P38" s="42">
        <f t="shared" si="42"/>
        <v>50</v>
      </c>
      <c r="Q38" s="42">
        <f t="shared" si="42"/>
        <v>38</v>
      </c>
      <c r="R38" s="42">
        <f t="shared" si="42"/>
        <v>17</v>
      </c>
      <c r="S38" s="42">
        <f t="shared" si="42"/>
        <v>2</v>
      </c>
      <c r="T38" s="42">
        <f t="shared" si="42"/>
        <v>5</v>
      </c>
    </row>
    <row r="39" spans="1:21" ht="12" customHeight="1" x14ac:dyDescent="0.2">
      <c r="A39" s="315" t="s">
        <v>127</v>
      </c>
      <c r="B39" s="185" t="s">
        <v>128</v>
      </c>
      <c r="C39" s="743">
        <v>46</v>
      </c>
      <c r="D39" s="743">
        <v>18</v>
      </c>
      <c r="E39" s="743">
        <v>26</v>
      </c>
      <c r="F39" s="743">
        <v>3</v>
      </c>
      <c r="G39" s="743">
        <v>2</v>
      </c>
      <c r="H39" s="747"/>
      <c r="I39" s="889" t="s">
        <v>69</v>
      </c>
      <c r="J39" s="230">
        <f t="shared" si="37"/>
        <v>0</v>
      </c>
      <c r="K39" s="230">
        <f t="shared" si="38"/>
        <v>2</v>
      </c>
      <c r="L39" s="123"/>
      <c r="M39" s="1657"/>
      <c r="N39" s="324" t="s">
        <v>737</v>
      </c>
      <c r="O39" s="42">
        <f t="shared" ref="O39:T39" si="43">C67</f>
        <v>58</v>
      </c>
      <c r="P39" s="42">
        <f t="shared" si="43"/>
        <v>46</v>
      </c>
      <c r="Q39" s="42">
        <f t="shared" si="43"/>
        <v>42</v>
      </c>
      <c r="R39" s="42">
        <f t="shared" si="43"/>
        <v>5</v>
      </c>
      <c r="S39" s="42">
        <f t="shared" si="43"/>
        <v>2</v>
      </c>
      <c r="T39" s="42">
        <f t="shared" si="43"/>
        <v>0</v>
      </c>
    </row>
    <row r="40" spans="1:21" ht="12" customHeight="1" x14ac:dyDescent="0.2">
      <c r="A40" s="315" t="s">
        <v>129</v>
      </c>
      <c r="B40" s="185" t="s">
        <v>130</v>
      </c>
      <c r="C40" s="921">
        <v>42</v>
      </c>
      <c r="D40" s="921">
        <v>42</v>
      </c>
      <c r="E40" s="921">
        <v>42</v>
      </c>
      <c r="F40" s="921">
        <v>2</v>
      </c>
      <c r="G40" s="699">
        <v>2</v>
      </c>
      <c r="H40" s="747"/>
      <c r="I40" s="889" t="s">
        <v>69</v>
      </c>
      <c r="J40" s="230">
        <f t="shared" si="37"/>
        <v>0</v>
      </c>
      <c r="K40" s="230">
        <f t="shared" si="38"/>
        <v>2</v>
      </c>
      <c r="L40" s="123"/>
      <c r="M40" s="1657"/>
      <c r="N40" s="324" t="s">
        <v>160</v>
      </c>
      <c r="O40" s="42">
        <f t="shared" ref="O40:T40" si="44">SUM(C68:C69)</f>
        <v>61</v>
      </c>
      <c r="P40" s="42">
        <f t="shared" si="44"/>
        <v>23</v>
      </c>
      <c r="Q40" s="42">
        <f t="shared" si="44"/>
        <v>53</v>
      </c>
      <c r="R40" s="42">
        <f t="shared" si="44"/>
        <v>16</v>
      </c>
      <c r="S40" s="42">
        <f t="shared" si="44"/>
        <v>4</v>
      </c>
      <c r="T40" s="42">
        <f t="shared" si="44"/>
        <v>0</v>
      </c>
    </row>
    <row r="41" spans="1:21" ht="12" customHeight="1" x14ac:dyDescent="0.2">
      <c r="A41" s="315" t="s">
        <v>131</v>
      </c>
      <c r="B41" s="185" t="s">
        <v>132</v>
      </c>
      <c r="C41" s="921">
        <v>54</v>
      </c>
      <c r="D41" s="921">
        <v>32</v>
      </c>
      <c r="E41" s="921">
        <v>40</v>
      </c>
      <c r="F41" s="921">
        <v>4</v>
      </c>
      <c r="G41" s="921">
        <v>3</v>
      </c>
      <c r="H41" s="747"/>
      <c r="I41" s="889" t="s">
        <v>69</v>
      </c>
      <c r="J41" s="230">
        <f t="shared" si="37"/>
        <v>0</v>
      </c>
      <c r="K41" s="230">
        <f t="shared" si="38"/>
        <v>3</v>
      </c>
      <c r="L41" s="123"/>
      <c r="M41" s="1658"/>
      <c r="N41" s="336" t="s">
        <v>15</v>
      </c>
      <c r="O41" s="42">
        <f t="shared" ref="O41:T41" si="45">SUM(O36:O40)</f>
        <v>264</v>
      </c>
      <c r="P41" s="42">
        <f t="shared" si="45"/>
        <v>215</v>
      </c>
      <c r="Q41" s="42">
        <f t="shared" si="45"/>
        <v>219</v>
      </c>
      <c r="R41" s="42">
        <f t="shared" si="45"/>
        <v>70</v>
      </c>
      <c r="S41" s="42">
        <f t="shared" si="45"/>
        <v>12</v>
      </c>
      <c r="T41" s="42">
        <f t="shared" si="45"/>
        <v>10</v>
      </c>
    </row>
    <row r="42" spans="1:21" ht="12" customHeight="1" x14ac:dyDescent="0.2">
      <c r="A42" s="315" t="s">
        <v>711</v>
      </c>
      <c r="B42" s="185" t="s">
        <v>134</v>
      </c>
      <c r="C42" s="921">
        <v>60</v>
      </c>
      <c r="D42" s="921">
        <v>25</v>
      </c>
      <c r="E42" s="921">
        <v>30</v>
      </c>
      <c r="F42" s="921">
        <v>3</v>
      </c>
      <c r="G42" s="921">
        <v>2</v>
      </c>
      <c r="H42" s="747"/>
      <c r="I42" s="889" t="s">
        <v>69</v>
      </c>
      <c r="J42" s="230">
        <f t="shared" si="37"/>
        <v>0</v>
      </c>
      <c r="K42" s="230">
        <f t="shared" si="38"/>
        <v>2</v>
      </c>
      <c r="L42" s="123"/>
      <c r="M42" s="1659" t="s">
        <v>50</v>
      </c>
      <c r="N42" s="920" t="s">
        <v>51</v>
      </c>
      <c r="O42" s="42">
        <f>C5+C6</f>
        <v>182</v>
      </c>
      <c r="P42" s="42">
        <f t="shared" ref="P42:P43" si="46">D6</f>
        <v>140</v>
      </c>
      <c r="Q42" s="42">
        <f t="shared" ref="Q42:S42" si="47">E10</f>
        <v>47</v>
      </c>
      <c r="R42" s="72">
        <f t="shared" si="47"/>
        <v>11</v>
      </c>
      <c r="S42" s="42">
        <f t="shared" si="47"/>
        <v>2</v>
      </c>
      <c r="T42" s="42"/>
      <c r="U42" s="651" t="s">
        <v>751</v>
      </c>
    </row>
    <row r="43" spans="1:21" ht="12.75" customHeight="1" x14ac:dyDescent="0.2">
      <c r="A43" s="315" t="s">
        <v>135</v>
      </c>
      <c r="B43" s="185" t="s">
        <v>136</v>
      </c>
      <c r="C43" s="921">
        <v>45</v>
      </c>
      <c r="D43" s="316"/>
      <c r="E43" s="316"/>
      <c r="F43" s="79"/>
      <c r="G43" s="101"/>
      <c r="H43" s="747"/>
      <c r="I43" s="889"/>
      <c r="J43" s="230">
        <f t="shared" si="37"/>
        <v>0</v>
      </c>
      <c r="K43" s="230">
        <f t="shared" si="38"/>
        <v>0</v>
      </c>
      <c r="L43" s="123"/>
      <c r="M43" s="1657"/>
      <c r="N43" s="919" t="s">
        <v>52</v>
      </c>
      <c r="O43" s="58"/>
      <c r="P43" s="58">
        <f t="shared" si="46"/>
        <v>58</v>
      </c>
      <c r="Q43" s="58"/>
      <c r="R43" s="72"/>
      <c r="S43" s="58"/>
      <c r="T43" s="58"/>
    </row>
    <row r="44" spans="1:21" ht="12.75" customHeight="1" x14ac:dyDescent="0.2">
      <c r="A44" s="651"/>
      <c r="B44" s="228" t="s">
        <v>139</v>
      </c>
      <c r="C44" s="16">
        <f>SUM(C35:C43)</f>
        <v>476</v>
      </c>
      <c r="D44" s="16">
        <f t="shared" ref="D44:G44" si="48">SUM(D35:D42)</f>
        <v>220</v>
      </c>
      <c r="E44" s="16">
        <f t="shared" si="48"/>
        <v>280</v>
      </c>
      <c r="F44" s="16">
        <f t="shared" si="48"/>
        <v>25</v>
      </c>
      <c r="G44" s="16">
        <f t="shared" si="48"/>
        <v>22</v>
      </c>
      <c r="H44" s="748"/>
      <c r="I44" s="889"/>
      <c r="J44" s="230"/>
      <c r="K44" s="230"/>
      <c r="L44" s="123"/>
      <c r="M44" s="1658"/>
      <c r="N44" s="336" t="s">
        <v>15</v>
      </c>
      <c r="O44" s="58">
        <f t="shared" ref="O44:S44" si="49">SUM(O42:O43)</f>
        <v>182</v>
      </c>
      <c r="P44" s="58">
        <f t="shared" si="49"/>
        <v>198</v>
      </c>
      <c r="Q44" s="58">
        <f t="shared" si="49"/>
        <v>47</v>
      </c>
      <c r="R44" s="72">
        <f t="shared" si="49"/>
        <v>11</v>
      </c>
      <c r="S44" s="42">
        <f t="shared" si="49"/>
        <v>2</v>
      </c>
      <c r="T44" s="58"/>
    </row>
    <row r="45" spans="1:21" ht="12.75" customHeight="1" x14ac:dyDescent="0.2">
      <c r="A45" s="651"/>
      <c r="B45" s="108"/>
      <c r="C45" s="109"/>
      <c r="D45" s="109"/>
      <c r="E45" s="109"/>
      <c r="F45" s="109"/>
      <c r="G45" s="148"/>
      <c r="H45" s="8"/>
      <c r="I45" s="889"/>
      <c r="J45" s="230"/>
      <c r="K45" s="230"/>
      <c r="L45" s="123"/>
      <c r="M45" s="1659" t="s">
        <v>53</v>
      </c>
      <c r="N45" s="920" t="s">
        <v>54</v>
      </c>
      <c r="O45" s="58">
        <f t="shared" ref="O45:P45" si="50">C14</f>
        <v>48</v>
      </c>
      <c r="P45" s="58">
        <f t="shared" si="50"/>
        <v>21</v>
      </c>
      <c r="Q45" s="58"/>
      <c r="R45" s="72"/>
      <c r="S45" s="42"/>
      <c r="T45" s="58"/>
    </row>
    <row r="46" spans="1:21" ht="15" customHeight="1" x14ac:dyDescent="0.25">
      <c r="A46" s="1412" t="s">
        <v>770</v>
      </c>
      <c r="B46" s="1413"/>
      <c r="C46" s="653" t="s">
        <v>5</v>
      </c>
      <c r="D46" s="653" t="s">
        <v>6</v>
      </c>
      <c r="E46" s="653" t="s">
        <v>7</v>
      </c>
      <c r="F46" s="653" t="s">
        <v>8</v>
      </c>
      <c r="G46" s="653" t="s">
        <v>9</v>
      </c>
      <c r="H46" s="753" t="s">
        <v>63</v>
      </c>
      <c r="I46" s="889"/>
      <c r="J46" s="230"/>
      <c r="K46" s="230"/>
      <c r="L46" s="123"/>
      <c r="M46" s="1657"/>
      <c r="N46" s="324" t="s">
        <v>55</v>
      </c>
      <c r="O46" s="58">
        <f t="shared" ref="O46:P46" si="51">C15</f>
        <v>39</v>
      </c>
      <c r="P46" s="58">
        <f t="shared" si="51"/>
        <v>34</v>
      </c>
      <c r="Q46" s="58"/>
      <c r="R46" s="72"/>
      <c r="S46" s="42"/>
      <c r="T46" s="58"/>
    </row>
    <row r="47" spans="1:21" ht="15" customHeight="1" x14ac:dyDescent="0.2">
      <c r="A47" s="315" t="s">
        <v>141</v>
      </c>
      <c r="B47" s="185"/>
      <c r="C47" s="316">
        <v>89</v>
      </c>
      <c r="D47" s="316">
        <v>30</v>
      </c>
      <c r="E47" s="316">
        <v>34</v>
      </c>
      <c r="F47" s="316">
        <v>6</v>
      </c>
      <c r="G47" s="53">
        <v>6</v>
      </c>
      <c r="H47" s="315">
        <v>6</v>
      </c>
      <c r="I47" s="889" t="s">
        <v>69</v>
      </c>
      <c r="J47" s="230">
        <f t="shared" ref="J47:J53" si="52">IF(I47="*",G47,0)</f>
        <v>0</v>
      </c>
      <c r="K47" s="230">
        <f t="shared" ref="K47:K53" si="53">IF(I47="**",G47,0)</f>
        <v>6</v>
      </c>
      <c r="L47" s="123"/>
      <c r="M47" s="1663"/>
      <c r="N47" s="180" t="s">
        <v>56</v>
      </c>
      <c r="O47" s="58">
        <f t="shared" ref="O47:P47" si="54">C16</f>
        <v>45</v>
      </c>
      <c r="P47" s="58">
        <f t="shared" si="54"/>
        <v>19</v>
      </c>
      <c r="Q47" s="58">
        <f t="shared" ref="Q47:S47" si="55">E11</f>
        <v>49</v>
      </c>
      <c r="R47" s="72">
        <f t="shared" si="55"/>
        <v>46</v>
      </c>
      <c r="S47" s="42">
        <f t="shared" si="55"/>
        <v>4</v>
      </c>
      <c r="T47" s="58"/>
    </row>
    <row r="48" spans="1:21" ht="15" customHeight="1" x14ac:dyDescent="0.2">
      <c r="A48" s="315" t="s">
        <v>143</v>
      </c>
      <c r="B48" s="185" t="s">
        <v>144</v>
      </c>
      <c r="C48" s="316">
        <v>20</v>
      </c>
      <c r="D48" s="316">
        <v>8</v>
      </c>
      <c r="E48" s="316">
        <v>12</v>
      </c>
      <c r="F48" s="316">
        <v>10</v>
      </c>
      <c r="G48" s="316">
        <v>3</v>
      </c>
      <c r="H48" s="315">
        <v>8</v>
      </c>
      <c r="I48" s="889" t="s">
        <v>69</v>
      </c>
      <c r="J48" s="230">
        <f t="shared" si="52"/>
        <v>0</v>
      </c>
      <c r="K48" s="230">
        <f t="shared" si="53"/>
        <v>3</v>
      </c>
      <c r="L48" s="123"/>
      <c r="M48" s="651" t="s">
        <v>15</v>
      </c>
      <c r="N48" s="105"/>
      <c r="O48" s="224">
        <f t="shared" ref="O48:Q48" si="56">SUM(O45:O47)+O44+O41+O35+O25+O14+O12+O11+O13</f>
        <v>4740</v>
      </c>
      <c r="P48" s="224">
        <f t="shared" si="56"/>
        <v>3760</v>
      </c>
      <c r="Q48" s="224">
        <f t="shared" si="56"/>
        <v>3778</v>
      </c>
      <c r="R48" s="227">
        <f t="shared" ref="R48:T48" si="57">SUM(R45:R47)+R44+R41+R35+R25+R14+R12+R11</f>
        <v>1893</v>
      </c>
      <c r="S48" s="224">
        <f t="shared" si="57"/>
        <v>542</v>
      </c>
      <c r="T48" s="224">
        <f t="shared" si="57"/>
        <v>347</v>
      </c>
    </row>
    <row r="49" spans="1:20" ht="12.75" customHeight="1" x14ac:dyDescent="0.2">
      <c r="A49" s="315" t="s">
        <v>485</v>
      </c>
      <c r="B49" s="185" t="s">
        <v>146</v>
      </c>
      <c r="C49" s="316">
        <v>22</v>
      </c>
      <c r="D49" s="316">
        <v>22</v>
      </c>
      <c r="E49" s="316">
        <v>22</v>
      </c>
      <c r="F49" s="693">
        <v>7</v>
      </c>
      <c r="G49" s="316">
        <v>3</v>
      </c>
      <c r="H49" s="35"/>
      <c r="I49" s="889" t="s">
        <v>69</v>
      </c>
      <c r="J49" s="230">
        <f t="shared" si="52"/>
        <v>0</v>
      </c>
      <c r="K49" s="230">
        <f t="shared" si="53"/>
        <v>3</v>
      </c>
      <c r="L49" s="123"/>
      <c r="M49" s="105" t="s">
        <v>739</v>
      </c>
      <c r="N49" s="105"/>
      <c r="O49" s="105"/>
      <c r="P49" s="105"/>
      <c r="Q49" s="105"/>
      <c r="R49" s="105"/>
      <c r="S49" s="105"/>
      <c r="T49" s="651"/>
    </row>
    <row r="50" spans="1:20" ht="12.75" customHeight="1" x14ac:dyDescent="0.2">
      <c r="A50" s="315" t="s">
        <v>148</v>
      </c>
      <c r="B50" s="185" t="s">
        <v>149</v>
      </c>
      <c r="C50" s="316">
        <v>40</v>
      </c>
      <c r="D50" s="316">
        <v>5</v>
      </c>
      <c r="E50" s="901">
        <v>15</v>
      </c>
      <c r="F50" s="693">
        <v>12</v>
      </c>
      <c r="G50" s="53">
        <v>3</v>
      </c>
      <c r="H50" s="35"/>
      <c r="I50" s="889" t="s">
        <v>69</v>
      </c>
      <c r="J50" s="230">
        <f t="shared" si="52"/>
        <v>0</v>
      </c>
      <c r="K50" s="230">
        <f t="shared" si="53"/>
        <v>3</v>
      </c>
      <c r="L50" s="123"/>
      <c r="M50" s="1669" t="s">
        <v>741</v>
      </c>
      <c r="N50" s="1623"/>
      <c r="O50" s="1623"/>
      <c r="P50" s="1623"/>
      <c r="Q50" s="1623"/>
      <c r="R50" s="1623"/>
      <c r="S50" s="1623"/>
      <c r="T50" s="1623"/>
    </row>
    <row r="51" spans="1:20" ht="12.75" customHeight="1" x14ac:dyDescent="0.2">
      <c r="A51" s="315" t="s">
        <v>486</v>
      </c>
      <c r="B51" s="185" t="s">
        <v>152</v>
      </c>
      <c r="C51" s="316">
        <v>7</v>
      </c>
      <c r="D51" s="316">
        <v>7</v>
      </c>
      <c r="E51" s="316">
        <v>7</v>
      </c>
      <c r="F51" s="693">
        <v>3</v>
      </c>
      <c r="G51" s="101">
        <v>0</v>
      </c>
      <c r="H51" s="35"/>
      <c r="I51" s="889"/>
      <c r="J51" s="230">
        <f t="shared" si="52"/>
        <v>0</v>
      </c>
      <c r="K51" s="230">
        <f t="shared" si="53"/>
        <v>0</v>
      </c>
      <c r="L51" s="123"/>
      <c r="M51" s="651"/>
      <c r="N51" s="651"/>
      <c r="O51" s="651"/>
      <c r="P51" s="651"/>
      <c r="Q51" s="651"/>
      <c r="R51" s="651"/>
      <c r="S51" s="651"/>
      <c r="T51" s="651"/>
    </row>
    <row r="52" spans="1:20" ht="12.75" customHeight="1" x14ac:dyDescent="0.2">
      <c r="A52" s="315" t="s">
        <v>154</v>
      </c>
      <c r="B52" s="185"/>
      <c r="C52" s="316">
        <v>9</v>
      </c>
      <c r="D52" s="901">
        <v>7</v>
      </c>
      <c r="E52" s="901">
        <v>6</v>
      </c>
      <c r="F52" s="693">
        <v>2</v>
      </c>
      <c r="G52" s="53">
        <v>2</v>
      </c>
      <c r="H52" s="35"/>
      <c r="I52" s="889" t="s">
        <v>69</v>
      </c>
      <c r="J52" s="230">
        <f t="shared" si="52"/>
        <v>0</v>
      </c>
      <c r="K52" s="230">
        <f t="shared" si="53"/>
        <v>2</v>
      </c>
      <c r="L52" s="123"/>
      <c r="M52" s="651"/>
      <c r="N52" s="651"/>
      <c r="O52" s="651"/>
      <c r="P52" s="651"/>
      <c r="Q52" s="651"/>
      <c r="R52" s="651"/>
      <c r="S52" s="651"/>
      <c r="T52" s="651"/>
    </row>
    <row r="53" spans="1:20" ht="12.75" customHeight="1" x14ac:dyDescent="0.2">
      <c r="A53" s="315" t="s">
        <v>155</v>
      </c>
      <c r="B53" s="185"/>
      <c r="C53" s="316">
        <v>17</v>
      </c>
      <c r="D53" s="901">
        <v>10</v>
      </c>
      <c r="E53" s="901">
        <v>20</v>
      </c>
      <c r="F53" s="693">
        <v>10</v>
      </c>
      <c r="G53" s="53">
        <v>5</v>
      </c>
      <c r="H53" s="35"/>
      <c r="I53" s="889" t="s">
        <v>69</v>
      </c>
      <c r="J53" s="230">
        <f t="shared" si="52"/>
        <v>0</v>
      </c>
      <c r="K53" s="230">
        <f t="shared" si="53"/>
        <v>5</v>
      </c>
      <c r="L53" s="123"/>
      <c r="M53" s="651"/>
      <c r="N53" s="651"/>
      <c r="O53" s="651"/>
      <c r="P53" s="651"/>
      <c r="Q53" s="651"/>
      <c r="R53" s="651"/>
      <c r="S53" s="651"/>
      <c r="T53" s="651"/>
    </row>
    <row r="54" spans="1:20" ht="12.75" customHeight="1" x14ac:dyDescent="0.2">
      <c r="A54" s="315" t="s">
        <v>752</v>
      </c>
      <c r="B54" s="185"/>
      <c r="C54" s="316">
        <v>11</v>
      </c>
      <c r="D54" s="901">
        <v>0</v>
      </c>
      <c r="E54" s="901">
        <v>14</v>
      </c>
      <c r="F54" s="693"/>
      <c r="G54" s="53"/>
      <c r="H54" s="35"/>
      <c r="I54" s="889"/>
      <c r="J54" s="230"/>
      <c r="K54" s="230"/>
      <c r="L54" s="123"/>
      <c r="M54" s="651"/>
      <c r="N54" s="651"/>
      <c r="O54" s="651"/>
      <c r="P54" s="651"/>
      <c r="Q54" s="651"/>
      <c r="R54" s="651"/>
      <c r="S54" s="651"/>
      <c r="T54" s="651"/>
    </row>
    <row r="55" spans="1:20" ht="12.75" customHeight="1" x14ac:dyDescent="0.2">
      <c r="A55" s="651"/>
      <c r="B55" s="228" t="s">
        <v>167</v>
      </c>
      <c r="C55" s="16">
        <f t="shared" ref="C55:H55" si="58">SUM(C47:C54)</f>
        <v>215</v>
      </c>
      <c r="D55" s="16">
        <f t="shared" si="58"/>
        <v>89</v>
      </c>
      <c r="E55" s="16">
        <f t="shared" si="58"/>
        <v>130</v>
      </c>
      <c r="F55" s="16">
        <f t="shared" si="58"/>
        <v>50</v>
      </c>
      <c r="G55" s="16">
        <f t="shared" si="58"/>
        <v>22</v>
      </c>
      <c r="H55" s="16">
        <f t="shared" si="58"/>
        <v>14</v>
      </c>
      <c r="I55" s="889"/>
      <c r="J55" s="230"/>
      <c r="K55" s="230"/>
      <c r="L55" s="123"/>
      <c r="M55" s="651"/>
      <c r="N55" s="651"/>
      <c r="O55" s="651"/>
      <c r="P55" s="651"/>
      <c r="Q55" s="651"/>
      <c r="R55" s="651"/>
      <c r="S55" s="651"/>
      <c r="T55" s="651"/>
    </row>
    <row r="56" spans="1:20" ht="12.75" customHeight="1" x14ac:dyDescent="0.2">
      <c r="A56" s="651"/>
      <c r="B56" s="46"/>
      <c r="C56" s="148"/>
      <c r="D56" s="148"/>
      <c r="E56" s="148"/>
      <c r="F56" s="8"/>
      <c r="G56" s="148"/>
      <c r="H56" s="8"/>
      <c r="I56" s="889"/>
      <c r="J56" s="230"/>
      <c r="K56" s="230"/>
      <c r="L56" s="123"/>
      <c r="M56" s="651"/>
      <c r="N56" s="651"/>
      <c r="O56" s="651"/>
      <c r="P56" s="651"/>
      <c r="Q56" s="651"/>
      <c r="R56" s="651"/>
      <c r="S56" s="651"/>
      <c r="T56" s="651"/>
    </row>
    <row r="57" spans="1:20" ht="12.75" customHeight="1" x14ac:dyDescent="0.25">
      <c r="A57" s="1412" t="s">
        <v>771</v>
      </c>
      <c r="B57" s="1413"/>
      <c r="C57" s="653" t="s">
        <v>5</v>
      </c>
      <c r="D57" s="653" t="s">
        <v>6</v>
      </c>
      <c r="E57" s="653" t="s">
        <v>7</v>
      </c>
      <c r="F57" s="653" t="s">
        <v>8</v>
      </c>
      <c r="G57" s="16" t="s">
        <v>9</v>
      </c>
      <c r="H57" s="229" t="s">
        <v>63</v>
      </c>
      <c r="I57" s="118"/>
      <c r="J57" s="230"/>
      <c r="K57" s="230"/>
      <c r="L57" s="123"/>
      <c r="M57" s="651"/>
      <c r="N57" s="651"/>
      <c r="O57" s="651"/>
      <c r="P57" s="651"/>
      <c r="Q57" s="651"/>
      <c r="R57" s="651"/>
      <c r="S57" s="651"/>
      <c r="T57" s="651"/>
    </row>
    <row r="58" spans="1:20" ht="12" customHeight="1" x14ac:dyDescent="0.2">
      <c r="A58" s="315" t="s">
        <v>169</v>
      </c>
      <c r="B58" s="185" t="s">
        <v>170</v>
      </c>
      <c r="C58" s="316">
        <v>41</v>
      </c>
      <c r="D58" s="316">
        <v>41</v>
      </c>
      <c r="E58" s="316">
        <v>51</v>
      </c>
      <c r="F58" s="316" t="s">
        <v>753</v>
      </c>
      <c r="G58" s="316">
        <v>6</v>
      </c>
      <c r="H58" s="35"/>
      <c r="I58" s="889" t="s">
        <v>81</v>
      </c>
      <c r="J58" s="230">
        <f t="shared" ref="J58:J60" si="59">IF(I58="*",G58,0)</f>
        <v>6</v>
      </c>
      <c r="K58" s="230">
        <f t="shared" ref="K58:K60" si="60">IF(I58="**",G58,0)</f>
        <v>0</v>
      </c>
      <c r="L58" s="123"/>
      <c r="M58" s="651"/>
      <c r="N58" s="651"/>
      <c r="O58" s="651"/>
      <c r="P58" s="651"/>
      <c r="Q58" s="651"/>
      <c r="R58" s="651"/>
      <c r="S58" s="651"/>
      <c r="T58" s="651"/>
    </row>
    <row r="59" spans="1:20" ht="15.75" customHeight="1" x14ac:dyDescent="0.2">
      <c r="A59" s="315" t="s">
        <v>171</v>
      </c>
      <c r="B59" s="185" t="s">
        <v>172</v>
      </c>
      <c r="C59" s="316">
        <v>1</v>
      </c>
      <c r="D59" s="316">
        <v>2</v>
      </c>
      <c r="E59" s="316">
        <v>2</v>
      </c>
      <c r="F59" s="316" t="s">
        <v>753</v>
      </c>
      <c r="G59" s="79"/>
      <c r="H59" s="35"/>
      <c r="I59" s="889"/>
      <c r="J59" s="230">
        <f t="shared" si="59"/>
        <v>0</v>
      </c>
      <c r="K59" s="230">
        <f t="shared" si="60"/>
        <v>0</v>
      </c>
      <c r="L59" s="123"/>
      <c r="M59" s="651"/>
      <c r="N59" s="651"/>
      <c r="O59" s="651"/>
      <c r="P59" s="651"/>
      <c r="Q59" s="651"/>
      <c r="R59" s="651"/>
      <c r="S59" s="651"/>
      <c r="T59" s="651"/>
    </row>
    <row r="60" spans="1:20" ht="12.75" customHeight="1" x14ac:dyDescent="0.2">
      <c r="A60" s="315" t="s">
        <v>173</v>
      </c>
      <c r="B60" s="185" t="s">
        <v>174</v>
      </c>
      <c r="C60" s="316">
        <v>18</v>
      </c>
      <c r="D60" s="316">
        <v>26</v>
      </c>
      <c r="E60" s="316">
        <v>25</v>
      </c>
      <c r="F60" s="316" t="s">
        <v>753</v>
      </c>
      <c r="G60" s="316">
        <v>7</v>
      </c>
      <c r="H60" s="35"/>
      <c r="I60" s="889"/>
      <c r="J60" s="230">
        <f t="shared" si="59"/>
        <v>0</v>
      </c>
      <c r="K60" s="230">
        <f t="shared" si="60"/>
        <v>0</v>
      </c>
      <c r="L60" s="123"/>
      <c r="M60" s="651"/>
      <c r="N60" s="651"/>
      <c r="O60" s="651"/>
      <c r="P60" s="651"/>
      <c r="Q60" s="651"/>
      <c r="R60" s="651"/>
      <c r="S60" s="651"/>
      <c r="T60" s="651"/>
    </row>
    <row r="61" spans="1:20" ht="12.75" customHeight="1" x14ac:dyDescent="0.2">
      <c r="A61" s="651"/>
      <c r="B61" s="228" t="s">
        <v>772</v>
      </c>
      <c r="C61" s="16">
        <f t="shared" ref="C61:H61" si="61">SUM(C58:C60)</f>
        <v>60</v>
      </c>
      <c r="D61" s="16">
        <f t="shared" si="61"/>
        <v>69</v>
      </c>
      <c r="E61" s="16">
        <f t="shared" si="61"/>
        <v>78</v>
      </c>
      <c r="F61" s="16">
        <f t="shared" si="61"/>
        <v>0</v>
      </c>
      <c r="G61" s="16">
        <f t="shared" si="61"/>
        <v>13</v>
      </c>
      <c r="H61" s="16">
        <f t="shared" si="61"/>
        <v>0</v>
      </c>
      <c r="I61" s="889"/>
      <c r="J61" s="230"/>
      <c r="K61" s="230"/>
      <c r="L61" s="123"/>
      <c r="M61" s="651"/>
      <c r="N61" s="651"/>
      <c r="O61" s="651"/>
      <c r="P61" s="651"/>
      <c r="Q61" s="651"/>
      <c r="R61" s="651"/>
      <c r="S61" s="651"/>
      <c r="T61" s="651"/>
    </row>
    <row r="62" spans="1:20" ht="12" customHeight="1" x14ac:dyDescent="0.2">
      <c r="A62" s="651"/>
      <c r="B62" s="46"/>
      <c r="C62" s="148"/>
      <c r="D62" s="148"/>
      <c r="E62" s="148"/>
      <c r="F62" s="148"/>
      <c r="G62" s="148"/>
      <c r="H62" s="8"/>
      <c r="I62" s="889"/>
      <c r="J62" s="230"/>
      <c r="K62" s="230"/>
      <c r="L62" s="123"/>
      <c r="M62" s="651"/>
      <c r="N62" s="651"/>
      <c r="O62" s="651"/>
      <c r="P62" s="651"/>
      <c r="Q62" s="651"/>
      <c r="R62" s="651"/>
      <c r="S62" s="651"/>
      <c r="T62" s="651"/>
    </row>
    <row r="63" spans="1:20" ht="15" customHeight="1" x14ac:dyDescent="0.25">
      <c r="A63" s="1412" t="s">
        <v>773</v>
      </c>
      <c r="B63" s="1413"/>
      <c r="C63" s="653" t="s">
        <v>5</v>
      </c>
      <c r="D63" s="653" t="s">
        <v>6</v>
      </c>
      <c r="E63" s="653" t="s">
        <v>7</v>
      </c>
      <c r="F63" s="653" t="s">
        <v>8</v>
      </c>
      <c r="G63" s="653" t="s">
        <v>9</v>
      </c>
      <c r="H63" s="229" t="s">
        <v>63</v>
      </c>
      <c r="I63" s="889"/>
      <c r="J63" s="230"/>
      <c r="K63" s="230"/>
      <c r="L63" s="123"/>
      <c r="M63" s="651"/>
      <c r="N63" s="651"/>
      <c r="O63" s="651"/>
      <c r="P63" s="651"/>
      <c r="Q63" s="651"/>
      <c r="R63" s="651"/>
      <c r="S63" s="651"/>
      <c r="T63" s="651"/>
    </row>
    <row r="64" spans="1:20" ht="12" customHeight="1" x14ac:dyDescent="0.2">
      <c r="A64" s="315" t="s">
        <v>713</v>
      </c>
      <c r="B64" s="185" t="s">
        <v>714</v>
      </c>
      <c r="C64" s="693">
        <v>43</v>
      </c>
      <c r="D64" s="693">
        <v>52</v>
      </c>
      <c r="E64" s="693">
        <v>43</v>
      </c>
      <c r="F64" s="693">
        <v>10</v>
      </c>
      <c r="G64" s="693">
        <v>2</v>
      </c>
      <c r="H64" s="35"/>
      <c r="I64" s="889" t="s">
        <v>81</v>
      </c>
      <c r="J64" s="230">
        <f t="shared" ref="J64:J69" si="62">IF(I64="*",G64,0)</f>
        <v>2</v>
      </c>
      <c r="K64" s="230">
        <f t="shared" ref="K64:K69" si="63">IF(I64="**",G64,0)</f>
        <v>0</v>
      </c>
      <c r="L64" s="123"/>
      <c r="M64" s="651"/>
      <c r="N64" s="651"/>
      <c r="O64" s="651"/>
      <c r="P64" s="651"/>
      <c r="Q64" s="651"/>
      <c r="R64" s="651"/>
      <c r="S64" s="651"/>
      <c r="T64" s="651"/>
    </row>
    <row r="65" spans="1:20" ht="15.75" customHeight="1" x14ac:dyDescent="0.2">
      <c r="A65" s="315" t="s">
        <v>715</v>
      </c>
      <c r="B65" s="185" t="s">
        <v>166</v>
      </c>
      <c r="C65" s="693">
        <v>49</v>
      </c>
      <c r="D65" s="693">
        <v>44</v>
      </c>
      <c r="E65" s="693">
        <v>43</v>
      </c>
      <c r="F65" s="693">
        <v>22</v>
      </c>
      <c r="G65" s="693">
        <v>2</v>
      </c>
      <c r="H65" s="315">
        <v>5</v>
      </c>
      <c r="I65" s="889" t="s">
        <v>81</v>
      </c>
      <c r="J65" s="230">
        <f t="shared" si="62"/>
        <v>2</v>
      </c>
      <c r="K65" s="230">
        <f t="shared" si="63"/>
        <v>0</v>
      </c>
      <c r="L65" s="123"/>
      <c r="M65" s="651"/>
      <c r="N65" s="651"/>
      <c r="O65" s="651"/>
      <c r="P65" s="651"/>
      <c r="Q65" s="651"/>
      <c r="R65" s="651"/>
      <c r="S65" s="651"/>
      <c r="T65" s="651"/>
    </row>
    <row r="66" spans="1:20" ht="15.75" customHeight="1" x14ac:dyDescent="0.2">
      <c r="A66" s="315" t="s">
        <v>716</v>
      </c>
      <c r="B66" s="185" t="s">
        <v>717</v>
      </c>
      <c r="C66" s="693">
        <v>53</v>
      </c>
      <c r="D66" s="693">
        <v>50</v>
      </c>
      <c r="E66" s="693">
        <v>38</v>
      </c>
      <c r="F66" s="693">
        <v>17</v>
      </c>
      <c r="G66" s="693">
        <v>2</v>
      </c>
      <c r="H66" s="315">
        <v>5</v>
      </c>
      <c r="I66" s="889" t="s">
        <v>81</v>
      </c>
      <c r="J66" s="230">
        <f t="shared" si="62"/>
        <v>2</v>
      </c>
      <c r="K66" s="230">
        <f t="shared" si="63"/>
        <v>0</v>
      </c>
      <c r="L66" s="123"/>
      <c r="M66" s="651"/>
      <c r="N66" s="651"/>
      <c r="O66" s="651"/>
      <c r="P66" s="651"/>
      <c r="Q66" s="651"/>
      <c r="R66" s="651"/>
      <c r="S66" s="651"/>
      <c r="T66" s="651"/>
    </row>
    <row r="67" spans="1:20" ht="12.75" customHeight="1" x14ac:dyDescent="0.2">
      <c r="A67" s="315" t="s">
        <v>718</v>
      </c>
      <c r="B67" s="185" t="s">
        <v>719</v>
      </c>
      <c r="C67" s="693">
        <v>58</v>
      </c>
      <c r="D67" s="693">
        <v>46</v>
      </c>
      <c r="E67" s="693">
        <v>42</v>
      </c>
      <c r="F67" s="693">
        <v>5</v>
      </c>
      <c r="G67" s="693">
        <v>2</v>
      </c>
      <c r="H67" s="35"/>
      <c r="I67" s="889" t="s">
        <v>81</v>
      </c>
      <c r="J67" s="230">
        <f t="shared" si="62"/>
        <v>2</v>
      </c>
      <c r="K67" s="230">
        <f t="shared" si="63"/>
        <v>0</v>
      </c>
      <c r="L67" s="123"/>
      <c r="M67" s="651"/>
      <c r="N67" s="651"/>
      <c r="O67" s="651"/>
      <c r="P67" s="651"/>
      <c r="Q67" s="651"/>
      <c r="R67" s="651"/>
      <c r="S67" s="651"/>
      <c r="T67" s="651"/>
    </row>
    <row r="68" spans="1:20" ht="12.75" customHeight="1" x14ac:dyDescent="0.2">
      <c r="A68" s="907" t="s">
        <v>160</v>
      </c>
      <c r="B68" s="185" t="s">
        <v>161</v>
      </c>
      <c r="C68" s="693">
        <v>45</v>
      </c>
      <c r="D68" s="693">
        <v>15</v>
      </c>
      <c r="E68" s="693">
        <v>40</v>
      </c>
      <c r="F68" s="693">
        <v>13</v>
      </c>
      <c r="G68" s="693">
        <v>2</v>
      </c>
      <c r="H68" s="35"/>
      <c r="I68" s="889" t="s">
        <v>81</v>
      </c>
      <c r="J68" s="230">
        <f t="shared" si="62"/>
        <v>2</v>
      </c>
      <c r="K68" s="230">
        <f t="shared" si="63"/>
        <v>0</v>
      </c>
      <c r="L68" s="123"/>
      <c r="M68" s="651"/>
      <c r="N68" s="651"/>
      <c r="O68" s="651"/>
      <c r="P68" s="651"/>
      <c r="Q68" s="651"/>
      <c r="R68" s="651"/>
      <c r="S68" s="651"/>
      <c r="T68" s="651"/>
    </row>
    <row r="69" spans="1:20" ht="12.75" customHeight="1" x14ac:dyDescent="0.2">
      <c r="A69" s="651"/>
      <c r="B69" s="185" t="s">
        <v>162</v>
      </c>
      <c r="C69" s="693">
        <v>16</v>
      </c>
      <c r="D69" s="693">
        <v>8</v>
      </c>
      <c r="E69" s="693">
        <v>13</v>
      </c>
      <c r="F69" s="693">
        <v>3</v>
      </c>
      <c r="G69" s="693">
        <v>2</v>
      </c>
      <c r="H69" s="35"/>
      <c r="I69" s="889" t="s">
        <v>81</v>
      </c>
      <c r="J69" s="230">
        <f t="shared" si="62"/>
        <v>2</v>
      </c>
      <c r="K69" s="230">
        <f t="shared" si="63"/>
        <v>0</v>
      </c>
      <c r="L69" s="123"/>
      <c r="M69" s="651"/>
      <c r="N69" s="651"/>
      <c r="O69" s="651"/>
      <c r="P69" s="651"/>
      <c r="Q69" s="651"/>
      <c r="R69" s="651"/>
      <c r="S69" s="651"/>
      <c r="T69" s="651"/>
    </row>
    <row r="70" spans="1:20" ht="12.75" customHeight="1" x14ac:dyDescent="0.2">
      <c r="A70" s="651"/>
      <c r="B70" s="228" t="s">
        <v>774</v>
      </c>
      <c r="C70" s="16">
        <f t="shared" ref="C70:H70" si="64">SUM(C64:C69)</f>
        <v>264</v>
      </c>
      <c r="D70" s="16">
        <f t="shared" si="64"/>
        <v>215</v>
      </c>
      <c r="E70" s="16">
        <f t="shared" si="64"/>
        <v>219</v>
      </c>
      <c r="F70" s="16">
        <f t="shared" si="64"/>
        <v>70</v>
      </c>
      <c r="G70" s="16">
        <f t="shared" si="64"/>
        <v>12</v>
      </c>
      <c r="H70" s="16">
        <f t="shared" si="64"/>
        <v>10</v>
      </c>
      <c r="I70" s="889"/>
      <c r="J70" s="230">
        <f t="shared" ref="J70:K70" si="65">SUM(J10:J69)</f>
        <v>22</v>
      </c>
      <c r="K70" s="230">
        <f t="shared" si="65"/>
        <v>111</v>
      </c>
      <c r="L70" s="123"/>
      <c r="M70" s="651"/>
      <c r="N70" s="651"/>
      <c r="O70" s="651"/>
      <c r="P70" s="651"/>
      <c r="Q70" s="651"/>
      <c r="R70" s="651"/>
      <c r="S70" s="651"/>
      <c r="T70" s="651"/>
    </row>
    <row r="71" spans="1:20" ht="12.75" customHeight="1" x14ac:dyDescent="0.2">
      <c r="A71" s="651"/>
      <c r="B71" s="651"/>
      <c r="C71" s="8"/>
      <c r="D71" s="8"/>
      <c r="E71" s="8"/>
      <c r="F71" s="8"/>
      <c r="G71" s="148"/>
      <c r="H71" s="8"/>
      <c r="I71" s="1"/>
      <c r="J71" s="1"/>
      <c r="K71" s="193"/>
      <c r="L71" s="193"/>
      <c r="M71" s="651"/>
      <c r="N71" s="651"/>
      <c r="O71" s="651"/>
      <c r="P71" s="651"/>
      <c r="Q71" s="651"/>
      <c r="R71" s="651"/>
      <c r="S71" s="651"/>
      <c r="T71" s="651"/>
    </row>
    <row r="72" spans="1:20" ht="15" customHeight="1" x14ac:dyDescent="0.25">
      <c r="A72" s="1412" t="s">
        <v>491</v>
      </c>
      <c r="B72" s="1413"/>
      <c r="C72" s="653" t="s">
        <v>5</v>
      </c>
      <c r="D72" s="653" t="s">
        <v>178</v>
      </c>
      <c r="E72" s="653" t="s">
        <v>179</v>
      </c>
      <c r="F72" s="653" t="s">
        <v>7</v>
      </c>
      <c r="G72" s="653" t="s">
        <v>8</v>
      </c>
      <c r="H72" s="16" t="s">
        <v>9</v>
      </c>
      <c r="I72" s="16" t="s">
        <v>63</v>
      </c>
      <c r="J72" s="889"/>
      <c r="K72" s="123"/>
      <c r="L72" s="123"/>
      <c r="M72" s="10"/>
      <c r="N72" s="10"/>
      <c r="O72" s="10"/>
      <c r="P72" s="651"/>
      <c r="Q72" s="651"/>
      <c r="R72" s="651"/>
      <c r="S72" s="651"/>
      <c r="T72" s="651"/>
    </row>
    <row r="73" spans="1:20" ht="15" customHeight="1" x14ac:dyDescent="0.25">
      <c r="A73" s="315" t="s">
        <v>492</v>
      </c>
      <c r="B73" s="185" t="s">
        <v>214</v>
      </c>
      <c r="C73" s="316">
        <v>41</v>
      </c>
      <c r="D73" s="316">
        <v>22</v>
      </c>
      <c r="E73" s="316"/>
      <c r="F73" s="316">
        <v>51</v>
      </c>
      <c r="G73" s="316">
        <v>45</v>
      </c>
      <c r="H73" s="316">
        <v>19</v>
      </c>
      <c r="I73" s="125"/>
      <c r="J73" s="889" t="s">
        <v>81</v>
      </c>
      <c r="K73" s="152"/>
      <c r="L73" s="123"/>
      <c r="M73" s="10"/>
      <c r="N73" s="10"/>
      <c r="O73" s="10"/>
      <c r="P73" s="651"/>
      <c r="Q73" s="651"/>
      <c r="R73" s="651"/>
      <c r="S73" s="651"/>
      <c r="T73" s="651"/>
    </row>
    <row r="74" spans="1:20" ht="14.25" customHeight="1" x14ac:dyDescent="0.25">
      <c r="A74" s="315" t="s">
        <v>494</v>
      </c>
      <c r="B74" s="185" t="s">
        <v>183</v>
      </c>
      <c r="C74" s="316"/>
      <c r="D74" s="316"/>
      <c r="E74" s="316">
        <v>50</v>
      </c>
      <c r="F74" s="316"/>
      <c r="G74" s="316"/>
      <c r="H74" s="316"/>
      <c r="I74" s="125"/>
      <c r="J74" s="889"/>
      <c r="K74" s="152"/>
      <c r="L74" s="123"/>
      <c r="M74" s="10"/>
      <c r="N74" s="10"/>
      <c r="O74" s="10"/>
      <c r="P74" s="651"/>
      <c r="Q74" s="651"/>
      <c r="R74" s="651"/>
      <c r="S74" s="651"/>
      <c r="T74" s="651"/>
    </row>
    <row r="75" spans="1:20" ht="14.25" customHeight="1" x14ac:dyDescent="0.25">
      <c r="A75" s="315" t="s">
        <v>495</v>
      </c>
      <c r="B75" s="185" t="s">
        <v>185</v>
      </c>
      <c r="C75" s="316">
        <v>146</v>
      </c>
      <c r="D75" s="316">
        <v>38</v>
      </c>
      <c r="E75" s="316"/>
      <c r="F75" s="316">
        <v>62</v>
      </c>
      <c r="G75" s="316">
        <v>9</v>
      </c>
      <c r="H75" s="316">
        <v>9</v>
      </c>
      <c r="I75" s="125"/>
      <c r="J75" s="889" t="s">
        <v>81</v>
      </c>
      <c r="K75" s="152"/>
      <c r="L75" s="123"/>
      <c r="M75" s="124"/>
      <c r="N75" s="10"/>
      <c r="O75" s="10"/>
      <c r="P75" s="651"/>
      <c r="Q75" s="651"/>
      <c r="R75" s="651"/>
      <c r="S75" s="651"/>
      <c r="T75" s="651"/>
    </row>
    <row r="76" spans="1:20" ht="14.25" customHeight="1" x14ac:dyDescent="0.25">
      <c r="A76" s="315" t="s">
        <v>775</v>
      </c>
      <c r="B76" s="185" t="s">
        <v>776</v>
      </c>
      <c r="C76" s="316">
        <v>41</v>
      </c>
      <c r="D76" s="316">
        <v>31</v>
      </c>
      <c r="E76" s="316"/>
      <c r="F76" s="316">
        <v>40</v>
      </c>
      <c r="G76" s="316">
        <v>12</v>
      </c>
      <c r="H76" s="316">
        <v>10</v>
      </c>
      <c r="I76" s="125"/>
      <c r="J76" s="889" t="s">
        <v>81</v>
      </c>
      <c r="K76" s="152"/>
      <c r="L76" s="123"/>
      <c r="M76" s="124"/>
      <c r="N76" s="10"/>
      <c r="O76" s="10"/>
      <c r="P76" s="651"/>
      <c r="Q76" s="651"/>
      <c r="R76" s="651"/>
      <c r="S76" s="651"/>
      <c r="T76" s="651"/>
    </row>
    <row r="77" spans="1:20" ht="14.25" customHeight="1" x14ac:dyDescent="0.25">
      <c r="A77" s="315" t="s">
        <v>496</v>
      </c>
      <c r="B77" s="185" t="s">
        <v>212</v>
      </c>
      <c r="C77" s="702">
        <v>50</v>
      </c>
      <c r="D77" s="702">
        <v>20</v>
      </c>
      <c r="E77" s="702">
        <v>32</v>
      </c>
      <c r="F77" s="702">
        <v>27</v>
      </c>
      <c r="G77" s="316">
        <v>10</v>
      </c>
      <c r="H77" s="316">
        <v>3</v>
      </c>
      <c r="I77" s="125"/>
      <c r="J77" s="889" t="s">
        <v>81</v>
      </c>
      <c r="K77" s="152"/>
      <c r="L77" s="123"/>
      <c r="M77" s="124"/>
      <c r="N77" s="10"/>
      <c r="O77" s="10"/>
      <c r="P77" s="651"/>
      <c r="Q77" s="651"/>
      <c r="R77" s="651"/>
      <c r="S77" s="651"/>
      <c r="T77" s="651"/>
    </row>
    <row r="78" spans="1:20" ht="14.25" customHeight="1" x14ac:dyDescent="0.25">
      <c r="A78" s="315" t="s">
        <v>497</v>
      </c>
      <c r="B78" s="185" t="s">
        <v>194</v>
      </c>
      <c r="C78" s="316">
        <v>40</v>
      </c>
      <c r="D78" s="316">
        <v>16</v>
      </c>
      <c r="E78" s="316"/>
      <c r="F78" s="316">
        <v>22</v>
      </c>
      <c r="G78" s="316">
        <v>12</v>
      </c>
      <c r="H78" s="79"/>
      <c r="I78" s="232"/>
      <c r="J78" s="889"/>
      <c r="K78" s="152"/>
      <c r="L78" s="123"/>
      <c r="M78" s="124"/>
      <c r="N78" s="10"/>
      <c r="O78" s="10"/>
      <c r="P78" s="651"/>
      <c r="Q78" s="651"/>
      <c r="R78" s="651"/>
      <c r="S78" s="651"/>
      <c r="T78" s="651"/>
    </row>
    <row r="79" spans="1:20" ht="14.25" customHeight="1" x14ac:dyDescent="0.25">
      <c r="A79" s="315" t="s">
        <v>754</v>
      </c>
      <c r="B79" s="185" t="s">
        <v>499</v>
      </c>
      <c r="C79" s="702"/>
      <c r="D79" s="702"/>
      <c r="E79" s="702">
        <v>40</v>
      </c>
      <c r="F79" s="702"/>
      <c r="G79" s="316"/>
      <c r="H79" s="316"/>
      <c r="I79" s="125"/>
      <c r="J79" s="889"/>
      <c r="K79" s="152"/>
      <c r="L79" s="123"/>
      <c r="M79" s="124"/>
      <c r="N79" s="10"/>
      <c r="O79" s="10"/>
      <c r="P79" s="651"/>
      <c r="Q79" s="651"/>
      <c r="R79" s="651"/>
      <c r="S79" s="651"/>
      <c r="T79" s="651"/>
    </row>
    <row r="80" spans="1:20" ht="14.25" customHeight="1" x14ac:dyDescent="0.25">
      <c r="A80" s="315" t="s">
        <v>500</v>
      </c>
      <c r="B80" s="185" t="s">
        <v>228</v>
      </c>
      <c r="C80" s="702">
        <v>40</v>
      </c>
      <c r="D80" s="702">
        <v>8</v>
      </c>
      <c r="E80" s="702"/>
      <c r="F80" s="702">
        <v>12</v>
      </c>
      <c r="G80" s="316">
        <v>5</v>
      </c>
      <c r="H80" s="316">
        <v>5</v>
      </c>
      <c r="I80" s="125"/>
      <c r="J80" s="889" t="s">
        <v>81</v>
      </c>
      <c r="K80" s="152"/>
      <c r="L80" s="123"/>
      <c r="M80" s="124"/>
      <c r="N80" s="10"/>
      <c r="O80" s="10"/>
      <c r="P80" s="651"/>
      <c r="Q80" s="651"/>
      <c r="R80" s="651"/>
      <c r="S80" s="651"/>
      <c r="T80" s="651"/>
    </row>
    <row r="81" spans="1:20" ht="15" customHeight="1" x14ac:dyDescent="0.25">
      <c r="A81" s="315" t="s">
        <v>501</v>
      </c>
      <c r="B81" s="185" t="s">
        <v>216</v>
      </c>
      <c r="C81" s="316">
        <v>75</v>
      </c>
      <c r="D81" s="316">
        <v>60</v>
      </c>
      <c r="E81" s="316"/>
      <c r="F81" s="316">
        <v>75</v>
      </c>
      <c r="G81" s="316">
        <v>15</v>
      </c>
      <c r="H81" s="316">
        <v>3</v>
      </c>
      <c r="I81" s="125"/>
      <c r="J81" s="889" t="s">
        <v>81</v>
      </c>
      <c r="K81" s="152"/>
      <c r="L81" s="123"/>
      <c r="M81" s="124"/>
      <c r="N81" s="10"/>
      <c r="O81" s="10"/>
      <c r="P81" s="651"/>
      <c r="Q81" s="651"/>
      <c r="R81" s="651"/>
      <c r="S81" s="651"/>
      <c r="T81" s="651"/>
    </row>
    <row r="82" spans="1:20" ht="14.25" customHeight="1" x14ac:dyDescent="0.25">
      <c r="A82" s="315" t="s">
        <v>502</v>
      </c>
      <c r="B82" s="185" t="s">
        <v>218</v>
      </c>
      <c r="C82" s="316">
        <v>115</v>
      </c>
      <c r="D82" s="316">
        <v>15</v>
      </c>
      <c r="E82" s="316"/>
      <c r="F82" s="901">
        <v>15</v>
      </c>
      <c r="G82" s="316">
        <v>10</v>
      </c>
      <c r="H82" s="316"/>
      <c r="I82" s="125"/>
      <c r="J82" s="889"/>
      <c r="K82" s="152"/>
      <c r="L82" s="123"/>
      <c r="M82" s="124"/>
      <c r="N82" s="10"/>
      <c r="O82" s="10"/>
      <c r="P82" s="651"/>
      <c r="Q82" s="651"/>
      <c r="R82" s="651"/>
      <c r="S82" s="651"/>
      <c r="T82" s="651"/>
    </row>
    <row r="83" spans="1:20" ht="14.25" customHeight="1" x14ac:dyDescent="0.25">
      <c r="A83" s="315" t="s">
        <v>503</v>
      </c>
      <c r="B83" s="185" t="s">
        <v>220</v>
      </c>
      <c r="C83" s="316">
        <v>9</v>
      </c>
      <c r="D83" s="316">
        <v>6</v>
      </c>
      <c r="E83" s="316"/>
      <c r="F83" s="316">
        <v>9</v>
      </c>
      <c r="G83" s="316"/>
      <c r="H83" s="316"/>
      <c r="I83" s="125"/>
      <c r="J83" s="889"/>
      <c r="K83" s="152"/>
      <c r="L83" s="123"/>
      <c r="M83" s="124"/>
      <c r="N83" s="10"/>
      <c r="O83" s="10"/>
      <c r="P83" s="651"/>
      <c r="Q83" s="651"/>
      <c r="R83" s="651"/>
      <c r="S83" s="651"/>
      <c r="T83" s="651"/>
    </row>
    <row r="84" spans="1:20" ht="14.25" customHeight="1" x14ac:dyDescent="0.25">
      <c r="A84" s="315" t="s">
        <v>504</v>
      </c>
      <c r="B84" s="185" t="s">
        <v>222</v>
      </c>
      <c r="C84" s="316">
        <v>11</v>
      </c>
      <c r="D84" s="316">
        <v>17</v>
      </c>
      <c r="E84" s="316"/>
      <c r="F84" s="316">
        <v>11</v>
      </c>
      <c r="G84" s="316">
        <v>1</v>
      </c>
      <c r="H84" s="316">
        <v>1</v>
      </c>
      <c r="I84" s="125"/>
      <c r="J84" s="889" t="s">
        <v>81</v>
      </c>
      <c r="K84" s="152"/>
      <c r="L84" s="123"/>
      <c r="M84" s="124"/>
      <c r="N84" s="10"/>
      <c r="O84" s="10"/>
      <c r="P84" s="651"/>
      <c r="Q84" s="651"/>
      <c r="R84" s="651"/>
      <c r="S84" s="651"/>
      <c r="T84" s="651"/>
    </row>
    <row r="85" spans="1:20" ht="14.25" customHeight="1" x14ac:dyDescent="0.25">
      <c r="A85" s="315" t="s">
        <v>505</v>
      </c>
      <c r="B85" s="128" t="s">
        <v>224</v>
      </c>
      <c r="C85" s="316">
        <v>94</v>
      </c>
      <c r="D85" s="316">
        <v>114</v>
      </c>
      <c r="E85" s="316"/>
      <c r="F85" s="316">
        <v>80</v>
      </c>
      <c r="G85" s="316">
        <v>6</v>
      </c>
      <c r="H85" s="316"/>
      <c r="I85" s="125"/>
      <c r="J85" s="889"/>
      <c r="K85" s="152"/>
      <c r="L85" s="123"/>
      <c r="M85" s="124"/>
      <c r="N85" s="10"/>
      <c r="O85" s="10"/>
      <c r="P85" s="651"/>
      <c r="Q85" s="651"/>
      <c r="R85" s="651"/>
      <c r="S85" s="651"/>
      <c r="T85" s="651"/>
    </row>
    <row r="86" spans="1:20" ht="14.25" customHeight="1" x14ac:dyDescent="0.25">
      <c r="A86" s="315" t="s">
        <v>506</v>
      </c>
      <c r="B86" s="185" t="s">
        <v>200</v>
      </c>
      <c r="C86" s="316"/>
      <c r="D86" s="316"/>
      <c r="E86" s="316">
        <v>45</v>
      </c>
      <c r="F86" s="316"/>
      <c r="G86" s="316"/>
      <c r="H86" s="316"/>
      <c r="I86" s="125"/>
      <c r="J86" s="889"/>
      <c r="K86" s="152"/>
      <c r="L86" s="123"/>
      <c r="M86" s="124"/>
      <c r="N86" s="10"/>
      <c r="O86" s="10"/>
      <c r="P86" s="651"/>
      <c r="Q86" s="651"/>
      <c r="R86" s="651"/>
      <c r="S86" s="651"/>
      <c r="T86" s="651"/>
    </row>
    <row r="87" spans="1:20" ht="14.25" customHeight="1" x14ac:dyDescent="0.25">
      <c r="A87" s="315" t="s">
        <v>507</v>
      </c>
      <c r="B87" s="185" t="s">
        <v>190</v>
      </c>
      <c r="C87" s="316">
        <v>18</v>
      </c>
      <c r="D87" s="316">
        <v>8</v>
      </c>
      <c r="E87" s="316">
        <v>50</v>
      </c>
      <c r="F87" s="316">
        <v>10</v>
      </c>
      <c r="G87" s="316">
        <v>2</v>
      </c>
      <c r="H87" s="316">
        <v>2</v>
      </c>
      <c r="I87" s="125"/>
      <c r="J87" s="889" t="s">
        <v>81</v>
      </c>
      <c r="K87" s="152"/>
      <c r="L87" s="123"/>
      <c r="M87" s="124"/>
      <c r="N87" s="10"/>
      <c r="O87" s="10"/>
      <c r="P87" s="651"/>
      <c r="Q87" s="651"/>
      <c r="R87" s="651"/>
      <c r="S87" s="651"/>
      <c r="T87" s="651"/>
    </row>
    <row r="88" spans="1:20" ht="14.25" customHeight="1" x14ac:dyDescent="0.25">
      <c r="A88" s="315" t="s">
        <v>508</v>
      </c>
      <c r="B88" s="185" t="s">
        <v>202</v>
      </c>
      <c r="C88" s="316"/>
      <c r="D88" s="316"/>
      <c r="E88" s="316">
        <v>60</v>
      </c>
      <c r="F88" s="316"/>
      <c r="G88" s="316"/>
      <c r="H88" s="316"/>
      <c r="I88" s="125"/>
      <c r="J88" s="889"/>
      <c r="K88" s="152"/>
      <c r="L88" s="123"/>
      <c r="M88" s="124"/>
      <c r="N88" s="10"/>
      <c r="O88" s="10"/>
      <c r="P88" s="651"/>
      <c r="Q88" s="651"/>
      <c r="R88" s="651"/>
      <c r="S88" s="651"/>
      <c r="T88" s="651"/>
    </row>
    <row r="89" spans="1:20" ht="14.25" customHeight="1" x14ac:dyDescent="0.25">
      <c r="A89" s="315" t="s">
        <v>509</v>
      </c>
      <c r="B89" s="185" t="s">
        <v>204</v>
      </c>
      <c r="C89" s="316"/>
      <c r="D89" s="316"/>
      <c r="E89" s="316">
        <v>45</v>
      </c>
      <c r="F89" s="316"/>
      <c r="G89" s="316"/>
      <c r="H89" s="316"/>
      <c r="I89" s="125"/>
      <c r="J89" s="889"/>
      <c r="K89" s="152"/>
      <c r="L89" s="123"/>
      <c r="M89" s="124"/>
      <c r="N89" s="10"/>
      <c r="O89" s="10"/>
      <c r="P89" s="651"/>
      <c r="Q89" s="651"/>
      <c r="R89" s="651"/>
      <c r="S89" s="651"/>
      <c r="T89" s="651"/>
    </row>
    <row r="90" spans="1:20" ht="14.25" customHeight="1" x14ac:dyDescent="0.25">
      <c r="A90" s="315" t="s">
        <v>510</v>
      </c>
      <c r="B90" s="185" t="s">
        <v>230</v>
      </c>
      <c r="C90" s="316">
        <v>43</v>
      </c>
      <c r="D90" s="316">
        <v>27</v>
      </c>
      <c r="E90" s="316"/>
      <c r="F90" s="316">
        <v>44</v>
      </c>
      <c r="G90" s="316">
        <v>5</v>
      </c>
      <c r="H90" s="316">
        <v>6</v>
      </c>
      <c r="I90" s="125"/>
      <c r="J90" s="889" t="s">
        <v>81</v>
      </c>
      <c r="K90" s="152"/>
      <c r="L90" s="123"/>
      <c r="M90" s="124"/>
      <c r="N90" s="10"/>
      <c r="O90" s="10"/>
      <c r="P90" s="651"/>
      <c r="Q90" s="651"/>
      <c r="R90" s="651"/>
      <c r="S90" s="651"/>
      <c r="T90" s="651"/>
    </row>
    <row r="91" spans="1:20" ht="14.25" customHeight="1" x14ac:dyDescent="0.25">
      <c r="A91" s="315" t="s">
        <v>511</v>
      </c>
      <c r="B91" s="185" t="s">
        <v>512</v>
      </c>
      <c r="C91" s="316">
        <v>10</v>
      </c>
      <c r="D91" s="316">
        <v>12</v>
      </c>
      <c r="E91" s="316"/>
      <c r="F91" s="316">
        <v>10</v>
      </c>
      <c r="G91" s="316"/>
      <c r="H91" s="316"/>
      <c r="I91" s="125"/>
      <c r="J91" s="889"/>
      <c r="K91" s="152"/>
      <c r="L91" s="123"/>
      <c r="M91" s="124"/>
      <c r="N91" s="10"/>
      <c r="O91" s="10"/>
      <c r="P91" s="651"/>
      <c r="Q91" s="651"/>
      <c r="R91" s="651"/>
      <c r="S91" s="651"/>
      <c r="T91" s="651"/>
    </row>
    <row r="92" spans="1:20" ht="14.25" customHeight="1" x14ac:dyDescent="0.25">
      <c r="A92" s="315" t="s">
        <v>513</v>
      </c>
      <c r="B92" s="185" t="s">
        <v>232</v>
      </c>
      <c r="C92" s="316">
        <v>10</v>
      </c>
      <c r="D92" s="316"/>
      <c r="E92" s="316">
        <v>60</v>
      </c>
      <c r="F92" s="316">
        <v>5</v>
      </c>
      <c r="G92" s="316"/>
      <c r="H92" s="316"/>
      <c r="I92" s="125"/>
      <c r="J92" s="889"/>
      <c r="K92" s="152"/>
      <c r="L92" s="123"/>
      <c r="M92" s="124"/>
      <c r="N92" s="10"/>
      <c r="O92" s="10"/>
      <c r="P92" s="651"/>
      <c r="Q92" s="651"/>
      <c r="R92" s="651"/>
      <c r="S92" s="651"/>
      <c r="T92" s="651"/>
    </row>
    <row r="93" spans="1:20" ht="14.25" customHeight="1" x14ac:dyDescent="0.25">
      <c r="A93" s="315" t="s">
        <v>137</v>
      </c>
      <c r="B93" s="185" t="s">
        <v>138</v>
      </c>
      <c r="C93" s="316">
        <v>3</v>
      </c>
      <c r="D93" s="316"/>
      <c r="E93" s="316">
        <v>60</v>
      </c>
      <c r="F93" s="316"/>
      <c r="G93" s="316"/>
      <c r="H93" s="316"/>
      <c r="I93" s="125"/>
      <c r="J93" s="889"/>
      <c r="K93" s="152"/>
      <c r="L93" s="123"/>
      <c r="M93" s="124"/>
      <c r="N93" s="10"/>
      <c r="O93" s="10"/>
      <c r="P93" s="651"/>
      <c r="Q93" s="651"/>
      <c r="R93" s="651"/>
      <c r="S93" s="651"/>
      <c r="T93" s="651"/>
    </row>
    <row r="94" spans="1:20" ht="14.25" customHeight="1" x14ac:dyDescent="0.25">
      <c r="A94" s="315" t="s">
        <v>514</v>
      </c>
      <c r="B94" s="185" t="s">
        <v>515</v>
      </c>
      <c r="C94" s="316">
        <v>42</v>
      </c>
      <c r="D94" s="316">
        <v>18</v>
      </c>
      <c r="E94" s="316"/>
      <c r="F94" s="316">
        <v>40</v>
      </c>
      <c r="G94" s="316">
        <v>12</v>
      </c>
      <c r="H94" s="316">
        <v>3</v>
      </c>
      <c r="I94" s="125"/>
      <c r="J94" s="889" t="s">
        <v>81</v>
      </c>
      <c r="K94" s="152"/>
      <c r="L94" s="123"/>
      <c r="M94" s="124"/>
      <c r="N94" s="10"/>
      <c r="O94" s="10"/>
      <c r="P94" s="651"/>
      <c r="Q94" s="651"/>
      <c r="R94" s="651"/>
      <c r="S94" s="651"/>
      <c r="T94" s="651"/>
    </row>
    <row r="95" spans="1:20" ht="14.25" customHeight="1" x14ac:dyDescent="0.25">
      <c r="A95" s="315" t="s">
        <v>800</v>
      </c>
      <c r="B95" s="185" t="s">
        <v>515</v>
      </c>
      <c r="C95" s="316">
        <v>10</v>
      </c>
      <c r="D95" s="316">
        <v>10</v>
      </c>
      <c r="E95" s="316"/>
      <c r="F95" s="316">
        <v>15</v>
      </c>
      <c r="G95" s="316">
        <v>3</v>
      </c>
      <c r="H95" s="316">
        <v>1</v>
      </c>
      <c r="I95" s="125"/>
      <c r="J95" s="889" t="s">
        <v>81</v>
      </c>
      <c r="K95" s="152"/>
      <c r="L95" s="123"/>
      <c r="M95" s="124"/>
      <c r="N95" s="10"/>
      <c r="O95" s="10"/>
      <c r="P95" s="651"/>
      <c r="Q95" s="651"/>
      <c r="R95" s="651"/>
      <c r="S95" s="651"/>
      <c r="T95" s="651"/>
    </row>
    <row r="96" spans="1:20" ht="14.25" customHeight="1" x14ac:dyDescent="0.25">
      <c r="A96" s="315" t="s">
        <v>517</v>
      </c>
      <c r="B96" s="128" t="s">
        <v>208</v>
      </c>
      <c r="C96" s="316">
        <v>10</v>
      </c>
      <c r="D96" s="316">
        <v>10</v>
      </c>
      <c r="E96" s="316"/>
      <c r="F96" s="901">
        <v>10</v>
      </c>
      <c r="G96" s="316"/>
      <c r="H96" s="316"/>
      <c r="I96" s="125"/>
      <c r="J96" s="889"/>
      <c r="K96" s="152"/>
      <c r="L96" s="123"/>
      <c r="M96" s="124"/>
      <c r="N96" s="10"/>
      <c r="O96" s="10"/>
      <c r="P96" s="651"/>
      <c r="Q96" s="651"/>
      <c r="R96" s="651"/>
      <c r="S96" s="651"/>
      <c r="T96" s="651"/>
    </row>
    <row r="97" spans="1:26" ht="14.25" customHeight="1" x14ac:dyDescent="0.25">
      <c r="A97" s="315" t="s">
        <v>518</v>
      </c>
      <c r="B97" s="185" t="s">
        <v>226</v>
      </c>
      <c r="C97" s="316">
        <v>55</v>
      </c>
      <c r="D97" s="316">
        <v>28</v>
      </c>
      <c r="E97" s="316"/>
      <c r="F97" s="901">
        <v>58</v>
      </c>
      <c r="G97" s="316">
        <v>5</v>
      </c>
      <c r="H97" s="316">
        <v>2</v>
      </c>
      <c r="I97" s="232">
        <v>2</v>
      </c>
      <c r="J97" s="889" t="s">
        <v>81</v>
      </c>
      <c r="K97" s="152"/>
      <c r="L97" s="123"/>
      <c r="M97" s="124"/>
      <c r="N97" s="10"/>
      <c r="O97" s="10"/>
      <c r="P97" s="651"/>
      <c r="Q97" s="651"/>
      <c r="R97" s="651"/>
      <c r="S97" s="651"/>
      <c r="T97" s="651"/>
    </row>
    <row r="98" spans="1:26" ht="14.25" customHeight="1" x14ac:dyDescent="0.25">
      <c r="A98" s="315" t="s">
        <v>519</v>
      </c>
      <c r="B98" s="185" t="s">
        <v>210</v>
      </c>
      <c r="C98" s="316">
        <v>31</v>
      </c>
      <c r="D98" s="316">
        <v>15</v>
      </c>
      <c r="E98" s="316">
        <v>18</v>
      </c>
      <c r="F98" s="901">
        <v>24</v>
      </c>
      <c r="G98" s="316">
        <v>8</v>
      </c>
      <c r="H98" s="316">
        <v>4</v>
      </c>
      <c r="I98" s="125"/>
      <c r="J98" s="889" t="s">
        <v>81</v>
      </c>
      <c r="K98" s="152"/>
      <c r="L98" s="123"/>
      <c r="M98" s="124"/>
      <c r="N98" s="10"/>
      <c r="O98" s="10"/>
      <c r="P98" s="651"/>
      <c r="Q98" s="651"/>
      <c r="R98" s="651"/>
      <c r="S98" s="651"/>
      <c r="T98" s="651"/>
    </row>
    <row r="99" spans="1:26" ht="14.25" customHeight="1" x14ac:dyDescent="0.25">
      <c r="A99" s="315" t="s">
        <v>520</v>
      </c>
      <c r="B99" s="185" t="s">
        <v>206</v>
      </c>
      <c r="C99" s="316"/>
      <c r="D99" s="316"/>
      <c r="E99" s="316">
        <v>45</v>
      </c>
      <c r="F99" s="316"/>
      <c r="G99" s="316"/>
      <c r="H99" s="316"/>
      <c r="I99" s="125"/>
      <c r="J99" s="889"/>
      <c r="K99" s="152"/>
      <c r="L99" s="123"/>
      <c r="M99" s="124"/>
      <c r="N99" s="10"/>
      <c r="O99" s="10"/>
      <c r="P99" s="651"/>
      <c r="Q99" s="651"/>
      <c r="R99" s="651"/>
      <c r="S99" s="651"/>
      <c r="T99" s="651"/>
    </row>
    <row r="100" spans="1:26" ht="14.25" customHeight="1" x14ac:dyDescent="0.25">
      <c r="A100" s="315" t="s">
        <v>521</v>
      </c>
      <c r="B100" s="185" t="s">
        <v>192</v>
      </c>
      <c r="C100" s="316"/>
      <c r="D100" s="316"/>
      <c r="E100" s="316">
        <v>50</v>
      </c>
      <c r="F100" s="316"/>
      <c r="G100" s="316"/>
      <c r="H100" s="316"/>
      <c r="I100" s="125"/>
      <c r="J100" s="889"/>
      <c r="K100" s="152"/>
      <c r="L100" s="123"/>
      <c r="M100" s="124"/>
      <c r="N100" s="10"/>
      <c r="O100" s="10"/>
      <c r="P100" s="651"/>
      <c r="Q100" s="651"/>
      <c r="R100" s="651"/>
      <c r="S100" s="651"/>
      <c r="T100" s="651"/>
    </row>
    <row r="101" spans="1:26" ht="14.25" customHeight="1" x14ac:dyDescent="0.25">
      <c r="A101" s="315" t="s">
        <v>522</v>
      </c>
      <c r="B101" s="185" t="s">
        <v>198</v>
      </c>
      <c r="C101" s="316">
        <v>15</v>
      </c>
      <c r="D101" s="316">
        <v>17</v>
      </c>
      <c r="E101" s="316"/>
      <c r="F101" s="316">
        <v>17</v>
      </c>
      <c r="G101" s="316"/>
      <c r="H101" s="316"/>
      <c r="I101" s="232"/>
      <c r="J101" s="877"/>
      <c r="K101" s="598"/>
      <c r="L101" s="877"/>
      <c r="M101" s="10"/>
      <c r="N101" s="10"/>
      <c r="O101" s="10"/>
      <c r="P101" s="651"/>
      <c r="Q101" s="651"/>
      <c r="R101" s="651"/>
      <c r="S101" s="651"/>
      <c r="T101" s="651"/>
      <c r="U101" s="651"/>
      <c r="V101" s="651"/>
      <c r="W101" s="651"/>
      <c r="X101" s="651"/>
      <c r="Y101" s="651"/>
      <c r="Z101" s="651"/>
    </row>
    <row r="102" spans="1:26" ht="14.25" customHeight="1" x14ac:dyDescent="0.25">
      <c r="A102" s="315" t="s">
        <v>523</v>
      </c>
      <c r="B102" s="185" t="s">
        <v>720</v>
      </c>
      <c r="C102" s="316">
        <v>30</v>
      </c>
      <c r="D102" s="316">
        <v>30</v>
      </c>
      <c r="E102" s="316"/>
      <c r="F102" s="316">
        <v>35</v>
      </c>
      <c r="G102" s="316">
        <v>0</v>
      </c>
      <c r="H102" s="316">
        <v>6</v>
      </c>
      <c r="I102" s="125"/>
      <c r="J102" s="889" t="s">
        <v>81</v>
      </c>
      <c r="K102" s="152"/>
      <c r="L102" s="123"/>
      <c r="M102" s="124"/>
      <c r="N102" s="10"/>
      <c r="O102" s="10"/>
      <c r="P102" s="651"/>
      <c r="Q102" s="651"/>
      <c r="R102" s="651"/>
      <c r="S102" s="651"/>
      <c r="T102" s="651"/>
    </row>
    <row r="103" spans="1:26" ht="14.25" customHeight="1" x14ac:dyDescent="0.25">
      <c r="A103" s="315" t="s">
        <v>524</v>
      </c>
      <c r="B103" s="185" t="s">
        <v>196</v>
      </c>
      <c r="C103" s="316">
        <v>46</v>
      </c>
      <c r="D103" s="316">
        <v>21</v>
      </c>
      <c r="E103" s="316"/>
      <c r="F103" s="316">
        <v>36</v>
      </c>
      <c r="G103" s="316"/>
      <c r="H103" s="316">
        <v>3</v>
      </c>
      <c r="I103" s="125"/>
      <c r="J103" s="889"/>
      <c r="K103" s="152"/>
      <c r="L103" s="123"/>
      <c r="M103" s="124"/>
      <c r="N103" s="10"/>
      <c r="O103" s="10"/>
      <c r="P103" s="651"/>
      <c r="Q103" s="651"/>
      <c r="R103" s="651"/>
      <c r="S103" s="651"/>
      <c r="T103" s="651"/>
    </row>
    <row r="104" spans="1:26" ht="14.25" customHeight="1" x14ac:dyDescent="0.25">
      <c r="A104" s="315" t="s">
        <v>525</v>
      </c>
      <c r="B104" s="185" t="s">
        <v>241</v>
      </c>
      <c r="C104" s="316">
        <v>135</v>
      </c>
      <c r="D104" s="316">
        <v>53</v>
      </c>
      <c r="E104" s="316"/>
      <c r="F104" s="316">
        <v>104</v>
      </c>
      <c r="G104" s="316">
        <v>10</v>
      </c>
      <c r="H104" s="316">
        <v>2</v>
      </c>
      <c r="I104" s="125"/>
      <c r="J104" s="889" t="s">
        <v>81</v>
      </c>
      <c r="K104" s="152"/>
      <c r="L104" s="123"/>
      <c r="M104" s="124"/>
      <c r="N104" s="10"/>
      <c r="O104" s="10"/>
      <c r="P104" s="651"/>
      <c r="Q104" s="651"/>
      <c r="R104" s="651"/>
      <c r="S104" s="651"/>
      <c r="T104" s="651"/>
    </row>
    <row r="105" spans="1:26" ht="14.25" customHeight="1" x14ac:dyDescent="0.25">
      <c r="A105" s="315" t="s">
        <v>526</v>
      </c>
      <c r="B105" s="185" t="s">
        <v>243</v>
      </c>
      <c r="C105" s="316">
        <v>28</v>
      </c>
      <c r="D105" s="316">
        <v>27</v>
      </c>
      <c r="E105" s="316">
        <v>97</v>
      </c>
      <c r="F105" s="316">
        <v>26</v>
      </c>
      <c r="G105" s="316"/>
      <c r="H105" s="316"/>
      <c r="I105" s="125"/>
      <c r="J105" s="889"/>
      <c r="K105" s="152"/>
      <c r="L105" s="123"/>
      <c r="M105" s="124"/>
      <c r="N105" s="10"/>
      <c r="O105" s="10"/>
      <c r="P105" s="651"/>
      <c r="Q105" s="651"/>
      <c r="R105" s="651"/>
      <c r="S105" s="651"/>
      <c r="T105" s="651"/>
    </row>
    <row r="106" spans="1:26" ht="14.25" customHeight="1" x14ac:dyDescent="0.25">
      <c r="A106" s="315" t="s">
        <v>777</v>
      </c>
      <c r="B106" s="185" t="s">
        <v>778</v>
      </c>
      <c r="C106" s="316">
        <v>45</v>
      </c>
      <c r="D106" s="316">
        <v>20</v>
      </c>
      <c r="E106" s="316"/>
      <c r="F106" s="316">
        <v>30</v>
      </c>
      <c r="G106" s="316">
        <v>2</v>
      </c>
      <c r="H106" s="316">
        <v>2</v>
      </c>
      <c r="I106" s="125"/>
      <c r="J106" s="889" t="s">
        <v>81</v>
      </c>
      <c r="K106" s="152"/>
      <c r="L106" s="123"/>
      <c r="M106" s="124"/>
      <c r="N106" s="10"/>
      <c r="O106" s="10"/>
      <c r="P106" s="651"/>
      <c r="Q106" s="651"/>
      <c r="R106" s="651"/>
      <c r="S106" s="651"/>
      <c r="T106" s="651"/>
    </row>
    <row r="107" spans="1:26" ht="14.25" customHeight="1" x14ac:dyDescent="0.25">
      <c r="A107" s="315" t="s">
        <v>244</v>
      </c>
      <c r="B107" s="185" t="s">
        <v>527</v>
      </c>
      <c r="C107" s="316">
        <v>36</v>
      </c>
      <c r="D107" s="316">
        <v>26</v>
      </c>
      <c r="E107" s="316"/>
      <c r="F107" s="316">
        <v>48</v>
      </c>
      <c r="G107" s="316">
        <v>21</v>
      </c>
      <c r="H107" s="316">
        <v>21</v>
      </c>
      <c r="I107" s="125"/>
      <c r="J107" s="889" t="s">
        <v>81</v>
      </c>
      <c r="K107" s="152"/>
      <c r="L107" s="123"/>
      <c r="M107" s="124"/>
      <c r="N107" s="10"/>
      <c r="O107" s="10"/>
      <c r="P107" s="651"/>
      <c r="Q107" s="651"/>
      <c r="R107" s="651"/>
      <c r="S107" s="651"/>
      <c r="T107" s="651"/>
    </row>
    <row r="108" spans="1:26" ht="12.75" customHeight="1" x14ac:dyDescent="0.2">
      <c r="A108" s="315"/>
      <c r="B108" s="228" t="s">
        <v>245</v>
      </c>
      <c r="C108" s="132">
        <f t="shared" ref="C108:I108" si="66">SUM(C73:C107)</f>
        <v>1229</v>
      </c>
      <c r="D108" s="132">
        <f t="shared" si="66"/>
        <v>669</v>
      </c>
      <c r="E108" s="132">
        <f t="shared" si="66"/>
        <v>652</v>
      </c>
      <c r="F108" s="132">
        <f t="shared" si="66"/>
        <v>916</v>
      </c>
      <c r="G108" s="132">
        <f t="shared" si="66"/>
        <v>193</v>
      </c>
      <c r="H108" s="132">
        <f t="shared" si="66"/>
        <v>102</v>
      </c>
      <c r="I108" s="132">
        <f t="shared" si="66"/>
        <v>2</v>
      </c>
      <c r="J108" s="105"/>
      <c r="K108" s="134"/>
      <c r="L108" s="134"/>
      <c r="M108" s="10"/>
      <c r="N108" s="10"/>
      <c r="O108" s="10"/>
      <c r="P108" s="651"/>
      <c r="Q108" s="651"/>
      <c r="R108" s="651"/>
      <c r="S108" s="651"/>
      <c r="T108" s="651"/>
      <c r="U108" s="651"/>
      <c r="V108" s="651"/>
      <c r="W108" s="651"/>
      <c r="X108" s="651"/>
      <c r="Y108" s="651"/>
      <c r="Z108" s="651"/>
    </row>
    <row r="109" spans="1:26" ht="12.75" customHeight="1" x14ac:dyDescent="0.2">
      <c r="A109" s="649"/>
      <c r="B109" s="137"/>
      <c r="C109" s="132"/>
      <c r="D109" s="132"/>
      <c r="E109" s="132"/>
      <c r="F109" s="132"/>
      <c r="G109" s="132"/>
      <c r="H109" s="132"/>
      <c r="I109" s="315"/>
      <c r="J109" s="750" t="s">
        <v>246</v>
      </c>
      <c r="K109" s="140"/>
      <c r="L109" s="140"/>
      <c r="M109" s="124"/>
      <c r="N109" s="10"/>
      <c r="O109" s="10"/>
      <c r="P109" s="651"/>
      <c r="Q109" s="651"/>
      <c r="R109" s="651"/>
      <c r="S109" s="651"/>
      <c r="T109" s="651"/>
    </row>
    <row r="110" spans="1:26" ht="15" customHeight="1" x14ac:dyDescent="0.25">
      <c r="A110" s="1412" t="s">
        <v>528</v>
      </c>
      <c r="B110" s="1413"/>
      <c r="C110" s="653" t="s">
        <v>5</v>
      </c>
      <c r="D110" s="653" t="s">
        <v>178</v>
      </c>
      <c r="E110" s="653" t="s">
        <v>179</v>
      </c>
      <c r="F110" s="653" t="s">
        <v>7</v>
      </c>
      <c r="G110" s="653" t="s">
        <v>8</v>
      </c>
      <c r="H110" s="16" t="s">
        <v>9</v>
      </c>
      <c r="I110" s="16" t="s">
        <v>63</v>
      </c>
      <c r="J110" s="139" t="s">
        <v>248</v>
      </c>
      <c r="K110" s="139" t="s">
        <v>249</v>
      </c>
      <c r="L110" s="139" t="s">
        <v>250</v>
      </c>
      <c r="M110" s="124"/>
      <c r="N110" s="10"/>
      <c r="O110" s="10"/>
      <c r="P110" s="651"/>
      <c r="Q110" s="651"/>
      <c r="R110" s="651"/>
      <c r="S110" s="651"/>
      <c r="T110" s="651"/>
    </row>
    <row r="111" spans="1:26" ht="14.25" customHeight="1" x14ac:dyDescent="0.25">
      <c r="A111" s="315" t="s">
        <v>529</v>
      </c>
      <c r="B111" s="185" t="s">
        <v>530</v>
      </c>
      <c r="C111" s="79"/>
      <c r="D111" s="79"/>
      <c r="E111" s="79"/>
      <c r="F111" s="79"/>
      <c r="G111" s="79"/>
      <c r="H111" s="79"/>
      <c r="I111" s="125"/>
      <c r="J111" s="877">
        <v>10</v>
      </c>
      <c r="K111" s="148"/>
      <c r="L111" s="193"/>
      <c r="M111" s="136"/>
      <c r="N111" s="136"/>
      <c r="O111" s="10"/>
      <c r="P111" s="651"/>
      <c r="Q111" s="651"/>
      <c r="R111" s="651"/>
      <c r="S111" s="651"/>
      <c r="T111" s="651"/>
    </row>
    <row r="112" spans="1:26" ht="13.5" customHeight="1" x14ac:dyDescent="0.25">
      <c r="A112" s="315" t="s">
        <v>531</v>
      </c>
      <c r="B112" s="185" t="s">
        <v>532</v>
      </c>
      <c r="C112" s="79"/>
      <c r="D112" s="79"/>
      <c r="E112" s="79"/>
      <c r="F112" s="79"/>
      <c r="G112" s="79"/>
      <c r="H112" s="316">
        <v>10</v>
      </c>
      <c r="I112" s="232">
        <v>10</v>
      </c>
      <c r="J112" s="1"/>
      <c r="K112" s="148"/>
      <c r="L112" s="1"/>
      <c r="M112" s="124"/>
      <c r="N112" s="10"/>
      <c r="O112" s="10"/>
      <c r="P112" s="651"/>
      <c r="Q112" s="651"/>
      <c r="R112" s="651"/>
      <c r="S112" s="651"/>
      <c r="T112" s="651"/>
    </row>
    <row r="113" spans="1:26" ht="14.25" customHeight="1" x14ac:dyDescent="0.25">
      <c r="A113" s="315" t="s">
        <v>535</v>
      </c>
      <c r="B113" s="185" t="s">
        <v>536</v>
      </c>
      <c r="C113" s="316">
        <v>67</v>
      </c>
      <c r="D113" s="79"/>
      <c r="E113" s="79"/>
      <c r="F113" s="79"/>
      <c r="G113" s="79"/>
      <c r="H113" s="79"/>
      <c r="I113" s="232"/>
      <c r="J113" s="1"/>
      <c r="K113" s="148"/>
      <c r="L113" s="1"/>
      <c r="M113" s="10"/>
      <c r="N113" s="10"/>
      <c r="O113" s="10"/>
      <c r="P113" s="651"/>
      <c r="Q113" s="651"/>
      <c r="R113" s="651"/>
      <c r="S113" s="651"/>
      <c r="T113" s="651"/>
      <c r="U113" s="651"/>
      <c r="V113" s="651"/>
      <c r="W113" s="651"/>
      <c r="X113" s="651"/>
      <c r="Y113" s="651"/>
      <c r="Z113" s="651"/>
    </row>
    <row r="114" spans="1:26" ht="14.25" customHeight="1" x14ac:dyDescent="0.25">
      <c r="A114" s="315" t="s">
        <v>537</v>
      </c>
      <c r="B114" s="185" t="s">
        <v>538</v>
      </c>
      <c r="C114" s="899"/>
      <c r="D114" s="162"/>
      <c r="E114" s="162"/>
      <c r="F114" s="62"/>
      <c r="G114" s="316">
        <v>2</v>
      </c>
      <c r="H114" s="79"/>
      <c r="I114" s="125"/>
      <c r="J114" s="1"/>
      <c r="K114" s="598">
        <v>50</v>
      </c>
      <c r="L114" s="1"/>
      <c r="M114" s="10"/>
      <c r="N114" s="10"/>
      <c r="O114" s="10"/>
      <c r="P114" s="651"/>
      <c r="Q114" s="651"/>
      <c r="R114" s="651"/>
      <c r="S114" s="651"/>
      <c r="T114" s="651"/>
      <c r="U114" s="651"/>
      <c r="V114" s="651"/>
      <c r="W114" s="651"/>
      <c r="X114" s="651"/>
      <c r="Y114" s="651"/>
      <c r="Z114" s="651"/>
    </row>
    <row r="115" spans="1:26" ht="14.25" customHeight="1" x14ac:dyDescent="0.25">
      <c r="A115" s="315" t="s">
        <v>264</v>
      </c>
      <c r="B115" s="185" t="s">
        <v>539</v>
      </c>
      <c r="C115" s="694">
        <v>15</v>
      </c>
      <c r="D115" s="694">
        <v>22</v>
      </c>
      <c r="E115" s="694"/>
      <c r="F115" s="694">
        <v>28</v>
      </c>
      <c r="G115" s="316">
        <v>25</v>
      </c>
      <c r="H115" s="316">
        <v>15</v>
      </c>
      <c r="I115" s="232">
        <v>12</v>
      </c>
      <c r="J115" s="1"/>
      <c r="K115" s="148"/>
      <c r="L115" s="1"/>
      <c r="M115" s="10"/>
      <c r="N115" s="10"/>
      <c r="O115" s="10"/>
      <c r="P115" s="651"/>
      <c r="Q115" s="651"/>
      <c r="R115" s="651"/>
      <c r="S115" s="651"/>
      <c r="T115" s="651"/>
      <c r="U115" s="651"/>
      <c r="V115" s="651"/>
      <c r="W115" s="651"/>
      <c r="X115" s="651"/>
      <c r="Y115" s="651"/>
      <c r="Z115" s="651"/>
    </row>
    <row r="116" spans="1:26" ht="14.25" customHeight="1" x14ac:dyDescent="0.25">
      <c r="A116" s="315" t="s">
        <v>266</v>
      </c>
      <c r="B116" s="185" t="s">
        <v>540</v>
      </c>
      <c r="C116" s="694">
        <v>11</v>
      </c>
      <c r="D116" s="694">
        <v>12</v>
      </c>
      <c r="E116" s="694"/>
      <c r="F116" s="694">
        <v>3</v>
      </c>
      <c r="G116" s="79"/>
      <c r="H116" s="79"/>
      <c r="I116" s="232"/>
      <c r="J116" s="1"/>
      <c r="K116" s="148"/>
      <c r="L116" s="1"/>
      <c r="M116" s="10"/>
      <c r="N116" s="10"/>
      <c r="O116" s="10"/>
      <c r="P116" s="651"/>
      <c r="Q116" s="651"/>
      <c r="R116" s="651"/>
      <c r="S116" s="651"/>
      <c r="T116" s="651"/>
    </row>
    <row r="117" spans="1:26" ht="14.25" customHeight="1" x14ac:dyDescent="0.25">
      <c r="A117" s="315" t="s">
        <v>541</v>
      </c>
      <c r="B117" s="128" t="s">
        <v>542</v>
      </c>
      <c r="C117" s="899"/>
      <c r="D117" s="162"/>
      <c r="E117" s="162"/>
      <c r="F117" s="62"/>
      <c r="G117" s="316">
        <v>13</v>
      </c>
      <c r="H117" s="79"/>
      <c r="I117" s="125"/>
      <c r="J117" s="1"/>
      <c r="K117" s="598">
        <v>80</v>
      </c>
      <c r="L117" s="1"/>
      <c r="M117" s="10"/>
      <c r="N117" s="10"/>
      <c r="O117" s="10"/>
      <c r="P117" s="651"/>
      <c r="Q117" s="651"/>
      <c r="R117" s="651"/>
      <c r="S117" s="651"/>
      <c r="T117" s="651"/>
      <c r="U117" s="651"/>
      <c r="V117" s="651"/>
      <c r="W117" s="651"/>
      <c r="X117" s="651"/>
      <c r="Y117" s="651"/>
      <c r="Z117" s="651"/>
    </row>
    <row r="118" spans="1:26" ht="14.25" customHeight="1" x14ac:dyDescent="0.25">
      <c r="A118" s="315" t="s">
        <v>543</v>
      </c>
      <c r="B118" s="128" t="s">
        <v>544</v>
      </c>
      <c r="C118" s="899"/>
      <c r="D118" s="162"/>
      <c r="E118" s="162"/>
      <c r="F118" s="62"/>
      <c r="G118" s="62"/>
      <c r="H118" s="79"/>
      <c r="I118" s="125"/>
      <c r="J118" s="1"/>
      <c r="K118" s="148"/>
      <c r="L118" s="877">
        <v>35</v>
      </c>
      <c r="M118" s="10"/>
      <c r="N118" s="10"/>
      <c r="O118" s="10"/>
      <c r="P118" s="651"/>
      <c r="Q118" s="651"/>
      <c r="R118" s="651"/>
      <c r="S118" s="651"/>
      <c r="T118" s="651"/>
      <c r="U118" s="651"/>
      <c r="V118" s="651"/>
      <c r="W118" s="651"/>
      <c r="X118" s="651"/>
      <c r="Y118" s="651"/>
      <c r="Z118" s="651"/>
    </row>
    <row r="119" spans="1:26" ht="14.25" customHeight="1" x14ac:dyDescent="0.25">
      <c r="A119" s="315" t="s">
        <v>545</v>
      </c>
      <c r="B119" s="185" t="s">
        <v>546</v>
      </c>
      <c r="C119" s="899"/>
      <c r="D119" s="162"/>
      <c r="E119" s="162"/>
      <c r="F119" s="62"/>
      <c r="G119" s="79"/>
      <c r="H119" s="79"/>
      <c r="I119" s="125"/>
      <c r="J119" s="1"/>
      <c r="K119" s="598">
        <v>58</v>
      </c>
      <c r="L119" s="1"/>
      <c r="M119" s="10"/>
      <c r="N119" s="10"/>
      <c r="O119" s="10"/>
      <c r="P119" s="651"/>
      <c r="Q119" s="651"/>
      <c r="R119" s="651"/>
      <c r="S119" s="651"/>
      <c r="T119" s="651"/>
    </row>
    <row r="120" spans="1:26" ht="12.75" customHeight="1" x14ac:dyDescent="0.25">
      <c r="A120" s="704" t="s">
        <v>547</v>
      </c>
      <c r="B120" s="150" t="s">
        <v>548</v>
      </c>
      <c r="C120" s="899"/>
      <c r="D120" s="162"/>
      <c r="E120" s="162"/>
      <c r="F120" s="62"/>
      <c r="G120" s="79"/>
      <c r="H120" s="79"/>
      <c r="I120" s="125"/>
      <c r="J120" s="1"/>
      <c r="K120" s="598">
        <v>69</v>
      </c>
      <c r="L120" s="1"/>
      <c r="M120" s="10"/>
      <c r="N120" s="10"/>
      <c r="O120" s="10"/>
      <c r="P120" s="651"/>
      <c r="Q120" s="651"/>
      <c r="R120" s="651"/>
      <c r="S120" s="651"/>
      <c r="T120" s="651"/>
    </row>
    <row r="121" spans="1:26" ht="12.75" customHeight="1" x14ac:dyDescent="0.2">
      <c r="A121" s="650"/>
      <c r="B121" s="228" t="s">
        <v>283</v>
      </c>
      <c r="C121" s="132">
        <f t="shared" ref="C121:I121" si="67">SUM(C111:C120)</f>
        <v>93</v>
      </c>
      <c r="D121" s="132">
        <f t="shared" si="67"/>
        <v>34</v>
      </c>
      <c r="E121" s="132">
        <f t="shared" si="67"/>
        <v>0</v>
      </c>
      <c r="F121" s="132">
        <f t="shared" si="67"/>
        <v>31</v>
      </c>
      <c r="G121" s="132">
        <f t="shared" si="67"/>
        <v>40</v>
      </c>
      <c r="H121" s="132">
        <f t="shared" si="67"/>
        <v>25</v>
      </c>
      <c r="I121" s="132">
        <f t="shared" si="67"/>
        <v>22</v>
      </c>
      <c r="J121" s="139" t="s">
        <v>248</v>
      </c>
      <c r="K121" s="139" t="s">
        <v>249</v>
      </c>
      <c r="L121" s="139" t="s">
        <v>250</v>
      </c>
      <c r="M121" s="10"/>
      <c r="N121" s="10"/>
      <c r="O121" s="10"/>
      <c r="P121" s="651"/>
      <c r="Q121" s="651"/>
      <c r="R121" s="651"/>
      <c r="S121" s="651"/>
      <c r="T121" s="651"/>
    </row>
    <row r="122" spans="1:26" ht="12.75" customHeight="1" x14ac:dyDescent="0.2">
      <c r="A122" s="651"/>
      <c r="B122" s="228" t="s">
        <v>284</v>
      </c>
      <c r="C122" s="132">
        <f t="shared" ref="C122:I122" si="68">C121+C108</f>
        <v>1322</v>
      </c>
      <c r="D122" s="132">
        <f t="shared" si="68"/>
        <v>703</v>
      </c>
      <c r="E122" s="132">
        <f t="shared" si="68"/>
        <v>652</v>
      </c>
      <c r="F122" s="132">
        <f t="shared" si="68"/>
        <v>947</v>
      </c>
      <c r="G122" s="132">
        <f t="shared" si="68"/>
        <v>233</v>
      </c>
      <c r="H122" s="132">
        <f t="shared" si="68"/>
        <v>127</v>
      </c>
      <c r="I122" s="132">
        <f t="shared" si="68"/>
        <v>24</v>
      </c>
      <c r="J122" s="157">
        <f t="shared" ref="J122:L122" si="69">SUM(J111:J120)</f>
        <v>10</v>
      </c>
      <c r="K122" s="157">
        <f t="shared" si="69"/>
        <v>257</v>
      </c>
      <c r="L122" s="157">
        <f t="shared" si="69"/>
        <v>35</v>
      </c>
      <c r="M122" s="10"/>
      <c r="N122" s="10"/>
      <c r="O122" s="10"/>
      <c r="P122" s="651"/>
      <c r="Q122" s="651"/>
      <c r="R122" s="651"/>
      <c r="S122" s="651"/>
      <c r="T122" s="651"/>
    </row>
    <row r="123" spans="1:26" ht="12.75" customHeight="1" x14ac:dyDescent="0.2">
      <c r="A123" s="651"/>
      <c r="B123" s="108"/>
      <c r="C123" s="158"/>
      <c r="D123" s="158"/>
      <c r="E123" s="158"/>
      <c r="F123" s="158"/>
      <c r="G123" s="158"/>
      <c r="H123" s="158"/>
      <c r="I123" s="1"/>
      <c r="J123" s="1689"/>
      <c r="K123" s="1623"/>
      <c r="L123" s="193"/>
      <c r="M123" s="124"/>
      <c r="N123" s="10"/>
      <c r="O123" s="10"/>
      <c r="P123" s="651"/>
      <c r="Q123" s="651"/>
      <c r="R123" s="651"/>
      <c r="S123" s="651"/>
      <c r="T123" s="651"/>
    </row>
    <row r="124" spans="1:26" ht="15" customHeight="1" x14ac:dyDescent="0.25">
      <c r="A124" s="1637" t="s">
        <v>779</v>
      </c>
      <c r="B124" s="1413"/>
      <c r="C124" s="653" t="s">
        <v>5</v>
      </c>
      <c r="D124" s="653" t="s">
        <v>6</v>
      </c>
      <c r="E124" s="653" t="s">
        <v>7</v>
      </c>
      <c r="F124" s="653" t="s">
        <v>8</v>
      </c>
      <c r="G124" s="16" t="s">
        <v>9</v>
      </c>
      <c r="H124" s="229" t="s">
        <v>63</v>
      </c>
      <c r="I124" s="183"/>
      <c r="J124" s="17" t="s">
        <v>764</v>
      </c>
      <c r="K124" s="17" t="s">
        <v>765</v>
      </c>
      <c r="L124" s="123"/>
      <c r="M124" s="10"/>
      <c r="N124" s="10"/>
      <c r="O124" s="10"/>
      <c r="P124" s="651"/>
      <c r="Q124" s="651"/>
      <c r="R124" s="651"/>
      <c r="S124" s="651"/>
      <c r="T124" s="651"/>
      <c r="U124" s="651"/>
      <c r="V124" s="651"/>
      <c r="W124" s="651"/>
      <c r="X124" s="651"/>
      <c r="Y124" s="651"/>
      <c r="Z124" s="651"/>
    </row>
    <row r="125" spans="1:26" ht="15" customHeight="1" x14ac:dyDescent="0.2">
      <c r="A125" s="315" t="s">
        <v>90</v>
      </c>
      <c r="B125" s="185" t="s">
        <v>91</v>
      </c>
      <c r="C125" s="316">
        <v>40</v>
      </c>
      <c r="D125" s="316">
        <v>20</v>
      </c>
      <c r="E125" s="316">
        <v>260</v>
      </c>
      <c r="F125" s="316">
        <v>550</v>
      </c>
      <c r="G125" s="53">
        <v>35</v>
      </c>
      <c r="H125" s="243">
        <v>25</v>
      </c>
      <c r="I125" s="889" t="s">
        <v>69</v>
      </c>
      <c r="J125" s="370">
        <f t="shared" ref="J125:J126" si="70">IF(I125="*",G125,0)</f>
        <v>0</v>
      </c>
      <c r="K125" s="370">
        <f t="shared" ref="K125:K126" si="71">IF(I125="**",G125,0)</f>
        <v>35</v>
      </c>
      <c r="L125" s="123"/>
      <c r="M125" s="10"/>
      <c r="N125" s="10"/>
      <c r="O125" s="10"/>
      <c r="P125" s="651"/>
      <c r="Q125" s="651"/>
      <c r="R125" s="651"/>
      <c r="S125" s="651"/>
      <c r="T125" s="651"/>
    </row>
    <row r="126" spans="1:26" ht="15" customHeight="1" x14ac:dyDescent="0.2">
      <c r="A126" s="315" t="s">
        <v>25</v>
      </c>
      <c r="B126" s="185" t="s">
        <v>94</v>
      </c>
      <c r="C126" s="316">
        <v>159</v>
      </c>
      <c r="D126" s="316">
        <v>167</v>
      </c>
      <c r="E126" s="316">
        <v>154</v>
      </c>
      <c r="F126" s="316">
        <v>30</v>
      </c>
      <c r="G126" s="316">
        <v>14</v>
      </c>
      <c r="H126" s="243">
        <v>13</v>
      </c>
      <c r="I126" s="889" t="s">
        <v>81</v>
      </c>
      <c r="J126" s="370">
        <f t="shared" si="70"/>
        <v>14</v>
      </c>
      <c r="K126" s="370">
        <f t="shared" si="71"/>
        <v>0</v>
      </c>
      <c r="L126" s="123"/>
      <c r="M126" s="10"/>
      <c r="N126" s="10"/>
      <c r="O126" s="10"/>
      <c r="P126" s="651"/>
      <c r="Q126" s="651"/>
      <c r="R126" s="651"/>
      <c r="S126" s="651"/>
      <c r="T126" s="651"/>
    </row>
    <row r="127" spans="1:26" ht="12.75" customHeight="1" x14ac:dyDescent="0.2">
      <c r="A127" s="10"/>
      <c r="B127" s="228" t="s">
        <v>780</v>
      </c>
      <c r="C127" s="16">
        <f t="shared" ref="C127:H127" si="72">SUM(C125:C126)</f>
        <v>199</v>
      </c>
      <c r="D127" s="16">
        <f t="shared" si="72"/>
        <v>187</v>
      </c>
      <c r="E127" s="16">
        <f t="shared" si="72"/>
        <v>414</v>
      </c>
      <c r="F127" s="16">
        <f t="shared" si="72"/>
        <v>580</v>
      </c>
      <c r="G127" s="16">
        <f t="shared" si="72"/>
        <v>49</v>
      </c>
      <c r="H127" s="16">
        <f t="shared" si="72"/>
        <v>38</v>
      </c>
      <c r="I127" s="183"/>
      <c r="J127" s="39">
        <f t="shared" ref="J127:K127" si="73">SUM(J125:J126)</f>
        <v>14</v>
      </c>
      <c r="K127" s="39">
        <f t="shared" si="73"/>
        <v>35</v>
      </c>
      <c r="L127" s="123"/>
      <c r="M127" s="10"/>
      <c r="N127" s="10"/>
      <c r="O127" s="10"/>
      <c r="P127" s="651"/>
      <c r="Q127" s="651"/>
      <c r="R127" s="651"/>
      <c r="S127" s="651"/>
      <c r="T127" s="651"/>
    </row>
    <row r="128" spans="1:26" ht="12.75" customHeight="1" x14ac:dyDescent="0.2">
      <c r="A128" s="651"/>
      <c r="B128" s="108"/>
      <c r="C128" s="109"/>
      <c r="D128" s="161"/>
      <c r="E128" s="109"/>
      <c r="F128" s="109"/>
      <c r="G128" s="148"/>
      <c r="H128" s="1"/>
      <c r="I128" s="183"/>
      <c r="J128" s="1415"/>
      <c r="K128" s="1623"/>
      <c r="L128" s="123"/>
      <c r="M128" s="10"/>
      <c r="N128" s="10"/>
      <c r="O128" s="10"/>
      <c r="P128" s="651"/>
      <c r="Q128" s="651"/>
      <c r="R128" s="651"/>
      <c r="S128" s="651"/>
      <c r="T128" s="651"/>
      <c r="U128" s="651"/>
      <c r="V128" s="651"/>
      <c r="W128" s="651"/>
      <c r="X128" s="651"/>
      <c r="Y128" s="651"/>
      <c r="Z128" s="651"/>
    </row>
    <row r="129" spans="1:20" ht="15" customHeight="1" x14ac:dyDescent="0.25">
      <c r="A129" s="1637" t="s">
        <v>551</v>
      </c>
      <c r="B129" s="1413"/>
      <c r="C129" s="653" t="s">
        <v>5</v>
      </c>
      <c r="D129" s="653" t="s">
        <v>6</v>
      </c>
      <c r="E129" s="653" t="s">
        <v>7</v>
      </c>
      <c r="F129" s="653" t="s">
        <v>8</v>
      </c>
      <c r="G129" s="653" t="s">
        <v>9</v>
      </c>
      <c r="H129" s="229" t="s">
        <v>63</v>
      </c>
      <c r="I129" s="183"/>
      <c r="J129" s="17" t="s">
        <v>764</v>
      </c>
      <c r="K129" s="17" t="s">
        <v>765</v>
      </c>
      <c r="L129" s="123"/>
      <c r="M129" s="10"/>
      <c r="N129" s="10"/>
      <c r="O129" s="10"/>
      <c r="P129" s="651"/>
      <c r="Q129" s="651"/>
      <c r="R129" s="651"/>
      <c r="S129" s="651"/>
      <c r="T129" s="651"/>
    </row>
    <row r="130" spans="1:20" ht="15.75" customHeight="1" x14ac:dyDescent="0.2">
      <c r="A130" s="168" t="s">
        <v>721</v>
      </c>
      <c r="B130" s="185" t="s">
        <v>722</v>
      </c>
      <c r="C130" s="1643">
        <v>84</v>
      </c>
      <c r="D130" s="1643">
        <v>81</v>
      </c>
      <c r="E130" s="1643">
        <v>91</v>
      </c>
      <c r="F130" s="167"/>
      <c r="G130" s="79"/>
      <c r="H130" s="751"/>
      <c r="I130" s="183"/>
      <c r="J130" s="370">
        <f t="shared" ref="J130:J192" si="74">IF(I130="*",G130,0)</f>
        <v>0</v>
      </c>
      <c r="K130" s="370">
        <f t="shared" ref="K130:K192" si="75">IF(I130="**",G130,0)</f>
        <v>0</v>
      </c>
      <c r="L130" s="123"/>
      <c r="M130" s="10"/>
      <c r="N130" s="10"/>
      <c r="O130" s="10"/>
      <c r="P130" s="651"/>
      <c r="Q130" s="651"/>
      <c r="R130" s="651"/>
      <c r="S130" s="651"/>
      <c r="T130" s="651"/>
    </row>
    <row r="131" spans="1:20" ht="12.75" customHeight="1" x14ac:dyDescent="0.2">
      <c r="A131" s="168" t="s">
        <v>552</v>
      </c>
      <c r="B131" s="185" t="s">
        <v>553</v>
      </c>
      <c r="C131" s="1623"/>
      <c r="D131" s="1623"/>
      <c r="E131" s="1623"/>
      <c r="F131" s="167"/>
      <c r="G131" s="79"/>
      <c r="H131" s="238"/>
      <c r="I131" s="183"/>
      <c r="J131" s="370">
        <f t="shared" si="74"/>
        <v>0</v>
      </c>
      <c r="K131" s="370">
        <f t="shared" si="75"/>
        <v>0</v>
      </c>
      <c r="L131" s="123"/>
      <c r="M131" s="10"/>
      <c r="N131" s="10"/>
      <c r="O131" s="10"/>
      <c r="P131" s="651"/>
      <c r="Q131" s="651"/>
      <c r="R131" s="651"/>
      <c r="S131" s="651"/>
      <c r="T131" s="651"/>
    </row>
    <row r="132" spans="1:20" ht="12.75" customHeight="1" x14ac:dyDescent="0.2">
      <c r="A132" s="168" t="s">
        <v>554</v>
      </c>
      <c r="B132" s="185" t="s">
        <v>555</v>
      </c>
      <c r="C132" s="1623"/>
      <c r="D132" s="1623"/>
      <c r="E132" s="1623"/>
      <c r="F132" s="693">
        <v>3</v>
      </c>
      <c r="G132" s="79"/>
      <c r="H132" s="238"/>
      <c r="I132" s="183"/>
      <c r="J132" s="370">
        <f t="shared" si="74"/>
        <v>0</v>
      </c>
      <c r="K132" s="370">
        <f t="shared" si="75"/>
        <v>0</v>
      </c>
      <c r="L132" s="123"/>
      <c r="M132" s="10"/>
      <c r="N132" s="10"/>
      <c r="O132" s="10"/>
      <c r="P132" s="651"/>
      <c r="Q132" s="651"/>
      <c r="R132" s="651"/>
      <c r="S132" s="651"/>
      <c r="T132" s="651"/>
    </row>
    <row r="133" spans="1:20" ht="12.75" customHeight="1" x14ac:dyDescent="0.2">
      <c r="A133" s="168" t="s">
        <v>556</v>
      </c>
      <c r="B133" s="185" t="s">
        <v>557</v>
      </c>
      <c r="C133" s="1623"/>
      <c r="D133" s="1623"/>
      <c r="E133" s="1623"/>
      <c r="F133" s="167"/>
      <c r="G133" s="79"/>
      <c r="H133" s="238"/>
      <c r="I133" s="183"/>
      <c r="J133" s="370">
        <f t="shared" si="74"/>
        <v>0</v>
      </c>
      <c r="K133" s="370">
        <f t="shared" si="75"/>
        <v>0</v>
      </c>
      <c r="L133" s="123"/>
      <c r="M133" s="10"/>
      <c r="N133" s="10"/>
      <c r="O133" s="10"/>
      <c r="P133" s="651"/>
      <c r="Q133" s="651"/>
      <c r="R133" s="651"/>
      <c r="S133" s="651"/>
      <c r="T133" s="651"/>
    </row>
    <row r="134" spans="1:20" ht="12.75" customHeight="1" x14ac:dyDescent="0.2">
      <c r="A134" s="168" t="s">
        <v>560</v>
      </c>
      <c r="B134" s="185" t="s">
        <v>561</v>
      </c>
      <c r="C134" s="1623"/>
      <c r="D134" s="1623"/>
      <c r="E134" s="1623"/>
      <c r="F134" s="167"/>
      <c r="G134" s="79"/>
      <c r="H134" s="238"/>
      <c r="I134" s="183"/>
      <c r="J134" s="370">
        <f t="shared" si="74"/>
        <v>0</v>
      </c>
      <c r="K134" s="370">
        <f t="shared" si="75"/>
        <v>0</v>
      </c>
      <c r="L134" s="123"/>
      <c r="M134" s="10"/>
      <c r="N134" s="10"/>
      <c r="O134" s="10"/>
      <c r="P134" s="651"/>
      <c r="Q134" s="651"/>
      <c r="R134" s="651"/>
      <c r="S134" s="651"/>
      <c r="T134" s="651"/>
    </row>
    <row r="135" spans="1:20" ht="12.75" customHeight="1" x14ac:dyDescent="0.2">
      <c r="A135" s="168" t="s">
        <v>801</v>
      </c>
      <c r="B135" s="185" t="s">
        <v>563</v>
      </c>
      <c r="C135" s="1623"/>
      <c r="D135" s="1623"/>
      <c r="E135" s="1623"/>
      <c r="F135" s="693">
        <v>5</v>
      </c>
      <c r="G135" s="79"/>
      <c r="H135" s="238"/>
      <c r="I135" s="183"/>
      <c r="J135" s="370">
        <f t="shared" si="74"/>
        <v>0</v>
      </c>
      <c r="K135" s="370">
        <f t="shared" si="75"/>
        <v>0</v>
      </c>
      <c r="L135" s="123"/>
      <c r="M135" s="10"/>
      <c r="N135" s="10"/>
      <c r="O135" s="10"/>
      <c r="P135" s="651"/>
      <c r="Q135" s="651"/>
      <c r="R135" s="651"/>
      <c r="S135" s="651"/>
      <c r="T135" s="651"/>
    </row>
    <row r="136" spans="1:20" ht="12.75" customHeight="1" x14ac:dyDescent="0.2">
      <c r="A136" s="168" t="s">
        <v>564</v>
      </c>
      <c r="B136" s="185" t="s">
        <v>565</v>
      </c>
      <c r="C136" s="1623"/>
      <c r="D136" s="1623"/>
      <c r="E136" s="1623"/>
      <c r="F136" s="693">
        <v>0</v>
      </c>
      <c r="G136" s="79"/>
      <c r="H136" s="754"/>
      <c r="I136" s="183"/>
      <c r="J136" s="370">
        <f t="shared" si="74"/>
        <v>0</v>
      </c>
      <c r="K136" s="370">
        <f t="shared" si="75"/>
        <v>0</v>
      </c>
      <c r="L136" s="123"/>
      <c r="M136" s="10"/>
      <c r="N136" s="10"/>
      <c r="O136" s="10"/>
      <c r="P136" s="651"/>
      <c r="Q136" s="651"/>
      <c r="R136" s="651"/>
      <c r="S136" s="651"/>
      <c r="T136" s="651"/>
    </row>
    <row r="137" spans="1:20" ht="12.75" customHeight="1" x14ac:dyDescent="0.2">
      <c r="A137" s="168" t="s">
        <v>271</v>
      </c>
      <c r="B137" s="185" t="s">
        <v>566</v>
      </c>
      <c r="C137" s="1623"/>
      <c r="D137" s="1623"/>
      <c r="E137" s="1623"/>
      <c r="F137" s="693">
        <v>3</v>
      </c>
      <c r="G137" s="316">
        <v>5</v>
      </c>
      <c r="H137" s="754">
        <v>8</v>
      </c>
      <c r="I137" s="889" t="s">
        <v>81</v>
      </c>
      <c r="J137" s="370">
        <f t="shared" si="74"/>
        <v>5</v>
      </c>
      <c r="K137" s="370">
        <f t="shared" si="75"/>
        <v>0</v>
      </c>
      <c r="L137" s="123"/>
      <c r="M137" s="10"/>
      <c r="N137" s="10"/>
      <c r="O137" s="10"/>
      <c r="P137" s="651"/>
      <c r="Q137" s="651"/>
      <c r="R137" s="651"/>
      <c r="S137" s="651"/>
      <c r="T137" s="651"/>
    </row>
    <row r="138" spans="1:20" ht="12.75" customHeight="1" x14ac:dyDescent="0.2">
      <c r="A138" s="168" t="s">
        <v>781</v>
      </c>
      <c r="B138" s="185"/>
      <c r="C138" s="1623"/>
      <c r="D138" s="1623"/>
      <c r="E138" s="1623"/>
      <c r="F138" s="693">
        <v>4</v>
      </c>
      <c r="G138" s="79"/>
      <c r="H138" s="238"/>
      <c r="I138" s="183"/>
      <c r="J138" s="370">
        <f t="shared" si="74"/>
        <v>0</v>
      </c>
      <c r="K138" s="370">
        <f t="shared" si="75"/>
        <v>0</v>
      </c>
      <c r="L138" s="123"/>
      <c r="M138" s="10"/>
      <c r="N138" s="10"/>
      <c r="O138" s="10"/>
      <c r="P138" s="651"/>
      <c r="Q138" s="651"/>
      <c r="R138" s="651"/>
      <c r="S138" s="651"/>
      <c r="T138" s="651"/>
    </row>
    <row r="139" spans="1:20" ht="12.75" customHeight="1" x14ac:dyDescent="0.2">
      <c r="A139" s="168" t="s">
        <v>569</v>
      </c>
      <c r="B139" s="185" t="s">
        <v>570</v>
      </c>
      <c r="C139" s="1623"/>
      <c r="D139" s="1623"/>
      <c r="E139" s="1623"/>
      <c r="F139" s="693">
        <v>4</v>
      </c>
      <c r="G139" s="316">
        <v>25</v>
      </c>
      <c r="H139" s="754">
        <v>10</v>
      </c>
      <c r="I139" s="889" t="s">
        <v>69</v>
      </c>
      <c r="J139" s="370">
        <f t="shared" si="74"/>
        <v>0</v>
      </c>
      <c r="K139" s="370">
        <f t="shared" si="75"/>
        <v>25</v>
      </c>
      <c r="L139" s="123"/>
      <c r="M139" s="10"/>
      <c r="N139" s="10"/>
      <c r="O139" s="10"/>
      <c r="P139" s="651"/>
      <c r="Q139" s="651"/>
      <c r="R139" s="651"/>
      <c r="S139" s="651"/>
      <c r="T139" s="651"/>
    </row>
    <row r="140" spans="1:20" ht="12.75" customHeight="1" x14ac:dyDescent="0.2">
      <c r="A140" s="168" t="s">
        <v>794</v>
      </c>
      <c r="B140" s="185"/>
      <c r="C140" s="1623"/>
      <c r="D140" s="1623"/>
      <c r="E140" s="1623"/>
      <c r="F140" s="693"/>
      <c r="G140" s="79"/>
      <c r="H140" s="238"/>
      <c r="I140" s="183"/>
      <c r="J140" s="370">
        <f t="shared" si="74"/>
        <v>0</v>
      </c>
      <c r="K140" s="370">
        <f t="shared" si="75"/>
        <v>0</v>
      </c>
      <c r="L140" s="123"/>
      <c r="M140" s="10"/>
      <c r="N140" s="10"/>
      <c r="O140" s="10"/>
      <c r="P140" s="651"/>
      <c r="Q140" s="651"/>
      <c r="R140" s="651"/>
      <c r="S140" s="651"/>
      <c r="T140" s="651"/>
    </row>
    <row r="141" spans="1:20" ht="12.75" customHeight="1" x14ac:dyDescent="0.2">
      <c r="A141" s="168" t="s">
        <v>723</v>
      </c>
      <c r="B141" s="185" t="s">
        <v>595</v>
      </c>
      <c r="C141" s="1623"/>
      <c r="D141" s="1623"/>
      <c r="E141" s="1623"/>
      <c r="F141" s="693">
        <v>6</v>
      </c>
      <c r="G141" s="79"/>
      <c r="H141" s="238"/>
      <c r="I141" s="183"/>
      <c r="J141" s="370">
        <f t="shared" si="74"/>
        <v>0</v>
      </c>
      <c r="K141" s="370">
        <f t="shared" si="75"/>
        <v>0</v>
      </c>
      <c r="L141" s="123"/>
      <c r="M141" s="10"/>
      <c r="N141" s="10"/>
      <c r="O141" s="10"/>
      <c r="P141" s="651"/>
      <c r="Q141" s="651"/>
      <c r="R141" s="651"/>
      <c r="S141" s="651"/>
      <c r="T141" s="651"/>
    </row>
    <row r="142" spans="1:20" ht="12.75" customHeight="1" x14ac:dyDescent="0.2">
      <c r="A142" s="168" t="s">
        <v>795</v>
      </c>
      <c r="B142" s="185" t="s">
        <v>573</v>
      </c>
      <c r="C142" s="1623"/>
      <c r="D142" s="1623"/>
      <c r="E142" s="1623"/>
      <c r="F142" s="693"/>
      <c r="G142" s="79"/>
      <c r="H142" s="238"/>
      <c r="I142" s="183"/>
      <c r="J142" s="370">
        <f t="shared" si="74"/>
        <v>0</v>
      </c>
      <c r="K142" s="370">
        <f t="shared" si="75"/>
        <v>0</v>
      </c>
      <c r="L142" s="123"/>
      <c r="M142" s="10"/>
      <c r="N142" s="10"/>
      <c r="O142" s="10"/>
      <c r="P142" s="651"/>
      <c r="Q142" s="651"/>
      <c r="R142" s="651"/>
      <c r="S142" s="651"/>
      <c r="T142" s="651"/>
    </row>
    <row r="143" spans="1:20" ht="12.75" customHeight="1" x14ac:dyDescent="0.2">
      <c r="A143" s="168" t="s">
        <v>274</v>
      </c>
      <c r="B143" s="185" t="s">
        <v>574</v>
      </c>
      <c r="C143" s="1623"/>
      <c r="D143" s="1623"/>
      <c r="E143" s="1623"/>
      <c r="F143" s="693">
        <v>15</v>
      </c>
      <c r="G143" s="316">
        <v>10</v>
      </c>
      <c r="H143" s="754">
        <v>10</v>
      </c>
      <c r="I143" s="889" t="s">
        <v>81</v>
      </c>
      <c r="J143" s="370">
        <f t="shared" si="74"/>
        <v>10</v>
      </c>
      <c r="K143" s="370">
        <f t="shared" si="75"/>
        <v>0</v>
      </c>
      <c r="L143" s="123"/>
      <c r="M143" s="10"/>
      <c r="N143" s="10"/>
      <c r="O143" s="10"/>
      <c r="P143" s="651"/>
      <c r="Q143" s="651"/>
      <c r="R143" s="651"/>
      <c r="S143" s="651"/>
      <c r="T143" s="651"/>
    </row>
    <row r="144" spans="1:20" ht="12.75" customHeight="1" x14ac:dyDescent="0.2">
      <c r="A144" s="168" t="s">
        <v>755</v>
      </c>
      <c r="B144" s="185" t="s">
        <v>782</v>
      </c>
      <c r="C144" s="1623"/>
      <c r="D144" s="1623"/>
      <c r="E144" s="1623"/>
      <c r="F144" s="693">
        <v>1</v>
      </c>
      <c r="G144" s="79"/>
      <c r="H144" s="238"/>
      <c r="I144" s="183"/>
      <c r="J144" s="370">
        <f t="shared" si="74"/>
        <v>0</v>
      </c>
      <c r="K144" s="370">
        <f t="shared" si="75"/>
        <v>0</v>
      </c>
      <c r="L144" s="123"/>
      <c r="M144" s="10"/>
      <c r="N144" s="10"/>
      <c r="O144" s="10"/>
      <c r="P144" s="651"/>
      <c r="Q144" s="651"/>
      <c r="R144" s="651"/>
      <c r="S144" s="651"/>
      <c r="T144" s="651"/>
    </row>
    <row r="145" spans="1:26" ht="12.75" customHeight="1" x14ac:dyDescent="0.2">
      <c r="A145" s="168" t="s">
        <v>577</v>
      </c>
      <c r="B145" s="185" t="s">
        <v>578</v>
      </c>
      <c r="C145" s="1623"/>
      <c r="D145" s="1623"/>
      <c r="E145" s="1623"/>
      <c r="F145" s="693">
        <v>2</v>
      </c>
      <c r="G145" s="79"/>
      <c r="H145" s="238"/>
      <c r="I145" s="183"/>
      <c r="J145" s="370">
        <f t="shared" si="74"/>
        <v>0</v>
      </c>
      <c r="K145" s="370">
        <f t="shared" si="75"/>
        <v>0</v>
      </c>
      <c r="L145" s="123"/>
      <c r="M145" s="10"/>
      <c r="N145" s="10"/>
      <c r="O145" s="10"/>
      <c r="P145" s="651"/>
      <c r="Q145" s="651"/>
      <c r="R145" s="651"/>
      <c r="S145" s="651"/>
      <c r="T145" s="651"/>
    </row>
    <row r="146" spans="1:26" ht="12.75" customHeight="1" x14ac:dyDescent="0.2">
      <c r="A146" s="168" t="s">
        <v>579</v>
      </c>
      <c r="B146" s="185" t="s">
        <v>580</v>
      </c>
      <c r="C146" s="1623"/>
      <c r="D146" s="1623"/>
      <c r="E146" s="1623"/>
      <c r="F146" s="693">
        <v>2</v>
      </c>
      <c r="G146" s="79"/>
      <c r="H146" s="238"/>
      <c r="I146" s="183"/>
      <c r="J146" s="370">
        <f t="shared" si="74"/>
        <v>0</v>
      </c>
      <c r="K146" s="370">
        <f t="shared" si="75"/>
        <v>0</v>
      </c>
      <c r="L146" s="123"/>
      <c r="M146" s="10"/>
      <c r="N146" s="10"/>
      <c r="O146" s="10"/>
      <c r="P146" s="651"/>
      <c r="Q146" s="651"/>
      <c r="R146" s="651"/>
      <c r="S146" s="651"/>
      <c r="T146" s="651"/>
    </row>
    <row r="147" spans="1:26" ht="12.75" customHeight="1" x14ac:dyDescent="0.2">
      <c r="A147" s="168" t="s">
        <v>581</v>
      </c>
      <c r="B147" s="185" t="s">
        <v>582</v>
      </c>
      <c r="C147" s="1623"/>
      <c r="D147" s="1623"/>
      <c r="E147" s="1623"/>
      <c r="F147" s="693">
        <v>6</v>
      </c>
      <c r="G147" s="79"/>
      <c r="H147" s="238"/>
      <c r="I147" s="183"/>
      <c r="J147" s="370">
        <f t="shared" si="74"/>
        <v>0</v>
      </c>
      <c r="K147" s="370">
        <f t="shared" si="75"/>
        <v>0</v>
      </c>
      <c r="L147" s="123"/>
      <c r="M147" s="10"/>
      <c r="N147" s="10"/>
      <c r="O147" s="10"/>
      <c r="P147" s="651"/>
      <c r="Q147" s="651"/>
      <c r="R147" s="651"/>
      <c r="S147" s="651"/>
      <c r="T147" s="651"/>
    </row>
    <row r="148" spans="1:26" ht="12.75" customHeight="1" x14ac:dyDescent="0.2">
      <c r="A148" s="168" t="s">
        <v>583</v>
      </c>
      <c r="B148" s="185" t="s">
        <v>584</v>
      </c>
      <c r="C148" s="1623"/>
      <c r="D148" s="1623"/>
      <c r="E148" s="1623"/>
      <c r="F148" s="693">
        <v>8</v>
      </c>
      <c r="G148" s="79"/>
      <c r="H148" s="238"/>
      <c r="I148" s="183"/>
      <c r="J148" s="370">
        <f t="shared" si="74"/>
        <v>0</v>
      </c>
      <c r="K148" s="370">
        <f t="shared" si="75"/>
        <v>0</v>
      </c>
      <c r="L148" s="123"/>
      <c r="M148" s="10"/>
      <c r="N148" s="10"/>
      <c r="O148" s="10"/>
      <c r="P148" s="651"/>
      <c r="Q148" s="651"/>
      <c r="R148" s="651"/>
      <c r="S148" s="651"/>
      <c r="T148" s="651"/>
    </row>
    <row r="149" spans="1:26" ht="12.75" customHeight="1" x14ac:dyDescent="0.2">
      <c r="A149" s="168" t="s">
        <v>585</v>
      </c>
      <c r="B149" s="185" t="s">
        <v>586</v>
      </c>
      <c r="C149" s="1623"/>
      <c r="D149" s="1623"/>
      <c r="E149" s="1623"/>
      <c r="F149" s="693">
        <v>0</v>
      </c>
      <c r="G149" s="79"/>
      <c r="H149" s="238"/>
      <c r="I149" s="183"/>
      <c r="J149" s="370">
        <f t="shared" si="74"/>
        <v>0</v>
      </c>
      <c r="K149" s="370">
        <f t="shared" si="75"/>
        <v>0</v>
      </c>
      <c r="L149" s="123"/>
      <c r="M149" s="10"/>
      <c r="N149" s="10"/>
      <c r="O149" s="10"/>
      <c r="P149" s="651"/>
      <c r="Q149" s="651"/>
      <c r="R149" s="651"/>
      <c r="S149" s="651"/>
      <c r="T149" s="651"/>
    </row>
    <row r="150" spans="1:26" ht="12.75" customHeight="1" x14ac:dyDescent="0.2">
      <c r="A150" s="168" t="s">
        <v>587</v>
      </c>
      <c r="B150" s="185" t="s">
        <v>588</v>
      </c>
      <c r="C150" s="1623"/>
      <c r="D150" s="1623"/>
      <c r="E150" s="1623"/>
      <c r="F150" s="693">
        <v>4</v>
      </c>
      <c r="G150" s="79"/>
      <c r="H150" s="238"/>
      <c r="I150" s="183"/>
      <c r="J150" s="370">
        <f t="shared" si="74"/>
        <v>0</v>
      </c>
      <c r="K150" s="370">
        <f t="shared" si="75"/>
        <v>0</v>
      </c>
      <c r="L150" s="123"/>
      <c r="M150" s="10"/>
      <c r="N150" s="10"/>
      <c r="O150" s="10"/>
      <c r="P150" s="651"/>
      <c r="Q150" s="651"/>
      <c r="R150" s="651"/>
      <c r="S150" s="651"/>
      <c r="T150" s="651"/>
    </row>
    <row r="151" spans="1:26" ht="12.75" customHeight="1" x14ac:dyDescent="0.2">
      <c r="A151" s="168" t="s">
        <v>589</v>
      </c>
      <c r="B151" s="185" t="s">
        <v>590</v>
      </c>
      <c r="C151" s="1623"/>
      <c r="D151" s="1623"/>
      <c r="E151" s="1623"/>
      <c r="F151" s="693">
        <v>2</v>
      </c>
      <c r="G151" s="79"/>
      <c r="H151" s="184"/>
      <c r="I151" s="183"/>
      <c r="J151" s="370">
        <f t="shared" si="74"/>
        <v>0</v>
      </c>
      <c r="K151" s="370">
        <f t="shared" si="75"/>
        <v>0</v>
      </c>
      <c r="L151" s="123"/>
      <c r="M151" s="10"/>
      <c r="N151" s="10"/>
      <c r="O151" s="10"/>
      <c r="P151" s="651"/>
      <c r="Q151" s="651"/>
      <c r="R151" s="651"/>
      <c r="S151" s="651"/>
      <c r="T151" s="651"/>
    </row>
    <row r="152" spans="1:26" ht="12.75" customHeight="1" x14ac:dyDescent="0.2">
      <c r="A152" t="s">
        <v>591</v>
      </c>
      <c r="B152" s="46" t="s">
        <v>592</v>
      </c>
      <c r="C152" s="1623"/>
      <c r="D152" s="1623"/>
      <c r="E152" s="1623"/>
      <c r="F152" s="693">
        <v>4</v>
      </c>
      <c r="G152" s="316">
        <v>2</v>
      </c>
      <c r="H152" s="167"/>
      <c r="I152" s="183" t="s">
        <v>81</v>
      </c>
      <c r="J152" s="370">
        <f t="shared" si="74"/>
        <v>2</v>
      </c>
      <c r="K152" s="370">
        <f t="shared" si="75"/>
        <v>0</v>
      </c>
      <c r="L152" s="123"/>
      <c r="M152" s="10"/>
      <c r="N152" s="10"/>
      <c r="O152" s="10"/>
      <c r="P152" s="651"/>
      <c r="Q152" s="651"/>
      <c r="R152" s="651"/>
      <c r="S152" s="651"/>
      <c r="T152" s="651"/>
    </row>
    <row r="153" spans="1:26" ht="14.25" customHeight="1" x14ac:dyDescent="0.25">
      <c r="A153" s="8"/>
      <c r="B153" s="46"/>
      <c r="C153" s="148"/>
      <c r="D153" s="148"/>
      <c r="E153" s="148"/>
      <c r="F153" s="148"/>
      <c r="G153" s="148"/>
      <c r="H153" s="125"/>
      <c r="I153" s="183"/>
      <c r="J153" s="370">
        <f t="shared" si="74"/>
        <v>0</v>
      </c>
      <c r="K153" s="370">
        <f t="shared" si="75"/>
        <v>0</v>
      </c>
      <c r="L153" s="123"/>
      <c r="M153" s="10"/>
      <c r="N153" s="10"/>
      <c r="O153" s="10"/>
      <c r="P153" s="651"/>
      <c r="Q153" s="651"/>
      <c r="R153" s="651"/>
      <c r="S153" s="651"/>
      <c r="T153" s="651"/>
    </row>
    <row r="154" spans="1:26" ht="14.25" customHeight="1" x14ac:dyDescent="0.25">
      <c r="A154" s="168" t="s">
        <v>596</v>
      </c>
      <c r="B154" s="185" t="s">
        <v>597</v>
      </c>
      <c r="C154" s="1638">
        <v>277</v>
      </c>
      <c r="D154" s="1638">
        <v>220</v>
      </c>
      <c r="E154" s="1638">
        <v>232</v>
      </c>
      <c r="F154" s="1638">
        <v>165</v>
      </c>
      <c r="G154" s="316">
        <v>6</v>
      </c>
      <c r="H154" s="232">
        <v>10</v>
      </c>
      <c r="I154" s="889" t="s">
        <v>81</v>
      </c>
      <c r="J154" s="370">
        <f t="shared" si="74"/>
        <v>6</v>
      </c>
      <c r="K154" s="370">
        <f t="shared" si="75"/>
        <v>0</v>
      </c>
      <c r="L154" s="123"/>
      <c r="M154" s="10"/>
      <c r="N154" s="10"/>
      <c r="O154" s="10"/>
      <c r="P154" s="651"/>
      <c r="Q154" s="651"/>
      <c r="R154" s="651"/>
      <c r="S154" s="651"/>
      <c r="T154" s="651"/>
      <c r="U154" s="651"/>
      <c r="V154" s="651"/>
      <c r="W154" s="651"/>
      <c r="X154" s="651"/>
      <c r="Y154" s="651"/>
      <c r="Z154" s="651"/>
    </row>
    <row r="155" spans="1:26" ht="14.25" customHeight="1" x14ac:dyDescent="0.25">
      <c r="A155" s="709" t="s">
        <v>598</v>
      </c>
      <c r="B155" s="185" t="s">
        <v>599</v>
      </c>
      <c r="C155" s="1660"/>
      <c r="D155" s="1660"/>
      <c r="E155" s="1660"/>
      <c r="F155" s="1660"/>
      <c r="G155" s="316">
        <v>6</v>
      </c>
      <c r="H155" s="232">
        <v>2</v>
      </c>
      <c r="I155" s="889" t="s">
        <v>81</v>
      </c>
      <c r="J155" s="370">
        <f t="shared" si="74"/>
        <v>6</v>
      </c>
      <c r="K155" s="370">
        <f t="shared" si="75"/>
        <v>0</v>
      </c>
      <c r="L155" s="123"/>
      <c r="M155" s="10"/>
      <c r="N155" s="10"/>
      <c r="O155" s="10"/>
      <c r="P155" s="651"/>
      <c r="Q155" s="651"/>
      <c r="R155" s="651"/>
      <c r="S155" s="651"/>
      <c r="T155" s="651"/>
    </row>
    <row r="156" spans="1:26" ht="14.25" customHeight="1" x14ac:dyDescent="0.25">
      <c r="A156" s="710" t="s">
        <v>600</v>
      </c>
      <c r="B156" s="185" t="s">
        <v>601</v>
      </c>
      <c r="C156" s="1660"/>
      <c r="D156" s="1660"/>
      <c r="E156" s="1660"/>
      <c r="F156" s="1660"/>
      <c r="G156" s="316">
        <v>7</v>
      </c>
      <c r="H156" s="232">
        <v>6</v>
      </c>
      <c r="I156" s="889" t="s">
        <v>81</v>
      </c>
      <c r="J156" s="370">
        <f t="shared" si="74"/>
        <v>7</v>
      </c>
      <c r="K156" s="370">
        <f t="shared" si="75"/>
        <v>0</v>
      </c>
      <c r="L156" s="123"/>
      <c r="M156" s="10"/>
      <c r="N156" s="10"/>
      <c r="O156" s="10"/>
      <c r="P156" s="651"/>
      <c r="Q156" s="651"/>
      <c r="R156" s="651"/>
      <c r="S156" s="651"/>
      <c r="T156" s="651"/>
    </row>
    <row r="157" spans="1:26" ht="14.25" customHeight="1" x14ac:dyDescent="0.25">
      <c r="A157" s="168" t="s">
        <v>602</v>
      </c>
      <c r="B157" s="185" t="s">
        <v>603</v>
      </c>
      <c r="C157" s="1660"/>
      <c r="D157" s="1660"/>
      <c r="E157" s="1660"/>
      <c r="F157" s="1660"/>
      <c r="G157" s="316">
        <v>15</v>
      </c>
      <c r="H157" s="232">
        <v>15</v>
      </c>
      <c r="I157" s="889" t="s">
        <v>81</v>
      </c>
      <c r="J157" s="370">
        <f t="shared" si="74"/>
        <v>15</v>
      </c>
      <c r="K157" s="370">
        <f t="shared" si="75"/>
        <v>0</v>
      </c>
      <c r="L157" s="123"/>
      <c r="M157" s="10"/>
      <c r="N157" s="10"/>
      <c r="O157" s="10"/>
      <c r="P157" s="651"/>
      <c r="Q157" s="651"/>
      <c r="R157" s="651"/>
      <c r="S157" s="651"/>
      <c r="T157" s="651"/>
    </row>
    <row r="158" spans="1:26" ht="14.25" customHeight="1" x14ac:dyDescent="0.25">
      <c r="A158" s="168" t="s">
        <v>604</v>
      </c>
      <c r="B158" s="185" t="s">
        <v>605</v>
      </c>
      <c r="C158" s="1660"/>
      <c r="D158" s="1660"/>
      <c r="E158" s="1660"/>
      <c r="F158" s="1660"/>
      <c r="G158" s="316">
        <v>3</v>
      </c>
      <c r="H158" s="232"/>
      <c r="I158" s="889" t="s">
        <v>81</v>
      </c>
      <c r="J158" s="370">
        <f t="shared" si="74"/>
        <v>3</v>
      </c>
      <c r="K158" s="370">
        <f t="shared" si="75"/>
        <v>0</v>
      </c>
      <c r="L158" s="123"/>
      <c r="M158" s="10"/>
      <c r="N158" s="10"/>
      <c r="O158" s="10"/>
      <c r="P158" s="651"/>
      <c r="Q158" s="651"/>
      <c r="R158" s="651"/>
      <c r="S158" s="651"/>
      <c r="T158" s="651"/>
    </row>
    <row r="159" spans="1:26" ht="14.25" customHeight="1" x14ac:dyDescent="0.25">
      <c r="A159" s="168" t="s">
        <v>606</v>
      </c>
      <c r="B159" s="185" t="s">
        <v>607</v>
      </c>
      <c r="C159" s="1660"/>
      <c r="D159" s="1660"/>
      <c r="E159" s="1660"/>
      <c r="F159" s="1660"/>
      <c r="G159" s="316">
        <v>8</v>
      </c>
      <c r="H159" s="232">
        <v>9</v>
      </c>
      <c r="I159" s="889" t="s">
        <v>81</v>
      </c>
      <c r="J159" s="370">
        <f t="shared" si="74"/>
        <v>8</v>
      </c>
      <c r="K159" s="370">
        <f t="shared" si="75"/>
        <v>0</v>
      </c>
      <c r="L159" s="123"/>
      <c r="M159" s="10"/>
      <c r="N159" s="10"/>
      <c r="O159" s="10"/>
      <c r="P159" s="651"/>
      <c r="Q159" s="651"/>
      <c r="R159" s="651"/>
      <c r="S159" s="651"/>
      <c r="T159" s="651"/>
    </row>
    <row r="160" spans="1:26" ht="14.25" customHeight="1" x14ac:dyDescent="0.25">
      <c r="A160" s="168" t="s">
        <v>608</v>
      </c>
      <c r="B160" s="185" t="s">
        <v>609</v>
      </c>
      <c r="C160" s="1660"/>
      <c r="D160" s="1660"/>
      <c r="E160" s="1660"/>
      <c r="F160" s="1660"/>
      <c r="G160" s="316">
        <v>4</v>
      </c>
      <c r="H160" s="232">
        <v>4</v>
      </c>
      <c r="I160" s="889" t="s">
        <v>81</v>
      </c>
      <c r="J160" s="370">
        <f t="shared" si="74"/>
        <v>4</v>
      </c>
      <c r="K160" s="370">
        <f t="shared" si="75"/>
        <v>0</v>
      </c>
      <c r="L160" s="123"/>
      <c r="M160" s="10"/>
      <c r="N160" s="10"/>
      <c r="O160" s="10"/>
      <c r="P160" s="651"/>
      <c r="Q160" s="651"/>
      <c r="R160" s="651"/>
      <c r="S160" s="651"/>
      <c r="T160" s="651"/>
    </row>
    <row r="161" spans="1:20" ht="14.25" customHeight="1" x14ac:dyDescent="0.25">
      <c r="A161" s="168" t="s">
        <v>610</v>
      </c>
      <c r="B161" s="185" t="s">
        <v>611</v>
      </c>
      <c r="C161" s="1660"/>
      <c r="D161" s="1660"/>
      <c r="E161" s="1660"/>
      <c r="F161" s="1660"/>
      <c r="G161" s="316">
        <v>11</v>
      </c>
      <c r="H161" s="232">
        <v>18</v>
      </c>
      <c r="I161" s="889" t="s">
        <v>81</v>
      </c>
      <c r="J161" s="370">
        <f t="shared" si="74"/>
        <v>11</v>
      </c>
      <c r="K161" s="370">
        <f t="shared" si="75"/>
        <v>0</v>
      </c>
      <c r="L161" s="123"/>
      <c r="M161" s="10"/>
      <c r="N161" s="10"/>
      <c r="O161" s="10"/>
      <c r="P161" s="651"/>
      <c r="Q161" s="651"/>
      <c r="R161" s="651"/>
      <c r="S161" s="651"/>
      <c r="T161" s="651"/>
    </row>
    <row r="162" spans="1:20" ht="14.25" customHeight="1" x14ac:dyDescent="0.25">
      <c r="A162" s="168" t="s">
        <v>612</v>
      </c>
      <c r="B162" s="185"/>
      <c r="C162" s="1660"/>
      <c r="D162" s="1660"/>
      <c r="E162" s="1660"/>
      <c r="F162" s="1660"/>
      <c r="G162" s="79"/>
      <c r="H162" s="232">
        <v>4</v>
      </c>
      <c r="I162" s="889"/>
      <c r="J162" s="370">
        <f t="shared" si="74"/>
        <v>0</v>
      </c>
      <c r="K162" s="370">
        <f t="shared" si="75"/>
        <v>0</v>
      </c>
      <c r="L162" s="123"/>
      <c r="M162" s="10"/>
      <c r="N162" s="10"/>
      <c r="O162" s="10"/>
      <c r="P162" s="651"/>
      <c r="Q162" s="651"/>
      <c r="R162" s="651"/>
      <c r="S162" s="651"/>
      <c r="T162" s="651"/>
    </row>
    <row r="163" spans="1:20" ht="14.25" customHeight="1" x14ac:dyDescent="0.25">
      <c r="A163" s="168" t="s">
        <v>613</v>
      </c>
      <c r="B163" s="185" t="s">
        <v>614</v>
      </c>
      <c r="C163" s="1660"/>
      <c r="D163" s="1660"/>
      <c r="E163" s="1660"/>
      <c r="F163" s="1660"/>
      <c r="G163" s="79"/>
      <c r="H163" s="232"/>
      <c r="I163" s="889"/>
      <c r="J163" s="370">
        <f t="shared" si="74"/>
        <v>0</v>
      </c>
      <c r="K163" s="370">
        <f t="shared" si="75"/>
        <v>0</v>
      </c>
      <c r="L163" s="123"/>
      <c r="M163" s="10"/>
      <c r="N163" s="10"/>
      <c r="O163" s="10"/>
      <c r="P163" s="651"/>
      <c r="Q163" s="651"/>
      <c r="R163" s="651"/>
      <c r="S163" s="651"/>
      <c r="T163" s="651"/>
    </row>
    <row r="164" spans="1:20" ht="14.25" customHeight="1" x14ac:dyDescent="0.25">
      <c r="A164" s="168" t="s">
        <v>615</v>
      </c>
      <c r="B164" s="185" t="s">
        <v>616</v>
      </c>
      <c r="C164" s="1660"/>
      <c r="D164" s="1660"/>
      <c r="E164" s="1660"/>
      <c r="F164" s="1660"/>
      <c r="G164" s="316">
        <v>10</v>
      </c>
      <c r="H164" s="232"/>
      <c r="I164" s="889" t="s">
        <v>81</v>
      </c>
      <c r="J164" s="370">
        <f t="shared" si="74"/>
        <v>10</v>
      </c>
      <c r="K164" s="370">
        <f t="shared" si="75"/>
        <v>0</v>
      </c>
      <c r="L164" s="123"/>
      <c r="M164" s="10"/>
      <c r="N164" s="10"/>
      <c r="O164" s="10"/>
      <c r="P164" s="651"/>
      <c r="Q164" s="651"/>
      <c r="R164" s="651"/>
      <c r="S164" s="651"/>
      <c r="T164" s="651"/>
    </row>
    <row r="165" spans="1:20" ht="14.25" customHeight="1" x14ac:dyDescent="0.25">
      <c r="A165" s="168" t="s">
        <v>617</v>
      </c>
      <c r="B165" s="185" t="s">
        <v>618</v>
      </c>
      <c r="C165" s="1660"/>
      <c r="D165" s="1660"/>
      <c r="E165" s="1660"/>
      <c r="F165" s="1660"/>
      <c r="G165" s="316">
        <v>8</v>
      </c>
      <c r="H165" s="232">
        <v>22</v>
      </c>
      <c r="I165" s="889" t="s">
        <v>81</v>
      </c>
      <c r="J165" s="370">
        <f t="shared" si="74"/>
        <v>8</v>
      </c>
      <c r="K165" s="370">
        <f t="shared" si="75"/>
        <v>0</v>
      </c>
      <c r="L165" s="123"/>
      <c r="M165" s="10"/>
      <c r="N165" s="10"/>
      <c r="O165" s="10"/>
      <c r="P165" s="651"/>
      <c r="Q165" s="651"/>
      <c r="R165" s="651"/>
      <c r="S165" s="651"/>
      <c r="T165" s="651"/>
    </row>
    <row r="166" spans="1:20" ht="14.25" customHeight="1" x14ac:dyDescent="0.25">
      <c r="A166" s="168" t="s">
        <v>619</v>
      </c>
      <c r="B166" s="185" t="s">
        <v>620</v>
      </c>
      <c r="C166" s="1661"/>
      <c r="D166" s="1661"/>
      <c r="E166" s="1661"/>
      <c r="F166" s="1661"/>
      <c r="G166" s="316">
        <v>4</v>
      </c>
      <c r="H166" s="232">
        <v>4</v>
      </c>
      <c r="I166" s="889" t="s">
        <v>81</v>
      </c>
      <c r="J166" s="370">
        <f t="shared" si="74"/>
        <v>4</v>
      </c>
      <c r="K166" s="370">
        <f t="shared" si="75"/>
        <v>0</v>
      </c>
      <c r="L166" s="123"/>
      <c r="M166" s="10"/>
      <c r="N166" s="10"/>
      <c r="O166" s="10"/>
      <c r="P166" s="651"/>
      <c r="Q166" s="651"/>
      <c r="R166" s="651"/>
      <c r="S166" s="651"/>
      <c r="T166" s="651"/>
    </row>
    <row r="167" spans="1:20" ht="12.75" customHeight="1" x14ac:dyDescent="0.2">
      <c r="A167" s="651"/>
      <c r="B167" s="240" t="s">
        <v>780</v>
      </c>
      <c r="C167" s="16">
        <f t="shared" ref="C167:F167" si="76">SUM(C130:C165)</f>
        <v>361</v>
      </c>
      <c r="D167" s="16">
        <f t="shared" si="76"/>
        <v>301</v>
      </c>
      <c r="E167" s="16">
        <f t="shared" si="76"/>
        <v>323</v>
      </c>
      <c r="F167" s="16">
        <f t="shared" si="76"/>
        <v>234</v>
      </c>
      <c r="G167" s="16">
        <f t="shared" ref="G167:H167" si="77">SUM(G130:G166)</f>
        <v>124</v>
      </c>
      <c r="H167" s="16">
        <f t="shared" si="77"/>
        <v>122</v>
      </c>
      <c r="I167" s="652"/>
      <c r="J167" s="370">
        <f t="shared" si="74"/>
        <v>0</v>
      </c>
      <c r="K167" s="370">
        <f t="shared" si="75"/>
        <v>0</v>
      </c>
      <c r="L167" s="123"/>
      <c r="M167" s="10"/>
      <c r="N167" s="10"/>
      <c r="O167" s="10"/>
      <c r="P167" s="651"/>
      <c r="Q167" s="651"/>
      <c r="R167" s="651"/>
      <c r="S167" s="651"/>
      <c r="T167" s="651"/>
    </row>
    <row r="168" spans="1:20" ht="12.75" customHeight="1" x14ac:dyDescent="0.2">
      <c r="A168" s="651"/>
      <c r="B168" s="108"/>
      <c r="C168" s="109"/>
      <c r="D168" s="109"/>
      <c r="E168" s="109"/>
      <c r="F168" s="109"/>
      <c r="G168" s="148"/>
      <c r="H168" s="8"/>
      <c r="I168" s="183"/>
      <c r="J168" s="370">
        <f t="shared" si="74"/>
        <v>0</v>
      </c>
      <c r="K168" s="370">
        <f t="shared" si="75"/>
        <v>0</v>
      </c>
      <c r="L168" s="123"/>
      <c r="M168" s="10"/>
      <c r="N168" s="10"/>
      <c r="O168" s="10"/>
      <c r="P168" s="651"/>
      <c r="Q168" s="651"/>
      <c r="R168" s="651"/>
      <c r="S168" s="651"/>
      <c r="T168" s="651"/>
    </row>
    <row r="169" spans="1:20" ht="15" customHeight="1" x14ac:dyDescent="0.25">
      <c r="A169" s="1637" t="s">
        <v>622</v>
      </c>
      <c r="B169" s="1413"/>
      <c r="C169" s="653" t="s">
        <v>5</v>
      </c>
      <c r="D169" s="653" t="s">
        <v>6</v>
      </c>
      <c r="E169" s="653" t="s">
        <v>7</v>
      </c>
      <c r="F169" s="653" t="s">
        <v>8</v>
      </c>
      <c r="G169" s="653" t="s">
        <v>9</v>
      </c>
      <c r="H169" s="229" t="s">
        <v>63</v>
      </c>
      <c r="I169" s="177"/>
      <c r="J169" s="370">
        <f t="shared" si="74"/>
        <v>0</v>
      </c>
      <c r="K169" s="370">
        <f t="shared" si="75"/>
        <v>0</v>
      </c>
      <c r="L169" s="123"/>
      <c r="M169" s="10"/>
      <c r="N169" s="10"/>
      <c r="O169" s="10"/>
      <c r="P169" s="651"/>
      <c r="Q169" s="651"/>
      <c r="R169" s="651"/>
      <c r="S169" s="651"/>
      <c r="T169" s="651"/>
    </row>
    <row r="170" spans="1:20" ht="15" customHeight="1" x14ac:dyDescent="0.2">
      <c r="A170" s="315" t="s">
        <v>333</v>
      </c>
      <c r="B170" s="185" t="s">
        <v>623</v>
      </c>
      <c r="C170" s="900">
        <v>4</v>
      </c>
      <c r="D170" s="316">
        <v>0</v>
      </c>
      <c r="E170" s="901">
        <v>3</v>
      </c>
      <c r="F170" s="316">
        <v>4</v>
      </c>
      <c r="G170" s="79"/>
      <c r="H170" s="752"/>
      <c r="I170" s="177"/>
      <c r="J170" s="370">
        <f t="shared" si="74"/>
        <v>0</v>
      </c>
      <c r="K170" s="370">
        <f t="shared" si="75"/>
        <v>0</v>
      </c>
      <c r="L170" s="123"/>
      <c r="M170" s="10"/>
      <c r="N170" s="10"/>
      <c r="O170" s="10"/>
      <c r="P170" s="651"/>
      <c r="Q170" s="651"/>
      <c r="R170" s="651"/>
      <c r="S170" s="651"/>
      <c r="T170" s="651"/>
    </row>
    <row r="171" spans="1:20" ht="12.75" customHeight="1" x14ac:dyDescent="0.2">
      <c r="A171" s="315" t="s">
        <v>624</v>
      </c>
      <c r="B171" s="185"/>
      <c r="C171" s="900">
        <v>10</v>
      </c>
      <c r="D171" s="316">
        <v>10</v>
      </c>
      <c r="E171" s="901">
        <v>16</v>
      </c>
      <c r="F171" s="316">
        <v>16</v>
      </c>
      <c r="G171" s="79"/>
      <c r="H171" s="255">
        <v>5</v>
      </c>
      <c r="I171" s="177"/>
      <c r="J171" s="370">
        <f t="shared" si="74"/>
        <v>0</v>
      </c>
      <c r="K171" s="370">
        <f t="shared" si="75"/>
        <v>0</v>
      </c>
      <c r="L171" s="123"/>
      <c r="M171" s="10"/>
      <c r="N171" s="10"/>
      <c r="O171" s="10"/>
      <c r="P171" s="651"/>
      <c r="Q171" s="651"/>
      <c r="R171" s="651"/>
      <c r="S171" s="651"/>
      <c r="T171" s="651"/>
    </row>
    <row r="172" spans="1:20" ht="12.75" customHeight="1" x14ac:dyDescent="0.2">
      <c r="A172" s="315" t="s">
        <v>625</v>
      </c>
      <c r="B172" s="185"/>
      <c r="C172" s="900">
        <v>13</v>
      </c>
      <c r="D172" s="316">
        <v>13</v>
      </c>
      <c r="E172" s="901">
        <v>17</v>
      </c>
      <c r="F172" s="316">
        <v>17</v>
      </c>
      <c r="G172" s="79"/>
      <c r="H172" s="153"/>
      <c r="I172" s="177"/>
      <c r="J172" s="370">
        <f t="shared" si="74"/>
        <v>0</v>
      </c>
      <c r="K172" s="370">
        <f t="shared" si="75"/>
        <v>0</v>
      </c>
      <c r="L172" s="123"/>
      <c r="M172" s="10"/>
      <c r="N172" s="10"/>
      <c r="O172" s="10"/>
      <c r="P172" s="651"/>
      <c r="Q172" s="651"/>
      <c r="R172" s="651"/>
      <c r="S172" s="651"/>
      <c r="T172" s="651"/>
    </row>
    <row r="173" spans="1:20" ht="12.75" customHeight="1" x14ac:dyDescent="0.2">
      <c r="A173" s="315" t="s">
        <v>626</v>
      </c>
      <c r="B173" s="185" t="s">
        <v>627</v>
      </c>
      <c r="C173" s="900">
        <v>18</v>
      </c>
      <c r="D173" s="316">
        <v>5</v>
      </c>
      <c r="E173" s="901">
        <v>12</v>
      </c>
      <c r="F173" s="316">
        <v>10</v>
      </c>
      <c r="G173" s="79"/>
      <c r="H173" s="255">
        <v>8</v>
      </c>
      <c r="I173" s="177"/>
      <c r="J173" s="370">
        <f t="shared" si="74"/>
        <v>0</v>
      </c>
      <c r="K173" s="370">
        <f t="shared" si="75"/>
        <v>0</v>
      </c>
      <c r="L173" s="123"/>
      <c r="M173" s="10"/>
      <c r="N173" s="10"/>
      <c r="O173" s="10"/>
      <c r="P173" s="651"/>
      <c r="Q173" s="651"/>
      <c r="R173" s="651"/>
      <c r="S173" s="651"/>
      <c r="T173" s="651"/>
    </row>
    <row r="174" spans="1:20" ht="12.75" customHeight="1" x14ac:dyDescent="0.2">
      <c r="A174" s="315" t="s">
        <v>628</v>
      </c>
      <c r="B174" s="185" t="s">
        <v>629</v>
      </c>
      <c r="C174" s="900">
        <v>12</v>
      </c>
      <c r="D174" s="316">
        <v>22</v>
      </c>
      <c r="E174" s="901">
        <v>15</v>
      </c>
      <c r="F174" s="316">
        <v>8</v>
      </c>
      <c r="G174" s="79"/>
      <c r="H174" s="153"/>
      <c r="I174" s="177"/>
      <c r="J174" s="370">
        <f t="shared" si="74"/>
        <v>0</v>
      </c>
      <c r="K174" s="370">
        <f t="shared" si="75"/>
        <v>0</v>
      </c>
      <c r="L174" s="123"/>
      <c r="M174" s="10"/>
      <c r="N174" s="10"/>
      <c r="O174" s="10"/>
      <c r="P174" s="651"/>
      <c r="Q174" s="651"/>
      <c r="R174" s="651"/>
      <c r="S174" s="651"/>
      <c r="T174" s="651"/>
    </row>
    <row r="175" spans="1:20" ht="12.75" customHeight="1" x14ac:dyDescent="0.2">
      <c r="A175" s="315" t="s">
        <v>630</v>
      </c>
      <c r="B175" s="185" t="s">
        <v>631</v>
      </c>
      <c r="C175" s="316">
        <v>1</v>
      </c>
      <c r="D175" s="316">
        <v>12</v>
      </c>
      <c r="E175" s="316"/>
      <c r="F175" s="316"/>
      <c r="G175" s="79"/>
      <c r="H175" s="153"/>
      <c r="I175" s="177"/>
      <c r="J175" s="370">
        <f t="shared" si="74"/>
        <v>0</v>
      </c>
      <c r="K175" s="370">
        <f t="shared" si="75"/>
        <v>0</v>
      </c>
      <c r="L175" s="123"/>
      <c r="M175" s="10"/>
      <c r="N175" s="10"/>
      <c r="O175" s="10"/>
      <c r="P175" s="651"/>
      <c r="Q175" s="651"/>
      <c r="R175" s="651"/>
      <c r="S175" s="651"/>
      <c r="T175" s="651"/>
    </row>
    <row r="176" spans="1:20" ht="12.75" customHeight="1" x14ac:dyDescent="0.2">
      <c r="A176" s="315" t="s">
        <v>632</v>
      </c>
      <c r="B176" s="185" t="s">
        <v>633</v>
      </c>
      <c r="C176" s="316">
        <v>7</v>
      </c>
      <c r="D176" s="316">
        <v>3</v>
      </c>
      <c r="E176" s="316">
        <v>4</v>
      </c>
      <c r="F176" s="316">
        <v>5</v>
      </c>
      <c r="G176" s="79"/>
      <c r="H176" s="153"/>
      <c r="I176" s="177"/>
      <c r="J176" s="370">
        <f t="shared" si="74"/>
        <v>0</v>
      </c>
      <c r="K176" s="370">
        <f t="shared" si="75"/>
        <v>0</v>
      </c>
      <c r="L176" s="123"/>
      <c r="M176" s="10"/>
      <c r="N176" s="10"/>
      <c r="O176" s="10"/>
      <c r="P176" s="651"/>
      <c r="Q176" s="651"/>
      <c r="R176" s="651"/>
      <c r="S176" s="651"/>
      <c r="T176" s="651"/>
    </row>
    <row r="177" spans="1:20" ht="12.75" customHeight="1" x14ac:dyDescent="0.2">
      <c r="A177" s="315" t="s">
        <v>355</v>
      </c>
      <c r="B177" s="185" t="s">
        <v>634</v>
      </c>
      <c r="C177" s="316">
        <v>15</v>
      </c>
      <c r="D177" s="316">
        <v>15</v>
      </c>
      <c r="E177" s="316">
        <v>15</v>
      </c>
      <c r="F177" s="316">
        <v>15</v>
      </c>
      <c r="G177" s="79"/>
      <c r="H177" s="153"/>
      <c r="I177" s="177"/>
      <c r="J177" s="370">
        <f t="shared" si="74"/>
        <v>0</v>
      </c>
      <c r="K177" s="370">
        <f t="shared" si="75"/>
        <v>0</v>
      </c>
      <c r="L177" s="123"/>
      <c r="M177" s="10"/>
      <c r="N177" s="10"/>
      <c r="O177" s="10"/>
      <c r="P177" s="651"/>
      <c r="Q177" s="651"/>
      <c r="R177" s="651"/>
      <c r="S177" s="651"/>
      <c r="T177" s="651"/>
    </row>
    <row r="178" spans="1:20" ht="12.75" customHeight="1" x14ac:dyDescent="0.2">
      <c r="A178" s="315" t="s">
        <v>635</v>
      </c>
      <c r="B178" s="185" t="s">
        <v>636</v>
      </c>
      <c r="C178" s="316">
        <v>8</v>
      </c>
      <c r="D178" s="316">
        <v>8</v>
      </c>
      <c r="E178" s="316">
        <v>8</v>
      </c>
      <c r="F178" s="316">
        <v>3</v>
      </c>
      <c r="G178" s="79"/>
      <c r="H178" s="153"/>
      <c r="I178" s="177"/>
      <c r="J178" s="370">
        <f t="shared" si="74"/>
        <v>0</v>
      </c>
      <c r="K178" s="370">
        <f t="shared" si="75"/>
        <v>0</v>
      </c>
      <c r="L178" s="123"/>
      <c r="M178" s="10"/>
      <c r="N178" s="10"/>
      <c r="O178" s="10"/>
      <c r="P178" s="651"/>
      <c r="Q178" s="651"/>
      <c r="R178" s="651"/>
      <c r="S178" s="651"/>
      <c r="T178" s="651"/>
    </row>
    <row r="179" spans="1:20" ht="12.75" customHeight="1" x14ac:dyDescent="0.2">
      <c r="A179" s="315" t="s">
        <v>356</v>
      </c>
      <c r="B179" s="185" t="s">
        <v>637</v>
      </c>
      <c r="C179" s="316">
        <v>15</v>
      </c>
      <c r="D179" s="316">
        <v>8</v>
      </c>
      <c r="E179" s="316">
        <v>15</v>
      </c>
      <c r="F179" s="316">
        <v>8</v>
      </c>
      <c r="G179" s="79"/>
      <c r="H179" s="153"/>
      <c r="I179" s="177"/>
      <c r="J179" s="370">
        <f t="shared" si="74"/>
        <v>0</v>
      </c>
      <c r="K179" s="370">
        <f t="shared" si="75"/>
        <v>0</v>
      </c>
      <c r="L179" s="123"/>
      <c r="M179" s="10"/>
      <c r="N179" s="10"/>
      <c r="O179" s="10"/>
      <c r="P179" s="651"/>
      <c r="Q179" s="651"/>
      <c r="R179" s="651"/>
      <c r="S179" s="651"/>
      <c r="T179" s="651"/>
    </row>
    <row r="180" spans="1:20" ht="12.75" customHeight="1" x14ac:dyDescent="0.2">
      <c r="A180" s="315" t="s">
        <v>638</v>
      </c>
      <c r="B180" s="185" t="s">
        <v>639</v>
      </c>
      <c r="C180" s="316">
        <v>8</v>
      </c>
      <c r="D180" s="316">
        <v>12</v>
      </c>
      <c r="E180" s="316">
        <v>8</v>
      </c>
      <c r="F180" s="316">
        <v>8</v>
      </c>
      <c r="G180" s="79"/>
      <c r="H180" s="153"/>
      <c r="I180" s="177"/>
      <c r="J180" s="370">
        <f t="shared" si="74"/>
        <v>0</v>
      </c>
      <c r="K180" s="370">
        <f t="shared" si="75"/>
        <v>0</v>
      </c>
      <c r="L180" s="123"/>
      <c r="M180" s="10"/>
      <c r="N180" s="10"/>
      <c r="O180" s="10"/>
      <c r="P180" s="651"/>
      <c r="Q180" s="651"/>
      <c r="R180" s="651"/>
      <c r="S180" s="651"/>
      <c r="T180" s="651"/>
    </row>
    <row r="181" spans="1:20" ht="12.75" customHeight="1" x14ac:dyDescent="0.2">
      <c r="A181" s="315" t="s">
        <v>275</v>
      </c>
      <c r="B181" s="128" t="s">
        <v>640</v>
      </c>
      <c r="C181" s="900">
        <v>22</v>
      </c>
      <c r="D181" s="316">
        <v>14</v>
      </c>
      <c r="E181" s="901">
        <v>22</v>
      </c>
      <c r="F181" s="316">
        <v>12</v>
      </c>
      <c r="G181" s="316">
        <v>5</v>
      </c>
      <c r="H181" s="153"/>
      <c r="I181" s="889" t="s">
        <v>81</v>
      </c>
      <c r="J181" s="370">
        <f t="shared" si="74"/>
        <v>5</v>
      </c>
      <c r="K181" s="370">
        <f t="shared" si="75"/>
        <v>0</v>
      </c>
      <c r="L181" s="123"/>
      <c r="M181" s="10"/>
      <c r="N181" s="10"/>
      <c r="O181" s="10"/>
      <c r="P181" s="651"/>
      <c r="Q181" s="651"/>
      <c r="R181" s="651"/>
      <c r="S181" s="651"/>
      <c r="T181" s="651"/>
    </row>
    <row r="182" spans="1:20" ht="12.75" customHeight="1" x14ac:dyDescent="0.2">
      <c r="A182" s="315" t="s">
        <v>696</v>
      </c>
      <c r="B182" s="128" t="s">
        <v>642</v>
      </c>
      <c r="C182" s="900">
        <v>8</v>
      </c>
      <c r="D182" s="316">
        <v>12</v>
      </c>
      <c r="E182" s="901">
        <v>6</v>
      </c>
      <c r="F182" s="79"/>
      <c r="G182" s="79"/>
      <c r="H182" s="186"/>
      <c r="I182" s="177"/>
      <c r="J182" s="370">
        <f t="shared" si="74"/>
        <v>0</v>
      </c>
      <c r="K182" s="370">
        <f t="shared" si="75"/>
        <v>0</v>
      </c>
      <c r="L182" s="123"/>
      <c r="M182" s="10"/>
      <c r="N182" s="10"/>
      <c r="O182" s="10"/>
      <c r="P182" s="651"/>
      <c r="Q182" s="651"/>
      <c r="R182" s="651"/>
      <c r="S182" s="651"/>
      <c r="T182" s="651"/>
    </row>
    <row r="183" spans="1:20" ht="12.75" customHeight="1" x14ac:dyDescent="0.2">
      <c r="A183" s="649"/>
      <c r="B183" s="240" t="s">
        <v>780</v>
      </c>
      <c r="C183" s="16">
        <f t="shared" ref="C183:H183" si="78">SUM(C170:C182)</f>
        <v>141</v>
      </c>
      <c r="D183" s="16">
        <f t="shared" si="78"/>
        <v>134</v>
      </c>
      <c r="E183" s="16">
        <f t="shared" si="78"/>
        <v>141</v>
      </c>
      <c r="F183" s="16">
        <f t="shared" si="78"/>
        <v>106</v>
      </c>
      <c r="G183" s="16">
        <f t="shared" si="78"/>
        <v>5</v>
      </c>
      <c r="H183" s="16">
        <f t="shared" si="78"/>
        <v>13</v>
      </c>
      <c r="I183" s="711"/>
      <c r="J183" s="370">
        <f t="shared" si="74"/>
        <v>0</v>
      </c>
      <c r="K183" s="370">
        <f t="shared" si="75"/>
        <v>0</v>
      </c>
      <c r="L183" s="123"/>
      <c r="M183" s="10"/>
      <c r="N183" s="10"/>
      <c r="O183" s="10"/>
      <c r="P183" s="651"/>
      <c r="Q183" s="651"/>
      <c r="R183" s="651"/>
      <c r="S183" s="651"/>
      <c r="T183" s="651"/>
    </row>
    <row r="184" spans="1:20" ht="15" customHeight="1" x14ac:dyDescent="0.25">
      <c r="A184" s="1412" t="s">
        <v>644</v>
      </c>
      <c r="B184" s="1413"/>
      <c r="C184" s="899"/>
      <c r="D184" s="79"/>
      <c r="E184" s="62"/>
      <c r="F184" s="79"/>
      <c r="G184" s="79"/>
      <c r="H184" s="35"/>
      <c r="I184" s="177"/>
      <c r="J184" s="370">
        <f t="shared" si="74"/>
        <v>0</v>
      </c>
      <c r="K184" s="370">
        <f t="shared" si="75"/>
        <v>0</v>
      </c>
      <c r="L184" s="123"/>
      <c r="M184" s="10"/>
      <c r="N184" s="10"/>
      <c r="O184" s="10"/>
      <c r="P184" s="651"/>
      <c r="Q184" s="651"/>
      <c r="R184" s="651"/>
      <c r="S184" s="651"/>
      <c r="T184" s="651"/>
    </row>
    <row r="185" spans="1:20" ht="14.25" customHeight="1" x14ac:dyDescent="0.2">
      <c r="A185" s="315" t="s">
        <v>317</v>
      </c>
      <c r="B185" s="128" t="s">
        <v>645</v>
      </c>
      <c r="C185" s="900">
        <v>40</v>
      </c>
      <c r="D185" s="316">
        <v>35</v>
      </c>
      <c r="E185" s="901">
        <v>35</v>
      </c>
      <c r="F185" s="316">
        <v>25</v>
      </c>
      <c r="G185" s="79"/>
      <c r="H185" s="752"/>
      <c r="I185" s="183"/>
      <c r="J185" s="370">
        <f t="shared" si="74"/>
        <v>0</v>
      </c>
      <c r="K185" s="370">
        <f t="shared" si="75"/>
        <v>0</v>
      </c>
      <c r="L185" s="123"/>
      <c r="M185" s="10"/>
      <c r="N185" s="10"/>
      <c r="O185" s="10"/>
      <c r="P185" s="651"/>
      <c r="Q185" s="651"/>
      <c r="R185" s="651"/>
      <c r="S185" s="651"/>
      <c r="T185" s="651"/>
    </row>
    <row r="186" spans="1:20" ht="14.25" customHeight="1" x14ac:dyDescent="0.2">
      <c r="A186" s="315" t="s">
        <v>646</v>
      </c>
      <c r="B186" s="128" t="s">
        <v>647</v>
      </c>
      <c r="C186" s="900">
        <v>40</v>
      </c>
      <c r="D186" s="316">
        <v>20</v>
      </c>
      <c r="E186" s="901">
        <v>40</v>
      </c>
      <c r="F186" s="316">
        <v>20</v>
      </c>
      <c r="G186" s="79"/>
      <c r="H186" s="153"/>
      <c r="I186" s="183"/>
      <c r="J186" s="370">
        <f t="shared" si="74"/>
        <v>0</v>
      </c>
      <c r="K186" s="370">
        <f t="shared" si="75"/>
        <v>0</v>
      </c>
      <c r="L186" s="123"/>
      <c r="M186" s="124"/>
      <c r="N186" s="124"/>
      <c r="O186" s="124"/>
      <c r="P186" s="651"/>
      <c r="Q186" s="651"/>
      <c r="R186" s="651"/>
      <c r="S186" s="651"/>
      <c r="T186" s="651"/>
    </row>
    <row r="187" spans="1:20" ht="12.75" customHeight="1" x14ac:dyDescent="0.2">
      <c r="A187" s="315" t="s">
        <v>367</v>
      </c>
      <c r="B187" s="128" t="s">
        <v>648</v>
      </c>
      <c r="C187" s="900">
        <v>15</v>
      </c>
      <c r="D187" s="316">
        <v>15</v>
      </c>
      <c r="E187" s="901">
        <v>15</v>
      </c>
      <c r="F187" s="316"/>
      <c r="G187" s="79"/>
      <c r="H187" s="153"/>
      <c r="I187" s="183"/>
      <c r="J187" s="370">
        <f t="shared" si="74"/>
        <v>0</v>
      </c>
      <c r="K187" s="370">
        <f t="shared" si="75"/>
        <v>0</v>
      </c>
      <c r="L187" s="123"/>
      <c r="M187" s="10"/>
      <c r="N187" s="10"/>
      <c r="O187" s="10"/>
      <c r="P187" s="651"/>
      <c r="Q187" s="651"/>
      <c r="R187" s="651"/>
      <c r="S187" s="651"/>
      <c r="T187" s="651"/>
    </row>
    <row r="188" spans="1:20" ht="12.75" customHeight="1" x14ac:dyDescent="0.2">
      <c r="A188" s="315" t="s">
        <v>724</v>
      </c>
      <c r="B188" s="128" t="s">
        <v>650</v>
      </c>
      <c r="C188" s="900">
        <v>15</v>
      </c>
      <c r="D188" s="316">
        <v>10</v>
      </c>
      <c r="E188" s="901">
        <v>30</v>
      </c>
      <c r="F188" s="316">
        <v>10</v>
      </c>
      <c r="G188" s="79"/>
      <c r="H188" s="255">
        <v>10</v>
      </c>
      <c r="I188" s="183"/>
      <c r="J188" s="370">
        <f t="shared" si="74"/>
        <v>0</v>
      </c>
      <c r="K188" s="370">
        <f t="shared" si="75"/>
        <v>0</v>
      </c>
      <c r="L188" s="123"/>
      <c r="M188" s="10"/>
      <c r="N188" s="10"/>
      <c r="O188" s="10"/>
      <c r="P188" s="651"/>
      <c r="Q188" s="651"/>
      <c r="R188" s="651"/>
      <c r="S188" s="651"/>
      <c r="T188" s="651"/>
    </row>
    <row r="189" spans="1:20" ht="12.75" customHeight="1" x14ac:dyDescent="0.2">
      <c r="A189" s="315" t="s">
        <v>651</v>
      </c>
      <c r="B189" s="128" t="s">
        <v>652</v>
      </c>
      <c r="C189" s="900">
        <v>25</v>
      </c>
      <c r="D189" s="316">
        <v>6</v>
      </c>
      <c r="E189" s="901">
        <v>27</v>
      </c>
      <c r="F189" s="316">
        <v>25</v>
      </c>
      <c r="G189" s="79"/>
      <c r="H189" s="153"/>
      <c r="I189" s="183"/>
      <c r="J189" s="370">
        <f t="shared" si="74"/>
        <v>0</v>
      </c>
      <c r="K189" s="370">
        <f t="shared" si="75"/>
        <v>0</v>
      </c>
      <c r="L189" s="123"/>
      <c r="M189" s="10"/>
      <c r="N189" s="10"/>
      <c r="O189" s="10"/>
      <c r="P189" s="651"/>
      <c r="Q189" s="651"/>
      <c r="R189" s="651"/>
      <c r="S189" s="651"/>
      <c r="T189" s="651"/>
    </row>
    <row r="190" spans="1:20" ht="12.75" customHeight="1" x14ac:dyDescent="0.2">
      <c r="A190" s="315" t="s">
        <v>697</v>
      </c>
      <c r="B190" s="128" t="s">
        <v>698</v>
      </c>
      <c r="C190" s="900">
        <v>5</v>
      </c>
      <c r="D190" s="316">
        <v>14</v>
      </c>
      <c r="E190" s="901">
        <v>5</v>
      </c>
      <c r="F190" s="79"/>
      <c r="G190" s="79"/>
      <c r="H190" s="153"/>
      <c r="I190" s="183"/>
      <c r="J190" s="370">
        <f t="shared" si="74"/>
        <v>0</v>
      </c>
      <c r="K190" s="370">
        <f t="shared" si="75"/>
        <v>0</v>
      </c>
      <c r="L190" s="123"/>
      <c r="M190" s="10"/>
      <c r="N190" s="10"/>
      <c r="O190" s="10"/>
      <c r="P190" s="651"/>
      <c r="Q190" s="651"/>
      <c r="R190" s="651"/>
      <c r="S190" s="651"/>
      <c r="T190" s="651"/>
    </row>
    <row r="191" spans="1:20" ht="12.75" customHeight="1" x14ac:dyDescent="0.2">
      <c r="A191" s="315" t="s">
        <v>802</v>
      </c>
      <c r="B191" s="185" t="s">
        <v>803</v>
      </c>
      <c r="C191" s="900">
        <v>8</v>
      </c>
      <c r="D191" s="316">
        <v>6</v>
      </c>
      <c r="E191" s="901">
        <v>8</v>
      </c>
      <c r="F191" s="316">
        <v>12</v>
      </c>
      <c r="G191" s="79"/>
      <c r="H191" s="255">
        <v>8</v>
      </c>
      <c r="I191" s="183"/>
      <c r="J191" s="370">
        <f t="shared" si="74"/>
        <v>0</v>
      </c>
      <c r="K191" s="370">
        <f t="shared" si="75"/>
        <v>0</v>
      </c>
      <c r="L191" s="123"/>
      <c r="M191" s="10"/>
      <c r="N191" s="10"/>
      <c r="O191" s="10"/>
      <c r="P191" s="651"/>
      <c r="Q191" s="651"/>
      <c r="R191" s="651"/>
      <c r="S191" s="651"/>
      <c r="T191" s="651"/>
    </row>
    <row r="192" spans="1:20" ht="12.75" customHeight="1" x14ac:dyDescent="0.2">
      <c r="A192" s="315" t="s">
        <v>549</v>
      </c>
      <c r="B192" s="185" t="s">
        <v>550</v>
      </c>
      <c r="C192" s="316">
        <v>6</v>
      </c>
      <c r="D192" s="316">
        <v>6</v>
      </c>
      <c r="E192" s="316">
        <v>9</v>
      </c>
      <c r="F192" s="316">
        <v>22</v>
      </c>
      <c r="G192" s="316">
        <v>7</v>
      </c>
      <c r="H192" s="153"/>
      <c r="I192" s="889" t="s">
        <v>81</v>
      </c>
      <c r="J192" s="370">
        <f t="shared" si="74"/>
        <v>7</v>
      </c>
      <c r="K192" s="370">
        <f t="shared" si="75"/>
        <v>0</v>
      </c>
      <c r="L192" s="123"/>
      <c r="M192" s="10"/>
      <c r="N192" s="10"/>
      <c r="O192" s="10"/>
      <c r="P192" s="651"/>
      <c r="Q192" s="651"/>
      <c r="R192" s="651"/>
      <c r="S192" s="651"/>
      <c r="T192" s="651"/>
    </row>
    <row r="193" spans="1:26" ht="12.75" customHeight="1" x14ac:dyDescent="0.2">
      <c r="A193" s="315" t="s">
        <v>115</v>
      </c>
      <c r="B193" s="185" t="s">
        <v>116</v>
      </c>
      <c r="C193" s="900">
        <v>15</v>
      </c>
      <c r="D193" s="316">
        <v>10</v>
      </c>
      <c r="E193" s="901">
        <v>15</v>
      </c>
      <c r="F193" s="316">
        <v>15</v>
      </c>
      <c r="G193" s="79"/>
      <c r="H193" s="153"/>
      <c r="I193" s="889"/>
      <c r="J193" s="370"/>
      <c r="K193" s="370"/>
      <c r="L193" s="123"/>
      <c r="M193" s="10"/>
      <c r="N193" s="10"/>
      <c r="O193" s="10"/>
      <c r="P193" s="651"/>
      <c r="Q193" s="651"/>
      <c r="R193" s="651"/>
      <c r="S193" s="651"/>
      <c r="T193" s="651"/>
    </row>
    <row r="194" spans="1:26" ht="12.75" customHeight="1" x14ac:dyDescent="0.2">
      <c r="A194" s="315" t="s">
        <v>657</v>
      </c>
      <c r="B194" s="185" t="s">
        <v>658</v>
      </c>
      <c r="C194" s="900">
        <v>12</v>
      </c>
      <c r="D194" s="316">
        <v>45</v>
      </c>
      <c r="E194" s="901">
        <v>20</v>
      </c>
      <c r="F194" s="316">
        <v>23</v>
      </c>
      <c r="G194" s="53">
        <v>7</v>
      </c>
      <c r="H194" s="255">
        <v>3</v>
      </c>
      <c r="I194" s="889" t="s">
        <v>81</v>
      </c>
      <c r="J194" s="370">
        <f t="shared" ref="J194:J201" si="79">IF(I194="*",G194,0)</f>
        <v>7</v>
      </c>
      <c r="K194" s="370">
        <f t="shared" ref="K194:K201" si="80">IF(I194="**",G194,0)</f>
        <v>0</v>
      </c>
      <c r="L194" s="123"/>
      <c r="M194" s="10"/>
      <c r="N194" s="10"/>
      <c r="O194" s="10"/>
      <c r="P194" s="651"/>
      <c r="Q194" s="651"/>
      <c r="R194" s="651"/>
      <c r="S194" s="651"/>
      <c r="T194" s="651"/>
    </row>
    <row r="195" spans="1:26" ht="12.75" customHeight="1" x14ac:dyDescent="0.2">
      <c r="A195" s="315" t="s">
        <v>659</v>
      </c>
      <c r="B195" s="185" t="s">
        <v>660</v>
      </c>
      <c r="C195" s="316">
        <v>30</v>
      </c>
      <c r="D195" s="316">
        <v>36</v>
      </c>
      <c r="E195" s="316">
        <v>28</v>
      </c>
      <c r="F195" s="316">
        <v>4</v>
      </c>
      <c r="G195" s="79"/>
      <c r="H195" s="153"/>
      <c r="I195" s="183"/>
      <c r="J195" s="370">
        <f t="shared" si="79"/>
        <v>0</v>
      </c>
      <c r="K195" s="370">
        <f t="shared" si="80"/>
        <v>0</v>
      </c>
      <c r="L195" s="123"/>
      <c r="M195" s="10"/>
      <c r="N195" s="10"/>
      <c r="O195" s="10"/>
      <c r="P195" s="651"/>
      <c r="Q195" s="651"/>
      <c r="R195" s="651"/>
      <c r="S195" s="651"/>
      <c r="T195" s="651"/>
      <c r="U195" s="651"/>
      <c r="V195" s="651"/>
      <c r="W195" s="651"/>
      <c r="X195" s="651"/>
      <c r="Y195" s="651"/>
      <c r="Z195" s="651"/>
    </row>
    <row r="196" spans="1:26" ht="12.75" customHeight="1" x14ac:dyDescent="0.2">
      <c r="A196" s="315" t="s">
        <v>373</v>
      </c>
      <c r="B196" s="128" t="s">
        <v>783</v>
      </c>
      <c r="C196" s="900">
        <v>12</v>
      </c>
      <c r="D196" s="316">
        <v>12</v>
      </c>
      <c r="E196" s="901">
        <v>12</v>
      </c>
      <c r="F196" s="79"/>
      <c r="G196" s="79"/>
      <c r="H196" s="153"/>
      <c r="I196" s="183"/>
      <c r="J196" s="370">
        <f t="shared" si="79"/>
        <v>0</v>
      </c>
      <c r="K196" s="370">
        <f t="shared" si="80"/>
        <v>0</v>
      </c>
      <c r="L196" s="123"/>
      <c r="M196" s="10"/>
      <c r="N196" s="10"/>
      <c r="O196" s="10"/>
      <c r="P196" s="651"/>
      <c r="Q196" s="651"/>
      <c r="R196" s="651"/>
      <c r="S196" s="651"/>
      <c r="T196" s="651"/>
      <c r="U196" s="651"/>
      <c r="V196" s="651"/>
      <c r="W196" s="651"/>
      <c r="X196" s="651"/>
      <c r="Y196" s="651"/>
      <c r="Z196" s="651"/>
    </row>
    <row r="197" spans="1:26" ht="12.75" customHeight="1" x14ac:dyDescent="0.2">
      <c r="A197" s="315" t="s">
        <v>662</v>
      </c>
      <c r="B197" s="128" t="s">
        <v>663</v>
      </c>
      <c r="C197" s="316">
        <v>20</v>
      </c>
      <c r="D197" s="316">
        <v>10</v>
      </c>
      <c r="E197" s="316">
        <v>20</v>
      </c>
      <c r="F197" s="316">
        <v>10</v>
      </c>
      <c r="G197" s="79"/>
      <c r="H197" s="255">
        <v>5</v>
      </c>
      <c r="I197" s="183"/>
      <c r="J197" s="370">
        <f t="shared" si="79"/>
        <v>0</v>
      </c>
      <c r="K197" s="370">
        <f t="shared" si="80"/>
        <v>0</v>
      </c>
      <c r="L197" s="123"/>
      <c r="M197" s="10"/>
      <c r="N197" s="10"/>
      <c r="O197" s="10"/>
      <c r="P197" s="651"/>
      <c r="Q197" s="651"/>
      <c r="R197" s="651"/>
      <c r="S197" s="651"/>
      <c r="T197" s="651"/>
    </row>
    <row r="198" spans="1:26" ht="12.75" customHeight="1" x14ac:dyDescent="0.2">
      <c r="A198" s="315" t="s">
        <v>352</v>
      </c>
      <c r="B198" s="128" t="s">
        <v>664</v>
      </c>
      <c r="C198" s="316">
        <v>10</v>
      </c>
      <c r="D198" s="316">
        <v>10</v>
      </c>
      <c r="E198" s="316"/>
      <c r="F198" s="316">
        <v>10</v>
      </c>
      <c r="G198" s="316">
        <v>5</v>
      </c>
      <c r="H198" s="153"/>
      <c r="I198" s="889" t="s">
        <v>69</v>
      </c>
      <c r="J198" s="370">
        <f t="shared" si="79"/>
        <v>0</v>
      </c>
      <c r="K198" s="370">
        <f t="shared" si="80"/>
        <v>5</v>
      </c>
      <c r="L198" s="123"/>
      <c r="M198" s="10"/>
      <c r="N198" s="10"/>
      <c r="O198" s="10"/>
      <c r="P198" s="651"/>
      <c r="Q198" s="651"/>
      <c r="R198" s="651"/>
      <c r="S198" s="651"/>
      <c r="T198" s="651"/>
    </row>
    <row r="199" spans="1:26" ht="12.75" customHeight="1" x14ac:dyDescent="0.2">
      <c r="A199" s="315" t="s">
        <v>354</v>
      </c>
      <c r="B199" s="128" t="s">
        <v>664</v>
      </c>
      <c r="C199" s="316">
        <v>25</v>
      </c>
      <c r="D199" s="316">
        <v>20</v>
      </c>
      <c r="E199" s="316">
        <v>35</v>
      </c>
      <c r="F199" s="693">
        <v>10</v>
      </c>
      <c r="G199" s="316">
        <v>5</v>
      </c>
      <c r="H199" s="153"/>
      <c r="I199" s="889" t="s">
        <v>69</v>
      </c>
      <c r="J199" s="370">
        <f t="shared" si="79"/>
        <v>0</v>
      </c>
      <c r="K199" s="370">
        <f t="shared" si="80"/>
        <v>5</v>
      </c>
      <c r="L199" s="123"/>
      <c r="M199" s="10"/>
      <c r="N199" s="10"/>
      <c r="O199" s="10"/>
      <c r="P199" s="651"/>
      <c r="Q199" s="651"/>
      <c r="R199" s="651"/>
      <c r="S199" s="651"/>
      <c r="T199" s="651"/>
    </row>
    <row r="200" spans="1:26" ht="12.75" customHeight="1" x14ac:dyDescent="0.2">
      <c r="A200" s="315" t="s">
        <v>269</v>
      </c>
      <c r="B200" s="128" t="s">
        <v>665</v>
      </c>
      <c r="C200" s="316">
        <v>40</v>
      </c>
      <c r="D200" s="316">
        <v>20</v>
      </c>
      <c r="E200" s="316">
        <v>40</v>
      </c>
      <c r="F200" s="316">
        <v>40</v>
      </c>
      <c r="G200" s="53">
        <v>25</v>
      </c>
      <c r="H200" s="255">
        <v>10</v>
      </c>
      <c r="I200" s="889" t="s">
        <v>81</v>
      </c>
      <c r="J200" s="370">
        <f t="shared" si="79"/>
        <v>25</v>
      </c>
      <c r="K200" s="370">
        <f t="shared" si="80"/>
        <v>0</v>
      </c>
      <c r="L200" s="123"/>
      <c r="M200" s="10"/>
      <c r="N200" s="10"/>
      <c r="O200" s="10"/>
      <c r="P200" s="651"/>
      <c r="Q200" s="651"/>
      <c r="R200" s="651"/>
      <c r="S200" s="651"/>
      <c r="T200" s="651"/>
    </row>
    <row r="201" spans="1:26" ht="12.75" customHeight="1" x14ac:dyDescent="0.2">
      <c r="A201" s="315" t="s">
        <v>804</v>
      </c>
      <c r="B201" s="128" t="s">
        <v>667</v>
      </c>
      <c r="C201" s="316">
        <v>20</v>
      </c>
      <c r="D201" s="316">
        <v>10</v>
      </c>
      <c r="E201" s="316">
        <v>20</v>
      </c>
      <c r="F201" s="316">
        <v>10</v>
      </c>
      <c r="G201" s="101"/>
      <c r="H201" s="255">
        <v>10</v>
      </c>
      <c r="I201" s="183"/>
      <c r="J201" s="370">
        <f t="shared" si="79"/>
        <v>0</v>
      </c>
      <c r="K201" s="370">
        <f t="shared" si="80"/>
        <v>0</v>
      </c>
      <c r="L201" s="123"/>
      <c r="M201" s="10"/>
      <c r="N201" s="10"/>
      <c r="O201" s="10"/>
      <c r="P201" s="651"/>
      <c r="Q201" s="651"/>
      <c r="R201" s="651"/>
      <c r="S201" s="651"/>
      <c r="T201" s="651"/>
    </row>
    <row r="202" spans="1:26" ht="12.75" customHeight="1" x14ac:dyDescent="0.2">
      <c r="A202" s="315" t="s">
        <v>805</v>
      </c>
      <c r="B202" s="128" t="s">
        <v>669</v>
      </c>
      <c r="C202" s="316">
        <v>10</v>
      </c>
      <c r="D202" s="316">
        <v>10</v>
      </c>
      <c r="E202" s="316">
        <v>10</v>
      </c>
      <c r="F202" s="316">
        <v>10</v>
      </c>
      <c r="G202" s="101"/>
      <c r="H202" s="153"/>
      <c r="I202" s="183"/>
      <c r="J202" s="370"/>
      <c r="K202" s="370"/>
      <c r="L202" s="123"/>
      <c r="M202" s="10"/>
      <c r="N202" s="10"/>
      <c r="O202" s="10"/>
      <c r="P202" s="651"/>
      <c r="Q202" s="651"/>
      <c r="R202" s="651"/>
      <c r="S202" s="651"/>
      <c r="T202" s="651"/>
    </row>
    <row r="203" spans="1:26" ht="12.75" customHeight="1" x14ac:dyDescent="0.2">
      <c r="A203" s="315" t="s">
        <v>327</v>
      </c>
      <c r="B203" s="185" t="s">
        <v>670</v>
      </c>
      <c r="C203" s="316">
        <v>12</v>
      </c>
      <c r="D203" s="316">
        <v>8</v>
      </c>
      <c r="E203" s="316">
        <v>12</v>
      </c>
      <c r="F203" s="316">
        <v>6</v>
      </c>
      <c r="G203" s="101"/>
      <c r="H203" s="153"/>
      <c r="I203" s="183"/>
      <c r="J203" s="370">
        <f t="shared" ref="J203:J212" si="81">IF(I203="*",G203,0)</f>
        <v>0</v>
      </c>
      <c r="K203" s="370">
        <f t="shared" ref="K203:K212" si="82">IF(I203="**",G203,0)</f>
        <v>0</v>
      </c>
      <c r="L203" s="123"/>
      <c r="M203" s="10"/>
      <c r="N203" s="10"/>
      <c r="O203" s="10"/>
      <c r="P203" s="651"/>
      <c r="Q203" s="651"/>
      <c r="R203" s="651"/>
      <c r="S203" s="651"/>
      <c r="T203" s="651"/>
    </row>
    <row r="204" spans="1:26" ht="12.75" customHeight="1" x14ac:dyDescent="0.2">
      <c r="A204" s="315" t="s">
        <v>699</v>
      </c>
      <c r="B204" s="185" t="s">
        <v>700</v>
      </c>
      <c r="C204" s="316">
        <v>10</v>
      </c>
      <c r="D204" s="316">
        <v>10</v>
      </c>
      <c r="E204" s="316">
        <v>15</v>
      </c>
      <c r="F204" s="316">
        <v>15</v>
      </c>
      <c r="G204" s="79"/>
      <c r="H204" s="153"/>
      <c r="I204" s="183"/>
      <c r="J204" s="370">
        <f t="shared" si="81"/>
        <v>0</v>
      </c>
      <c r="K204" s="370">
        <f t="shared" si="82"/>
        <v>0</v>
      </c>
      <c r="L204" s="123"/>
      <c r="M204" s="10"/>
      <c r="N204" s="10"/>
      <c r="O204" s="10"/>
      <c r="P204" s="651"/>
      <c r="Q204" s="651"/>
      <c r="R204" s="651"/>
      <c r="S204" s="651"/>
      <c r="T204" s="651"/>
    </row>
    <row r="205" spans="1:26" ht="12.75" customHeight="1" x14ac:dyDescent="0.2">
      <c r="A205" s="315" t="s">
        <v>272</v>
      </c>
      <c r="B205" s="128" t="s">
        <v>671</v>
      </c>
      <c r="C205" s="900">
        <v>16</v>
      </c>
      <c r="D205" s="316">
        <v>16</v>
      </c>
      <c r="E205" s="901">
        <v>30</v>
      </c>
      <c r="F205" s="316">
        <v>25</v>
      </c>
      <c r="G205" s="53">
        <v>20</v>
      </c>
      <c r="H205" s="255">
        <v>20</v>
      </c>
      <c r="I205" s="889" t="s">
        <v>81</v>
      </c>
      <c r="J205" s="370">
        <f t="shared" si="81"/>
        <v>20</v>
      </c>
      <c r="K205" s="370">
        <f t="shared" si="82"/>
        <v>0</v>
      </c>
      <c r="L205" s="123"/>
      <c r="M205" s="10"/>
      <c r="N205" s="10"/>
      <c r="O205" s="10"/>
      <c r="P205" s="651"/>
      <c r="Q205" s="651"/>
      <c r="R205" s="651"/>
      <c r="S205" s="651"/>
      <c r="T205" s="651"/>
    </row>
    <row r="206" spans="1:26" ht="12.75" customHeight="1" x14ac:dyDescent="0.2">
      <c r="A206" s="315" t="s">
        <v>784</v>
      </c>
      <c r="B206" s="128" t="s">
        <v>785</v>
      </c>
      <c r="C206" s="900">
        <v>16</v>
      </c>
      <c r="D206" s="316">
        <v>0</v>
      </c>
      <c r="E206" s="901">
        <v>59</v>
      </c>
      <c r="F206" s="316">
        <v>68</v>
      </c>
      <c r="G206" s="316">
        <v>7</v>
      </c>
      <c r="H206" s="255">
        <v>4</v>
      </c>
      <c r="I206" s="889" t="s">
        <v>69</v>
      </c>
      <c r="J206" s="370">
        <f t="shared" si="81"/>
        <v>0</v>
      </c>
      <c r="K206" s="370">
        <f t="shared" si="82"/>
        <v>7</v>
      </c>
      <c r="L206" s="123"/>
      <c r="M206" s="10"/>
      <c r="N206" s="10"/>
      <c r="O206" s="10"/>
      <c r="P206" s="651"/>
      <c r="Q206" s="651"/>
      <c r="R206" s="651"/>
      <c r="S206" s="651"/>
      <c r="T206" s="651"/>
    </row>
    <row r="207" spans="1:26" ht="12.75" customHeight="1" x14ac:dyDescent="0.2">
      <c r="A207" s="315" t="s">
        <v>673</v>
      </c>
      <c r="B207" s="185" t="s">
        <v>674</v>
      </c>
      <c r="C207" s="900">
        <v>8</v>
      </c>
      <c r="D207" s="316">
        <v>8</v>
      </c>
      <c r="E207" s="901">
        <v>25</v>
      </c>
      <c r="F207" s="316">
        <v>20</v>
      </c>
      <c r="G207" s="53">
        <v>15</v>
      </c>
      <c r="H207" s="153"/>
      <c r="I207" s="889" t="s">
        <v>69</v>
      </c>
      <c r="J207" s="370">
        <f t="shared" si="81"/>
        <v>0</v>
      </c>
      <c r="K207" s="370">
        <f t="shared" si="82"/>
        <v>15</v>
      </c>
      <c r="L207" s="123"/>
      <c r="M207" s="10"/>
      <c r="N207" s="10"/>
      <c r="O207" s="10"/>
      <c r="P207" s="651"/>
      <c r="Q207" s="651"/>
      <c r="R207" s="651"/>
      <c r="S207" s="651"/>
      <c r="T207" s="651"/>
      <c r="U207" s="651"/>
      <c r="V207" s="651"/>
      <c r="W207" s="651"/>
      <c r="X207" s="651"/>
      <c r="Y207" s="651"/>
      <c r="Z207" s="651"/>
    </row>
    <row r="208" spans="1:26" ht="12.75" customHeight="1" x14ac:dyDescent="0.2">
      <c r="A208" s="315" t="s">
        <v>725</v>
      </c>
      <c r="B208" s="128" t="s">
        <v>676</v>
      </c>
      <c r="C208" s="900">
        <v>5</v>
      </c>
      <c r="D208" s="316">
        <v>10</v>
      </c>
      <c r="E208" s="901">
        <v>5</v>
      </c>
      <c r="F208" s="316">
        <v>10</v>
      </c>
      <c r="G208" s="79"/>
      <c r="H208" s="255">
        <v>5</v>
      </c>
      <c r="I208" s="183"/>
      <c r="J208" s="370">
        <f t="shared" si="81"/>
        <v>0</v>
      </c>
      <c r="K208" s="370">
        <f t="shared" si="82"/>
        <v>0</v>
      </c>
      <c r="L208" s="123"/>
      <c r="M208" s="10"/>
      <c r="N208" s="10"/>
      <c r="O208" s="10"/>
      <c r="P208" s="651"/>
      <c r="Q208" s="651"/>
      <c r="R208" s="651"/>
      <c r="S208" s="651"/>
      <c r="T208" s="651"/>
    </row>
    <row r="209" spans="1:26" ht="12.75" customHeight="1" x14ac:dyDescent="0.2">
      <c r="A209" s="315" t="s">
        <v>677</v>
      </c>
      <c r="B209" s="128" t="s">
        <v>678</v>
      </c>
      <c r="C209" s="900">
        <v>5</v>
      </c>
      <c r="D209" s="316">
        <v>35</v>
      </c>
      <c r="E209" s="901">
        <v>0</v>
      </c>
      <c r="F209" s="316">
        <v>5</v>
      </c>
      <c r="G209" s="101"/>
      <c r="H209" s="153"/>
      <c r="I209" s="183"/>
      <c r="J209" s="370">
        <f t="shared" si="81"/>
        <v>0</v>
      </c>
      <c r="K209" s="370">
        <f t="shared" si="82"/>
        <v>0</v>
      </c>
      <c r="L209" s="123"/>
      <c r="M209" s="10"/>
      <c r="N209" s="10"/>
      <c r="O209" s="10"/>
      <c r="P209" s="651"/>
      <c r="Q209" s="651"/>
      <c r="R209" s="651"/>
      <c r="S209" s="651"/>
      <c r="T209" s="651"/>
    </row>
    <row r="210" spans="1:26" ht="12.75" customHeight="1" x14ac:dyDescent="0.2">
      <c r="A210" s="315" t="s">
        <v>679</v>
      </c>
      <c r="B210" s="128" t="s">
        <v>680</v>
      </c>
      <c r="C210" s="900">
        <v>12</v>
      </c>
      <c r="D210" s="900">
        <v>10</v>
      </c>
      <c r="E210" s="316">
        <v>10</v>
      </c>
      <c r="F210" s="316">
        <v>8</v>
      </c>
      <c r="G210" s="316">
        <v>6</v>
      </c>
      <c r="H210" s="153"/>
      <c r="I210" s="889" t="s">
        <v>81</v>
      </c>
      <c r="J210" s="370">
        <f t="shared" si="81"/>
        <v>6</v>
      </c>
      <c r="K210" s="370">
        <f t="shared" si="82"/>
        <v>0</v>
      </c>
      <c r="L210" s="123"/>
      <c r="M210" s="10"/>
      <c r="N210" s="10"/>
      <c r="O210" s="10"/>
      <c r="P210" s="651"/>
      <c r="Q210" s="651"/>
      <c r="R210" s="651"/>
      <c r="S210" s="651"/>
      <c r="T210" s="651"/>
    </row>
    <row r="211" spans="1:26" ht="12.75" customHeight="1" x14ac:dyDescent="0.2">
      <c r="A211" s="651" t="s">
        <v>560</v>
      </c>
      <c r="B211" s="128" t="s">
        <v>756</v>
      </c>
      <c r="C211" s="899"/>
      <c r="D211" s="899"/>
      <c r="E211" s="79"/>
      <c r="F211" s="316">
        <v>7</v>
      </c>
      <c r="G211" s="79"/>
      <c r="H211" s="186"/>
      <c r="I211" s="183"/>
      <c r="J211" s="370">
        <f t="shared" si="81"/>
        <v>0</v>
      </c>
      <c r="K211" s="370">
        <f t="shared" si="82"/>
        <v>0</v>
      </c>
      <c r="L211" s="123"/>
      <c r="M211" s="10"/>
      <c r="N211" s="10"/>
      <c r="O211" s="10"/>
      <c r="P211" s="651"/>
      <c r="Q211" s="651"/>
      <c r="R211" s="651"/>
      <c r="S211" s="651"/>
      <c r="T211" s="651"/>
    </row>
    <row r="212" spans="1:26" ht="12.75" customHeight="1" x14ac:dyDescent="0.25">
      <c r="A212" s="651"/>
      <c r="B212" s="228" t="s">
        <v>780</v>
      </c>
      <c r="C212" s="16">
        <f t="shared" ref="C212:H212" si="83">SUM(C185:C211)</f>
        <v>432</v>
      </c>
      <c r="D212" s="16">
        <f t="shared" si="83"/>
        <v>392</v>
      </c>
      <c r="E212" s="16">
        <f t="shared" si="83"/>
        <v>525</v>
      </c>
      <c r="F212" s="16">
        <f t="shared" si="83"/>
        <v>410</v>
      </c>
      <c r="G212" s="16">
        <f t="shared" si="83"/>
        <v>97</v>
      </c>
      <c r="H212" s="232">
        <f t="shared" si="83"/>
        <v>75</v>
      </c>
      <c r="I212" s="711"/>
      <c r="J212" s="370">
        <f t="shared" si="81"/>
        <v>0</v>
      </c>
      <c r="K212" s="370">
        <f t="shared" si="82"/>
        <v>0</v>
      </c>
      <c r="L212" s="123"/>
      <c r="M212" s="10"/>
      <c r="N212" s="10"/>
      <c r="O212" s="10"/>
      <c r="P212" s="651"/>
      <c r="Q212" s="651"/>
      <c r="R212" s="651"/>
      <c r="S212" s="651"/>
      <c r="T212" s="651"/>
      <c r="U212" s="651"/>
      <c r="V212" s="651"/>
      <c r="W212" s="651"/>
      <c r="X212" s="651"/>
      <c r="Y212" s="651"/>
      <c r="Z212" s="651"/>
    </row>
    <row r="213" spans="1:26" ht="12.75" customHeight="1" x14ac:dyDescent="0.2">
      <c r="A213" s="651"/>
      <c r="B213" s="108"/>
      <c r="C213" s="109"/>
      <c r="D213" s="109"/>
      <c r="E213" s="109"/>
      <c r="F213" s="140"/>
      <c r="G213" s="109"/>
      <c r="H213" s="8"/>
      <c r="I213" s="183"/>
      <c r="J213" s="370"/>
      <c r="K213" s="370"/>
      <c r="L213" s="123"/>
      <c r="M213" s="10"/>
      <c r="N213" s="10"/>
      <c r="O213" s="10"/>
      <c r="P213" s="651"/>
      <c r="Q213" s="651"/>
      <c r="R213" s="651"/>
      <c r="S213" s="651"/>
      <c r="T213" s="651"/>
    </row>
    <row r="214" spans="1:26" ht="12.75" customHeight="1" x14ac:dyDescent="0.2">
      <c r="A214" s="651"/>
      <c r="B214" s="228" t="s">
        <v>786</v>
      </c>
      <c r="C214" s="16">
        <f t="shared" ref="C214:G214" si="84">C212+C183+C167+C127</f>
        <v>1133</v>
      </c>
      <c r="D214" s="16">
        <f t="shared" si="84"/>
        <v>1014</v>
      </c>
      <c r="E214" s="16">
        <f t="shared" si="84"/>
        <v>1403</v>
      </c>
      <c r="F214" s="16">
        <f t="shared" si="84"/>
        <v>1330</v>
      </c>
      <c r="G214" s="16">
        <f t="shared" si="84"/>
        <v>275</v>
      </c>
      <c r="H214" s="16">
        <f>H212+H127+H170+H167+H183</f>
        <v>248</v>
      </c>
      <c r="I214" s="711"/>
      <c r="J214" s="370">
        <f t="shared" ref="J214:K214" si="85">SUM(J130:J212)</f>
        <v>169</v>
      </c>
      <c r="K214" s="370">
        <f t="shared" si="85"/>
        <v>57</v>
      </c>
      <c r="L214" s="123"/>
      <c r="M214" s="10"/>
      <c r="N214" s="10"/>
      <c r="O214" s="10"/>
      <c r="P214" s="651"/>
      <c r="Q214" s="651"/>
      <c r="R214" s="651"/>
      <c r="S214" s="651"/>
      <c r="T214" s="651"/>
    </row>
    <row r="215" spans="1:26" ht="12.75" customHeight="1" x14ac:dyDescent="0.2">
      <c r="A215" s="651"/>
      <c r="B215" s="46"/>
      <c r="C215" s="654"/>
      <c r="D215" s="651"/>
      <c r="E215" s="651"/>
      <c r="F215" s="10"/>
      <c r="G215" s="598"/>
      <c r="H215" s="877"/>
      <c r="I215" s="183"/>
      <c r="J215" s="189"/>
      <c r="K215" s="189"/>
      <c r="L215" s="189"/>
      <c r="M215" s="10"/>
      <c r="N215" s="10"/>
      <c r="O215" s="10"/>
      <c r="P215" s="651"/>
      <c r="Q215" s="651"/>
      <c r="R215" s="651"/>
      <c r="S215" s="651"/>
      <c r="T215" s="651"/>
    </row>
    <row r="216" spans="1:26" ht="15" customHeight="1" x14ac:dyDescent="0.25">
      <c r="A216" s="1682"/>
      <c r="B216" s="1623"/>
      <c r="C216" s="140"/>
      <c r="D216" s="257"/>
      <c r="E216" s="651"/>
      <c r="F216" s="10"/>
      <c r="G216" s="598"/>
      <c r="H216" s="877"/>
      <c r="I216" s="1"/>
      <c r="J216" s="124"/>
      <c r="K216" s="124"/>
      <c r="L216" s="124"/>
      <c r="M216" s="10"/>
      <c r="N216" s="10"/>
      <c r="O216" s="10"/>
      <c r="P216" s="651"/>
      <c r="Q216" s="651"/>
      <c r="R216" s="651"/>
      <c r="S216" s="651"/>
      <c r="T216" s="651"/>
    </row>
    <row r="217" spans="1:26" ht="15.75" customHeight="1" x14ac:dyDescent="0.2">
      <c r="A217" s="651"/>
      <c r="B217" s="46"/>
      <c r="C217" s="1641"/>
      <c r="D217" s="651"/>
      <c r="E217" s="651"/>
      <c r="F217" s="191" t="s">
        <v>9</v>
      </c>
      <c r="G217" s="598" t="s">
        <v>81</v>
      </c>
      <c r="H217" s="1484" t="s">
        <v>390</v>
      </c>
      <c r="I217" s="1623"/>
      <c r="J217" s="1623"/>
      <c r="K217" s="1623"/>
      <c r="L217" s="124"/>
      <c r="M217" s="10"/>
      <c r="N217" s="10"/>
      <c r="O217" s="10"/>
      <c r="P217" s="651"/>
      <c r="Q217" s="651"/>
      <c r="R217" s="651"/>
      <c r="S217" s="651"/>
      <c r="T217" s="651"/>
    </row>
    <row r="218" spans="1:26" ht="15" customHeight="1" x14ac:dyDescent="0.2">
      <c r="A218" s="651"/>
      <c r="B218" s="46"/>
      <c r="C218" s="1623"/>
      <c r="D218" s="651"/>
      <c r="E218" s="651"/>
      <c r="F218" s="192"/>
      <c r="G218" s="598" t="s">
        <v>69</v>
      </c>
      <c r="H218" s="1484" t="s">
        <v>391</v>
      </c>
      <c r="I218" s="1623"/>
      <c r="J218" s="1623"/>
      <c r="K218" s="1623"/>
      <c r="L218" s="124">
        <f>K214+K70+K127</f>
        <v>203</v>
      </c>
      <c r="M218" s="10"/>
      <c r="N218" s="10"/>
      <c r="O218" s="10"/>
      <c r="P218" s="651"/>
      <c r="Q218" s="651"/>
      <c r="R218" s="651"/>
      <c r="S218" s="651"/>
      <c r="T218" s="651"/>
    </row>
    <row r="219" spans="1:26" ht="12.75" customHeight="1" x14ac:dyDescent="0.2">
      <c r="A219" s="651"/>
      <c r="B219" s="46"/>
      <c r="C219" s="1623"/>
      <c r="D219" s="651"/>
      <c r="E219" s="651"/>
      <c r="F219" s="651"/>
      <c r="G219" s="651"/>
      <c r="H219" s="651"/>
      <c r="I219" s="8"/>
      <c r="J219" s="124"/>
      <c r="K219" s="124"/>
      <c r="L219" s="124"/>
      <c r="M219" s="10"/>
      <c r="N219" s="10"/>
      <c r="O219" s="10"/>
      <c r="P219" s="651"/>
      <c r="Q219" s="651"/>
      <c r="R219" s="651"/>
      <c r="S219" s="651"/>
      <c r="T219" s="651"/>
    </row>
    <row r="220" spans="1:26" ht="12.75" customHeight="1" x14ac:dyDescent="0.2">
      <c r="A220" s="651"/>
      <c r="B220" s="46"/>
      <c r="C220" s="1623"/>
      <c r="D220" s="651"/>
      <c r="E220" s="651"/>
      <c r="F220" s="10"/>
      <c r="G220" s="598"/>
      <c r="H220" s="877"/>
      <c r="I220" s="1"/>
      <c r="J220" s="124"/>
      <c r="K220" s="124"/>
      <c r="L220" s="124"/>
      <c r="M220" s="10"/>
      <c r="N220" s="10"/>
      <c r="O220" s="10"/>
      <c r="P220" s="651"/>
      <c r="Q220" s="651"/>
      <c r="R220" s="651"/>
      <c r="S220" s="651"/>
      <c r="T220" s="651"/>
    </row>
    <row r="221" spans="1:26" ht="12.75" customHeight="1" x14ac:dyDescent="0.2">
      <c r="A221" s="10"/>
      <c r="B221" s="10"/>
      <c r="C221" s="651"/>
      <c r="D221" s="651"/>
      <c r="E221" s="651"/>
      <c r="F221" s="193" t="s">
        <v>806</v>
      </c>
      <c r="G221" s="148"/>
      <c r="H221" s="1"/>
      <c r="I221" s="1"/>
      <c r="J221" s="124"/>
      <c r="K221" s="124"/>
      <c r="L221" s="124"/>
      <c r="M221" s="10"/>
      <c r="N221" s="10"/>
      <c r="O221" s="10"/>
      <c r="P221" s="651"/>
      <c r="Q221" s="651"/>
      <c r="R221" s="651"/>
      <c r="S221" s="651"/>
      <c r="T221" s="651"/>
    </row>
    <row r="222" spans="1:26" ht="12.75" customHeight="1" x14ac:dyDescent="0.2">
      <c r="A222" s="105"/>
      <c r="B222" s="651"/>
      <c r="C222" s="651"/>
      <c r="D222" s="651"/>
      <c r="E222" s="651"/>
      <c r="F222" s="10"/>
      <c r="G222" s="598"/>
      <c r="H222" s="877"/>
      <c r="I222" s="1"/>
      <c r="J222" s="124"/>
      <c r="K222" s="124"/>
      <c r="L222" s="124"/>
      <c r="M222" s="10"/>
      <c r="N222" s="10"/>
      <c r="O222" s="10"/>
      <c r="P222" s="651"/>
      <c r="Q222" s="651"/>
      <c r="R222" s="651"/>
      <c r="S222" s="651"/>
      <c r="T222" s="651"/>
    </row>
    <row r="223" spans="1:26" ht="13.5" customHeight="1" x14ac:dyDescent="0.25">
      <c r="A223" s="651"/>
      <c r="B223" s="1485" t="s">
        <v>393</v>
      </c>
      <c r="C223" s="879" t="s">
        <v>5</v>
      </c>
      <c r="D223" s="879" t="s">
        <v>6</v>
      </c>
      <c r="E223" s="879" t="s">
        <v>7</v>
      </c>
      <c r="F223" s="879" t="s">
        <v>8</v>
      </c>
      <c r="G223" s="194" t="s">
        <v>9</v>
      </c>
      <c r="H223" s="194" t="s">
        <v>63</v>
      </c>
      <c r="I223" s="1"/>
      <c r="J223" s="124"/>
      <c r="K223" s="124"/>
      <c r="L223" s="124"/>
      <c r="M223" s="10"/>
      <c r="N223" s="10"/>
      <c r="O223" s="10"/>
      <c r="P223" s="651"/>
      <c r="Q223" s="651"/>
      <c r="R223" s="651"/>
      <c r="S223" s="651"/>
      <c r="T223" s="651"/>
    </row>
    <row r="224" spans="1:26" ht="13.5" customHeight="1" x14ac:dyDescent="0.25">
      <c r="A224" s="651"/>
      <c r="B224" s="1486"/>
      <c r="C224" s="195">
        <f>C5+SUM(C14:C16)+C32+C44+C70+C122+C214+C55+C6+C61</f>
        <v>4740</v>
      </c>
      <c r="D224" s="195">
        <f>D6+D7+D14+D15+D16+D32+D44+D70+D122+E122+D214++D55+D61</f>
        <v>3760</v>
      </c>
      <c r="E224" s="195">
        <f>E10+E11+E32+E44+E70+F122+E214+SUM(E58:E60)+E55</f>
        <v>3778</v>
      </c>
      <c r="F224" s="194">
        <f>F10+F11+F32+F44+F70+G122+F214+F55</f>
        <v>1893</v>
      </c>
      <c r="G224" s="251">
        <f>G214+H122+G70+G61+G55+G44+G32+G11+G10</f>
        <v>542</v>
      </c>
      <c r="H224" s="194">
        <f>H214+I122+H32+H55+H70</f>
        <v>347</v>
      </c>
      <c r="I224" s="1"/>
      <c r="J224" s="124"/>
      <c r="K224" s="124"/>
      <c r="L224" s="124"/>
      <c r="M224" s="10"/>
      <c r="N224" s="10"/>
      <c r="O224" s="10"/>
      <c r="P224" s="651"/>
      <c r="Q224" s="651"/>
      <c r="R224" s="651"/>
      <c r="S224" s="651"/>
      <c r="T224" s="651"/>
    </row>
    <row r="225" spans="1:20" ht="15" customHeight="1" x14ac:dyDescent="0.25">
      <c r="A225" s="651"/>
      <c r="B225" s="252" t="s">
        <v>789</v>
      </c>
      <c r="C225" s="913"/>
      <c r="D225" s="913"/>
      <c r="E225" s="913"/>
      <c r="F225" s="913"/>
      <c r="G225" s="918"/>
      <c r="H225" s="877"/>
      <c r="I225" s="1"/>
      <c r="J225" s="124"/>
      <c r="K225" s="124"/>
      <c r="L225" s="124"/>
      <c r="M225" s="10"/>
      <c r="N225" s="10"/>
      <c r="O225" s="10"/>
      <c r="P225" s="651"/>
      <c r="Q225" s="651"/>
      <c r="R225" s="651"/>
      <c r="S225" s="651"/>
      <c r="T225" s="651"/>
    </row>
    <row r="226" spans="1:20" ht="15" customHeight="1" x14ac:dyDescent="0.2">
      <c r="A226" s="651"/>
      <c r="B226" s="275" t="s">
        <v>789</v>
      </c>
      <c r="C226" s="914">
        <v>0.92</v>
      </c>
      <c r="D226" s="276">
        <v>0.92</v>
      </c>
      <c r="E226" s="276">
        <v>0.95</v>
      </c>
      <c r="F226" s="276">
        <v>0.86</v>
      </c>
      <c r="G226" s="276">
        <v>0.89</v>
      </c>
      <c r="H226" s="877"/>
      <c r="I226" s="1"/>
      <c r="J226" s="124"/>
      <c r="K226" s="124"/>
      <c r="L226" s="124"/>
      <c r="M226" s="10"/>
      <c r="N226" s="10"/>
      <c r="O226" s="10"/>
      <c r="P226" s="651"/>
      <c r="Q226" s="651"/>
      <c r="R226" s="651"/>
      <c r="S226" s="651"/>
      <c r="T226" s="651"/>
    </row>
    <row r="227" spans="1:20" ht="15" hidden="1" customHeight="1" x14ac:dyDescent="0.2">
      <c r="A227" s="651"/>
      <c r="B227" s="651"/>
      <c r="C227" s="10"/>
      <c r="D227" s="10"/>
      <c r="E227" s="10"/>
      <c r="F227" s="258" t="s">
        <v>790</v>
      </c>
      <c r="G227" s="598"/>
      <c r="H227" s="877"/>
      <c r="I227" s="1"/>
      <c r="J227" s="124"/>
      <c r="K227" s="124"/>
      <c r="L227" s="124"/>
      <c r="M227" s="10"/>
      <c r="N227" s="10"/>
      <c r="O227" s="10"/>
      <c r="P227" s="651"/>
      <c r="Q227" s="651"/>
      <c r="R227" s="651"/>
      <c r="S227" s="651"/>
      <c r="T227" s="651"/>
    </row>
    <row r="228" spans="1:20" ht="14.25" hidden="1" customHeight="1" x14ac:dyDescent="0.2">
      <c r="A228" s="651"/>
      <c r="B228" s="651"/>
      <c r="C228" s="10"/>
      <c r="D228" s="10"/>
      <c r="E228" s="10"/>
      <c r="F228" s="10"/>
      <c r="G228" s="598"/>
      <c r="H228" s="877"/>
      <c r="I228" s="1"/>
      <c r="J228" s="124"/>
      <c r="K228" s="124"/>
      <c r="L228" s="124"/>
      <c r="M228" s="10"/>
      <c r="N228" s="10"/>
      <c r="O228" s="10"/>
      <c r="P228" s="651"/>
      <c r="Q228" s="651"/>
      <c r="R228" s="651"/>
      <c r="S228" s="651"/>
      <c r="T228" s="651"/>
    </row>
    <row r="229" spans="1:20" ht="12.75" customHeight="1" x14ac:dyDescent="0.2">
      <c r="A229" s="10"/>
      <c r="B229" s="10"/>
      <c r="C229" s="10"/>
      <c r="D229" s="10" t="s">
        <v>791</v>
      </c>
      <c r="E229" s="10"/>
      <c r="F229" s="10"/>
      <c r="G229" s="877"/>
      <c r="H229" s="10"/>
      <c r="I229" s="1"/>
      <c r="J229" s="124"/>
      <c r="K229" s="124"/>
      <c r="L229" s="124"/>
      <c r="M229" s="10"/>
      <c r="N229" s="10"/>
      <c r="O229" s="10"/>
      <c r="P229" s="651"/>
      <c r="Q229" s="651"/>
      <c r="R229" s="651"/>
      <c r="S229" s="651"/>
      <c r="T229" s="651"/>
    </row>
    <row r="230" spans="1:20" ht="14.25" customHeight="1" x14ac:dyDescent="0.2">
      <c r="A230" s="124"/>
      <c r="B230" s="10"/>
      <c r="C230" s="10"/>
      <c r="D230" s="10" t="s">
        <v>807</v>
      </c>
      <c r="E230" s="651"/>
      <c r="F230" s="651"/>
      <c r="G230" s="651"/>
      <c r="H230" s="651"/>
      <c r="I230" s="8"/>
      <c r="J230" s="651"/>
      <c r="K230" s="651"/>
      <c r="L230" s="651"/>
      <c r="M230" s="10"/>
      <c r="N230" s="10"/>
      <c r="O230" s="10"/>
      <c r="P230" s="651"/>
      <c r="Q230" s="651"/>
      <c r="R230" s="651"/>
      <c r="S230" s="651"/>
      <c r="T230" s="651"/>
    </row>
    <row r="231" spans="1:20" ht="12.75" customHeight="1" x14ac:dyDescent="0.2">
      <c r="A231" s="124"/>
      <c r="B231" s="10"/>
      <c r="C231" s="10"/>
      <c r="D231" s="10" t="s">
        <v>395</v>
      </c>
      <c r="E231" s="651"/>
      <c r="F231" s="651"/>
      <c r="G231" s="651"/>
      <c r="H231" s="651"/>
      <c r="I231" s="8"/>
      <c r="J231" s="651"/>
      <c r="K231" s="651"/>
      <c r="L231" s="651"/>
      <c r="M231" s="10"/>
      <c r="N231" s="10"/>
      <c r="O231" s="10"/>
      <c r="P231" s="651"/>
      <c r="Q231" s="651"/>
      <c r="R231" s="651"/>
      <c r="S231" s="651"/>
      <c r="T231" s="651"/>
    </row>
    <row r="232" spans="1:20" ht="12.75" customHeight="1" x14ac:dyDescent="0.2">
      <c r="A232" s="124"/>
      <c r="B232" s="10"/>
      <c r="C232" s="10"/>
      <c r="D232" s="10"/>
      <c r="E232" s="651"/>
      <c r="F232" s="651"/>
      <c r="G232" s="651"/>
      <c r="H232" s="651"/>
      <c r="I232" s="8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</row>
    <row r="233" spans="1:20" ht="15.75" customHeight="1" x14ac:dyDescent="0.2">
      <c r="A233" s="124"/>
      <c r="B233" s="10"/>
      <c r="C233" s="10"/>
      <c r="D233" s="10"/>
      <c r="E233" s="651"/>
      <c r="F233" s="651"/>
      <c r="G233" s="651"/>
      <c r="H233" s="651"/>
      <c r="I233" s="8"/>
      <c r="J233" s="651"/>
      <c r="K233" s="651"/>
      <c r="L233" s="651"/>
      <c r="M233" s="651"/>
      <c r="N233" s="651"/>
      <c r="O233" s="651"/>
      <c r="P233" s="651"/>
      <c r="Q233" s="651"/>
      <c r="R233" s="651"/>
      <c r="S233" s="651"/>
      <c r="T233" s="651"/>
    </row>
    <row r="234" spans="1:20" ht="15.75" customHeight="1" x14ac:dyDescent="0.2">
      <c r="A234" s="10"/>
      <c r="B234" s="10"/>
      <c r="C234" s="10"/>
      <c r="D234" s="10"/>
      <c r="E234" s="651"/>
      <c r="F234" s="651"/>
      <c r="G234" s="651"/>
      <c r="H234" s="651"/>
      <c r="I234" s="8"/>
      <c r="J234" s="651"/>
      <c r="K234" s="651"/>
      <c r="L234" s="651"/>
      <c r="M234" s="651"/>
      <c r="N234" s="651"/>
      <c r="O234" s="651"/>
      <c r="P234" s="651"/>
      <c r="Q234" s="651"/>
      <c r="R234" s="651"/>
      <c r="S234" s="651"/>
      <c r="T234" s="651"/>
    </row>
    <row r="235" spans="1:20" ht="12.7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"/>
      <c r="J235" s="10"/>
      <c r="K235" s="10"/>
      <c r="L235" s="10"/>
      <c r="M235" s="651"/>
      <c r="N235" s="651"/>
      <c r="O235" s="651"/>
      <c r="P235" s="651"/>
      <c r="Q235" s="651"/>
      <c r="R235" s="651"/>
      <c r="S235" s="651"/>
      <c r="T235" s="651"/>
    </row>
    <row r="236" spans="1:20" ht="12.7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"/>
      <c r="J236" s="10"/>
      <c r="K236" s="10"/>
      <c r="L236" s="10"/>
      <c r="M236" s="651"/>
      <c r="N236" s="651"/>
      <c r="O236" s="651"/>
      <c r="P236" s="651"/>
      <c r="Q236" s="651"/>
      <c r="R236" s="651"/>
      <c r="S236" s="651"/>
      <c r="T236" s="651"/>
    </row>
    <row r="237" spans="1:20" ht="12.7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"/>
      <c r="J237" s="10"/>
      <c r="K237" s="10"/>
      <c r="L237" s="10"/>
      <c r="M237" s="10"/>
      <c r="N237" s="10"/>
      <c r="O237" s="10"/>
      <c r="P237" s="651"/>
      <c r="Q237" s="651"/>
      <c r="R237" s="651"/>
      <c r="S237" s="651"/>
      <c r="T237" s="651"/>
    </row>
    <row r="238" spans="1:20" ht="12.7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"/>
      <c r="J238" s="10"/>
      <c r="K238" s="10"/>
      <c r="L238" s="10"/>
      <c r="M238" s="10"/>
      <c r="N238" s="10"/>
      <c r="O238" s="10"/>
      <c r="P238" s="651"/>
      <c r="Q238" s="651"/>
      <c r="R238" s="651"/>
      <c r="S238" s="651"/>
      <c r="T238" s="651"/>
    </row>
    <row r="239" spans="1:20" ht="12.75" customHeight="1" x14ac:dyDescent="0.2">
      <c r="A239" s="10"/>
      <c r="B239" s="10"/>
      <c r="C239" s="259"/>
      <c r="D239" s="259"/>
      <c r="E239" s="259"/>
      <c r="F239" s="10"/>
      <c r="G239" s="10"/>
      <c r="H239" s="10"/>
      <c r="I239" s="1"/>
      <c r="J239" s="10"/>
      <c r="K239" s="10"/>
      <c r="L239" s="10"/>
      <c r="M239" s="10"/>
      <c r="N239" s="10"/>
      <c r="O239" s="10"/>
      <c r="P239" s="651"/>
      <c r="Q239" s="651"/>
      <c r="R239" s="651"/>
      <c r="S239" s="651"/>
      <c r="T239" s="651"/>
    </row>
    <row r="240" spans="1:20" ht="12.7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"/>
      <c r="J240" s="10"/>
      <c r="K240" s="10"/>
      <c r="L240" s="10"/>
      <c r="M240" s="10"/>
      <c r="N240" s="10"/>
      <c r="O240" s="10"/>
      <c r="P240" s="651"/>
      <c r="Q240" s="651"/>
      <c r="R240" s="651"/>
      <c r="S240" s="651"/>
      <c r="T240" s="651"/>
    </row>
    <row r="241" spans="1:20" ht="12.7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"/>
      <c r="J241" s="10"/>
      <c r="K241" s="10"/>
      <c r="L241" s="10"/>
      <c r="M241" s="10"/>
      <c r="N241" s="10"/>
      <c r="O241" s="10"/>
      <c r="P241" s="651"/>
      <c r="Q241" s="651"/>
      <c r="R241" s="651"/>
      <c r="S241" s="651"/>
      <c r="T241" s="651"/>
    </row>
    <row r="242" spans="1:20" ht="12.7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"/>
      <c r="J242" s="10"/>
      <c r="K242" s="10"/>
      <c r="L242" s="10"/>
      <c r="M242" s="10"/>
      <c r="N242" s="10"/>
      <c r="O242" s="10"/>
      <c r="P242" s="651"/>
      <c r="Q242" s="651"/>
      <c r="R242" s="651"/>
      <c r="S242" s="651"/>
      <c r="T242" s="651"/>
    </row>
    <row r="243" spans="1:20" ht="12.7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"/>
      <c r="J243" s="10"/>
      <c r="K243" s="10"/>
      <c r="L243" s="10"/>
      <c r="M243" s="10"/>
      <c r="N243" s="10"/>
      <c r="O243" s="10"/>
      <c r="P243" s="651"/>
      <c r="Q243" s="651"/>
      <c r="R243" s="651"/>
      <c r="S243" s="651"/>
      <c r="T243" s="651"/>
    </row>
    <row r="244" spans="1:20" ht="12.7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"/>
      <c r="J244" s="10"/>
      <c r="K244" s="10"/>
      <c r="L244" s="10"/>
      <c r="M244" s="10"/>
      <c r="N244" s="10"/>
      <c r="O244" s="10"/>
      <c r="P244" s="651"/>
      <c r="Q244" s="651"/>
      <c r="R244" s="651"/>
      <c r="S244" s="651"/>
      <c r="T244" s="651"/>
    </row>
    <row r="245" spans="1:20" ht="12.7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"/>
      <c r="J245" s="10"/>
      <c r="K245" s="10"/>
      <c r="L245" s="10"/>
      <c r="M245" s="10"/>
      <c r="N245" s="10"/>
      <c r="O245" s="10"/>
      <c r="P245" s="651"/>
      <c r="Q245" s="651"/>
      <c r="R245" s="651"/>
      <c r="S245" s="651"/>
      <c r="T245" s="651"/>
    </row>
    <row r="246" spans="1:20" ht="12.7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"/>
      <c r="J246" s="10"/>
      <c r="K246" s="10"/>
      <c r="L246" s="10"/>
      <c r="M246" s="10"/>
      <c r="N246" s="10"/>
      <c r="O246" s="10"/>
      <c r="P246" s="651"/>
      <c r="Q246" s="651"/>
      <c r="R246" s="651"/>
      <c r="S246" s="651"/>
      <c r="T246" s="651"/>
    </row>
    <row r="247" spans="1:20" ht="12.7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"/>
      <c r="J247" s="10"/>
      <c r="K247" s="10"/>
      <c r="L247" s="10"/>
      <c r="M247" s="10"/>
      <c r="N247" s="10"/>
      <c r="O247" s="10"/>
      <c r="P247" s="651"/>
      <c r="Q247" s="651"/>
      <c r="R247" s="651"/>
      <c r="S247" s="651"/>
      <c r="T247" s="651"/>
    </row>
    <row r="248" spans="1:20" ht="12.7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"/>
      <c r="J248" s="10"/>
      <c r="K248" s="10"/>
      <c r="L248" s="10"/>
      <c r="M248" s="10"/>
      <c r="N248" s="10"/>
      <c r="O248" s="10"/>
      <c r="P248" s="651"/>
      <c r="Q248" s="651"/>
      <c r="R248" s="651"/>
      <c r="S248" s="651"/>
      <c r="T248" s="651"/>
    </row>
    <row r="249" spans="1:20" ht="12.7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"/>
      <c r="J249" s="10"/>
      <c r="K249" s="10"/>
      <c r="L249" s="10"/>
      <c r="M249" s="10"/>
      <c r="N249" s="10"/>
      <c r="O249" s="10"/>
      <c r="P249" s="651"/>
      <c r="Q249" s="651"/>
      <c r="R249" s="651"/>
      <c r="S249" s="651"/>
      <c r="T249" s="651"/>
    </row>
    <row r="250" spans="1:20" ht="12.7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"/>
      <c r="J250" s="10"/>
      <c r="K250" s="10"/>
      <c r="L250" s="10"/>
      <c r="M250" s="10"/>
      <c r="N250" s="10"/>
      <c r="O250" s="10"/>
      <c r="P250" s="651"/>
      <c r="Q250" s="651"/>
      <c r="R250" s="651"/>
      <c r="S250" s="651"/>
      <c r="T250" s="651"/>
    </row>
    <row r="251" spans="1:20" ht="12.7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"/>
      <c r="J251" s="10"/>
      <c r="K251" s="10"/>
      <c r="L251" s="10"/>
      <c r="M251" s="10"/>
      <c r="N251" s="10"/>
      <c r="O251" s="10"/>
      <c r="P251" s="651"/>
      <c r="Q251" s="651"/>
      <c r="R251" s="651"/>
      <c r="S251" s="651"/>
      <c r="T251" s="651"/>
    </row>
    <row r="252" spans="1:20" ht="12.7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"/>
      <c r="J252" s="10"/>
      <c r="K252" s="10"/>
      <c r="L252" s="10"/>
      <c r="M252" s="10"/>
      <c r="N252" s="10"/>
      <c r="O252" s="10"/>
      <c r="P252" s="651"/>
      <c r="Q252" s="651"/>
      <c r="R252" s="651"/>
      <c r="S252" s="651"/>
      <c r="T252" s="651"/>
    </row>
    <row r="253" spans="1:20" ht="12.7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"/>
      <c r="J253" s="10"/>
      <c r="K253" s="10"/>
      <c r="L253" s="10"/>
      <c r="M253" s="10"/>
      <c r="N253" s="10"/>
      <c r="O253" s="10"/>
      <c r="P253" s="651"/>
      <c r="Q253" s="651"/>
      <c r="R253" s="651"/>
      <c r="S253" s="651"/>
      <c r="T253" s="651"/>
    </row>
    <row r="254" spans="1:20" ht="12.7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"/>
      <c r="J254" s="10"/>
      <c r="K254" s="10"/>
      <c r="L254" s="10"/>
      <c r="M254" s="10"/>
      <c r="N254" s="10"/>
      <c r="O254" s="10"/>
      <c r="P254" s="651"/>
      <c r="Q254" s="651"/>
      <c r="R254" s="651"/>
      <c r="S254" s="651"/>
      <c r="T254" s="651"/>
    </row>
    <row r="255" spans="1:20" ht="12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"/>
      <c r="J255" s="10"/>
      <c r="K255" s="10"/>
      <c r="L255" s="10"/>
      <c r="M255" s="10"/>
      <c r="N255" s="10"/>
      <c r="O255" s="10"/>
      <c r="P255" s="651"/>
      <c r="Q255" s="651"/>
      <c r="R255" s="651"/>
      <c r="S255" s="651"/>
      <c r="T255" s="651"/>
    </row>
    <row r="256" spans="1:20" ht="12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"/>
      <c r="J256" s="10"/>
      <c r="K256" s="10"/>
      <c r="L256" s="10"/>
      <c r="M256" s="10"/>
      <c r="N256" s="10"/>
      <c r="O256" s="10"/>
      <c r="P256" s="651"/>
      <c r="Q256" s="651"/>
      <c r="R256" s="651"/>
      <c r="S256" s="651"/>
      <c r="T256" s="651"/>
    </row>
    <row r="257" spans="1:20" ht="12.7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"/>
      <c r="J257" s="10"/>
      <c r="K257" s="10"/>
      <c r="L257" s="10"/>
      <c r="M257" s="10"/>
      <c r="N257" s="10"/>
      <c r="O257" s="10"/>
      <c r="P257" s="651"/>
      <c r="Q257" s="651"/>
      <c r="R257" s="651"/>
      <c r="S257" s="651"/>
      <c r="T257" s="651"/>
    </row>
    <row r="258" spans="1:20" ht="12.7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"/>
      <c r="J258" s="10"/>
      <c r="K258" s="10"/>
      <c r="L258" s="10"/>
      <c r="M258" s="10"/>
      <c r="N258" s="10"/>
      <c r="O258" s="10"/>
      <c r="P258" s="651"/>
      <c r="Q258" s="651"/>
      <c r="R258" s="651"/>
      <c r="S258" s="651"/>
      <c r="T258" s="651"/>
    </row>
    <row r="259" spans="1:20" ht="12.7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"/>
      <c r="J259" s="10"/>
      <c r="K259" s="10"/>
      <c r="L259" s="10"/>
      <c r="M259" s="10"/>
      <c r="N259" s="10"/>
      <c r="O259" s="10"/>
      <c r="P259" s="651"/>
      <c r="Q259" s="651"/>
      <c r="R259" s="651"/>
      <c r="S259" s="651"/>
      <c r="T259" s="651"/>
    </row>
    <row r="260" spans="1:20" ht="12.7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"/>
      <c r="J260" s="10"/>
      <c r="K260" s="10"/>
      <c r="L260" s="10"/>
      <c r="M260" s="10"/>
      <c r="N260" s="10"/>
      <c r="O260" s="10"/>
      <c r="P260" s="651"/>
      <c r="Q260" s="651"/>
      <c r="R260" s="651"/>
      <c r="S260" s="651"/>
      <c r="T260" s="651"/>
    </row>
    <row r="261" spans="1:20" ht="12.7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"/>
      <c r="J261" s="10"/>
      <c r="K261" s="10"/>
      <c r="L261" s="10"/>
      <c r="M261" s="10"/>
      <c r="N261" s="10"/>
      <c r="O261" s="10"/>
      <c r="P261" s="651"/>
      <c r="Q261" s="651"/>
      <c r="R261" s="651"/>
      <c r="S261" s="651"/>
      <c r="T261" s="651"/>
    </row>
    <row r="262" spans="1:20" ht="12.7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"/>
      <c r="J262" s="10"/>
      <c r="K262" s="10"/>
      <c r="L262" s="10"/>
      <c r="M262" s="10"/>
      <c r="N262" s="10"/>
      <c r="O262" s="10"/>
      <c r="P262" s="651"/>
      <c r="Q262" s="651"/>
      <c r="R262" s="651"/>
      <c r="S262" s="651"/>
      <c r="T262" s="651"/>
    </row>
    <row r="263" spans="1:20" ht="12.7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"/>
      <c r="J263" s="10"/>
      <c r="K263" s="10"/>
      <c r="L263" s="10"/>
      <c r="M263" s="10"/>
      <c r="N263" s="10"/>
      <c r="O263" s="10"/>
      <c r="P263" s="651"/>
      <c r="Q263" s="651"/>
      <c r="R263" s="651"/>
      <c r="S263" s="651"/>
      <c r="T263" s="651"/>
    </row>
    <row r="264" spans="1:20" ht="12.7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"/>
      <c r="J264" s="10"/>
      <c r="K264" s="10"/>
      <c r="L264" s="10"/>
      <c r="M264" s="10"/>
      <c r="N264" s="10"/>
      <c r="O264" s="10"/>
      <c r="P264" s="651"/>
      <c r="Q264" s="651"/>
      <c r="R264" s="651"/>
      <c r="S264" s="651"/>
      <c r="T264" s="651"/>
    </row>
    <row r="265" spans="1:20" ht="12.7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"/>
      <c r="J265" s="10"/>
      <c r="K265" s="10"/>
      <c r="L265" s="10"/>
      <c r="M265" s="10"/>
      <c r="N265" s="10"/>
      <c r="O265" s="10"/>
      <c r="P265" s="651"/>
      <c r="Q265" s="651"/>
      <c r="R265" s="651"/>
      <c r="S265" s="651"/>
      <c r="T265" s="651"/>
    </row>
    <row r="266" spans="1:20" ht="12.7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"/>
      <c r="J266" s="10"/>
      <c r="K266" s="10"/>
      <c r="L266" s="10"/>
      <c r="M266" s="10"/>
      <c r="N266" s="10"/>
      <c r="O266" s="10"/>
      <c r="P266" s="651"/>
      <c r="Q266" s="651"/>
      <c r="R266" s="651"/>
      <c r="S266" s="651"/>
      <c r="T266" s="651"/>
    </row>
    <row r="267" spans="1:20" ht="12.7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"/>
      <c r="J267" s="10"/>
      <c r="K267" s="10"/>
      <c r="L267" s="10"/>
      <c r="M267" s="10"/>
      <c r="N267" s="10"/>
      <c r="O267" s="10"/>
      <c r="P267" s="651"/>
      <c r="Q267" s="651"/>
      <c r="R267" s="651"/>
      <c r="S267" s="651"/>
      <c r="T267" s="651"/>
    </row>
    <row r="268" spans="1:20" ht="12.7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"/>
      <c r="J268" s="10"/>
      <c r="K268" s="10"/>
      <c r="L268" s="10"/>
      <c r="M268" s="10"/>
      <c r="N268" s="10"/>
      <c r="O268" s="10"/>
      <c r="P268" s="651"/>
      <c r="Q268" s="651"/>
      <c r="R268" s="651"/>
      <c r="S268" s="651"/>
      <c r="T268" s="651"/>
    </row>
    <row r="269" spans="1:20" ht="12.7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"/>
      <c r="J269" s="10"/>
      <c r="K269" s="10"/>
      <c r="L269" s="10"/>
      <c r="M269" s="10"/>
      <c r="N269" s="10"/>
      <c r="O269" s="10"/>
      <c r="P269" s="651"/>
      <c r="Q269" s="651"/>
      <c r="R269" s="651"/>
      <c r="S269" s="651"/>
      <c r="T269" s="651"/>
    </row>
    <row r="270" spans="1:20" ht="12.7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"/>
      <c r="J270" s="10"/>
      <c r="K270" s="10"/>
      <c r="L270" s="10"/>
      <c r="M270" s="10"/>
      <c r="N270" s="10"/>
      <c r="O270" s="10"/>
      <c r="P270" s="651"/>
      <c r="Q270" s="651"/>
      <c r="R270" s="651"/>
      <c r="S270" s="651"/>
      <c r="T270" s="651"/>
    </row>
    <row r="271" spans="1:20" ht="12.7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"/>
      <c r="J271" s="10"/>
      <c r="K271" s="10"/>
      <c r="L271" s="10"/>
      <c r="M271" s="10"/>
      <c r="N271" s="10"/>
      <c r="O271" s="10"/>
      <c r="P271" s="651"/>
      <c r="Q271" s="651"/>
      <c r="R271" s="651"/>
      <c r="S271" s="651"/>
      <c r="T271" s="651"/>
    </row>
    <row r="272" spans="1:20" ht="12.7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"/>
      <c r="J272" s="10"/>
      <c r="K272" s="10"/>
      <c r="L272" s="10"/>
      <c r="M272" s="10"/>
      <c r="N272" s="10"/>
      <c r="O272" s="10"/>
      <c r="P272" s="651"/>
      <c r="Q272" s="651"/>
      <c r="R272" s="651"/>
      <c r="S272" s="651"/>
      <c r="T272" s="651"/>
    </row>
    <row r="273" spans="1:20" ht="12.7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"/>
      <c r="J273" s="10"/>
      <c r="K273" s="10"/>
      <c r="L273" s="10"/>
      <c r="M273" s="10"/>
      <c r="N273" s="10"/>
      <c r="O273" s="10"/>
      <c r="P273" s="651"/>
      <c r="Q273" s="651"/>
      <c r="R273" s="651"/>
      <c r="S273" s="651"/>
      <c r="T273" s="651"/>
    </row>
    <row r="274" spans="1:20" ht="12.7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"/>
      <c r="J274" s="10"/>
      <c r="K274" s="10"/>
      <c r="L274" s="10"/>
      <c r="M274" s="10"/>
      <c r="N274" s="10"/>
      <c r="O274" s="10"/>
      <c r="P274" s="651"/>
      <c r="Q274" s="651"/>
      <c r="R274" s="651"/>
      <c r="S274" s="651"/>
      <c r="T274" s="651"/>
    </row>
    <row r="275" spans="1:20" ht="12.7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"/>
      <c r="J275" s="10"/>
      <c r="K275" s="10"/>
      <c r="L275" s="10"/>
      <c r="M275" s="10"/>
      <c r="N275" s="10"/>
      <c r="O275" s="10"/>
      <c r="P275" s="651"/>
      <c r="Q275" s="651"/>
      <c r="R275" s="651"/>
      <c r="S275" s="651"/>
      <c r="T275" s="651"/>
    </row>
    <row r="276" spans="1:20" ht="12.7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"/>
      <c r="J276" s="10"/>
      <c r="K276" s="10"/>
      <c r="L276" s="10"/>
      <c r="M276" s="10"/>
      <c r="N276" s="10"/>
      <c r="O276" s="10"/>
      <c r="P276" s="651"/>
      <c r="Q276" s="651"/>
      <c r="R276" s="651"/>
      <c r="S276" s="651"/>
      <c r="T276" s="651"/>
    </row>
    <row r="277" spans="1:20" ht="12.7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"/>
      <c r="J277" s="10"/>
      <c r="K277" s="10"/>
      <c r="L277" s="10"/>
      <c r="M277" s="10"/>
      <c r="N277" s="10"/>
      <c r="O277" s="10"/>
      <c r="P277" s="651"/>
      <c r="Q277" s="651"/>
      <c r="R277" s="651"/>
      <c r="S277" s="651"/>
      <c r="T277" s="651"/>
    </row>
    <row r="278" spans="1:20" ht="12.7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"/>
      <c r="J278" s="10"/>
      <c r="K278" s="10"/>
      <c r="L278" s="10"/>
      <c r="M278" s="10"/>
      <c r="N278" s="10"/>
      <c r="O278" s="10"/>
      <c r="P278" s="651"/>
      <c r="Q278" s="651"/>
      <c r="R278" s="651"/>
      <c r="S278" s="651"/>
      <c r="T278" s="651"/>
    </row>
    <row r="279" spans="1:20" ht="12.7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1"/>
      <c r="J279" s="10"/>
      <c r="K279" s="10"/>
      <c r="L279" s="10"/>
      <c r="M279" s="10"/>
      <c r="N279" s="10"/>
      <c r="O279" s="10"/>
      <c r="P279" s="651"/>
      <c r="Q279" s="651"/>
      <c r="R279" s="651"/>
      <c r="S279" s="651"/>
      <c r="T279" s="651"/>
    </row>
    <row r="280" spans="1:20" ht="12.7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1"/>
      <c r="J280" s="10"/>
      <c r="K280" s="10"/>
      <c r="L280" s="10"/>
      <c r="M280" s="10"/>
      <c r="N280" s="10"/>
      <c r="O280" s="10"/>
      <c r="P280" s="651"/>
      <c r="Q280" s="651"/>
      <c r="R280" s="651"/>
      <c r="S280" s="651"/>
      <c r="T280" s="651"/>
    </row>
    <row r="281" spans="1:20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1"/>
      <c r="J281" s="10"/>
      <c r="K281" s="10"/>
      <c r="L281" s="10"/>
      <c r="M281" s="10"/>
      <c r="N281" s="10"/>
      <c r="O281" s="10"/>
      <c r="P281" s="651"/>
      <c r="Q281" s="651"/>
      <c r="R281" s="651"/>
      <c r="S281" s="651"/>
      <c r="T281" s="651"/>
    </row>
    <row r="282" spans="1:20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1"/>
      <c r="J282" s="10"/>
      <c r="K282" s="10"/>
      <c r="L282" s="10"/>
      <c r="M282" s="10"/>
      <c r="N282" s="10"/>
      <c r="O282" s="10"/>
      <c r="P282" s="651"/>
      <c r="Q282" s="651"/>
      <c r="R282" s="651"/>
      <c r="S282" s="651"/>
      <c r="T282" s="651"/>
    </row>
    <row r="283" spans="1:20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1"/>
      <c r="J283" s="10"/>
      <c r="K283" s="10"/>
      <c r="L283" s="10"/>
      <c r="M283" s="10"/>
      <c r="N283" s="10"/>
      <c r="O283" s="10"/>
      <c r="P283" s="651"/>
      <c r="Q283" s="651"/>
      <c r="R283" s="651"/>
      <c r="S283" s="651"/>
      <c r="T283" s="651"/>
    </row>
    <row r="284" spans="1:20" ht="12.7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1"/>
      <c r="J284" s="10"/>
      <c r="K284" s="10"/>
      <c r="L284" s="10"/>
      <c r="M284" s="10"/>
      <c r="N284" s="10"/>
      <c r="O284" s="10"/>
      <c r="P284" s="651"/>
      <c r="Q284" s="651"/>
      <c r="R284" s="651"/>
      <c r="S284" s="651"/>
      <c r="T284" s="651"/>
    </row>
    <row r="285" spans="1:20" ht="12.7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1"/>
      <c r="J285" s="10"/>
      <c r="K285" s="10"/>
      <c r="L285" s="10"/>
      <c r="M285" s="10"/>
      <c r="N285" s="10"/>
      <c r="O285" s="10"/>
      <c r="P285" s="651"/>
      <c r="Q285" s="651"/>
      <c r="R285" s="651"/>
      <c r="S285" s="651"/>
      <c r="T285" s="651"/>
    </row>
    <row r="286" spans="1:20" ht="12.7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1"/>
      <c r="J286" s="10"/>
      <c r="K286" s="10"/>
      <c r="L286" s="10"/>
      <c r="M286" s="10"/>
      <c r="N286" s="10"/>
      <c r="O286" s="10"/>
      <c r="P286" s="651"/>
      <c r="Q286" s="651"/>
      <c r="R286" s="651"/>
      <c r="S286" s="651"/>
      <c r="T286" s="651"/>
    </row>
    <row r="287" spans="1:20" ht="12.7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1"/>
      <c r="J287" s="10"/>
      <c r="K287" s="10"/>
      <c r="L287" s="10"/>
      <c r="M287" s="10"/>
      <c r="N287" s="10"/>
      <c r="O287" s="10"/>
      <c r="P287" s="651"/>
      <c r="Q287" s="651"/>
      <c r="R287" s="651"/>
      <c r="S287" s="651"/>
      <c r="T287" s="651"/>
    </row>
    <row r="288" spans="1:20" ht="12.7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1"/>
      <c r="J288" s="10"/>
      <c r="K288" s="10"/>
      <c r="L288" s="10"/>
      <c r="M288" s="10"/>
      <c r="N288" s="10"/>
      <c r="O288" s="10"/>
      <c r="P288" s="651"/>
      <c r="Q288" s="651"/>
      <c r="R288" s="651"/>
      <c r="S288" s="651"/>
      <c r="T288" s="651"/>
    </row>
    <row r="289" spans="1:20" ht="12.7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1"/>
      <c r="J289" s="10"/>
      <c r="K289" s="10"/>
      <c r="L289" s="10"/>
      <c r="M289" s="10"/>
      <c r="N289" s="10"/>
      <c r="O289" s="10"/>
      <c r="P289" s="651"/>
      <c r="Q289" s="651"/>
      <c r="R289" s="651"/>
      <c r="S289" s="651"/>
      <c r="T289" s="651"/>
    </row>
    <row r="290" spans="1:20" ht="12.7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1"/>
      <c r="J290" s="10"/>
      <c r="K290" s="10"/>
      <c r="L290" s="10"/>
      <c r="M290" s="10"/>
      <c r="N290" s="10"/>
      <c r="O290" s="10"/>
      <c r="P290" s="651"/>
      <c r="Q290" s="651"/>
      <c r="R290" s="651"/>
      <c r="S290" s="651"/>
      <c r="T290" s="651"/>
    </row>
    <row r="291" spans="1:20" ht="12.7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1"/>
      <c r="J291" s="10"/>
      <c r="K291" s="10"/>
      <c r="L291" s="10"/>
      <c r="M291" s="10"/>
      <c r="N291" s="10"/>
      <c r="O291" s="10"/>
      <c r="P291" s="651"/>
      <c r="Q291" s="651"/>
      <c r="R291" s="651"/>
      <c r="S291" s="651"/>
      <c r="T291" s="651"/>
    </row>
    <row r="292" spans="1:20" ht="12.7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1"/>
      <c r="J292" s="10"/>
      <c r="K292" s="10"/>
      <c r="L292" s="10"/>
      <c r="M292" s="10"/>
      <c r="N292" s="10"/>
      <c r="O292" s="10"/>
      <c r="P292" s="651"/>
      <c r="Q292" s="651"/>
      <c r="R292" s="651"/>
      <c r="S292" s="651"/>
      <c r="T292" s="651"/>
    </row>
    <row r="293" spans="1:20" ht="12.7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1"/>
      <c r="J293" s="10"/>
      <c r="K293" s="10"/>
      <c r="L293" s="10"/>
      <c r="M293" s="10"/>
      <c r="N293" s="10"/>
      <c r="O293" s="10"/>
      <c r="P293" s="651"/>
      <c r="Q293" s="651"/>
      <c r="R293" s="651"/>
      <c r="S293" s="651"/>
      <c r="T293" s="651"/>
    </row>
    <row r="294" spans="1:20" ht="12.7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1"/>
      <c r="J294" s="10"/>
      <c r="K294" s="10"/>
      <c r="L294" s="10"/>
      <c r="M294" s="10"/>
      <c r="N294" s="10"/>
      <c r="O294" s="10"/>
      <c r="P294" s="651"/>
      <c r="Q294" s="651"/>
      <c r="R294" s="651"/>
      <c r="S294" s="651"/>
      <c r="T294" s="651"/>
    </row>
    <row r="295" spans="1:20" ht="12.7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1"/>
      <c r="J295" s="10"/>
      <c r="K295" s="10"/>
      <c r="L295" s="10"/>
      <c r="M295" s="10"/>
      <c r="N295" s="10"/>
      <c r="O295" s="10"/>
      <c r="P295" s="651"/>
      <c r="Q295" s="651"/>
      <c r="R295" s="651"/>
      <c r="S295" s="651"/>
      <c r="T295" s="651"/>
    </row>
    <row r="296" spans="1:20" ht="12.7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1"/>
      <c r="J296" s="10"/>
      <c r="K296" s="10"/>
      <c r="L296" s="10"/>
      <c r="M296" s="10"/>
      <c r="N296" s="10"/>
      <c r="O296" s="10"/>
      <c r="P296" s="651"/>
      <c r="Q296" s="651"/>
      <c r="R296" s="651"/>
      <c r="S296" s="651"/>
      <c r="T296" s="651"/>
    </row>
    <row r="297" spans="1:20" ht="12.7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1"/>
      <c r="J297" s="10"/>
      <c r="K297" s="10"/>
      <c r="L297" s="10"/>
      <c r="M297" s="10"/>
      <c r="N297" s="10"/>
      <c r="O297" s="10"/>
      <c r="P297" s="651"/>
      <c r="Q297" s="651"/>
      <c r="R297" s="651"/>
      <c r="S297" s="651"/>
      <c r="T297" s="651"/>
    </row>
    <row r="298" spans="1:20" ht="12.7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"/>
      <c r="J298" s="10"/>
      <c r="K298" s="10"/>
      <c r="L298" s="10"/>
      <c r="M298" s="10"/>
      <c r="N298" s="10"/>
      <c r="O298" s="10"/>
      <c r="P298" s="651"/>
      <c r="Q298" s="651"/>
      <c r="R298" s="651"/>
      <c r="S298" s="651"/>
      <c r="T298" s="651"/>
    </row>
    <row r="299" spans="1:20" ht="12.7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1"/>
      <c r="J299" s="10"/>
      <c r="K299" s="10"/>
      <c r="L299" s="10"/>
      <c r="M299" s="10"/>
      <c r="N299" s="10"/>
      <c r="O299" s="10"/>
      <c r="P299" s="651"/>
      <c r="Q299" s="651"/>
      <c r="R299" s="651"/>
      <c r="S299" s="651"/>
      <c r="T299" s="651"/>
    </row>
    <row r="300" spans="1:20" ht="12.7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1"/>
      <c r="J300" s="10"/>
      <c r="K300" s="10"/>
      <c r="L300" s="10"/>
      <c r="M300" s="10"/>
      <c r="N300" s="10"/>
      <c r="O300" s="10"/>
      <c r="P300" s="651"/>
      <c r="Q300" s="651"/>
      <c r="R300" s="651"/>
      <c r="S300" s="651"/>
      <c r="T300" s="651"/>
    </row>
    <row r="301" spans="1:20" ht="12.7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1"/>
      <c r="J301" s="10"/>
      <c r="K301" s="10"/>
      <c r="L301" s="10"/>
      <c r="M301" s="10"/>
      <c r="N301" s="10"/>
      <c r="O301" s="10"/>
      <c r="P301" s="651"/>
      <c r="Q301" s="651"/>
      <c r="R301" s="651"/>
      <c r="S301" s="651"/>
      <c r="T301" s="651"/>
    </row>
    <row r="302" spans="1:20" ht="12.7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1"/>
      <c r="J302" s="10"/>
      <c r="K302" s="10"/>
      <c r="L302" s="10"/>
      <c r="M302" s="10"/>
      <c r="N302" s="10"/>
      <c r="O302" s="10"/>
      <c r="P302" s="651"/>
      <c r="Q302" s="651"/>
      <c r="R302" s="651"/>
      <c r="S302" s="651"/>
      <c r="T302" s="651"/>
    </row>
    <row r="303" spans="1:20" ht="12.7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1"/>
      <c r="J303" s="10"/>
      <c r="K303" s="10"/>
      <c r="L303" s="10"/>
      <c r="M303" s="10"/>
      <c r="N303" s="10"/>
      <c r="O303" s="10"/>
      <c r="P303" s="651"/>
      <c r="Q303" s="651"/>
      <c r="R303" s="651"/>
      <c r="S303" s="651"/>
      <c r="T303" s="651"/>
    </row>
    <row r="304" spans="1:20" ht="12.7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1"/>
      <c r="J304" s="10"/>
      <c r="K304" s="10"/>
      <c r="L304" s="10"/>
      <c r="M304" s="10"/>
      <c r="N304" s="10"/>
      <c r="O304" s="10"/>
      <c r="P304" s="651"/>
      <c r="Q304" s="651"/>
      <c r="R304" s="651"/>
      <c r="S304" s="651"/>
      <c r="T304" s="651"/>
    </row>
    <row r="305" spans="1:20" ht="12.7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1"/>
      <c r="J305" s="10"/>
      <c r="K305" s="10"/>
      <c r="L305" s="10"/>
      <c r="M305" s="10"/>
      <c r="N305" s="10"/>
      <c r="O305" s="10"/>
      <c r="P305" s="651"/>
      <c r="Q305" s="651"/>
      <c r="R305" s="651"/>
      <c r="S305" s="651"/>
      <c r="T305" s="651"/>
    </row>
    <row r="306" spans="1:20" ht="12.7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1"/>
      <c r="J306" s="10"/>
      <c r="K306" s="10"/>
      <c r="L306" s="10"/>
      <c r="M306" s="10"/>
      <c r="N306" s="10"/>
      <c r="O306" s="10"/>
      <c r="P306" s="651"/>
      <c r="Q306" s="651"/>
      <c r="R306" s="651"/>
      <c r="S306" s="651"/>
      <c r="T306" s="651"/>
    </row>
    <row r="307" spans="1:20" ht="12.7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1"/>
      <c r="J307" s="10"/>
      <c r="K307" s="10"/>
      <c r="L307" s="10"/>
      <c r="M307" s="10"/>
      <c r="N307" s="10"/>
      <c r="O307" s="10"/>
      <c r="P307" s="651"/>
      <c r="Q307" s="651"/>
      <c r="R307" s="651"/>
      <c r="S307" s="651"/>
      <c r="T307" s="651"/>
    </row>
    <row r="308" spans="1:20" ht="12.7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1"/>
      <c r="J308" s="10"/>
      <c r="K308" s="10"/>
      <c r="L308" s="10"/>
      <c r="M308" s="10"/>
      <c r="N308" s="10"/>
      <c r="O308" s="10"/>
      <c r="P308" s="651"/>
      <c r="Q308" s="651"/>
      <c r="R308" s="651"/>
      <c r="S308" s="651"/>
      <c r="T308" s="651"/>
    </row>
    <row r="309" spans="1:20" ht="12.7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1"/>
      <c r="J309" s="10"/>
      <c r="K309" s="10"/>
      <c r="L309" s="10"/>
      <c r="M309" s="10"/>
      <c r="N309" s="10"/>
      <c r="O309" s="10"/>
      <c r="P309" s="651"/>
      <c r="Q309" s="651"/>
      <c r="R309" s="651"/>
      <c r="S309" s="651"/>
      <c r="T309" s="651"/>
    </row>
    <row r="310" spans="1:20" ht="12.7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1"/>
      <c r="J310" s="10"/>
      <c r="K310" s="10"/>
      <c r="L310" s="10"/>
      <c r="M310" s="10"/>
      <c r="N310" s="10"/>
      <c r="O310" s="10"/>
      <c r="P310" s="651"/>
      <c r="Q310" s="651"/>
      <c r="R310" s="651"/>
      <c r="S310" s="651"/>
      <c r="T310" s="651"/>
    </row>
    <row r="311" spans="1:20" ht="12.7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1"/>
      <c r="J311" s="10"/>
      <c r="K311" s="10"/>
      <c r="L311" s="10"/>
      <c r="M311" s="10"/>
      <c r="N311" s="10"/>
      <c r="O311" s="10"/>
      <c r="P311" s="651"/>
      <c r="Q311" s="651"/>
      <c r="R311" s="651"/>
      <c r="S311" s="651"/>
      <c r="T311" s="651"/>
    </row>
    <row r="312" spans="1:20" ht="12.7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1"/>
      <c r="J312" s="10"/>
      <c r="K312" s="10"/>
      <c r="L312" s="10"/>
      <c r="M312" s="10"/>
      <c r="N312" s="10"/>
      <c r="O312" s="10"/>
      <c r="P312" s="651"/>
      <c r="Q312" s="651"/>
      <c r="R312" s="651"/>
      <c r="S312" s="651"/>
      <c r="T312" s="651"/>
    </row>
    <row r="313" spans="1:20" ht="12.7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1"/>
      <c r="J313" s="10"/>
      <c r="K313" s="10"/>
      <c r="L313" s="10"/>
      <c r="M313" s="10"/>
      <c r="N313" s="10"/>
      <c r="O313" s="10"/>
      <c r="P313" s="651"/>
      <c r="Q313" s="651"/>
      <c r="R313" s="651"/>
      <c r="S313" s="651"/>
      <c r="T313" s="651"/>
    </row>
    <row r="314" spans="1:20" ht="12.75" customHeight="1" x14ac:dyDescent="0.2">
      <c r="A314" s="10"/>
      <c r="B314" s="10"/>
      <c r="C314" s="10"/>
      <c r="D314" s="10"/>
      <c r="E314" s="10"/>
      <c r="F314" s="10"/>
      <c r="G314" s="10"/>
      <c r="H314" s="10"/>
      <c r="I314" s="1"/>
      <c r="J314" s="10"/>
      <c r="K314" s="10"/>
      <c r="L314" s="10"/>
      <c r="M314" s="10"/>
      <c r="N314" s="10"/>
      <c r="O314" s="10"/>
      <c r="P314" s="651"/>
      <c r="Q314" s="651"/>
      <c r="R314" s="651"/>
      <c r="S314" s="651"/>
      <c r="T314" s="651"/>
    </row>
    <row r="315" spans="1:20" ht="12.75" customHeight="1" x14ac:dyDescent="0.2">
      <c r="A315" s="10"/>
      <c r="B315" s="10"/>
      <c r="C315" s="10"/>
      <c r="D315" s="10"/>
      <c r="E315" s="10"/>
      <c r="F315" s="10"/>
      <c r="G315" s="10"/>
      <c r="H315" s="10"/>
      <c r="I315" s="1"/>
      <c r="J315" s="10"/>
      <c r="K315" s="10"/>
      <c r="L315" s="10"/>
      <c r="M315" s="10"/>
      <c r="N315" s="10"/>
      <c r="O315" s="10"/>
      <c r="P315" s="651"/>
      <c r="Q315" s="651"/>
      <c r="R315" s="651"/>
      <c r="S315" s="651"/>
      <c r="T315" s="651"/>
    </row>
    <row r="316" spans="1:20" ht="12.75" customHeight="1" x14ac:dyDescent="0.2">
      <c r="A316" s="10"/>
      <c r="B316" s="10"/>
      <c r="C316" s="10"/>
      <c r="D316" s="10"/>
      <c r="E316" s="10"/>
      <c r="F316" s="10"/>
      <c r="G316" s="10"/>
      <c r="H316" s="10"/>
      <c r="I316" s="1"/>
      <c r="J316" s="10"/>
      <c r="K316" s="10"/>
      <c r="L316" s="10"/>
      <c r="M316" s="10"/>
      <c r="N316" s="10"/>
      <c r="O316" s="10"/>
      <c r="P316" s="651"/>
      <c r="Q316" s="651"/>
      <c r="R316" s="651"/>
      <c r="S316" s="651"/>
      <c r="T316" s="651"/>
    </row>
    <row r="317" spans="1:20" ht="12.75" customHeight="1" x14ac:dyDescent="0.2">
      <c r="A317" s="10"/>
      <c r="B317" s="10"/>
      <c r="C317" s="10"/>
      <c r="D317" s="10"/>
      <c r="E317" s="10"/>
      <c r="F317" s="10"/>
      <c r="G317" s="10"/>
      <c r="H317" s="10"/>
      <c r="I317" s="1"/>
      <c r="J317" s="10"/>
      <c r="K317" s="10"/>
      <c r="L317" s="10"/>
      <c r="M317" s="10"/>
      <c r="N317" s="10"/>
      <c r="O317" s="10"/>
      <c r="P317" s="651"/>
      <c r="Q317" s="651"/>
      <c r="R317" s="651"/>
      <c r="S317" s="651"/>
      <c r="T317" s="651"/>
    </row>
    <row r="318" spans="1:20" ht="12.75" customHeight="1" x14ac:dyDescent="0.2">
      <c r="A318" s="10"/>
      <c r="B318" s="10"/>
      <c r="C318" s="10"/>
      <c r="D318" s="10"/>
      <c r="E318" s="10"/>
      <c r="F318" s="10"/>
      <c r="G318" s="10"/>
      <c r="H318" s="10"/>
      <c r="I318" s="1"/>
      <c r="J318" s="10"/>
      <c r="K318" s="10"/>
      <c r="L318" s="10"/>
      <c r="M318" s="10"/>
      <c r="N318" s="10"/>
      <c r="O318" s="10"/>
      <c r="P318" s="651"/>
      <c r="Q318" s="651"/>
      <c r="R318" s="651"/>
      <c r="S318" s="651"/>
      <c r="T318" s="651"/>
    </row>
    <row r="319" spans="1:20" ht="12.75" customHeight="1" x14ac:dyDescent="0.2">
      <c r="A319" s="10"/>
      <c r="B319" s="10"/>
      <c r="C319" s="10"/>
      <c r="D319" s="10"/>
      <c r="E319" s="10"/>
      <c r="F319" s="10"/>
      <c r="G319" s="10"/>
      <c r="H319" s="10"/>
      <c r="I319" s="1"/>
      <c r="J319" s="10"/>
      <c r="K319" s="10"/>
      <c r="L319" s="10"/>
      <c r="M319" s="10"/>
      <c r="N319" s="10"/>
      <c r="O319" s="10"/>
      <c r="P319" s="651"/>
      <c r="Q319" s="651"/>
      <c r="R319" s="651"/>
      <c r="S319" s="651"/>
      <c r="T319" s="651"/>
    </row>
    <row r="320" spans="1:20" ht="12.75" customHeight="1" x14ac:dyDescent="0.2">
      <c r="A320" s="10"/>
      <c r="B320" s="10"/>
      <c r="C320" s="10"/>
      <c r="D320" s="10"/>
      <c r="E320" s="10"/>
      <c r="F320" s="10"/>
      <c r="G320" s="10"/>
      <c r="H320" s="10"/>
      <c r="I320" s="1"/>
      <c r="J320" s="10"/>
      <c r="K320" s="10"/>
      <c r="L320" s="10"/>
      <c r="M320" s="10"/>
      <c r="N320" s="10"/>
      <c r="O320" s="10"/>
      <c r="P320" s="651"/>
      <c r="Q320" s="651"/>
      <c r="R320" s="651"/>
      <c r="S320" s="651"/>
      <c r="T320" s="651"/>
    </row>
    <row r="321" spans="1:20" ht="12.75" customHeight="1" x14ac:dyDescent="0.2">
      <c r="A321" s="10"/>
      <c r="B321" s="10"/>
      <c r="C321" s="10"/>
      <c r="D321" s="10"/>
      <c r="E321" s="10"/>
      <c r="F321" s="10"/>
      <c r="G321" s="10"/>
      <c r="H321" s="10"/>
      <c r="I321" s="1"/>
      <c r="J321" s="10"/>
      <c r="K321" s="10"/>
      <c r="L321" s="10"/>
      <c r="M321" s="10"/>
      <c r="N321" s="10"/>
      <c r="O321" s="10"/>
      <c r="P321" s="651"/>
      <c r="Q321" s="651"/>
      <c r="R321" s="651"/>
      <c r="S321" s="651"/>
      <c r="T321" s="651"/>
    </row>
    <row r="322" spans="1:20" ht="12.75" customHeight="1" x14ac:dyDescent="0.2">
      <c r="A322" s="10"/>
      <c r="B322" s="10"/>
      <c r="C322" s="10"/>
      <c r="D322" s="10"/>
      <c r="E322" s="10"/>
      <c r="F322" s="10"/>
      <c r="G322" s="10"/>
      <c r="H322" s="10"/>
      <c r="I322" s="1"/>
      <c r="J322" s="10"/>
      <c r="K322" s="10"/>
      <c r="L322" s="10"/>
      <c r="M322" s="10"/>
      <c r="N322" s="10"/>
      <c r="O322" s="10"/>
      <c r="P322" s="651"/>
      <c r="Q322" s="651"/>
      <c r="R322" s="651"/>
      <c r="S322" s="651"/>
      <c r="T322" s="651"/>
    </row>
    <row r="323" spans="1:20" ht="12.75" customHeight="1" x14ac:dyDescent="0.2">
      <c r="A323" s="10"/>
      <c r="B323" s="10"/>
      <c r="C323" s="10"/>
      <c r="D323" s="10"/>
      <c r="E323" s="10"/>
      <c r="F323" s="10"/>
      <c r="G323" s="10"/>
      <c r="H323" s="10"/>
      <c r="I323" s="1"/>
      <c r="J323" s="10"/>
      <c r="K323" s="10"/>
      <c r="L323" s="10"/>
      <c r="M323" s="10"/>
      <c r="N323" s="10"/>
      <c r="O323" s="10"/>
      <c r="P323" s="651"/>
      <c r="Q323" s="651"/>
      <c r="R323" s="651"/>
      <c r="S323" s="651"/>
      <c r="T323" s="651"/>
    </row>
    <row r="324" spans="1:20" ht="12.75" customHeight="1" x14ac:dyDescent="0.2">
      <c r="A324" s="10"/>
      <c r="B324" s="10"/>
      <c r="C324" s="10"/>
      <c r="D324" s="10"/>
      <c r="E324" s="10"/>
      <c r="F324" s="10"/>
      <c r="G324" s="10"/>
      <c r="H324" s="10"/>
      <c r="I324" s="1"/>
      <c r="J324" s="10"/>
      <c r="K324" s="10"/>
      <c r="L324" s="10"/>
      <c r="M324" s="10"/>
      <c r="N324" s="10"/>
      <c r="O324" s="10"/>
      <c r="P324" s="651"/>
      <c r="Q324" s="651"/>
      <c r="R324" s="651"/>
      <c r="S324" s="651"/>
      <c r="T324" s="651"/>
    </row>
    <row r="325" spans="1:20" ht="12.75" customHeight="1" x14ac:dyDescent="0.2">
      <c r="A325" s="10"/>
      <c r="B325" s="10"/>
      <c r="C325" s="10"/>
      <c r="D325" s="10"/>
      <c r="E325" s="10"/>
      <c r="F325" s="10"/>
      <c r="G325" s="10"/>
      <c r="H325" s="10"/>
      <c r="I325" s="1"/>
      <c r="J325" s="10"/>
      <c r="K325" s="10"/>
      <c r="L325" s="10"/>
      <c r="M325" s="10"/>
      <c r="N325" s="10"/>
      <c r="O325" s="10"/>
      <c r="P325" s="651"/>
      <c r="Q325" s="651"/>
      <c r="R325" s="651"/>
      <c r="S325" s="651"/>
      <c r="T325" s="651"/>
    </row>
    <row r="326" spans="1:20" ht="12.75" customHeight="1" x14ac:dyDescent="0.2">
      <c r="A326" s="10"/>
      <c r="B326" s="10"/>
      <c r="C326" s="10"/>
      <c r="D326" s="10"/>
      <c r="E326" s="10"/>
      <c r="F326" s="10"/>
      <c r="G326" s="10"/>
      <c r="H326" s="10"/>
      <c r="I326" s="1"/>
      <c r="J326" s="10"/>
      <c r="K326" s="10"/>
      <c r="L326" s="10"/>
      <c r="M326" s="10"/>
      <c r="N326" s="10"/>
      <c r="O326" s="10"/>
      <c r="P326" s="651"/>
      <c r="Q326" s="651"/>
      <c r="R326" s="651"/>
      <c r="S326" s="651"/>
      <c r="T326" s="651"/>
    </row>
    <row r="327" spans="1:20" ht="12.75" customHeight="1" x14ac:dyDescent="0.2">
      <c r="A327" s="10"/>
      <c r="B327" s="10"/>
      <c r="C327" s="10"/>
      <c r="D327" s="10"/>
      <c r="E327" s="10"/>
      <c r="F327" s="10"/>
      <c r="G327" s="10"/>
      <c r="H327" s="10"/>
      <c r="I327" s="1"/>
      <c r="J327" s="10"/>
      <c r="K327" s="10"/>
      <c r="L327" s="10"/>
      <c r="M327" s="10"/>
      <c r="N327" s="10"/>
      <c r="O327" s="10"/>
      <c r="P327" s="651"/>
      <c r="Q327" s="651"/>
      <c r="R327" s="651"/>
      <c r="S327" s="651"/>
      <c r="T327" s="651"/>
    </row>
    <row r="328" spans="1:20" ht="12.75" customHeight="1" x14ac:dyDescent="0.2">
      <c r="A328" s="10"/>
      <c r="B328" s="10"/>
      <c r="C328" s="10"/>
      <c r="D328" s="10"/>
      <c r="E328" s="10"/>
      <c r="F328" s="10"/>
      <c r="G328" s="10"/>
      <c r="H328" s="10"/>
      <c r="I328" s="1"/>
      <c r="J328" s="10"/>
      <c r="K328" s="10"/>
      <c r="L328" s="10"/>
      <c r="M328" s="10"/>
      <c r="N328" s="10"/>
      <c r="O328" s="10"/>
      <c r="P328" s="651"/>
      <c r="Q328" s="651"/>
      <c r="R328" s="651"/>
      <c r="S328" s="651"/>
      <c r="T328" s="651"/>
    </row>
    <row r="329" spans="1:20" ht="12.75" customHeight="1" x14ac:dyDescent="0.2">
      <c r="A329" s="10"/>
      <c r="B329" s="10"/>
      <c r="C329" s="10"/>
      <c r="D329" s="10"/>
      <c r="E329" s="10"/>
      <c r="F329" s="10"/>
      <c r="G329" s="10"/>
      <c r="H329" s="10"/>
      <c r="I329" s="1"/>
      <c r="J329" s="10"/>
      <c r="K329" s="10"/>
      <c r="L329" s="10"/>
      <c r="M329" s="10"/>
      <c r="N329" s="10"/>
      <c r="O329" s="10"/>
      <c r="P329" s="651"/>
      <c r="Q329" s="651"/>
      <c r="R329" s="651"/>
      <c r="S329" s="651"/>
      <c r="T329" s="651"/>
    </row>
    <row r="330" spans="1:20" ht="12.75" customHeight="1" x14ac:dyDescent="0.2">
      <c r="A330" s="10"/>
      <c r="B330" s="10"/>
      <c r="C330" s="10"/>
      <c r="D330" s="10"/>
      <c r="E330" s="10"/>
      <c r="F330" s="10"/>
      <c r="G330" s="10"/>
      <c r="H330" s="10"/>
      <c r="I330" s="1"/>
      <c r="J330" s="10"/>
      <c r="K330" s="10"/>
      <c r="L330" s="10"/>
      <c r="M330" s="10"/>
      <c r="N330" s="10"/>
      <c r="O330" s="10"/>
      <c r="P330" s="651"/>
      <c r="Q330" s="651"/>
      <c r="R330" s="651"/>
      <c r="S330" s="651"/>
      <c r="T330" s="651"/>
    </row>
    <row r="331" spans="1:20" ht="12.75" customHeight="1" x14ac:dyDescent="0.2">
      <c r="A331" s="10"/>
      <c r="B331" s="10"/>
      <c r="C331" s="10"/>
      <c r="D331" s="10"/>
      <c r="E331" s="10"/>
      <c r="F331" s="10"/>
      <c r="G331" s="10"/>
      <c r="H331" s="10"/>
      <c r="I331" s="1"/>
      <c r="J331" s="10"/>
      <c r="K331" s="10"/>
      <c r="L331" s="10"/>
      <c r="M331" s="10"/>
      <c r="N331" s="10"/>
      <c r="O331" s="10"/>
      <c r="P331" s="651"/>
      <c r="Q331" s="651"/>
      <c r="R331" s="651"/>
      <c r="S331" s="651"/>
      <c r="T331" s="651"/>
    </row>
    <row r="332" spans="1:20" ht="12" customHeight="1" x14ac:dyDescent="0.2">
      <c r="A332" s="651"/>
      <c r="B332" s="651"/>
      <c r="C332" s="651"/>
      <c r="D332" s="651"/>
      <c r="E332" s="651"/>
      <c r="F332" s="651"/>
      <c r="G332" s="651"/>
      <c r="H332" s="651"/>
      <c r="I332" s="8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</row>
    <row r="333" spans="1:20" ht="12" customHeight="1" x14ac:dyDescent="0.2">
      <c r="A333" s="651"/>
      <c r="B333" s="651"/>
      <c r="C333" s="651"/>
      <c r="D333" s="651"/>
      <c r="E333" s="651"/>
      <c r="F333" s="651"/>
      <c r="G333" s="651"/>
      <c r="H333" s="651"/>
      <c r="I333" s="8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</row>
    <row r="334" spans="1:20" ht="12" customHeight="1" x14ac:dyDescent="0.2">
      <c r="A334" s="651"/>
      <c r="B334" s="651"/>
      <c r="C334" s="651"/>
      <c r="D334" s="651"/>
      <c r="E334" s="651"/>
      <c r="F334" s="651"/>
      <c r="G334" s="651"/>
      <c r="H334" s="651"/>
      <c r="I334" s="8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</row>
    <row r="335" spans="1:20" ht="12" customHeight="1" x14ac:dyDescent="0.2">
      <c r="A335" s="651"/>
      <c r="B335" s="651"/>
      <c r="C335" s="651"/>
      <c r="D335" s="651"/>
      <c r="E335" s="651"/>
      <c r="F335" s="651"/>
      <c r="G335" s="651"/>
      <c r="H335" s="651"/>
      <c r="I335" s="8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</row>
    <row r="336" spans="1:20" ht="12" customHeight="1" x14ac:dyDescent="0.2">
      <c r="A336" s="651"/>
      <c r="B336" s="651"/>
      <c r="C336" s="651"/>
      <c r="D336" s="651"/>
      <c r="E336" s="651"/>
      <c r="F336" s="651"/>
      <c r="G336" s="651"/>
      <c r="H336" s="651"/>
      <c r="I336" s="8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</row>
    <row r="337" spans="1:20" ht="12" customHeight="1" x14ac:dyDescent="0.2">
      <c r="A337" s="651"/>
      <c r="B337" s="651"/>
      <c r="C337" s="651"/>
      <c r="D337" s="651"/>
      <c r="E337" s="651"/>
      <c r="F337" s="651"/>
      <c r="G337" s="651"/>
      <c r="H337" s="651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</row>
    <row r="338" spans="1:20" ht="12" customHeight="1" x14ac:dyDescent="0.2">
      <c r="A338" s="651"/>
      <c r="B338" s="651"/>
      <c r="C338" s="651"/>
      <c r="D338" s="651"/>
      <c r="E338" s="651"/>
      <c r="F338" s="651"/>
      <c r="G338" s="651"/>
      <c r="H338" s="651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</row>
    <row r="339" spans="1:20" ht="12" customHeight="1" x14ac:dyDescent="0.2">
      <c r="A339" s="651"/>
      <c r="B339" s="651"/>
      <c r="C339" s="651"/>
      <c r="D339" s="651"/>
      <c r="E339" s="651"/>
      <c r="F339" s="651"/>
      <c r="G339" s="651"/>
      <c r="H339" s="651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</row>
    <row r="340" spans="1:20" ht="12" customHeight="1" x14ac:dyDescent="0.2">
      <c r="A340" s="651"/>
      <c r="B340" s="651"/>
      <c r="C340" s="651"/>
      <c r="D340" s="651"/>
      <c r="E340" s="651"/>
      <c r="F340" s="651"/>
      <c r="G340" s="651"/>
      <c r="H340" s="651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</row>
    <row r="341" spans="1:20" ht="12" customHeight="1" x14ac:dyDescent="0.2">
      <c r="A341" s="651"/>
      <c r="B341" s="651"/>
      <c r="C341" s="651"/>
      <c r="D341" s="651"/>
      <c r="E341" s="651"/>
      <c r="F341" s="651"/>
      <c r="G341" s="651"/>
      <c r="H341" s="651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</row>
    <row r="342" spans="1:20" ht="12" customHeight="1" x14ac:dyDescent="0.2">
      <c r="A342" s="651"/>
      <c r="B342" s="651"/>
      <c r="C342" s="651"/>
      <c r="D342" s="651"/>
      <c r="E342" s="651"/>
      <c r="F342" s="651"/>
      <c r="G342" s="651"/>
      <c r="H342" s="651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</row>
    <row r="343" spans="1:20" ht="12" customHeight="1" x14ac:dyDescent="0.2">
      <c r="A343" s="651"/>
      <c r="B343" s="651"/>
      <c r="C343" s="651"/>
      <c r="D343" s="651"/>
      <c r="E343" s="651"/>
      <c r="F343" s="651"/>
      <c r="G343" s="651"/>
      <c r="H343" s="651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</row>
    <row r="344" spans="1:20" ht="12" customHeight="1" x14ac:dyDescent="0.2">
      <c r="A344" s="651"/>
      <c r="B344" s="651"/>
      <c r="C344" s="651"/>
      <c r="D344" s="651"/>
      <c r="E344" s="651"/>
      <c r="F344" s="651"/>
      <c r="G344" s="651"/>
      <c r="H344" s="651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</row>
    <row r="345" spans="1:20" ht="12" customHeight="1" x14ac:dyDescent="0.2">
      <c r="A345" s="651"/>
      <c r="B345" s="651"/>
      <c r="C345" s="651"/>
      <c r="D345" s="651"/>
      <c r="E345" s="651"/>
      <c r="F345" s="651"/>
      <c r="G345" s="651"/>
      <c r="H345" s="651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</row>
    <row r="346" spans="1:20" ht="12" customHeight="1" x14ac:dyDescent="0.2">
      <c r="A346" s="651"/>
      <c r="B346" s="651"/>
      <c r="C346" s="651"/>
      <c r="D346" s="651"/>
      <c r="E346" s="651"/>
      <c r="F346" s="651"/>
      <c r="G346" s="651"/>
      <c r="H346" s="651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</row>
    <row r="347" spans="1:20" ht="12" customHeight="1" x14ac:dyDescent="0.2">
      <c r="A347" s="651"/>
      <c r="B347" s="651"/>
      <c r="C347" s="651"/>
      <c r="D347" s="651"/>
      <c r="E347" s="651"/>
      <c r="F347" s="651"/>
      <c r="G347" s="651"/>
      <c r="H347" s="651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</row>
    <row r="348" spans="1:20" ht="12" customHeight="1" x14ac:dyDescent="0.2">
      <c r="A348" s="651"/>
      <c r="B348" s="651"/>
      <c r="C348" s="651"/>
      <c r="D348" s="651"/>
      <c r="E348" s="651"/>
      <c r="F348" s="651"/>
      <c r="G348" s="651"/>
      <c r="H348" s="651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</row>
    <row r="349" spans="1:20" ht="12" customHeight="1" x14ac:dyDescent="0.2">
      <c r="A349" s="651"/>
      <c r="B349" s="651"/>
      <c r="C349" s="651"/>
      <c r="D349" s="651"/>
      <c r="E349" s="651"/>
      <c r="F349" s="651"/>
      <c r="G349" s="651"/>
      <c r="H349" s="651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</row>
    <row r="350" spans="1:20" ht="12" customHeight="1" x14ac:dyDescent="0.2">
      <c r="A350" s="651"/>
      <c r="B350" s="651"/>
      <c r="C350" s="651"/>
      <c r="D350" s="651"/>
      <c r="E350" s="651"/>
      <c r="F350" s="651"/>
      <c r="G350" s="651"/>
      <c r="H350" s="651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</row>
    <row r="351" spans="1:20" ht="12" customHeight="1" x14ac:dyDescent="0.2">
      <c r="A351" s="651"/>
      <c r="B351" s="651"/>
      <c r="C351" s="651"/>
      <c r="D351" s="651"/>
      <c r="E351" s="651"/>
      <c r="F351" s="651"/>
      <c r="G351" s="651"/>
      <c r="H351" s="651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</row>
    <row r="352" spans="1:20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</row>
    <row r="353" spans="1:20" ht="12" customHeight="1" x14ac:dyDescent="0.2">
      <c r="A353" s="651"/>
      <c r="B353" s="651"/>
      <c r="C353" s="651"/>
      <c r="D353" s="651"/>
      <c r="E353" s="651"/>
      <c r="F353" s="651"/>
      <c r="G353" s="651"/>
      <c r="H353" s="651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</row>
    <row r="354" spans="1:20" ht="12" customHeight="1" x14ac:dyDescent="0.2">
      <c r="A354" s="651"/>
      <c r="B354" s="651"/>
      <c r="C354" s="651"/>
      <c r="D354" s="651"/>
      <c r="E354" s="651"/>
      <c r="F354" s="651"/>
      <c r="G354" s="651"/>
      <c r="H354" s="651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</row>
    <row r="355" spans="1:20" ht="12" customHeight="1" x14ac:dyDescent="0.2">
      <c r="A355" s="651"/>
      <c r="B355" s="651"/>
      <c r="C355" s="651"/>
      <c r="D355" s="651"/>
      <c r="E355" s="651"/>
      <c r="F355" s="651"/>
      <c r="G355" s="651"/>
      <c r="H355" s="651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</row>
    <row r="356" spans="1:20" ht="12" customHeight="1" x14ac:dyDescent="0.2">
      <c r="A356" s="651"/>
      <c r="B356" s="651"/>
      <c r="C356" s="651"/>
      <c r="D356" s="651"/>
      <c r="E356" s="651"/>
      <c r="F356" s="651"/>
      <c r="G356" s="651"/>
      <c r="H356" s="651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</row>
    <row r="357" spans="1:20" ht="12" customHeight="1" x14ac:dyDescent="0.2">
      <c r="A357" s="651"/>
      <c r="B357" s="651"/>
      <c r="C357" s="651"/>
      <c r="D357" s="651"/>
      <c r="E357" s="651"/>
      <c r="F357" s="651"/>
      <c r="G357" s="651"/>
      <c r="H357" s="651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</row>
    <row r="358" spans="1:20" ht="12" customHeight="1" x14ac:dyDescent="0.2">
      <c r="A358" s="651"/>
      <c r="B358" s="651"/>
      <c r="C358" s="651"/>
      <c r="D358" s="651"/>
      <c r="E358" s="651"/>
      <c r="F358" s="651"/>
      <c r="G358" s="651"/>
      <c r="H358" s="651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</row>
    <row r="359" spans="1:20" ht="12" customHeight="1" x14ac:dyDescent="0.2">
      <c r="A359" s="651"/>
      <c r="B359" s="651"/>
      <c r="C359" s="651"/>
      <c r="D359" s="651"/>
      <c r="E359" s="651"/>
      <c r="F359" s="651"/>
      <c r="G359" s="651"/>
      <c r="H359" s="651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</row>
    <row r="360" spans="1:20" ht="12" customHeight="1" x14ac:dyDescent="0.2">
      <c r="A360" s="651"/>
      <c r="B360" s="651"/>
      <c r="C360" s="651"/>
      <c r="D360" s="651"/>
      <c r="E360" s="651"/>
      <c r="F360" s="651"/>
      <c r="G360" s="651"/>
      <c r="H360" s="651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</row>
    <row r="361" spans="1:20" ht="12" customHeight="1" x14ac:dyDescent="0.2">
      <c r="A361" s="651"/>
      <c r="B361" s="651"/>
      <c r="C361" s="651"/>
      <c r="D361" s="651"/>
      <c r="E361" s="651"/>
      <c r="F361" s="651"/>
      <c r="G361" s="651"/>
      <c r="H361" s="651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</row>
    <row r="362" spans="1:20" ht="12" customHeight="1" x14ac:dyDescent="0.2">
      <c r="A362" s="651"/>
      <c r="B362" s="651"/>
      <c r="C362" s="651"/>
      <c r="D362" s="651"/>
      <c r="E362" s="651"/>
      <c r="F362" s="651"/>
      <c r="G362" s="651"/>
      <c r="H362" s="651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</row>
    <row r="363" spans="1:20" ht="12" customHeight="1" x14ac:dyDescent="0.2">
      <c r="A363" s="651"/>
      <c r="B363" s="651"/>
      <c r="C363" s="651"/>
      <c r="D363" s="651"/>
      <c r="E363" s="651"/>
      <c r="F363" s="651"/>
      <c r="G363" s="651"/>
      <c r="H363" s="651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</row>
    <row r="364" spans="1:20" ht="12" customHeight="1" x14ac:dyDescent="0.2">
      <c r="A364" s="651"/>
      <c r="B364" s="651"/>
      <c r="C364" s="651"/>
      <c r="D364" s="651"/>
      <c r="E364" s="651"/>
      <c r="F364" s="651"/>
      <c r="G364" s="651"/>
      <c r="H364" s="651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</row>
    <row r="365" spans="1:20" ht="12" customHeight="1" x14ac:dyDescent="0.2">
      <c r="A365" s="651"/>
      <c r="B365" s="651"/>
      <c r="C365" s="651"/>
      <c r="D365" s="651"/>
      <c r="E365" s="651"/>
      <c r="F365" s="651"/>
      <c r="G365" s="651"/>
      <c r="H365" s="651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</row>
    <row r="366" spans="1:20" ht="12" customHeight="1" x14ac:dyDescent="0.2">
      <c r="A366" s="651"/>
      <c r="B366" s="651"/>
      <c r="C366" s="651"/>
      <c r="D366" s="651"/>
      <c r="E366" s="651"/>
      <c r="F366" s="651"/>
      <c r="G366" s="651"/>
      <c r="H366" s="651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</row>
    <row r="367" spans="1:20" ht="12" customHeight="1" x14ac:dyDescent="0.2">
      <c r="A367" s="651"/>
      <c r="B367" s="651"/>
      <c r="C367" s="651"/>
      <c r="D367" s="651"/>
      <c r="E367" s="651"/>
      <c r="F367" s="651"/>
      <c r="G367" s="651"/>
      <c r="H367" s="651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</row>
    <row r="368" spans="1:20" ht="12" customHeight="1" x14ac:dyDescent="0.2">
      <c r="A368" s="651"/>
      <c r="B368" s="651"/>
      <c r="C368" s="651"/>
      <c r="D368" s="651"/>
      <c r="E368" s="651"/>
      <c r="F368" s="651"/>
      <c r="G368" s="651"/>
      <c r="H368" s="651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</row>
    <row r="369" spans="1:20" ht="12" customHeight="1" x14ac:dyDescent="0.2">
      <c r="A369" s="651"/>
      <c r="B369" s="651"/>
      <c r="C369" s="651"/>
      <c r="D369" s="651"/>
      <c r="E369" s="651"/>
      <c r="F369" s="651"/>
      <c r="G369" s="651"/>
      <c r="H369" s="651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</row>
    <row r="370" spans="1:20" ht="12" customHeight="1" x14ac:dyDescent="0.2">
      <c r="A370" s="651"/>
      <c r="B370" s="651"/>
      <c r="C370" s="651"/>
      <c r="D370" s="651"/>
      <c r="E370" s="651"/>
      <c r="F370" s="651"/>
      <c r="G370" s="651"/>
      <c r="H370" s="651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</row>
    <row r="371" spans="1:20" ht="12" customHeight="1" x14ac:dyDescent="0.2">
      <c r="A371" s="651"/>
      <c r="B371" s="651"/>
      <c r="C371" s="651"/>
      <c r="D371" s="651"/>
      <c r="E371" s="651"/>
      <c r="F371" s="651"/>
      <c r="G371" s="651"/>
      <c r="H371" s="651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</row>
    <row r="372" spans="1:20" ht="12" customHeight="1" x14ac:dyDescent="0.2">
      <c r="A372" s="651"/>
      <c r="B372" s="651"/>
      <c r="C372" s="651"/>
      <c r="D372" s="651"/>
      <c r="E372" s="651"/>
      <c r="F372" s="651"/>
      <c r="G372" s="651"/>
      <c r="H372" s="651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</row>
    <row r="373" spans="1:20" ht="12" customHeight="1" x14ac:dyDescent="0.2">
      <c r="A373" s="651"/>
      <c r="B373" s="651"/>
      <c r="C373" s="651"/>
      <c r="D373" s="651"/>
      <c r="E373" s="651"/>
      <c r="F373" s="651"/>
      <c r="G373" s="651"/>
      <c r="H373" s="651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</row>
    <row r="374" spans="1:20" ht="12" customHeight="1" x14ac:dyDescent="0.2">
      <c r="A374" s="651"/>
      <c r="B374" s="651"/>
      <c r="C374" s="651"/>
      <c r="D374" s="651"/>
      <c r="E374" s="651"/>
      <c r="F374" s="651"/>
      <c r="G374" s="651"/>
      <c r="H374" s="651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</row>
    <row r="375" spans="1:20" ht="12" customHeight="1" x14ac:dyDescent="0.2">
      <c r="A375" s="651"/>
      <c r="B375" s="651"/>
      <c r="C375" s="651"/>
      <c r="D375" s="651"/>
      <c r="E375" s="651"/>
      <c r="F375" s="651"/>
      <c r="G375" s="651"/>
      <c r="H375" s="651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</row>
    <row r="376" spans="1:20" ht="12" customHeight="1" x14ac:dyDescent="0.2">
      <c r="A376" s="651"/>
      <c r="B376" s="651"/>
      <c r="C376" s="651"/>
      <c r="D376" s="651"/>
      <c r="E376" s="651"/>
      <c r="F376" s="651"/>
      <c r="G376" s="651"/>
      <c r="H376" s="651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</row>
    <row r="377" spans="1:20" ht="12" customHeight="1" x14ac:dyDescent="0.2">
      <c r="A377" s="651"/>
      <c r="B377" s="651"/>
      <c r="C377" s="651"/>
      <c r="D377" s="651"/>
      <c r="E377" s="651"/>
      <c r="F377" s="651"/>
      <c r="G377" s="651"/>
      <c r="H377" s="651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</row>
    <row r="378" spans="1:20" ht="12" customHeight="1" x14ac:dyDescent="0.2">
      <c r="A378" s="651"/>
      <c r="B378" s="651"/>
      <c r="C378" s="651"/>
      <c r="D378" s="651"/>
      <c r="E378" s="651"/>
      <c r="F378" s="651"/>
      <c r="G378" s="651"/>
      <c r="H378" s="651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</row>
    <row r="379" spans="1:20" ht="12" customHeight="1" x14ac:dyDescent="0.2">
      <c r="A379" s="651"/>
      <c r="B379" s="651"/>
      <c r="C379" s="651"/>
      <c r="D379" s="651"/>
      <c r="E379" s="651"/>
      <c r="F379" s="651"/>
      <c r="G379" s="651"/>
      <c r="H379" s="651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</row>
    <row r="380" spans="1:20" ht="12" customHeight="1" x14ac:dyDescent="0.2">
      <c r="A380" s="651"/>
      <c r="B380" s="651"/>
      <c r="C380" s="651"/>
      <c r="D380" s="651"/>
      <c r="E380" s="651"/>
      <c r="F380" s="651"/>
      <c r="G380" s="651"/>
      <c r="H380" s="651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</row>
    <row r="381" spans="1:20" ht="12" customHeight="1" x14ac:dyDescent="0.2">
      <c r="A381" s="651"/>
      <c r="B381" s="651"/>
      <c r="C381" s="651"/>
      <c r="D381" s="651"/>
      <c r="E381" s="651"/>
      <c r="F381" s="651"/>
      <c r="G381" s="651"/>
      <c r="H381" s="651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</row>
    <row r="382" spans="1:20" ht="12" customHeight="1" x14ac:dyDescent="0.2">
      <c r="A382" s="651"/>
      <c r="B382" s="651"/>
      <c r="C382" s="651"/>
      <c r="D382" s="651"/>
      <c r="E382" s="651"/>
      <c r="F382" s="651"/>
      <c r="G382" s="651"/>
      <c r="H382" s="651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</row>
    <row r="383" spans="1:20" ht="12" customHeight="1" x14ac:dyDescent="0.2">
      <c r="A383" s="651"/>
      <c r="B383" s="651"/>
      <c r="C383" s="651"/>
      <c r="D383" s="651"/>
      <c r="E383" s="651"/>
      <c r="F383" s="651"/>
      <c r="G383" s="651"/>
      <c r="H383" s="651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</row>
    <row r="384" spans="1:20" ht="12" customHeight="1" x14ac:dyDescent="0.2">
      <c r="A384" s="651"/>
      <c r="B384" s="651"/>
      <c r="C384" s="651"/>
      <c r="D384" s="651"/>
      <c r="E384" s="651"/>
      <c r="F384" s="651"/>
      <c r="G384" s="651"/>
      <c r="H384" s="651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</row>
    <row r="385" spans="1:20" ht="12" customHeight="1" x14ac:dyDescent="0.2">
      <c r="A385" s="651"/>
      <c r="B385" s="651"/>
      <c r="C385" s="651"/>
      <c r="D385" s="651"/>
      <c r="E385" s="651"/>
      <c r="F385" s="651"/>
      <c r="G385" s="651"/>
      <c r="H385" s="651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</row>
    <row r="386" spans="1:20" ht="12" customHeight="1" x14ac:dyDescent="0.2">
      <c r="A386" s="651"/>
      <c r="B386" s="651"/>
      <c r="C386" s="651"/>
      <c r="D386" s="651"/>
      <c r="E386" s="651"/>
      <c r="F386" s="651"/>
      <c r="G386" s="651"/>
      <c r="H386" s="651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</row>
    <row r="387" spans="1:20" ht="12" customHeight="1" x14ac:dyDescent="0.2">
      <c r="A387" s="651"/>
      <c r="B387" s="651"/>
      <c r="C387" s="651"/>
      <c r="D387" s="651"/>
      <c r="E387" s="651"/>
      <c r="F387" s="651"/>
      <c r="G387" s="651"/>
      <c r="H387" s="651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</row>
    <row r="388" spans="1:20" ht="12" customHeight="1" x14ac:dyDescent="0.2">
      <c r="A388" s="651"/>
      <c r="B388" s="651"/>
      <c r="C388" s="651"/>
      <c r="D388" s="651"/>
      <c r="E388" s="651"/>
      <c r="F388" s="651"/>
      <c r="G388" s="651"/>
      <c r="H388" s="651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</row>
    <row r="389" spans="1:20" ht="12" customHeight="1" x14ac:dyDescent="0.2">
      <c r="A389" s="651"/>
      <c r="B389" s="651"/>
      <c r="C389" s="651"/>
      <c r="D389" s="651"/>
      <c r="E389" s="651"/>
      <c r="F389" s="651"/>
      <c r="G389" s="651"/>
      <c r="H389" s="651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</row>
    <row r="390" spans="1:20" ht="12" customHeight="1" x14ac:dyDescent="0.2">
      <c r="A390" s="651"/>
      <c r="B390" s="651"/>
      <c r="C390" s="651"/>
      <c r="D390" s="651"/>
      <c r="E390" s="651"/>
      <c r="F390" s="651"/>
      <c r="G390" s="651"/>
      <c r="H390" s="651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</row>
    <row r="391" spans="1:20" ht="12" customHeight="1" x14ac:dyDescent="0.2">
      <c r="A391" s="651"/>
      <c r="B391" s="651"/>
      <c r="C391" s="651"/>
      <c r="D391" s="651"/>
      <c r="E391" s="651"/>
      <c r="F391" s="651"/>
      <c r="G391" s="651"/>
      <c r="H391" s="651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</row>
    <row r="392" spans="1:20" ht="12" customHeight="1" x14ac:dyDescent="0.2">
      <c r="A392" s="651"/>
      <c r="B392" s="651"/>
      <c r="C392" s="651"/>
      <c r="D392" s="651"/>
      <c r="E392" s="651"/>
      <c r="F392" s="651"/>
      <c r="G392" s="651"/>
      <c r="H392" s="651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</row>
    <row r="393" spans="1:20" ht="12" customHeight="1" x14ac:dyDescent="0.2">
      <c r="A393" s="651"/>
      <c r="B393" s="651"/>
      <c r="C393" s="651"/>
      <c r="D393" s="651"/>
      <c r="E393" s="651"/>
      <c r="F393" s="651"/>
      <c r="G393" s="651"/>
      <c r="H393" s="651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</row>
    <row r="394" spans="1:20" ht="12" customHeight="1" x14ac:dyDescent="0.2">
      <c r="A394" s="651"/>
      <c r="B394" s="651"/>
      <c r="C394" s="651"/>
      <c r="D394" s="651"/>
      <c r="E394" s="651"/>
      <c r="F394" s="651"/>
      <c r="G394" s="651"/>
      <c r="H394" s="651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</row>
    <row r="395" spans="1:20" ht="12" customHeight="1" x14ac:dyDescent="0.2">
      <c r="A395" s="651"/>
      <c r="B395" s="651"/>
      <c r="C395" s="651"/>
      <c r="D395" s="651"/>
      <c r="E395" s="651"/>
      <c r="F395" s="651"/>
      <c r="G395" s="651"/>
      <c r="H395" s="651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</row>
    <row r="396" spans="1:20" ht="12" customHeight="1" x14ac:dyDescent="0.2">
      <c r="A396" s="651"/>
      <c r="B396" s="651"/>
      <c r="C396" s="651"/>
      <c r="D396" s="651"/>
      <c r="E396" s="651"/>
      <c r="F396" s="651"/>
      <c r="G396" s="651"/>
      <c r="H396" s="651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</row>
    <row r="397" spans="1:20" ht="12" customHeight="1" x14ac:dyDescent="0.2">
      <c r="A397" s="651"/>
      <c r="B397" s="651"/>
      <c r="C397" s="651"/>
      <c r="D397" s="651"/>
      <c r="E397" s="651"/>
      <c r="F397" s="651"/>
      <c r="G397" s="651"/>
      <c r="H397" s="651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</row>
    <row r="398" spans="1:20" ht="12" customHeight="1" x14ac:dyDescent="0.2">
      <c r="A398" s="651"/>
      <c r="B398" s="651"/>
      <c r="C398" s="651"/>
      <c r="D398" s="651"/>
      <c r="E398" s="651"/>
      <c r="F398" s="651"/>
      <c r="G398" s="651"/>
      <c r="H398" s="651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</row>
    <row r="399" spans="1:20" ht="12" customHeight="1" x14ac:dyDescent="0.2">
      <c r="A399" s="651"/>
      <c r="B399" s="651"/>
      <c r="C399" s="651"/>
      <c r="D399" s="651"/>
      <c r="E399" s="651"/>
      <c r="F399" s="651"/>
      <c r="G399" s="651"/>
      <c r="H399" s="651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</row>
    <row r="400" spans="1:20" ht="12" customHeight="1" x14ac:dyDescent="0.2">
      <c r="A400" s="651"/>
      <c r="B400" s="651"/>
      <c r="C400" s="651"/>
      <c r="D400" s="651"/>
      <c r="E400" s="651"/>
      <c r="F400" s="651"/>
      <c r="G400" s="651"/>
      <c r="H400" s="651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</row>
    <row r="401" spans="1:20" ht="12" customHeight="1" x14ac:dyDescent="0.2">
      <c r="A401" s="651"/>
      <c r="B401" s="651"/>
      <c r="C401" s="651"/>
      <c r="D401" s="651"/>
      <c r="E401" s="651"/>
      <c r="F401" s="651"/>
      <c r="G401" s="651"/>
      <c r="H401" s="651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</row>
    <row r="402" spans="1:20" ht="12" customHeight="1" x14ac:dyDescent="0.2">
      <c r="A402" s="651"/>
      <c r="B402" s="651"/>
      <c r="C402" s="651"/>
      <c r="D402" s="651"/>
      <c r="E402" s="651"/>
      <c r="F402" s="651"/>
      <c r="G402" s="651"/>
      <c r="H402" s="651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</row>
    <row r="403" spans="1:20" ht="12" customHeight="1" x14ac:dyDescent="0.2">
      <c r="A403" s="651"/>
      <c r="B403" s="651"/>
      <c r="C403" s="651"/>
      <c r="D403" s="651"/>
      <c r="E403" s="651"/>
      <c r="F403" s="651"/>
      <c r="G403" s="651"/>
      <c r="H403" s="651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</row>
    <row r="404" spans="1:20" ht="12" customHeight="1" x14ac:dyDescent="0.2">
      <c r="A404" s="651"/>
      <c r="B404" s="651"/>
      <c r="C404" s="651"/>
      <c r="D404" s="651"/>
      <c r="E404" s="651"/>
      <c r="F404" s="651"/>
      <c r="G404" s="651"/>
      <c r="H404" s="651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</row>
    <row r="405" spans="1:20" ht="12" customHeight="1" x14ac:dyDescent="0.2">
      <c r="A405" s="651"/>
      <c r="B405" s="651"/>
      <c r="C405" s="651"/>
      <c r="D405" s="651"/>
      <c r="E405" s="651"/>
      <c r="F405" s="651"/>
      <c r="G405" s="651"/>
      <c r="H405" s="651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</row>
    <row r="406" spans="1:20" ht="12" customHeight="1" x14ac:dyDescent="0.2">
      <c r="A406" s="651"/>
      <c r="B406" s="651"/>
      <c r="C406" s="651"/>
      <c r="D406" s="651"/>
      <c r="E406" s="651"/>
      <c r="F406" s="651"/>
      <c r="G406" s="651"/>
      <c r="H406" s="651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</row>
    <row r="407" spans="1:20" ht="12" customHeight="1" x14ac:dyDescent="0.2">
      <c r="A407" s="651"/>
      <c r="B407" s="651"/>
      <c r="C407" s="651"/>
      <c r="D407" s="651"/>
      <c r="E407" s="651"/>
      <c r="F407" s="651"/>
      <c r="G407" s="651"/>
      <c r="H407" s="651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</row>
    <row r="408" spans="1:20" ht="12" customHeight="1" x14ac:dyDescent="0.2">
      <c r="A408" s="651"/>
      <c r="B408" s="651"/>
      <c r="C408" s="651"/>
      <c r="D408" s="651"/>
      <c r="E408" s="651"/>
      <c r="F408" s="651"/>
      <c r="G408" s="651"/>
      <c r="H408" s="651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</row>
    <row r="409" spans="1:20" ht="12" customHeight="1" x14ac:dyDescent="0.2">
      <c r="A409" s="651"/>
      <c r="B409" s="651"/>
      <c r="C409" s="651"/>
      <c r="D409" s="651"/>
      <c r="E409" s="651"/>
      <c r="F409" s="651"/>
      <c r="G409" s="651"/>
      <c r="H409" s="651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</row>
    <row r="410" spans="1:20" ht="12" customHeight="1" x14ac:dyDescent="0.2">
      <c r="A410" s="651"/>
      <c r="B410" s="651"/>
      <c r="C410" s="651"/>
      <c r="D410" s="651"/>
      <c r="E410" s="651"/>
      <c r="F410" s="651"/>
      <c r="G410" s="651"/>
      <c r="H410" s="651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</row>
    <row r="411" spans="1:20" ht="12" customHeight="1" x14ac:dyDescent="0.2">
      <c r="A411" s="651"/>
      <c r="B411" s="651"/>
      <c r="C411" s="651"/>
      <c r="D411" s="651"/>
      <c r="E411" s="651"/>
      <c r="F411" s="651"/>
      <c r="G411" s="651"/>
      <c r="H411" s="651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</row>
    <row r="412" spans="1:20" ht="12" customHeight="1" x14ac:dyDescent="0.2">
      <c r="A412" s="651"/>
      <c r="B412" s="651"/>
      <c r="C412" s="651"/>
      <c r="D412" s="651"/>
      <c r="E412" s="651"/>
      <c r="F412" s="651"/>
      <c r="G412" s="651"/>
      <c r="H412" s="651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</row>
    <row r="413" spans="1:20" ht="12" customHeight="1" x14ac:dyDescent="0.2">
      <c r="A413" s="651"/>
      <c r="B413" s="651"/>
      <c r="C413" s="651"/>
      <c r="D413" s="651"/>
      <c r="E413" s="651"/>
      <c r="F413" s="651"/>
      <c r="G413" s="651"/>
      <c r="H413" s="651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</row>
    <row r="414" spans="1:20" ht="12" customHeight="1" x14ac:dyDescent="0.2">
      <c r="A414" s="651"/>
      <c r="B414" s="651"/>
      <c r="C414" s="651"/>
      <c r="D414" s="651"/>
      <c r="E414" s="651"/>
      <c r="F414" s="651"/>
      <c r="G414" s="651"/>
      <c r="H414" s="651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</row>
    <row r="415" spans="1:20" ht="12" customHeight="1" x14ac:dyDescent="0.2">
      <c r="A415" s="651"/>
      <c r="B415" s="651"/>
      <c r="C415" s="651"/>
      <c r="D415" s="651"/>
      <c r="E415" s="651"/>
      <c r="F415" s="651"/>
      <c r="G415" s="651"/>
      <c r="H415" s="651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</row>
    <row r="416" spans="1:20" ht="12" customHeight="1" x14ac:dyDescent="0.2">
      <c r="A416" s="651"/>
      <c r="B416" s="651"/>
      <c r="C416" s="651"/>
      <c r="D416" s="651"/>
      <c r="E416" s="651"/>
      <c r="F416" s="651"/>
      <c r="G416" s="651"/>
      <c r="H416" s="651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</row>
    <row r="417" spans="1:20" ht="12" customHeight="1" x14ac:dyDescent="0.2">
      <c r="A417" s="651"/>
      <c r="B417" s="651"/>
      <c r="C417" s="651"/>
      <c r="D417" s="651"/>
      <c r="E417" s="651"/>
      <c r="F417" s="651"/>
      <c r="G417" s="651"/>
      <c r="H417" s="651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</row>
    <row r="418" spans="1:20" ht="12" customHeight="1" x14ac:dyDescent="0.2">
      <c r="A418" s="651"/>
      <c r="B418" s="651"/>
      <c r="C418" s="651"/>
      <c r="D418" s="651"/>
      <c r="E418" s="651"/>
      <c r="F418" s="651"/>
      <c r="G418" s="651"/>
      <c r="H418" s="651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</row>
    <row r="419" spans="1:20" ht="12" customHeight="1" x14ac:dyDescent="0.2">
      <c r="A419" s="651"/>
      <c r="B419" s="651"/>
      <c r="C419" s="651"/>
      <c r="D419" s="651"/>
      <c r="E419" s="651"/>
      <c r="F419" s="651"/>
      <c r="G419" s="651"/>
      <c r="H419" s="651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</row>
    <row r="420" spans="1:20" ht="12" customHeight="1" x14ac:dyDescent="0.2">
      <c r="A420" s="651"/>
      <c r="B420" s="651"/>
      <c r="C420" s="651"/>
      <c r="D420" s="651"/>
      <c r="E420" s="651"/>
      <c r="F420" s="651"/>
      <c r="G420" s="651"/>
      <c r="H420" s="651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</row>
    <row r="421" spans="1:20" ht="12" customHeight="1" x14ac:dyDescent="0.2">
      <c r="A421" s="651"/>
      <c r="B421" s="651"/>
      <c r="C421" s="651"/>
      <c r="D421" s="651"/>
      <c r="E421" s="651"/>
      <c r="F421" s="651"/>
      <c r="G421" s="651"/>
      <c r="H421" s="651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</row>
    <row r="422" spans="1:20" ht="12" customHeight="1" x14ac:dyDescent="0.2">
      <c r="A422" s="651"/>
      <c r="B422" s="651"/>
      <c r="C422" s="651"/>
      <c r="D422" s="651"/>
      <c r="E422" s="651"/>
      <c r="F422" s="651"/>
      <c r="G422" s="651"/>
      <c r="H422" s="651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</row>
    <row r="423" spans="1:20" ht="12" customHeight="1" x14ac:dyDescent="0.2">
      <c r="A423" s="651"/>
      <c r="B423" s="651"/>
      <c r="C423" s="651"/>
      <c r="D423" s="651"/>
      <c r="E423" s="651"/>
      <c r="F423" s="651"/>
      <c r="G423" s="651"/>
      <c r="H423" s="651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</row>
    <row r="424" spans="1:20" ht="12" customHeight="1" x14ac:dyDescent="0.2">
      <c r="A424" s="651"/>
      <c r="B424" s="651"/>
      <c r="C424" s="651"/>
      <c r="D424" s="651"/>
      <c r="E424" s="651"/>
      <c r="F424" s="651"/>
      <c r="G424" s="651"/>
      <c r="H424" s="651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</row>
    <row r="425" spans="1:20" ht="12" customHeight="1" x14ac:dyDescent="0.2">
      <c r="A425" s="651"/>
      <c r="B425" s="651"/>
      <c r="C425" s="651"/>
      <c r="D425" s="651"/>
      <c r="E425" s="651"/>
      <c r="F425" s="651"/>
      <c r="G425" s="651"/>
      <c r="H425" s="651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</row>
    <row r="426" spans="1:20" ht="12" customHeight="1" x14ac:dyDescent="0.2">
      <c r="A426" s="651"/>
      <c r="B426" s="651"/>
      <c r="C426" s="651"/>
      <c r="D426" s="651"/>
      <c r="E426" s="651"/>
      <c r="F426" s="651"/>
      <c r="G426" s="651"/>
      <c r="H426" s="651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</row>
    <row r="427" spans="1:20" ht="12" customHeight="1" x14ac:dyDescent="0.2">
      <c r="A427" s="651"/>
      <c r="B427" s="651"/>
      <c r="C427" s="651"/>
      <c r="D427" s="651"/>
      <c r="E427" s="651"/>
      <c r="F427" s="651"/>
      <c r="G427" s="651"/>
      <c r="H427" s="651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</row>
    <row r="428" spans="1:20" ht="12" customHeight="1" x14ac:dyDescent="0.2">
      <c r="A428" s="651"/>
      <c r="B428" s="651"/>
      <c r="C428" s="651"/>
      <c r="D428" s="651"/>
      <c r="E428" s="651"/>
      <c r="F428" s="651"/>
      <c r="G428" s="651"/>
      <c r="H428" s="651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</row>
    <row r="429" spans="1:20" ht="12" customHeight="1" x14ac:dyDescent="0.2">
      <c r="A429" s="651"/>
      <c r="B429" s="651"/>
      <c r="C429" s="651"/>
      <c r="D429" s="651"/>
      <c r="E429" s="651"/>
      <c r="F429" s="651"/>
      <c r="G429" s="651"/>
      <c r="H429" s="651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</row>
    <row r="430" spans="1:20" ht="12" customHeight="1" x14ac:dyDescent="0.2">
      <c r="A430" s="651"/>
      <c r="B430" s="651"/>
      <c r="C430" s="651"/>
      <c r="D430" s="651"/>
      <c r="E430" s="651"/>
      <c r="F430" s="651"/>
      <c r="G430" s="651"/>
      <c r="H430" s="651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</row>
    <row r="431" spans="1:20" ht="12" customHeight="1" x14ac:dyDescent="0.2">
      <c r="A431" s="651"/>
      <c r="B431" s="651"/>
      <c r="C431" s="651"/>
      <c r="D431" s="651"/>
      <c r="E431" s="651"/>
      <c r="F431" s="651"/>
      <c r="G431" s="651"/>
      <c r="H431" s="651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</row>
    <row r="432" spans="1:20" ht="12" customHeight="1" x14ac:dyDescent="0.2">
      <c r="A432" s="651"/>
      <c r="B432" s="651"/>
      <c r="C432" s="651"/>
      <c r="D432" s="651"/>
      <c r="E432" s="651"/>
      <c r="F432" s="651"/>
      <c r="G432" s="651"/>
      <c r="H432" s="651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</row>
    <row r="433" spans="1:20" ht="12" customHeight="1" x14ac:dyDescent="0.2">
      <c r="A433" s="651"/>
      <c r="B433" s="651"/>
      <c r="C433" s="651"/>
      <c r="D433" s="651"/>
      <c r="E433" s="651"/>
      <c r="F433" s="651"/>
      <c r="G433" s="651"/>
      <c r="H433" s="651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</row>
    <row r="434" spans="1:20" ht="12" customHeight="1" x14ac:dyDescent="0.2">
      <c r="A434" s="651"/>
      <c r="B434" s="651"/>
      <c r="C434" s="651"/>
      <c r="D434" s="651"/>
      <c r="E434" s="651"/>
      <c r="F434" s="651"/>
      <c r="G434" s="651"/>
      <c r="H434" s="651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</row>
    <row r="435" spans="1:20" ht="12" customHeight="1" x14ac:dyDescent="0.2">
      <c r="A435" s="651"/>
      <c r="B435" s="651"/>
      <c r="C435" s="651"/>
      <c r="D435" s="651"/>
      <c r="E435" s="651"/>
      <c r="F435" s="651"/>
      <c r="G435" s="651"/>
      <c r="H435" s="651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</row>
    <row r="436" spans="1:20" ht="12" customHeight="1" x14ac:dyDescent="0.2">
      <c r="A436" s="651"/>
      <c r="B436" s="651"/>
      <c r="C436" s="651"/>
      <c r="D436" s="651"/>
      <c r="E436" s="651"/>
      <c r="F436" s="651"/>
      <c r="G436" s="651"/>
      <c r="H436" s="651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</row>
    <row r="437" spans="1:20" ht="12" customHeight="1" x14ac:dyDescent="0.2">
      <c r="A437" s="651"/>
      <c r="B437" s="651"/>
      <c r="C437" s="651"/>
      <c r="D437" s="651"/>
      <c r="E437" s="651"/>
      <c r="F437" s="651"/>
      <c r="G437" s="651"/>
      <c r="H437" s="651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</row>
    <row r="438" spans="1:20" ht="12" customHeight="1" x14ac:dyDescent="0.2">
      <c r="A438" s="651"/>
      <c r="B438" s="651"/>
      <c r="C438" s="651"/>
      <c r="D438" s="651"/>
      <c r="E438" s="651"/>
      <c r="F438" s="651"/>
      <c r="G438" s="651"/>
      <c r="H438" s="651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</row>
    <row r="439" spans="1:20" ht="12" customHeight="1" x14ac:dyDescent="0.2">
      <c r="A439" s="651"/>
      <c r="B439" s="651"/>
      <c r="C439" s="651"/>
      <c r="D439" s="651"/>
      <c r="E439" s="651"/>
      <c r="F439" s="651"/>
      <c r="G439" s="651"/>
      <c r="H439" s="651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</row>
    <row r="440" spans="1:20" ht="12" customHeight="1" x14ac:dyDescent="0.2">
      <c r="A440" s="651"/>
      <c r="B440" s="651"/>
      <c r="C440" s="651"/>
      <c r="D440" s="651"/>
      <c r="E440" s="651"/>
      <c r="F440" s="651"/>
      <c r="G440" s="651"/>
      <c r="H440" s="651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</row>
    <row r="441" spans="1:20" ht="12" customHeight="1" x14ac:dyDescent="0.2">
      <c r="A441" s="651"/>
      <c r="B441" s="651"/>
      <c r="C441" s="651"/>
      <c r="D441" s="651"/>
      <c r="E441" s="651"/>
      <c r="F441" s="651"/>
      <c r="G441" s="651"/>
      <c r="H441" s="651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</row>
    <row r="442" spans="1:20" ht="12" customHeight="1" x14ac:dyDescent="0.2">
      <c r="A442" s="651"/>
      <c r="B442" s="651"/>
      <c r="C442" s="651"/>
      <c r="D442" s="651"/>
      <c r="E442" s="651"/>
      <c r="F442" s="651"/>
      <c r="G442" s="651"/>
      <c r="H442" s="651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</row>
    <row r="443" spans="1:20" ht="12" customHeight="1" x14ac:dyDescent="0.2">
      <c r="A443" s="651"/>
      <c r="B443" s="651"/>
      <c r="C443" s="651"/>
      <c r="D443" s="651"/>
      <c r="E443" s="651"/>
      <c r="F443" s="651"/>
      <c r="G443" s="651"/>
      <c r="H443" s="651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</row>
    <row r="444" spans="1:20" ht="12" customHeight="1" x14ac:dyDescent="0.2">
      <c r="A444" s="651"/>
      <c r="B444" s="651"/>
      <c r="C444" s="651"/>
      <c r="D444" s="651"/>
      <c r="E444" s="651"/>
      <c r="F444" s="651"/>
      <c r="G444" s="651"/>
      <c r="H444" s="651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</row>
    <row r="445" spans="1:20" ht="12" customHeight="1" x14ac:dyDescent="0.2">
      <c r="A445" s="651"/>
      <c r="B445" s="651"/>
      <c r="C445" s="651"/>
      <c r="D445" s="651"/>
      <c r="E445" s="651"/>
      <c r="F445" s="651"/>
      <c r="G445" s="651"/>
      <c r="H445" s="651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</row>
    <row r="446" spans="1:20" ht="12" customHeight="1" x14ac:dyDescent="0.2">
      <c r="A446" s="651"/>
      <c r="B446" s="651"/>
      <c r="C446" s="651"/>
      <c r="D446" s="651"/>
      <c r="E446" s="651"/>
      <c r="F446" s="651"/>
      <c r="G446" s="651"/>
      <c r="H446" s="651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</row>
    <row r="447" spans="1:20" ht="12" customHeight="1" x14ac:dyDescent="0.2">
      <c r="A447" s="651"/>
      <c r="B447" s="651"/>
      <c r="C447" s="651"/>
      <c r="D447" s="651"/>
      <c r="E447" s="651"/>
      <c r="F447" s="651"/>
      <c r="G447" s="651"/>
      <c r="H447" s="651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</row>
    <row r="448" spans="1:20" ht="12" customHeight="1" x14ac:dyDescent="0.2">
      <c r="A448" s="651"/>
      <c r="B448" s="651"/>
      <c r="C448" s="651"/>
      <c r="D448" s="651"/>
      <c r="E448" s="651"/>
      <c r="F448" s="651"/>
      <c r="G448" s="651"/>
      <c r="H448" s="651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</row>
    <row r="449" spans="1:20" ht="12" customHeight="1" x14ac:dyDescent="0.2">
      <c r="A449" s="651"/>
      <c r="B449" s="651"/>
      <c r="C449" s="651"/>
      <c r="D449" s="651"/>
      <c r="E449" s="651"/>
      <c r="F449" s="651"/>
      <c r="G449" s="651"/>
      <c r="H449" s="651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</row>
    <row r="450" spans="1:20" ht="12" customHeight="1" x14ac:dyDescent="0.2">
      <c r="A450" s="651"/>
      <c r="B450" s="651"/>
      <c r="C450" s="651"/>
      <c r="D450" s="651"/>
      <c r="E450" s="651"/>
      <c r="F450" s="651"/>
      <c r="G450" s="651"/>
      <c r="H450" s="651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</row>
    <row r="451" spans="1:20" ht="12" customHeight="1" x14ac:dyDescent="0.2">
      <c r="A451" s="651"/>
      <c r="B451" s="651"/>
      <c r="C451" s="651"/>
      <c r="D451" s="651"/>
      <c r="E451" s="651"/>
      <c r="F451" s="651"/>
      <c r="G451" s="651"/>
      <c r="H451" s="651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</row>
    <row r="452" spans="1:20" ht="12" customHeight="1" x14ac:dyDescent="0.2">
      <c r="A452" s="651"/>
      <c r="B452" s="651"/>
      <c r="C452" s="651"/>
      <c r="D452" s="651"/>
      <c r="E452" s="651"/>
      <c r="F452" s="651"/>
      <c r="G452" s="651"/>
      <c r="H452" s="651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</row>
    <row r="453" spans="1:20" ht="12" customHeight="1" x14ac:dyDescent="0.2">
      <c r="A453" s="651"/>
      <c r="B453" s="651"/>
      <c r="C453" s="651"/>
      <c r="D453" s="651"/>
      <c r="E453" s="651"/>
      <c r="F453" s="651"/>
      <c r="G453" s="651"/>
      <c r="H453" s="651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</row>
    <row r="454" spans="1:20" ht="12" customHeight="1" x14ac:dyDescent="0.2">
      <c r="A454" s="651"/>
      <c r="B454" s="651"/>
      <c r="C454" s="651"/>
      <c r="D454" s="651"/>
      <c r="E454" s="651"/>
      <c r="F454" s="651"/>
      <c r="G454" s="651"/>
      <c r="H454" s="651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</row>
    <row r="455" spans="1:20" ht="12" customHeight="1" x14ac:dyDescent="0.2">
      <c r="A455" s="651"/>
      <c r="B455" s="651"/>
      <c r="C455" s="651"/>
      <c r="D455" s="651"/>
      <c r="E455" s="651"/>
      <c r="F455" s="651"/>
      <c r="G455" s="651"/>
      <c r="H455" s="651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</row>
    <row r="456" spans="1:20" ht="12" customHeight="1" x14ac:dyDescent="0.2">
      <c r="A456" s="651"/>
      <c r="B456" s="651"/>
      <c r="C456" s="651"/>
      <c r="D456" s="651"/>
      <c r="E456" s="651"/>
      <c r="F456" s="651"/>
      <c r="G456" s="651"/>
      <c r="H456" s="651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</row>
    <row r="457" spans="1:20" ht="12" customHeight="1" x14ac:dyDescent="0.2">
      <c r="A457" s="651"/>
      <c r="B457" s="651"/>
      <c r="C457" s="651"/>
      <c r="D457" s="651"/>
      <c r="E457" s="651"/>
      <c r="F457" s="651"/>
      <c r="G457" s="651"/>
      <c r="H457" s="651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</row>
    <row r="458" spans="1:20" ht="12" customHeight="1" x14ac:dyDescent="0.2">
      <c r="A458" s="651"/>
      <c r="B458" s="651"/>
      <c r="C458" s="651"/>
      <c r="D458" s="651"/>
      <c r="E458" s="651"/>
      <c r="F458" s="651"/>
      <c r="G458" s="651"/>
      <c r="H458" s="651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</row>
    <row r="459" spans="1:20" ht="12" customHeight="1" x14ac:dyDescent="0.2">
      <c r="A459" s="651"/>
      <c r="B459" s="651"/>
      <c r="C459" s="651"/>
      <c r="D459" s="651"/>
      <c r="E459" s="651"/>
      <c r="F459" s="651"/>
      <c r="G459" s="651"/>
      <c r="H459" s="651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</row>
    <row r="460" spans="1:20" ht="12" customHeight="1" x14ac:dyDescent="0.2">
      <c r="A460" s="651"/>
      <c r="B460" s="651"/>
      <c r="C460" s="651"/>
      <c r="D460" s="651"/>
      <c r="E460" s="651"/>
      <c r="F460" s="651"/>
      <c r="G460" s="651"/>
      <c r="H460" s="651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</row>
    <row r="461" spans="1:20" ht="12" customHeight="1" x14ac:dyDescent="0.2">
      <c r="A461" s="651"/>
      <c r="B461" s="651"/>
      <c r="C461" s="651"/>
      <c r="D461" s="651"/>
      <c r="E461" s="651"/>
      <c r="F461" s="651"/>
      <c r="G461" s="651"/>
      <c r="H461" s="651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</row>
    <row r="462" spans="1:20" ht="12" customHeight="1" x14ac:dyDescent="0.2">
      <c r="A462" s="651"/>
      <c r="B462" s="651"/>
      <c r="C462" s="651"/>
      <c r="D462" s="651"/>
      <c r="E462" s="651"/>
      <c r="F462" s="651"/>
      <c r="G462" s="651"/>
      <c r="H462" s="651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</row>
    <row r="463" spans="1:20" ht="12" customHeight="1" x14ac:dyDescent="0.2">
      <c r="A463" s="651"/>
      <c r="B463" s="651"/>
      <c r="C463" s="651"/>
      <c r="D463" s="651"/>
      <c r="E463" s="651"/>
      <c r="F463" s="651"/>
      <c r="G463" s="651"/>
      <c r="H463" s="651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</row>
    <row r="464" spans="1:20" ht="12" customHeight="1" x14ac:dyDescent="0.2">
      <c r="A464" s="651"/>
      <c r="B464" s="651"/>
      <c r="C464" s="651"/>
      <c r="D464" s="651"/>
      <c r="E464" s="651"/>
      <c r="F464" s="651"/>
      <c r="G464" s="651"/>
      <c r="H464" s="651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</row>
    <row r="465" spans="1:20" ht="12" customHeight="1" x14ac:dyDescent="0.2">
      <c r="A465" s="651"/>
      <c r="B465" s="651"/>
      <c r="C465" s="651"/>
      <c r="D465" s="651"/>
      <c r="E465" s="651"/>
      <c r="F465" s="651"/>
      <c r="G465" s="651"/>
      <c r="H465" s="651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</row>
    <row r="466" spans="1:20" ht="12" customHeight="1" x14ac:dyDescent="0.2">
      <c r="A466" s="651"/>
      <c r="B466" s="651"/>
      <c r="C466" s="651"/>
      <c r="D466" s="651"/>
      <c r="E466" s="651"/>
      <c r="F466" s="651"/>
      <c r="G466" s="651"/>
      <c r="H466" s="651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</row>
    <row r="467" spans="1:20" ht="12" customHeight="1" x14ac:dyDescent="0.2">
      <c r="A467" s="651"/>
      <c r="B467" s="651"/>
      <c r="C467" s="651"/>
      <c r="D467" s="651"/>
      <c r="E467" s="651"/>
      <c r="F467" s="651"/>
      <c r="G467" s="651"/>
      <c r="H467" s="651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</row>
    <row r="468" spans="1:20" ht="12" customHeight="1" x14ac:dyDescent="0.2">
      <c r="A468" s="651"/>
      <c r="B468" s="651"/>
      <c r="C468" s="651"/>
      <c r="D468" s="651"/>
      <c r="E468" s="651"/>
      <c r="F468" s="651"/>
      <c r="G468" s="651"/>
      <c r="H468" s="651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</row>
    <row r="469" spans="1:20" ht="12" customHeight="1" x14ac:dyDescent="0.2">
      <c r="A469" s="651"/>
      <c r="B469" s="651"/>
      <c r="C469" s="651"/>
      <c r="D469" s="651"/>
      <c r="E469" s="651"/>
      <c r="F469" s="651"/>
      <c r="G469" s="651"/>
      <c r="H469" s="651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</row>
    <row r="470" spans="1:20" ht="12" customHeight="1" x14ac:dyDescent="0.2">
      <c r="A470" s="651"/>
      <c r="B470" s="651"/>
      <c r="C470" s="651"/>
      <c r="D470" s="651"/>
      <c r="E470" s="651"/>
      <c r="F470" s="651"/>
      <c r="G470" s="651"/>
      <c r="H470" s="651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</row>
    <row r="471" spans="1:20" ht="12" customHeight="1" x14ac:dyDescent="0.2">
      <c r="A471" s="651"/>
      <c r="B471" s="651"/>
      <c r="C471" s="651"/>
      <c r="D471" s="651"/>
      <c r="E471" s="651"/>
      <c r="F471" s="651"/>
      <c r="G471" s="651"/>
      <c r="H471" s="651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</row>
    <row r="472" spans="1:20" ht="12" customHeight="1" x14ac:dyDescent="0.2">
      <c r="A472" s="651"/>
      <c r="B472" s="651"/>
      <c r="C472" s="651"/>
      <c r="D472" s="651"/>
      <c r="E472" s="651"/>
      <c r="F472" s="651"/>
      <c r="G472" s="651"/>
      <c r="H472" s="651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</row>
    <row r="473" spans="1:20" ht="12" customHeight="1" x14ac:dyDescent="0.2">
      <c r="A473" s="651"/>
      <c r="B473" s="651"/>
      <c r="C473" s="651"/>
      <c r="D473" s="651"/>
      <c r="E473" s="651"/>
      <c r="F473" s="651"/>
      <c r="G473" s="651"/>
      <c r="H473" s="651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</row>
    <row r="474" spans="1:20" ht="12" customHeight="1" x14ac:dyDescent="0.2">
      <c r="A474" s="651"/>
      <c r="B474" s="651"/>
      <c r="C474" s="651"/>
      <c r="D474" s="651"/>
      <c r="E474" s="651"/>
      <c r="F474" s="651"/>
      <c r="G474" s="651"/>
      <c r="H474" s="651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</row>
    <row r="475" spans="1:20" ht="12" customHeight="1" x14ac:dyDescent="0.2">
      <c r="A475" s="651"/>
      <c r="B475" s="651"/>
      <c r="C475" s="651"/>
      <c r="D475" s="651"/>
      <c r="E475" s="651"/>
      <c r="F475" s="651"/>
      <c r="G475" s="651"/>
      <c r="H475" s="651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</row>
    <row r="476" spans="1:20" ht="12" customHeight="1" x14ac:dyDescent="0.2">
      <c r="A476" s="651"/>
      <c r="B476" s="651"/>
      <c r="C476" s="651"/>
      <c r="D476" s="651"/>
      <c r="E476" s="651"/>
      <c r="F476" s="651"/>
      <c r="G476" s="651"/>
      <c r="H476" s="651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</row>
    <row r="477" spans="1:20" ht="12" customHeight="1" x14ac:dyDescent="0.2">
      <c r="A477" s="651"/>
      <c r="B477" s="651"/>
      <c r="C477" s="651"/>
      <c r="D477" s="651"/>
      <c r="E477" s="651"/>
      <c r="F477" s="651"/>
      <c r="G477" s="651"/>
      <c r="H477" s="651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</row>
    <row r="478" spans="1:20" ht="12" customHeight="1" x14ac:dyDescent="0.2">
      <c r="A478" s="651"/>
      <c r="B478" s="651"/>
      <c r="C478" s="651"/>
      <c r="D478" s="651"/>
      <c r="E478" s="651"/>
      <c r="F478" s="651"/>
      <c r="G478" s="651"/>
      <c r="H478" s="651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</row>
    <row r="479" spans="1:20" ht="12" customHeight="1" x14ac:dyDescent="0.2">
      <c r="A479" s="651"/>
      <c r="B479" s="651"/>
      <c r="C479" s="651"/>
      <c r="D479" s="651"/>
      <c r="E479" s="651"/>
      <c r="F479" s="651"/>
      <c r="G479" s="651"/>
      <c r="H479" s="651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</row>
    <row r="480" spans="1:20" ht="12" customHeight="1" x14ac:dyDescent="0.2">
      <c r="A480" s="651"/>
      <c r="B480" s="651"/>
      <c r="C480" s="651"/>
      <c r="D480" s="651"/>
      <c r="E480" s="651"/>
      <c r="F480" s="651"/>
      <c r="G480" s="651"/>
      <c r="H480" s="651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</row>
    <row r="481" spans="1:20" ht="12" customHeight="1" x14ac:dyDescent="0.2">
      <c r="A481" s="651"/>
      <c r="B481" s="651"/>
      <c r="C481" s="651"/>
      <c r="D481" s="651"/>
      <c r="E481" s="651"/>
      <c r="F481" s="651"/>
      <c r="G481" s="651"/>
      <c r="H481" s="651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</row>
    <row r="482" spans="1:20" ht="12" customHeight="1" x14ac:dyDescent="0.2">
      <c r="A482" s="651"/>
      <c r="B482" s="651"/>
      <c r="C482" s="651"/>
      <c r="D482" s="651"/>
      <c r="E482" s="651"/>
      <c r="F482" s="651"/>
      <c r="G482" s="651"/>
      <c r="H482" s="651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</row>
    <row r="483" spans="1:20" ht="12" customHeight="1" x14ac:dyDescent="0.2">
      <c r="A483" s="651"/>
      <c r="B483" s="651"/>
      <c r="C483" s="651"/>
      <c r="D483" s="651"/>
      <c r="E483" s="651"/>
      <c r="F483" s="651"/>
      <c r="G483" s="651"/>
      <c r="H483" s="651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</row>
    <row r="484" spans="1:20" ht="12" customHeight="1" x14ac:dyDescent="0.2">
      <c r="A484" s="651"/>
      <c r="B484" s="651"/>
      <c r="C484" s="651"/>
      <c r="D484" s="651"/>
      <c r="E484" s="651"/>
      <c r="F484" s="651"/>
      <c r="G484" s="651"/>
      <c r="H484" s="651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</row>
    <row r="485" spans="1:20" ht="12" customHeight="1" x14ac:dyDescent="0.2">
      <c r="A485" s="651"/>
      <c r="B485" s="651"/>
      <c r="C485" s="651"/>
      <c r="D485" s="651"/>
      <c r="E485" s="651"/>
      <c r="F485" s="651"/>
      <c r="G485" s="651"/>
      <c r="H485" s="651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</row>
    <row r="486" spans="1:20" ht="12" customHeight="1" x14ac:dyDescent="0.2">
      <c r="A486" s="651"/>
      <c r="B486" s="651"/>
      <c r="C486" s="651"/>
      <c r="D486" s="651"/>
      <c r="E486" s="651"/>
      <c r="F486" s="651"/>
      <c r="G486" s="651"/>
      <c r="H486" s="651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</row>
    <row r="487" spans="1:20" ht="12" customHeight="1" x14ac:dyDescent="0.2">
      <c r="A487" s="651"/>
      <c r="B487" s="651"/>
      <c r="C487" s="651"/>
      <c r="D487" s="651"/>
      <c r="E487" s="651"/>
      <c r="F487" s="651"/>
      <c r="G487" s="651"/>
      <c r="H487" s="651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</row>
    <row r="488" spans="1:20" ht="12" customHeight="1" x14ac:dyDescent="0.2">
      <c r="A488" s="651"/>
      <c r="B488" s="651"/>
      <c r="C488" s="651"/>
      <c r="D488" s="651"/>
      <c r="E488" s="651"/>
      <c r="F488" s="651"/>
      <c r="G488" s="651"/>
      <c r="H488" s="651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</row>
    <row r="489" spans="1:20" ht="12" customHeight="1" x14ac:dyDescent="0.2">
      <c r="A489" s="651"/>
      <c r="B489" s="651"/>
      <c r="C489" s="651"/>
      <c r="D489" s="651"/>
      <c r="E489" s="651"/>
      <c r="F489" s="651"/>
      <c r="G489" s="651"/>
      <c r="H489" s="651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</row>
    <row r="490" spans="1:20" ht="12" customHeight="1" x14ac:dyDescent="0.2">
      <c r="A490" s="651"/>
      <c r="B490" s="651"/>
      <c r="C490" s="651"/>
      <c r="D490" s="651"/>
      <c r="E490" s="651"/>
      <c r="F490" s="651"/>
      <c r="G490" s="651"/>
      <c r="H490" s="651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</row>
    <row r="491" spans="1:20" ht="12" customHeight="1" x14ac:dyDescent="0.2">
      <c r="A491" s="651"/>
      <c r="B491" s="651"/>
      <c r="C491" s="651"/>
      <c r="D491" s="651"/>
      <c r="E491" s="651"/>
      <c r="F491" s="651"/>
      <c r="G491" s="651"/>
      <c r="H491" s="651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</row>
    <row r="492" spans="1:20" ht="12" customHeight="1" x14ac:dyDescent="0.2">
      <c r="A492" s="651"/>
      <c r="B492" s="651"/>
      <c r="C492" s="651"/>
      <c r="D492" s="651"/>
      <c r="E492" s="651"/>
      <c r="F492" s="651"/>
      <c r="G492" s="651"/>
      <c r="H492" s="651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</row>
    <row r="493" spans="1:20" ht="12" customHeight="1" x14ac:dyDescent="0.2">
      <c r="A493" s="651"/>
      <c r="B493" s="651"/>
      <c r="C493" s="651"/>
      <c r="D493" s="651"/>
      <c r="E493" s="651"/>
      <c r="F493" s="651"/>
      <c r="G493" s="651"/>
      <c r="H493" s="651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</row>
    <row r="494" spans="1:20" ht="12" customHeight="1" x14ac:dyDescent="0.2">
      <c r="A494" s="651"/>
      <c r="B494" s="651"/>
      <c r="C494" s="651"/>
      <c r="D494" s="651"/>
      <c r="E494" s="651"/>
      <c r="F494" s="651"/>
      <c r="G494" s="651"/>
      <c r="H494" s="651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</row>
    <row r="495" spans="1:20" ht="12" customHeight="1" x14ac:dyDescent="0.2">
      <c r="A495" s="651"/>
      <c r="B495" s="651"/>
      <c r="C495" s="651"/>
      <c r="D495" s="651"/>
      <c r="E495" s="651"/>
      <c r="F495" s="651"/>
      <c r="G495" s="651"/>
      <c r="H495" s="651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</row>
    <row r="496" spans="1:20" ht="12" customHeight="1" x14ac:dyDescent="0.2">
      <c r="A496" s="651"/>
      <c r="B496" s="651"/>
      <c r="C496" s="651"/>
      <c r="D496" s="651"/>
      <c r="E496" s="651"/>
      <c r="F496" s="651"/>
      <c r="G496" s="651"/>
      <c r="H496" s="651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</row>
    <row r="497" spans="1:20" ht="12" customHeight="1" x14ac:dyDescent="0.2">
      <c r="A497" s="651"/>
      <c r="B497" s="651"/>
      <c r="C497" s="651"/>
      <c r="D497" s="651"/>
      <c r="E497" s="651"/>
      <c r="F497" s="651"/>
      <c r="G497" s="651"/>
      <c r="H497" s="651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</row>
    <row r="498" spans="1:20" ht="12" customHeight="1" x14ac:dyDescent="0.2">
      <c r="A498" s="651"/>
      <c r="B498" s="651"/>
      <c r="C498" s="651"/>
      <c r="D498" s="651"/>
      <c r="E498" s="651"/>
      <c r="F498" s="651"/>
      <c r="G498" s="651"/>
      <c r="H498" s="651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</row>
    <row r="499" spans="1:20" ht="12" customHeight="1" x14ac:dyDescent="0.2">
      <c r="A499" s="651"/>
      <c r="B499" s="651"/>
      <c r="C499" s="651"/>
      <c r="D499" s="651"/>
      <c r="E499" s="651"/>
      <c r="F499" s="651"/>
      <c r="G499" s="651"/>
      <c r="H499" s="651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</row>
    <row r="500" spans="1:20" ht="12" customHeight="1" x14ac:dyDescent="0.2">
      <c r="A500" s="651"/>
      <c r="B500" s="651"/>
      <c r="C500" s="651"/>
      <c r="D500" s="651"/>
      <c r="E500" s="651"/>
      <c r="F500" s="651"/>
      <c r="G500" s="651"/>
      <c r="H500" s="651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</row>
    <row r="501" spans="1:20" ht="12" customHeight="1" x14ac:dyDescent="0.2">
      <c r="A501" s="651"/>
      <c r="B501" s="651"/>
      <c r="C501" s="651"/>
      <c r="D501" s="651"/>
      <c r="E501" s="651"/>
      <c r="F501" s="651"/>
      <c r="G501" s="651"/>
      <c r="H501" s="651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</row>
    <row r="502" spans="1:20" ht="12" customHeight="1" x14ac:dyDescent="0.2">
      <c r="A502" s="651"/>
      <c r="B502" s="651"/>
      <c r="C502" s="651"/>
      <c r="D502" s="651"/>
      <c r="E502" s="651"/>
      <c r="F502" s="651"/>
      <c r="G502" s="651"/>
      <c r="H502" s="651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</row>
    <row r="503" spans="1:20" ht="12" customHeight="1" x14ac:dyDescent="0.2">
      <c r="A503" s="651"/>
      <c r="B503" s="651"/>
      <c r="C503" s="651"/>
      <c r="D503" s="651"/>
      <c r="E503" s="651"/>
      <c r="F503" s="651"/>
      <c r="G503" s="651"/>
      <c r="H503" s="651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</row>
    <row r="504" spans="1:20" ht="12" customHeight="1" x14ac:dyDescent="0.2">
      <c r="A504" s="651"/>
      <c r="B504" s="651"/>
      <c r="C504" s="651"/>
      <c r="D504" s="651"/>
      <c r="E504" s="651"/>
      <c r="F504" s="651"/>
      <c r="G504" s="651"/>
      <c r="H504" s="651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</row>
    <row r="505" spans="1:20" ht="12" customHeight="1" x14ac:dyDescent="0.2">
      <c r="A505" s="651"/>
      <c r="B505" s="651"/>
      <c r="C505" s="651"/>
      <c r="D505" s="651"/>
      <c r="E505" s="651"/>
      <c r="F505" s="651"/>
      <c r="G505" s="651"/>
      <c r="H505" s="651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</row>
    <row r="506" spans="1:20" ht="12" customHeight="1" x14ac:dyDescent="0.2">
      <c r="A506" s="651"/>
      <c r="B506" s="651"/>
      <c r="C506" s="651"/>
      <c r="D506" s="651"/>
      <c r="E506" s="651"/>
      <c r="F506" s="651"/>
      <c r="G506" s="651"/>
      <c r="H506" s="651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</row>
    <row r="507" spans="1:20" ht="12" customHeight="1" x14ac:dyDescent="0.2">
      <c r="A507" s="651"/>
      <c r="B507" s="651"/>
      <c r="C507" s="651"/>
      <c r="D507" s="651"/>
      <c r="E507" s="651"/>
      <c r="F507" s="651"/>
      <c r="G507" s="651"/>
      <c r="H507" s="651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</row>
    <row r="508" spans="1:20" ht="12" customHeight="1" x14ac:dyDescent="0.2">
      <c r="A508" s="651"/>
      <c r="B508" s="651"/>
      <c r="C508" s="651"/>
      <c r="D508" s="651"/>
      <c r="E508" s="651"/>
      <c r="F508" s="651"/>
      <c r="G508" s="651"/>
      <c r="H508" s="651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</row>
    <row r="509" spans="1:20" ht="12" customHeight="1" x14ac:dyDescent="0.2">
      <c r="A509" s="651"/>
      <c r="B509" s="651"/>
      <c r="C509" s="651"/>
      <c r="D509" s="651"/>
      <c r="E509" s="651"/>
      <c r="F509" s="651"/>
      <c r="G509" s="651"/>
      <c r="H509" s="651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</row>
    <row r="510" spans="1:20" ht="12" customHeight="1" x14ac:dyDescent="0.2">
      <c r="A510" s="651"/>
      <c r="B510" s="651"/>
      <c r="C510" s="651"/>
      <c r="D510" s="651"/>
      <c r="E510" s="651"/>
      <c r="F510" s="651"/>
      <c r="G510" s="651"/>
      <c r="H510" s="651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</row>
    <row r="511" spans="1:20" ht="12" customHeight="1" x14ac:dyDescent="0.2">
      <c r="A511" s="651"/>
      <c r="B511" s="651"/>
      <c r="C511" s="651"/>
      <c r="D511" s="651"/>
      <c r="E511" s="651"/>
      <c r="F511" s="651"/>
      <c r="G511" s="651"/>
      <c r="H511" s="651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</row>
    <row r="512" spans="1:20" ht="12" customHeight="1" x14ac:dyDescent="0.2">
      <c r="A512" s="651"/>
      <c r="B512" s="651"/>
      <c r="C512" s="651"/>
      <c r="D512" s="651"/>
      <c r="E512" s="651"/>
      <c r="F512" s="651"/>
      <c r="G512" s="651"/>
      <c r="H512" s="651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</row>
    <row r="513" spans="1:20" ht="12" customHeight="1" x14ac:dyDescent="0.2">
      <c r="A513" s="651"/>
      <c r="B513" s="651"/>
      <c r="C513" s="651"/>
      <c r="D513" s="651"/>
      <c r="E513" s="651"/>
      <c r="F513" s="651"/>
      <c r="G513" s="651"/>
      <c r="H513" s="651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</row>
    <row r="514" spans="1:20" ht="12" customHeight="1" x14ac:dyDescent="0.2">
      <c r="A514" s="651"/>
      <c r="B514" s="651"/>
      <c r="C514" s="651"/>
      <c r="D514" s="651"/>
      <c r="E514" s="651"/>
      <c r="F514" s="651"/>
      <c r="G514" s="651"/>
      <c r="H514" s="651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</row>
    <row r="515" spans="1:20" ht="12" customHeight="1" x14ac:dyDescent="0.2">
      <c r="A515" s="651"/>
      <c r="B515" s="651"/>
      <c r="C515" s="651"/>
      <c r="D515" s="651"/>
      <c r="E515" s="651"/>
      <c r="F515" s="651"/>
      <c r="G515" s="651"/>
      <c r="H515" s="651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</row>
    <row r="516" spans="1:20" ht="12" customHeight="1" x14ac:dyDescent="0.2">
      <c r="A516" s="651"/>
      <c r="B516" s="651"/>
      <c r="C516" s="651"/>
      <c r="D516" s="651"/>
      <c r="E516" s="651"/>
      <c r="F516" s="651"/>
      <c r="G516" s="651"/>
      <c r="H516" s="651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</row>
    <row r="517" spans="1:20" ht="12" customHeight="1" x14ac:dyDescent="0.2">
      <c r="A517" s="651"/>
      <c r="B517" s="651"/>
      <c r="C517" s="651"/>
      <c r="D517" s="651"/>
      <c r="E517" s="651"/>
      <c r="F517" s="651"/>
      <c r="G517" s="651"/>
      <c r="H517" s="651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</row>
    <row r="518" spans="1:20" ht="12" customHeight="1" x14ac:dyDescent="0.2">
      <c r="A518" s="651"/>
      <c r="B518" s="651"/>
      <c r="C518" s="651"/>
      <c r="D518" s="651"/>
      <c r="E518" s="651"/>
      <c r="F518" s="651"/>
      <c r="G518" s="651"/>
      <c r="H518" s="651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</row>
    <row r="519" spans="1:20" ht="12" customHeight="1" x14ac:dyDescent="0.2">
      <c r="A519" s="651"/>
      <c r="B519" s="651"/>
      <c r="C519" s="651"/>
      <c r="D519" s="651"/>
      <c r="E519" s="651"/>
      <c r="F519" s="651"/>
      <c r="G519" s="651"/>
      <c r="H519" s="651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</row>
    <row r="520" spans="1:20" ht="12" customHeight="1" x14ac:dyDescent="0.2">
      <c r="A520" s="651"/>
      <c r="B520" s="651"/>
      <c r="C520" s="651"/>
      <c r="D520" s="651"/>
      <c r="E520" s="651"/>
      <c r="F520" s="651"/>
      <c r="G520" s="651"/>
      <c r="H520" s="651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</row>
    <row r="521" spans="1:20" ht="12" customHeight="1" x14ac:dyDescent="0.2">
      <c r="A521" s="651"/>
      <c r="B521" s="651"/>
      <c r="C521" s="651"/>
      <c r="D521" s="651"/>
      <c r="E521" s="651"/>
      <c r="F521" s="651"/>
      <c r="G521" s="651"/>
      <c r="H521" s="651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</row>
    <row r="522" spans="1:20" ht="12" customHeight="1" x14ac:dyDescent="0.2">
      <c r="A522" s="651"/>
      <c r="B522" s="651"/>
      <c r="C522" s="651"/>
      <c r="D522" s="651"/>
      <c r="E522" s="651"/>
      <c r="F522" s="651"/>
      <c r="G522" s="651"/>
      <c r="H522" s="651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</row>
    <row r="523" spans="1:20" ht="12" customHeight="1" x14ac:dyDescent="0.2">
      <c r="A523" s="651"/>
      <c r="B523" s="651"/>
      <c r="C523" s="651"/>
      <c r="D523" s="651"/>
      <c r="E523" s="651"/>
      <c r="F523" s="651"/>
      <c r="G523" s="651"/>
      <c r="H523" s="651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</row>
    <row r="524" spans="1:20" ht="12" customHeight="1" x14ac:dyDescent="0.2">
      <c r="A524" s="651"/>
      <c r="B524" s="651"/>
      <c r="C524" s="651"/>
      <c r="D524" s="651"/>
      <c r="E524" s="651"/>
      <c r="F524" s="651"/>
      <c r="G524" s="651"/>
      <c r="H524" s="651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</row>
    <row r="525" spans="1:20" ht="12" customHeight="1" x14ac:dyDescent="0.2">
      <c r="A525" s="651"/>
      <c r="B525" s="651"/>
      <c r="C525" s="651"/>
      <c r="D525" s="651"/>
      <c r="E525" s="651"/>
      <c r="F525" s="651"/>
      <c r="G525" s="651"/>
      <c r="H525" s="651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</row>
    <row r="526" spans="1:20" ht="12" customHeight="1" x14ac:dyDescent="0.2">
      <c r="A526" s="651"/>
      <c r="B526" s="651"/>
      <c r="C526" s="651"/>
      <c r="D526" s="651"/>
      <c r="E526" s="651"/>
      <c r="F526" s="651"/>
      <c r="G526" s="651"/>
      <c r="H526" s="651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</row>
    <row r="527" spans="1:20" ht="12" customHeight="1" x14ac:dyDescent="0.2">
      <c r="A527" s="651"/>
      <c r="B527" s="651"/>
      <c r="C527" s="651"/>
      <c r="D527" s="651"/>
      <c r="E527" s="651"/>
      <c r="F527" s="651"/>
      <c r="G527" s="651"/>
      <c r="H527" s="651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</row>
    <row r="528" spans="1:20" ht="12" customHeight="1" x14ac:dyDescent="0.2">
      <c r="A528" s="651"/>
      <c r="B528" s="651"/>
      <c r="C528" s="651"/>
      <c r="D528" s="651"/>
      <c r="E528" s="651"/>
      <c r="F528" s="651"/>
      <c r="G528" s="651"/>
      <c r="H528" s="651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</row>
    <row r="529" spans="1:20" ht="12" customHeight="1" x14ac:dyDescent="0.2">
      <c r="A529" s="651"/>
      <c r="B529" s="651"/>
      <c r="C529" s="651"/>
      <c r="D529" s="651"/>
      <c r="E529" s="651"/>
      <c r="F529" s="651"/>
      <c r="G529" s="651"/>
      <c r="H529" s="651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</row>
    <row r="530" spans="1:20" ht="12" customHeight="1" x14ac:dyDescent="0.2">
      <c r="A530" s="651"/>
      <c r="B530" s="651"/>
      <c r="C530" s="651"/>
      <c r="D530" s="651"/>
      <c r="E530" s="651"/>
      <c r="F530" s="651"/>
      <c r="G530" s="651"/>
      <c r="H530" s="651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</row>
    <row r="531" spans="1:20" ht="12" customHeight="1" x14ac:dyDescent="0.2">
      <c r="A531" s="651"/>
      <c r="B531" s="651"/>
      <c r="C531" s="651"/>
      <c r="D531" s="651"/>
      <c r="E531" s="651"/>
      <c r="F531" s="651"/>
      <c r="G531" s="651"/>
      <c r="H531" s="651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</row>
    <row r="532" spans="1:20" ht="12" customHeight="1" x14ac:dyDescent="0.2">
      <c r="A532" s="651"/>
      <c r="B532" s="651"/>
      <c r="C532" s="651"/>
      <c r="D532" s="651"/>
      <c r="E532" s="651"/>
      <c r="F532" s="651"/>
      <c r="G532" s="651"/>
      <c r="H532" s="651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</row>
    <row r="533" spans="1:20" ht="12" customHeight="1" x14ac:dyDescent="0.2">
      <c r="A533" s="651"/>
      <c r="B533" s="651"/>
      <c r="C533" s="651"/>
      <c r="D533" s="651"/>
      <c r="E533" s="651"/>
      <c r="F533" s="651"/>
      <c r="G533" s="651"/>
      <c r="H533" s="651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</row>
    <row r="534" spans="1:20" ht="12" customHeight="1" x14ac:dyDescent="0.2">
      <c r="A534" s="651"/>
      <c r="B534" s="651"/>
      <c r="C534" s="651"/>
      <c r="D534" s="651"/>
      <c r="E534" s="651"/>
      <c r="F534" s="651"/>
      <c r="G534" s="651"/>
      <c r="H534" s="651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</row>
    <row r="535" spans="1:20" ht="12" customHeight="1" x14ac:dyDescent="0.2">
      <c r="A535" s="651"/>
      <c r="B535" s="651"/>
      <c r="C535" s="651"/>
      <c r="D535" s="651"/>
      <c r="E535" s="651"/>
      <c r="F535" s="651"/>
      <c r="G535" s="651"/>
      <c r="H535" s="651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</row>
    <row r="536" spans="1:20" ht="12" customHeight="1" x14ac:dyDescent="0.2">
      <c r="A536" s="651"/>
      <c r="B536" s="651"/>
      <c r="C536" s="651"/>
      <c r="D536" s="651"/>
      <c r="E536" s="651"/>
      <c r="F536" s="651"/>
      <c r="G536" s="651"/>
      <c r="H536" s="651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</row>
    <row r="537" spans="1:20" ht="12" customHeight="1" x14ac:dyDescent="0.2">
      <c r="A537" s="651"/>
      <c r="B537" s="651"/>
      <c r="C537" s="651"/>
      <c r="D537" s="651"/>
      <c r="E537" s="651"/>
      <c r="F537" s="651"/>
      <c r="G537" s="651"/>
      <c r="H537" s="651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</row>
    <row r="538" spans="1:20" ht="12" customHeight="1" x14ac:dyDescent="0.2">
      <c r="A538" s="651"/>
      <c r="B538" s="651"/>
      <c r="C538" s="651"/>
      <c r="D538" s="651"/>
      <c r="E538" s="651"/>
      <c r="F538" s="651"/>
      <c r="G538" s="651"/>
      <c r="H538" s="651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</row>
    <row r="539" spans="1:20" ht="12" customHeight="1" x14ac:dyDescent="0.2">
      <c r="A539" s="651"/>
      <c r="B539" s="651"/>
      <c r="C539" s="651"/>
      <c r="D539" s="651"/>
      <c r="E539" s="651"/>
      <c r="F539" s="651"/>
      <c r="G539" s="651"/>
      <c r="H539" s="651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</row>
    <row r="540" spans="1:20" ht="12" customHeight="1" x14ac:dyDescent="0.2">
      <c r="A540" s="651"/>
      <c r="B540" s="651"/>
      <c r="C540" s="651"/>
      <c r="D540" s="651"/>
      <c r="E540" s="651"/>
      <c r="F540" s="651"/>
      <c r="G540" s="651"/>
      <c r="H540" s="651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</row>
    <row r="541" spans="1:20" ht="12" customHeight="1" x14ac:dyDescent="0.2">
      <c r="A541" s="651"/>
      <c r="B541" s="651"/>
      <c r="C541" s="651"/>
      <c r="D541" s="651"/>
      <c r="E541" s="651"/>
      <c r="F541" s="651"/>
      <c r="G541" s="651"/>
      <c r="H541" s="651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</row>
    <row r="542" spans="1:20" ht="12" customHeight="1" x14ac:dyDescent="0.2">
      <c r="A542" s="651"/>
      <c r="B542" s="651"/>
      <c r="C542" s="651"/>
      <c r="D542" s="651"/>
      <c r="E542" s="651"/>
      <c r="F542" s="651"/>
      <c r="G542" s="651"/>
      <c r="H542" s="651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</row>
    <row r="543" spans="1:20" ht="12" customHeight="1" x14ac:dyDescent="0.2">
      <c r="A543" s="651"/>
      <c r="B543" s="651"/>
      <c r="C543" s="651"/>
      <c r="D543" s="651"/>
      <c r="E543" s="651"/>
      <c r="F543" s="651"/>
      <c r="G543" s="651"/>
      <c r="H543" s="651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</row>
    <row r="544" spans="1:20" ht="12" customHeight="1" x14ac:dyDescent="0.2">
      <c r="A544" s="651"/>
      <c r="B544" s="651"/>
      <c r="C544" s="651"/>
      <c r="D544" s="651"/>
      <c r="E544" s="651"/>
      <c r="F544" s="651"/>
      <c r="G544" s="651"/>
      <c r="H544" s="651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</row>
    <row r="545" spans="1:20" ht="12" customHeight="1" x14ac:dyDescent="0.2">
      <c r="A545" s="651"/>
      <c r="B545" s="651"/>
      <c r="C545" s="651"/>
      <c r="D545" s="651"/>
      <c r="E545" s="651"/>
      <c r="F545" s="651"/>
      <c r="G545" s="651"/>
      <c r="H545" s="651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</row>
    <row r="546" spans="1:20" ht="12" customHeight="1" x14ac:dyDescent="0.2">
      <c r="A546" s="651"/>
      <c r="B546" s="651"/>
      <c r="C546" s="651"/>
      <c r="D546" s="651"/>
      <c r="E546" s="651"/>
      <c r="F546" s="651"/>
      <c r="G546" s="651"/>
      <c r="H546" s="651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</row>
    <row r="547" spans="1:20" ht="12" customHeight="1" x14ac:dyDescent="0.2">
      <c r="A547" s="651"/>
      <c r="B547" s="651"/>
      <c r="C547" s="651"/>
      <c r="D547" s="651"/>
      <c r="E547" s="651"/>
      <c r="F547" s="651"/>
      <c r="G547" s="651"/>
      <c r="H547" s="651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</row>
    <row r="548" spans="1:20" ht="12" customHeight="1" x14ac:dyDescent="0.2">
      <c r="A548" s="651"/>
      <c r="B548" s="651"/>
      <c r="C548" s="651"/>
      <c r="D548" s="651"/>
      <c r="E548" s="651"/>
      <c r="F548" s="651"/>
      <c r="G548" s="651"/>
      <c r="H548" s="651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</row>
    <row r="549" spans="1:20" ht="12" customHeight="1" x14ac:dyDescent="0.2">
      <c r="A549" s="651"/>
      <c r="B549" s="651"/>
      <c r="C549" s="651"/>
      <c r="D549" s="651"/>
      <c r="E549" s="651"/>
      <c r="F549" s="651"/>
      <c r="G549" s="651"/>
      <c r="H549" s="651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</row>
    <row r="550" spans="1:20" ht="12" customHeight="1" x14ac:dyDescent="0.2">
      <c r="A550" s="651"/>
      <c r="B550" s="651"/>
      <c r="C550" s="651"/>
      <c r="D550" s="651"/>
      <c r="E550" s="651"/>
      <c r="F550" s="651"/>
      <c r="G550" s="651"/>
      <c r="H550" s="651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</row>
    <row r="551" spans="1:20" ht="12" customHeight="1" x14ac:dyDescent="0.2">
      <c r="A551" s="651"/>
      <c r="B551" s="651"/>
      <c r="C551" s="651"/>
      <c r="D551" s="651"/>
      <c r="E551" s="651"/>
      <c r="F551" s="651"/>
      <c r="G551" s="651"/>
      <c r="H551" s="651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</row>
    <row r="552" spans="1:20" ht="12" customHeight="1" x14ac:dyDescent="0.2">
      <c r="A552" s="651"/>
      <c r="B552" s="651"/>
      <c r="C552" s="651"/>
      <c r="D552" s="651"/>
      <c r="E552" s="651"/>
      <c r="F552" s="651"/>
      <c r="G552" s="651"/>
      <c r="H552" s="651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</row>
    <row r="553" spans="1:20" ht="12" customHeight="1" x14ac:dyDescent="0.2">
      <c r="A553" s="651"/>
      <c r="B553" s="651"/>
      <c r="C553" s="651"/>
      <c r="D553" s="651"/>
      <c r="E553" s="651"/>
      <c r="F553" s="651"/>
      <c r="G553" s="651"/>
      <c r="H553" s="651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</row>
    <row r="554" spans="1:20" ht="12" customHeight="1" x14ac:dyDescent="0.2">
      <c r="A554" s="651"/>
      <c r="B554" s="651"/>
      <c r="C554" s="651"/>
      <c r="D554" s="651"/>
      <c r="E554" s="651"/>
      <c r="F554" s="651"/>
      <c r="G554" s="651"/>
      <c r="H554" s="651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</row>
    <row r="555" spans="1:20" ht="12" customHeight="1" x14ac:dyDescent="0.2">
      <c r="A555" s="651"/>
      <c r="B555" s="651"/>
      <c r="C555" s="651"/>
      <c r="D555" s="651"/>
      <c r="E555" s="651"/>
      <c r="F555" s="651"/>
      <c r="G555" s="651"/>
      <c r="H555" s="651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</row>
    <row r="556" spans="1:20" ht="12" customHeight="1" x14ac:dyDescent="0.2">
      <c r="A556" s="651"/>
      <c r="B556" s="651"/>
      <c r="C556" s="651"/>
      <c r="D556" s="651"/>
      <c r="E556" s="651"/>
      <c r="F556" s="651"/>
      <c r="G556" s="651"/>
      <c r="H556" s="651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</row>
    <row r="557" spans="1:20" ht="12" customHeight="1" x14ac:dyDescent="0.2">
      <c r="A557" s="651"/>
      <c r="B557" s="651"/>
      <c r="C557" s="651"/>
      <c r="D557" s="651"/>
      <c r="E557" s="651"/>
      <c r="F557" s="651"/>
      <c r="G557" s="651"/>
      <c r="H557" s="651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</row>
    <row r="558" spans="1:20" ht="12" customHeight="1" x14ac:dyDescent="0.2">
      <c r="A558" s="651"/>
      <c r="B558" s="651"/>
      <c r="C558" s="651"/>
      <c r="D558" s="651"/>
      <c r="E558" s="651"/>
      <c r="F558" s="651"/>
      <c r="G558" s="651"/>
      <c r="H558" s="651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</row>
    <row r="559" spans="1:20" ht="12" customHeight="1" x14ac:dyDescent="0.2">
      <c r="A559" s="651"/>
      <c r="B559" s="651"/>
      <c r="C559" s="651"/>
      <c r="D559" s="651"/>
      <c r="E559" s="651"/>
      <c r="F559" s="651"/>
      <c r="G559" s="651"/>
      <c r="H559" s="651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</row>
    <row r="560" spans="1:20" ht="12" customHeight="1" x14ac:dyDescent="0.2">
      <c r="A560" s="651"/>
      <c r="B560" s="651"/>
      <c r="C560" s="651"/>
      <c r="D560" s="651"/>
      <c r="E560" s="651"/>
      <c r="F560" s="651"/>
      <c r="G560" s="651"/>
      <c r="H560" s="651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</row>
    <row r="561" spans="1:20" ht="12" customHeight="1" x14ac:dyDescent="0.2">
      <c r="A561" s="651"/>
      <c r="B561" s="651"/>
      <c r="C561" s="651"/>
      <c r="D561" s="651"/>
      <c r="E561" s="651"/>
      <c r="F561" s="651"/>
      <c r="G561" s="651"/>
      <c r="H561" s="651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</row>
    <row r="562" spans="1:20" ht="12" customHeight="1" x14ac:dyDescent="0.2">
      <c r="A562" s="651"/>
      <c r="B562" s="651"/>
      <c r="C562" s="651"/>
      <c r="D562" s="651"/>
      <c r="E562" s="651"/>
      <c r="F562" s="651"/>
      <c r="G562" s="651"/>
      <c r="H562" s="651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</row>
    <row r="563" spans="1:20" ht="12" customHeight="1" x14ac:dyDescent="0.2">
      <c r="A563" s="651"/>
      <c r="B563" s="651"/>
      <c r="C563" s="651"/>
      <c r="D563" s="651"/>
      <c r="E563" s="651"/>
      <c r="F563" s="651"/>
      <c r="G563" s="651"/>
      <c r="H563" s="651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</row>
    <row r="564" spans="1:20" ht="12" customHeight="1" x14ac:dyDescent="0.2">
      <c r="A564" s="651"/>
      <c r="B564" s="651"/>
      <c r="C564" s="651"/>
      <c r="D564" s="651"/>
      <c r="E564" s="651"/>
      <c r="F564" s="651"/>
      <c r="G564" s="651"/>
      <c r="H564" s="651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</row>
    <row r="565" spans="1:20" ht="12" customHeight="1" x14ac:dyDescent="0.2">
      <c r="A565" s="651"/>
      <c r="B565" s="651"/>
      <c r="C565" s="651"/>
      <c r="D565" s="651"/>
      <c r="E565" s="651"/>
      <c r="F565" s="651"/>
      <c r="G565" s="651"/>
      <c r="H565" s="651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</row>
    <row r="566" spans="1:20" ht="12" customHeight="1" x14ac:dyDescent="0.2">
      <c r="A566" s="651"/>
      <c r="B566" s="651"/>
      <c r="C566" s="651"/>
      <c r="D566" s="651"/>
      <c r="E566" s="651"/>
      <c r="F566" s="651"/>
      <c r="G566" s="651"/>
      <c r="H566" s="651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</row>
    <row r="567" spans="1:20" ht="12" customHeight="1" x14ac:dyDescent="0.2">
      <c r="A567" s="651"/>
      <c r="B567" s="651"/>
      <c r="C567" s="651"/>
      <c r="D567" s="651"/>
      <c r="E567" s="651"/>
      <c r="F567" s="651"/>
      <c r="G567" s="651"/>
      <c r="H567" s="651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</row>
    <row r="568" spans="1:20" ht="12" customHeight="1" x14ac:dyDescent="0.2">
      <c r="A568" s="651"/>
      <c r="B568" s="651"/>
      <c r="C568" s="651"/>
      <c r="D568" s="651"/>
      <c r="E568" s="651"/>
      <c r="F568" s="651"/>
      <c r="G568" s="651"/>
      <c r="H568" s="651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</row>
    <row r="569" spans="1:20" ht="12" customHeight="1" x14ac:dyDescent="0.2">
      <c r="A569" s="651"/>
      <c r="B569" s="651"/>
      <c r="C569" s="651"/>
      <c r="D569" s="651"/>
      <c r="E569" s="651"/>
      <c r="F569" s="651"/>
      <c r="G569" s="651"/>
      <c r="H569" s="651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</row>
    <row r="570" spans="1:20" ht="12" customHeight="1" x14ac:dyDescent="0.2">
      <c r="A570" s="651"/>
      <c r="B570" s="651"/>
      <c r="C570" s="651"/>
      <c r="D570" s="651"/>
      <c r="E570" s="651"/>
      <c r="F570" s="651"/>
      <c r="G570" s="651"/>
      <c r="H570" s="651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</row>
    <row r="571" spans="1:20" ht="12" customHeight="1" x14ac:dyDescent="0.2">
      <c r="A571" s="651"/>
      <c r="B571" s="651"/>
      <c r="C571" s="651"/>
      <c r="D571" s="651"/>
      <c r="E571" s="651"/>
      <c r="F571" s="651"/>
      <c r="G571" s="651"/>
      <c r="H571" s="651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</row>
    <row r="572" spans="1:20" ht="12" customHeight="1" x14ac:dyDescent="0.2">
      <c r="A572" s="651"/>
      <c r="B572" s="651"/>
      <c r="C572" s="651"/>
      <c r="D572" s="651"/>
      <c r="E572" s="651"/>
      <c r="F572" s="651"/>
      <c r="G572" s="651"/>
      <c r="H572" s="651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</row>
    <row r="573" spans="1:20" ht="12" customHeight="1" x14ac:dyDescent="0.2">
      <c r="A573" s="651"/>
      <c r="B573" s="651"/>
      <c r="C573" s="651"/>
      <c r="D573" s="651"/>
      <c r="E573" s="651"/>
      <c r="F573" s="651"/>
      <c r="G573" s="651"/>
      <c r="H573" s="651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</row>
    <row r="574" spans="1:20" ht="12" customHeight="1" x14ac:dyDescent="0.2">
      <c r="A574" s="651"/>
      <c r="B574" s="651"/>
      <c r="C574" s="651"/>
      <c r="D574" s="651"/>
      <c r="E574" s="651"/>
      <c r="F574" s="651"/>
      <c r="G574" s="651"/>
      <c r="H574" s="651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</row>
    <row r="575" spans="1:20" ht="12" customHeight="1" x14ac:dyDescent="0.2">
      <c r="A575" s="651"/>
      <c r="B575" s="651"/>
      <c r="C575" s="651"/>
      <c r="D575" s="651"/>
      <c r="E575" s="651"/>
      <c r="F575" s="651"/>
      <c r="G575" s="651"/>
      <c r="H575" s="651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</row>
    <row r="576" spans="1:20" ht="12" customHeight="1" x14ac:dyDescent="0.2">
      <c r="A576" s="651"/>
      <c r="B576" s="651"/>
      <c r="C576" s="651"/>
      <c r="D576" s="651"/>
      <c r="E576" s="651"/>
      <c r="F576" s="651"/>
      <c r="G576" s="651"/>
      <c r="H576" s="651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</row>
    <row r="577" spans="1:20" ht="12" customHeight="1" x14ac:dyDescent="0.2">
      <c r="A577" s="651"/>
      <c r="B577" s="651"/>
      <c r="C577" s="651"/>
      <c r="D577" s="651"/>
      <c r="E577" s="651"/>
      <c r="F577" s="651"/>
      <c r="G577" s="651"/>
      <c r="H577" s="651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</row>
    <row r="578" spans="1:20" ht="12" customHeight="1" x14ac:dyDescent="0.2">
      <c r="A578" s="651"/>
      <c r="B578" s="651"/>
      <c r="C578" s="651"/>
      <c r="D578" s="651"/>
      <c r="E578" s="651"/>
      <c r="F578" s="651"/>
      <c r="G578" s="651"/>
      <c r="H578" s="651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</row>
    <row r="579" spans="1:20" ht="12" customHeight="1" x14ac:dyDescent="0.2">
      <c r="A579" s="651"/>
      <c r="B579" s="651"/>
      <c r="C579" s="651"/>
      <c r="D579" s="651"/>
      <c r="E579" s="651"/>
      <c r="F579" s="651"/>
      <c r="G579" s="651"/>
      <c r="H579" s="651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</row>
    <row r="580" spans="1:20" ht="12" customHeight="1" x14ac:dyDescent="0.2">
      <c r="A580" s="651"/>
      <c r="B580" s="651"/>
      <c r="C580" s="651"/>
      <c r="D580" s="651"/>
      <c r="E580" s="651"/>
      <c r="F580" s="651"/>
      <c r="G580" s="651"/>
      <c r="H580" s="651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</row>
    <row r="581" spans="1:20" ht="12" customHeight="1" x14ac:dyDescent="0.2">
      <c r="A581" s="651"/>
      <c r="B581" s="651"/>
      <c r="C581" s="651"/>
      <c r="D581" s="651"/>
      <c r="E581" s="651"/>
      <c r="F581" s="651"/>
      <c r="G581" s="651"/>
      <c r="H581" s="651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</row>
    <row r="582" spans="1:20" ht="12" customHeight="1" x14ac:dyDescent="0.2">
      <c r="A582" s="651"/>
      <c r="B582" s="651"/>
      <c r="C582" s="651"/>
      <c r="D582" s="651"/>
      <c r="E582" s="651"/>
      <c r="F582" s="651"/>
      <c r="G582" s="651"/>
      <c r="H582" s="651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</row>
    <row r="583" spans="1:20" ht="12" customHeight="1" x14ac:dyDescent="0.2">
      <c r="A583" s="651"/>
      <c r="B583" s="651"/>
      <c r="C583" s="651"/>
      <c r="D583" s="651"/>
      <c r="E583" s="651"/>
      <c r="F583" s="651"/>
      <c r="G583" s="651"/>
      <c r="H583" s="651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</row>
    <row r="584" spans="1:20" ht="12" customHeight="1" x14ac:dyDescent="0.2">
      <c r="A584" s="651"/>
      <c r="B584" s="651"/>
      <c r="C584" s="651"/>
      <c r="D584" s="651"/>
      <c r="E584" s="651"/>
      <c r="F584" s="651"/>
      <c r="G584" s="651"/>
      <c r="H584" s="651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</row>
    <row r="585" spans="1:20" ht="12" customHeight="1" x14ac:dyDescent="0.2">
      <c r="A585" s="651"/>
      <c r="B585" s="651"/>
      <c r="C585" s="651"/>
      <c r="D585" s="651"/>
      <c r="E585" s="651"/>
      <c r="F585" s="651"/>
      <c r="G585" s="651"/>
      <c r="H585" s="651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</row>
    <row r="586" spans="1:20" ht="12" customHeight="1" x14ac:dyDescent="0.2">
      <c r="A586" s="651"/>
      <c r="B586" s="651"/>
      <c r="C586" s="651"/>
      <c r="D586" s="651"/>
      <c r="E586" s="651"/>
      <c r="F586" s="651"/>
      <c r="G586" s="651"/>
      <c r="H586" s="651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</row>
    <row r="587" spans="1:20" ht="12" customHeight="1" x14ac:dyDescent="0.2">
      <c r="A587" s="651"/>
      <c r="B587" s="651"/>
      <c r="C587" s="651"/>
      <c r="D587" s="651"/>
      <c r="E587" s="651"/>
      <c r="F587" s="651"/>
      <c r="G587" s="651"/>
      <c r="H587" s="651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</row>
    <row r="588" spans="1:20" ht="12" customHeight="1" x14ac:dyDescent="0.2">
      <c r="A588" s="651"/>
      <c r="B588" s="651"/>
      <c r="C588" s="651"/>
      <c r="D588" s="651"/>
      <c r="E588" s="651"/>
      <c r="F588" s="651"/>
      <c r="G588" s="651"/>
      <c r="H588" s="651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</row>
    <row r="589" spans="1:20" ht="12" customHeight="1" x14ac:dyDescent="0.2">
      <c r="A589" s="651"/>
      <c r="B589" s="651"/>
      <c r="C589" s="651"/>
      <c r="D589" s="651"/>
      <c r="E589" s="651"/>
      <c r="F589" s="651"/>
      <c r="G589" s="651"/>
      <c r="H589" s="651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</row>
    <row r="590" spans="1:20" ht="12" customHeight="1" x14ac:dyDescent="0.2">
      <c r="A590" s="651"/>
      <c r="B590" s="651"/>
      <c r="C590" s="651"/>
      <c r="D590" s="651"/>
      <c r="E590" s="651"/>
      <c r="F590" s="651"/>
      <c r="G590" s="651"/>
      <c r="H590" s="651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</row>
    <row r="591" spans="1:20" ht="12" customHeight="1" x14ac:dyDescent="0.2">
      <c r="A591" s="651"/>
      <c r="B591" s="651"/>
      <c r="C591" s="651"/>
      <c r="D591" s="651"/>
      <c r="E591" s="651"/>
      <c r="F591" s="651"/>
      <c r="G591" s="651"/>
      <c r="H591" s="651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</row>
    <row r="592" spans="1:20" ht="12" customHeight="1" x14ac:dyDescent="0.2">
      <c r="A592" s="651"/>
      <c r="B592" s="651"/>
      <c r="C592" s="651"/>
      <c r="D592" s="651"/>
      <c r="E592" s="651"/>
      <c r="F592" s="651"/>
      <c r="G592" s="651"/>
      <c r="H592" s="651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</row>
    <row r="593" spans="1:20" ht="12" customHeight="1" x14ac:dyDescent="0.2">
      <c r="A593" s="651"/>
      <c r="B593" s="651"/>
      <c r="C593" s="651"/>
      <c r="D593" s="651"/>
      <c r="E593" s="651"/>
      <c r="F593" s="651"/>
      <c r="G593" s="651"/>
      <c r="H593" s="651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</row>
    <row r="594" spans="1:20" ht="12" customHeight="1" x14ac:dyDescent="0.2">
      <c r="A594" s="651"/>
      <c r="B594" s="651"/>
      <c r="C594" s="651"/>
      <c r="D594" s="651"/>
      <c r="E594" s="651"/>
      <c r="F594" s="651"/>
      <c r="G594" s="651"/>
      <c r="H594" s="651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</row>
    <row r="595" spans="1:20" ht="12" customHeight="1" x14ac:dyDescent="0.2">
      <c r="A595" s="651"/>
      <c r="B595" s="651"/>
      <c r="C595" s="651"/>
      <c r="D595" s="651"/>
      <c r="E595" s="651"/>
      <c r="F595" s="651"/>
      <c r="G595" s="651"/>
      <c r="H595" s="651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</row>
    <row r="596" spans="1:20" ht="12" customHeight="1" x14ac:dyDescent="0.2">
      <c r="A596" s="651"/>
      <c r="B596" s="651"/>
      <c r="C596" s="651"/>
      <c r="D596" s="651"/>
      <c r="E596" s="651"/>
      <c r="F596" s="651"/>
      <c r="G596" s="651"/>
      <c r="H596" s="651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</row>
    <row r="597" spans="1:20" ht="12" customHeight="1" x14ac:dyDescent="0.2">
      <c r="A597" s="651"/>
      <c r="B597" s="651"/>
      <c r="C597" s="651"/>
      <c r="D597" s="651"/>
      <c r="E597" s="651"/>
      <c r="F597" s="651"/>
      <c r="G597" s="651"/>
      <c r="H597" s="651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</row>
    <row r="598" spans="1:20" ht="12" customHeight="1" x14ac:dyDescent="0.2">
      <c r="A598" s="651"/>
      <c r="B598" s="651"/>
      <c r="C598" s="651"/>
      <c r="D598" s="651"/>
      <c r="E598" s="651"/>
      <c r="F598" s="651"/>
      <c r="G598" s="651"/>
      <c r="H598" s="651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</row>
    <row r="599" spans="1:20" ht="12" customHeight="1" x14ac:dyDescent="0.2">
      <c r="A599" s="651"/>
      <c r="B599" s="651"/>
      <c r="C599" s="651"/>
      <c r="D599" s="651"/>
      <c r="E599" s="651"/>
      <c r="F599" s="651"/>
      <c r="G599" s="651"/>
      <c r="H599" s="651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</row>
    <row r="600" spans="1:20" ht="12" customHeight="1" x14ac:dyDescent="0.2">
      <c r="A600" s="651"/>
      <c r="B600" s="651"/>
      <c r="C600" s="651"/>
      <c r="D600" s="651"/>
      <c r="E600" s="651"/>
      <c r="F600" s="651"/>
      <c r="G600" s="651"/>
      <c r="H600" s="651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</row>
    <row r="601" spans="1:20" ht="12" customHeight="1" x14ac:dyDescent="0.2">
      <c r="A601" s="651"/>
      <c r="B601" s="651"/>
      <c r="C601" s="651"/>
      <c r="D601" s="651"/>
      <c r="E601" s="651"/>
      <c r="F601" s="651"/>
      <c r="G601" s="651"/>
      <c r="H601" s="651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</row>
    <row r="602" spans="1:20" ht="12" customHeight="1" x14ac:dyDescent="0.2">
      <c r="A602" s="651"/>
      <c r="B602" s="651"/>
      <c r="C602" s="651"/>
      <c r="D602" s="651"/>
      <c r="E602" s="651"/>
      <c r="F602" s="651"/>
      <c r="G602" s="651"/>
      <c r="H602" s="651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</row>
    <row r="603" spans="1:20" ht="12" customHeight="1" x14ac:dyDescent="0.2">
      <c r="A603" s="651"/>
      <c r="B603" s="651"/>
      <c r="C603" s="651"/>
      <c r="D603" s="651"/>
      <c r="E603" s="651"/>
      <c r="F603" s="651"/>
      <c r="G603" s="651"/>
      <c r="H603" s="651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</row>
    <row r="604" spans="1:20" ht="12" customHeight="1" x14ac:dyDescent="0.2">
      <c r="A604" s="651"/>
      <c r="B604" s="651"/>
      <c r="C604" s="651"/>
      <c r="D604" s="651"/>
      <c r="E604" s="651"/>
      <c r="F604" s="651"/>
      <c r="G604" s="651"/>
      <c r="H604" s="651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</row>
    <row r="605" spans="1:20" ht="12" customHeight="1" x14ac:dyDescent="0.2">
      <c r="A605" s="651"/>
      <c r="B605" s="651"/>
      <c r="C605" s="651"/>
      <c r="D605" s="651"/>
      <c r="E605" s="651"/>
      <c r="F605" s="651"/>
      <c r="G605" s="651"/>
      <c r="H605" s="651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</row>
    <row r="606" spans="1:20" ht="12" customHeight="1" x14ac:dyDescent="0.2">
      <c r="A606" s="651"/>
      <c r="B606" s="651"/>
      <c r="C606" s="651"/>
      <c r="D606" s="651"/>
      <c r="E606" s="651"/>
      <c r="F606" s="651"/>
      <c r="G606" s="651"/>
      <c r="H606" s="651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</row>
    <row r="607" spans="1:20" ht="12" customHeight="1" x14ac:dyDescent="0.2">
      <c r="A607" s="651"/>
      <c r="B607" s="651"/>
      <c r="C607" s="651"/>
      <c r="D607" s="651"/>
      <c r="E607" s="651"/>
      <c r="F607" s="651"/>
      <c r="G607" s="651"/>
      <c r="H607" s="651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</row>
    <row r="608" spans="1:20" ht="12" customHeight="1" x14ac:dyDescent="0.2">
      <c r="A608" s="651"/>
      <c r="B608" s="651"/>
      <c r="C608" s="651"/>
      <c r="D608" s="651"/>
      <c r="E608" s="651"/>
      <c r="F608" s="651"/>
      <c r="G608" s="651"/>
      <c r="H608" s="651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</row>
    <row r="609" spans="1:20" ht="12" customHeight="1" x14ac:dyDescent="0.2">
      <c r="A609" s="651"/>
      <c r="B609" s="651"/>
      <c r="C609" s="651"/>
      <c r="D609" s="651"/>
      <c r="E609" s="651"/>
      <c r="F609" s="651"/>
      <c r="G609" s="651"/>
      <c r="H609" s="651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</row>
    <row r="610" spans="1:20" ht="12" customHeight="1" x14ac:dyDescent="0.2">
      <c r="A610" s="651"/>
      <c r="B610" s="651"/>
      <c r="C610" s="651"/>
      <c r="D610" s="651"/>
      <c r="E610" s="651"/>
      <c r="F610" s="651"/>
      <c r="G610" s="651"/>
      <c r="H610" s="651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</row>
    <row r="611" spans="1:20" ht="12" customHeight="1" x14ac:dyDescent="0.2">
      <c r="A611" s="651"/>
      <c r="B611" s="651"/>
      <c r="C611" s="651"/>
      <c r="D611" s="651"/>
      <c r="E611" s="651"/>
      <c r="F611" s="651"/>
      <c r="G611" s="651"/>
      <c r="H611" s="651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</row>
    <row r="612" spans="1:20" ht="12" customHeight="1" x14ac:dyDescent="0.2">
      <c r="A612" s="651"/>
      <c r="B612" s="651"/>
      <c r="C612" s="651"/>
      <c r="D612" s="651"/>
      <c r="E612" s="651"/>
      <c r="F612" s="651"/>
      <c r="G612" s="651"/>
      <c r="H612" s="651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</row>
    <row r="613" spans="1:20" ht="12" customHeight="1" x14ac:dyDescent="0.2">
      <c r="A613" s="651"/>
      <c r="B613" s="651"/>
      <c r="C613" s="651"/>
      <c r="D613" s="651"/>
      <c r="E613" s="651"/>
      <c r="F613" s="651"/>
      <c r="G613" s="651"/>
      <c r="H613" s="651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</row>
    <row r="614" spans="1:20" ht="12" customHeight="1" x14ac:dyDescent="0.2">
      <c r="A614" s="651"/>
      <c r="B614" s="651"/>
      <c r="C614" s="651"/>
      <c r="D614" s="651"/>
      <c r="E614" s="651"/>
      <c r="F614" s="651"/>
      <c r="G614" s="651"/>
      <c r="H614" s="651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</row>
    <row r="615" spans="1:20" ht="12" customHeight="1" x14ac:dyDescent="0.2">
      <c r="A615" s="651"/>
      <c r="B615" s="651"/>
      <c r="C615" s="651"/>
      <c r="D615" s="651"/>
      <c r="E615" s="651"/>
      <c r="F615" s="651"/>
      <c r="G615" s="651"/>
      <c r="H615" s="651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</row>
    <row r="616" spans="1:20" ht="12" customHeight="1" x14ac:dyDescent="0.2">
      <c r="A616" s="651"/>
      <c r="B616" s="651"/>
      <c r="C616" s="651"/>
      <c r="D616" s="651"/>
      <c r="E616" s="651"/>
      <c r="F616" s="651"/>
      <c r="G616" s="651"/>
      <c r="H616" s="651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</row>
    <row r="617" spans="1:20" ht="12" customHeight="1" x14ac:dyDescent="0.2">
      <c r="A617" s="651"/>
      <c r="B617" s="651"/>
      <c r="C617" s="651"/>
      <c r="D617" s="651"/>
      <c r="E617" s="651"/>
      <c r="F617" s="651"/>
      <c r="G617" s="651"/>
      <c r="H617" s="651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</row>
    <row r="618" spans="1:20" ht="12" customHeight="1" x14ac:dyDescent="0.2">
      <c r="A618" s="651"/>
      <c r="B618" s="651"/>
      <c r="C618" s="651"/>
      <c r="D618" s="651"/>
      <c r="E618" s="651"/>
      <c r="F618" s="651"/>
      <c r="G618" s="651"/>
      <c r="H618" s="651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</row>
    <row r="619" spans="1:20" ht="12" customHeight="1" x14ac:dyDescent="0.2">
      <c r="A619" s="651"/>
      <c r="B619" s="651"/>
      <c r="C619" s="651"/>
      <c r="D619" s="651"/>
      <c r="E619" s="651"/>
      <c r="F619" s="651"/>
      <c r="G619" s="651"/>
      <c r="H619" s="651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</row>
    <row r="620" spans="1:20" ht="12" customHeight="1" x14ac:dyDescent="0.2">
      <c r="A620" s="651"/>
      <c r="B620" s="651"/>
      <c r="C620" s="651"/>
      <c r="D620" s="651"/>
      <c r="E620" s="651"/>
      <c r="F620" s="651"/>
      <c r="G620" s="651"/>
      <c r="H620" s="651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</row>
    <row r="621" spans="1:20" ht="12" customHeight="1" x14ac:dyDescent="0.2">
      <c r="A621" s="651"/>
      <c r="B621" s="651"/>
      <c r="C621" s="651"/>
      <c r="D621" s="651"/>
      <c r="E621" s="651"/>
      <c r="F621" s="651"/>
      <c r="G621" s="651"/>
      <c r="H621" s="651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</row>
    <row r="622" spans="1:20" ht="12" customHeight="1" x14ac:dyDescent="0.2">
      <c r="A622" s="651"/>
      <c r="B622" s="651"/>
      <c r="C622" s="651"/>
      <c r="D622" s="651"/>
      <c r="E622" s="651"/>
      <c r="F622" s="651"/>
      <c r="G622" s="651"/>
      <c r="H622" s="651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</row>
    <row r="623" spans="1:20" ht="12" customHeight="1" x14ac:dyDescent="0.2">
      <c r="A623" s="651"/>
      <c r="B623" s="651"/>
      <c r="C623" s="651"/>
      <c r="D623" s="651"/>
      <c r="E623" s="651"/>
      <c r="F623" s="651"/>
      <c r="G623" s="651"/>
      <c r="H623" s="651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</row>
    <row r="624" spans="1:20" ht="12" customHeight="1" x14ac:dyDescent="0.2">
      <c r="A624" s="651"/>
      <c r="B624" s="651"/>
      <c r="C624" s="651"/>
      <c r="D624" s="651"/>
      <c r="E624" s="651"/>
      <c r="F624" s="651"/>
      <c r="G624" s="651"/>
      <c r="H624" s="651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</row>
    <row r="625" spans="1:20" ht="12" customHeight="1" x14ac:dyDescent="0.2">
      <c r="A625" s="651"/>
      <c r="B625" s="651"/>
      <c r="C625" s="651"/>
      <c r="D625" s="651"/>
      <c r="E625" s="651"/>
      <c r="F625" s="651"/>
      <c r="G625" s="651"/>
      <c r="H625" s="651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</row>
    <row r="626" spans="1:20" ht="12" customHeight="1" x14ac:dyDescent="0.2">
      <c r="A626" s="651"/>
      <c r="B626" s="651"/>
      <c r="C626" s="651"/>
      <c r="D626" s="651"/>
      <c r="E626" s="651"/>
      <c r="F626" s="651"/>
      <c r="G626" s="651"/>
      <c r="H626" s="651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</row>
    <row r="627" spans="1:20" ht="12" customHeight="1" x14ac:dyDescent="0.2">
      <c r="A627" s="651"/>
      <c r="B627" s="651"/>
      <c r="C627" s="651"/>
      <c r="D627" s="651"/>
      <c r="E627" s="651"/>
      <c r="F627" s="651"/>
      <c r="G627" s="651"/>
      <c r="H627" s="651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</row>
    <row r="628" spans="1:20" ht="12" customHeight="1" x14ac:dyDescent="0.2">
      <c r="A628" s="651"/>
      <c r="B628" s="651"/>
      <c r="C628" s="651"/>
      <c r="D628" s="651"/>
      <c r="E628" s="651"/>
      <c r="F628" s="651"/>
      <c r="G628" s="651"/>
      <c r="H628" s="651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</row>
    <row r="629" spans="1:20" ht="12" customHeight="1" x14ac:dyDescent="0.2">
      <c r="A629" s="651"/>
      <c r="B629" s="651"/>
      <c r="C629" s="651"/>
      <c r="D629" s="651"/>
      <c r="E629" s="651"/>
      <c r="F629" s="651"/>
      <c r="G629" s="651"/>
      <c r="H629" s="651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</row>
    <row r="630" spans="1:20" ht="12" customHeight="1" x14ac:dyDescent="0.2">
      <c r="A630" s="651"/>
      <c r="B630" s="651"/>
      <c r="C630" s="651"/>
      <c r="D630" s="651"/>
      <c r="E630" s="651"/>
      <c r="F630" s="651"/>
      <c r="G630" s="651"/>
      <c r="H630" s="651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</row>
    <row r="631" spans="1:20" ht="12" customHeight="1" x14ac:dyDescent="0.2">
      <c r="A631" s="651"/>
      <c r="B631" s="651"/>
      <c r="C631" s="651"/>
      <c r="D631" s="651"/>
      <c r="E631" s="651"/>
      <c r="F631" s="651"/>
      <c r="G631" s="651"/>
      <c r="H631" s="651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</row>
    <row r="632" spans="1:20" ht="12" customHeight="1" x14ac:dyDescent="0.2">
      <c r="A632" s="651"/>
      <c r="B632" s="651"/>
      <c r="C632" s="651"/>
      <c r="D632" s="651"/>
      <c r="E632" s="651"/>
      <c r="F632" s="651"/>
      <c r="G632" s="651"/>
      <c r="H632" s="651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</row>
    <row r="633" spans="1:20" ht="12" customHeight="1" x14ac:dyDescent="0.2">
      <c r="A633" s="651"/>
      <c r="B633" s="651"/>
      <c r="C633" s="651"/>
      <c r="D633" s="651"/>
      <c r="E633" s="651"/>
      <c r="F633" s="651"/>
      <c r="G633" s="651"/>
      <c r="H633" s="651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</row>
    <row r="634" spans="1:20" ht="12" customHeight="1" x14ac:dyDescent="0.2">
      <c r="A634" s="651"/>
      <c r="B634" s="651"/>
      <c r="C634" s="651"/>
      <c r="D634" s="651"/>
      <c r="E634" s="651"/>
      <c r="F634" s="651"/>
      <c r="G634" s="651"/>
      <c r="H634" s="651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</row>
    <row r="635" spans="1:20" ht="12" customHeight="1" x14ac:dyDescent="0.2">
      <c r="A635" s="651"/>
      <c r="B635" s="651"/>
      <c r="C635" s="651"/>
      <c r="D635" s="651"/>
      <c r="E635" s="651"/>
      <c r="F635" s="651"/>
      <c r="G635" s="651"/>
      <c r="H635" s="651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</row>
    <row r="636" spans="1:20" ht="12" customHeight="1" x14ac:dyDescent="0.2">
      <c r="A636" s="651"/>
      <c r="B636" s="651"/>
      <c r="C636" s="651"/>
      <c r="D636" s="651"/>
      <c r="E636" s="651"/>
      <c r="F636" s="651"/>
      <c r="G636" s="651"/>
      <c r="H636" s="651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</row>
    <row r="637" spans="1:20" ht="12" customHeight="1" x14ac:dyDescent="0.2">
      <c r="A637" s="651"/>
      <c r="B637" s="651"/>
      <c r="C637" s="651"/>
      <c r="D637" s="651"/>
      <c r="E637" s="651"/>
      <c r="F637" s="651"/>
      <c r="G637" s="651"/>
      <c r="H637" s="651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</row>
    <row r="638" spans="1:20" ht="12" customHeight="1" x14ac:dyDescent="0.2">
      <c r="A638" s="651"/>
      <c r="B638" s="651"/>
      <c r="C638" s="651"/>
      <c r="D638" s="651"/>
      <c r="E638" s="651"/>
      <c r="F638" s="651"/>
      <c r="G638" s="651"/>
      <c r="H638" s="651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</row>
    <row r="639" spans="1:20" ht="12" customHeight="1" x14ac:dyDescent="0.2">
      <c r="A639" s="651"/>
      <c r="B639" s="651"/>
      <c r="C639" s="651"/>
      <c r="D639" s="651"/>
      <c r="E639" s="651"/>
      <c r="F639" s="651"/>
      <c r="G639" s="651"/>
      <c r="H639" s="651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</row>
    <row r="640" spans="1:20" ht="12" customHeight="1" x14ac:dyDescent="0.2">
      <c r="A640" s="651"/>
      <c r="B640" s="651"/>
      <c r="C640" s="651"/>
      <c r="D640" s="651"/>
      <c r="E640" s="651"/>
      <c r="F640" s="651"/>
      <c r="G640" s="651"/>
      <c r="H640" s="651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</row>
    <row r="641" spans="1:20" ht="12" customHeight="1" x14ac:dyDescent="0.2">
      <c r="A641" s="651"/>
      <c r="B641" s="651"/>
      <c r="C641" s="651"/>
      <c r="D641" s="651"/>
      <c r="E641" s="651"/>
      <c r="F641" s="651"/>
      <c r="G641" s="651"/>
      <c r="H641" s="651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</row>
    <row r="642" spans="1:20" ht="12" customHeight="1" x14ac:dyDescent="0.2">
      <c r="A642" s="651"/>
      <c r="B642" s="651"/>
      <c r="C642" s="651"/>
      <c r="D642" s="651"/>
      <c r="E642" s="651"/>
      <c r="F642" s="651"/>
      <c r="G642" s="651"/>
      <c r="H642" s="651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</row>
    <row r="643" spans="1:20" ht="12" customHeight="1" x14ac:dyDescent="0.2">
      <c r="A643" s="651"/>
      <c r="B643" s="651"/>
      <c r="C643" s="651"/>
      <c r="D643" s="651"/>
      <c r="E643" s="651"/>
      <c r="F643" s="651"/>
      <c r="G643" s="651"/>
      <c r="H643" s="651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</row>
    <row r="644" spans="1:20" ht="12" customHeight="1" x14ac:dyDescent="0.2">
      <c r="A644" s="651"/>
      <c r="B644" s="651"/>
      <c r="C644" s="651"/>
      <c r="D644" s="651"/>
      <c r="E644" s="651"/>
      <c r="F644" s="651"/>
      <c r="G644" s="651"/>
      <c r="H644" s="651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</row>
    <row r="645" spans="1:20" ht="12" customHeight="1" x14ac:dyDescent="0.2">
      <c r="A645" s="651"/>
      <c r="B645" s="651"/>
      <c r="C645" s="651"/>
      <c r="D645" s="651"/>
      <c r="E645" s="651"/>
      <c r="F645" s="651"/>
      <c r="G645" s="651"/>
      <c r="H645" s="651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</row>
    <row r="646" spans="1:20" ht="12" customHeight="1" x14ac:dyDescent="0.2">
      <c r="A646" s="651"/>
      <c r="B646" s="651"/>
      <c r="C646" s="651"/>
      <c r="D646" s="651"/>
      <c r="E646" s="651"/>
      <c r="F646" s="651"/>
      <c r="G646" s="651"/>
      <c r="H646" s="651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</row>
    <row r="647" spans="1:20" ht="12" customHeight="1" x14ac:dyDescent="0.2">
      <c r="A647" s="651"/>
      <c r="B647" s="651"/>
      <c r="C647" s="651"/>
      <c r="D647" s="651"/>
      <c r="E647" s="651"/>
      <c r="F647" s="651"/>
      <c r="G647" s="651"/>
      <c r="H647" s="651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</row>
    <row r="648" spans="1:20" ht="12" customHeight="1" x14ac:dyDescent="0.2">
      <c r="A648" s="651"/>
      <c r="B648" s="651"/>
      <c r="C648" s="651"/>
      <c r="D648" s="651"/>
      <c r="E648" s="651"/>
      <c r="F648" s="651"/>
      <c r="G648" s="651"/>
      <c r="H648" s="651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</row>
    <row r="649" spans="1:20" ht="12" customHeight="1" x14ac:dyDescent="0.2">
      <c r="A649" s="651"/>
      <c r="B649" s="651"/>
      <c r="C649" s="651"/>
      <c r="D649" s="651"/>
      <c r="E649" s="651"/>
      <c r="F649" s="651"/>
      <c r="G649" s="651"/>
      <c r="H649" s="651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</row>
    <row r="650" spans="1:20" ht="12" customHeight="1" x14ac:dyDescent="0.2">
      <c r="A650" s="651"/>
      <c r="B650" s="651"/>
      <c r="C650" s="651"/>
      <c r="D650" s="651"/>
      <c r="E650" s="651"/>
      <c r="F650" s="651"/>
      <c r="G650" s="651"/>
      <c r="H650" s="651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</row>
    <row r="651" spans="1:20" ht="12" customHeight="1" x14ac:dyDescent="0.2">
      <c r="A651" s="651"/>
      <c r="B651" s="651"/>
      <c r="C651" s="651"/>
      <c r="D651" s="651"/>
      <c r="E651" s="651"/>
      <c r="F651" s="651"/>
      <c r="G651" s="651"/>
      <c r="H651" s="651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</row>
    <row r="652" spans="1:20" ht="12" customHeight="1" x14ac:dyDescent="0.2">
      <c r="A652" s="651"/>
      <c r="B652" s="651"/>
      <c r="C652" s="651"/>
      <c r="D652" s="651"/>
      <c r="E652" s="651"/>
      <c r="F652" s="651"/>
      <c r="G652" s="651"/>
      <c r="H652" s="651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</row>
    <row r="653" spans="1:20" ht="12" customHeight="1" x14ac:dyDescent="0.2">
      <c r="A653" s="651"/>
      <c r="B653" s="651"/>
      <c r="C653" s="651"/>
      <c r="D653" s="651"/>
      <c r="E653" s="651"/>
      <c r="F653" s="651"/>
      <c r="G653" s="651"/>
      <c r="H653" s="651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</row>
    <row r="654" spans="1:20" ht="12" customHeight="1" x14ac:dyDescent="0.2">
      <c r="A654" s="651"/>
      <c r="B654" s="651"/>
      <c r="C654" s="651"/>
      <c r="D654" s="651"/>
      <c r="E654" s="651"/>
      <c r="F654" s="651"/>
      <c r="G654" s="651"/>
      <c r="H654" s="651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</row>
    <row r="655" spans="1:20" ht="12" customHeight="1" x14ac:dyDescent="0.2">
      <c r="A655" s="651"/>
      <c r="B655" s="651"/>
      <c r="C655" s="651"/>
      <c r="D655" s="651"/>
      <c r="E655" s="651"/>
      <c r="F655" s="651"/>
      <c r="G655" s="651"/>
      <c r="H655" s="651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</row>
    <row r="656" spans="1:20" ht="12" customHeight="1" x14ac:dyDescent="0.2">
      <c r="A656" s="651"/>
      <c r="B656" s="651"/>
      <c r="C656" s="651"/>
      <c r="D656" s="651"/>
      <c r="E656" s="651"/>
      <c r="F656" s="651"/>
      <c r="G656" s="651"/>
      <c r="H656" s="651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</row>
    <row r="657" spans="1:20" ht="12" customHeight="1" x14ac:dyDescent="0.2">
      <c r="A657" s="651"/>
      <c r="B657" s="651"/>
      <c r="C657" s="651"/>
      <c r="D657" s="651"/>
      <c r="E657" s="651"/>
      <c r="F657" s="651"/>
      <c r="G657" s="651"/>
      <c r="H657" s="651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</row>
    <row r="658" spans="1:20" ht="12" customHeight="1" x14ac:dyDescent="0.2">
      <c r="A658" s="651"/>
      <c r="B658" s="651"/>
      <c r="C658" s="651"/>
      <c r="D658" s="651"/>
      <c r="E658" s="651"/>
      <c r="F658" s="651"/>
      <c r="G658" s="651"/>
      <c r="H658" s="651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</row>
    <row r="659" spans="1:20" ht="12" customHeight="1" x14ac:dyDescent="0.2">
      <c r="A659" s="651"/>
      <c r="B659" s="651"/>
      <c r="C659" s="651"/>
      <c r="D659" s="651"/>
      <c r="E659" s="651"/>
      <c r="F659" s="651"/>
      <c r="G659" s="651"/>
      <c r="H659" s="651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</row>
    <row r="660" spans="1:20" ht="12" customHeight="1" x14ac:dyDescent="0.2">
      <c r="A660" s="651"/>
      <c r="B660" s="651"/>
      <c r="C660" s="651"/>
      <c r="D660" s="651"/>
      <c r="E660" s="651"/>
      <c r="F660" s="651"/>
      <c r="G660" s="651"/>
      <c r="H660" s="651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</row>
    <row r="661" spans="1:20" ht="12" customHeight="1" x14ac:dyDescent="0.2">
      <c r="A661" s="651"/>
      <c r="B661" s="651"/>
      <c r="C661" s="651"/>
      <c r="D661" s="651"/>
      <c r="E661" s="651"/>
      <c r="F661" s="651"/>
      <c r="G661" s="651"/>
      <c r="H661" s="651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</row>
    <row r="662" spans="1:20" ht="12" customHeight="1" x14ac:dyDescent="0.2">
      <c r="A662" s="651"/>
      <c r="B662" s="651"/>
      <c r="C662" s="651"/>
      <c r="D662" s="651"/>
      <c r="E662" s="651"/>
      <c r="F662" s="651"/>
      <c r="G662" s="651"/>
      <c r="H662" s="651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</row>
    <row r="663" spans="1:20" ht="12" customHeight="1" x14ac:dyDescent="0.2">
      <c r="A663" s="651"/>
      <c r="B663" s="651"/>
      <c r="C663" s="651"/>
      <c r="D663" s="651"/>
      <c r="E663" s="651"/>
      <c r="F663" s="651"/>
      <c r="G663" s="651"/>
      <c r="H663" s="651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</row>
    <row r="664" spans="1:20" ht="12" customHeight="1" x14ac:dyDescent="0.2">
      <c r="A664" s="651"/>
      <c r="B664" s="651"/>
      <c r="C664" s="651"/>
      <c r="D664" s="651"/>
      <c r="E664" s="651"/>
      <c r="F664" s="651"/>
      <c r="G664" s="651"/>
      <c r="H664" s="651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</row>
    <row r="665" spans="1:20" ht="12" customHeight="1" x14ac:dyDescent="0.2">
      <c r="A665" s="651"/>
      <c r="B665" s="651"/>
      <c r="C665" s="651"/>
      <c r="D665" s="651"/>
      <c r="E665" s="651"/>
      <c r="F665" s="651"/>
      <c r="G665" s="651"/>
      <c r="H665" s="651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</row>
    <row r="666" spans="1:20" ht="12" customHeight="1" x14ac:dyDescent="0.2">
      <c r="A666" s="651"/>
      <c r="B666" s="651"/>
      <c r="C666" s="651"/>
      <c r="D666" s="651"/>
      <c r="E666" s="651"/>
      <c r="F666" s="651"/>
      <c r="G666" s="651"/>
      <c r="H666" s="651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</row>
    <row r="667" spans="1:20" ht="12" customHeight="1" x14ac:dyDescent="0.2">
      <c r="A667" s="651"/>
      <c r="B667" s="651"/>
      <c r="C667" s="651"/>
      <c r="D667" s="651"/>
      <c r="E667" s="651"/>
      <c r="F667" s="651"/>
      <c r="G667" s="651"/>
      <c r="H667" s="651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</row>
    <row r="668" spans="1:20" ht="12" customHeight="1" x14ac:dyDescent="0.2">
      <c r="A668" s="651"/>
      <c r="B668" s="651"/>
      <c r="C668" s="651"/>
      <c r="D668" s="651"/>
      <c r="E668" s="651"/>
      <c r="F668" s="651"/>
      <c r="G668" s="651"/>
      <c r="H668" s="651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</row>
    <row r="669" spans="1:20" ht="12" customHeight="1" x14ac:dyDescent="0.2">
      <c r="A669" s="651"/>
      <c r="B669" s="651"/>
      <c r="C669" s="651"/>
      <c r="D669" s="651"/>
      <c r="E669" s="651"/>
      <c r="F669" s="651"/>
      <c r="G669" s="651"/>
      <c r="H669" s="651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</row>
    <row r="670" spans="1:20" ht="12" customHeight="1" x14ac:dyDescent="0.2">
      <c r="A670" s="651"/>
      <c r="B670" s="651"/>
      <c r="C670" s="651"/>
      <c r="D670" s="651"/>
      <c r="E670" s="651"/>
      <c r="F670" s="651"/>
      <c r="G670" s="651"/>
      <c r="H670" s="651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</row>
    <row r="671" spans="1:20" ht="12" customHeight="1" x14ac:dyDescent="0.2">
      <c r="A671" s="651"/>
      <c r="B671" s="651"/>
      <c r="C671" s="651"/>
      <c r="D671" s="651"/>
      <c r="E671" s="651"/>
      <c r="F671" s="651"/>
      <c r="G671" s="651"/>
      <c r="H671" s="651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</row>
    <row r="672" spans="1:20" ht="12" customHeight="1" x14ac:dyDescent="0.2">
      <c r="A672" s="651"/>
      <c r="B672" s="651"/>
      <c r="C672" s="651"/>
      <c r="D672" s="651"/>
      <c r="E672" s="651"/>
      <c r="F672" s="651"/>
      <c r="G672" s="651"/>
      <c r="H672" s="651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</row>
    <row r="673" spans="1:20" ht="12" customHeight="1" x14ac:dyDescent="0.2">
      <c r="A673" s="651"/>
      <c r="B673" s="651"/>
      <c r="C673" s="651"/>
      <c r="D673" s="651"/>
      <c r="E673" s="651"/>
      <c r="F673" s="651"/>
      <c r="G673" s="651"/>
      <c r="H673" s="651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</row>
    <row r="674" spans="1:20" ht="12" customHeight="1" x14ac:dyDescent="0.2">
      <c r="A674" s="651"/>
      <c r="B674" s="651"/>
      <c r="C674" s="651"/>
      <c r="D674" s="651"/>
      <c r="E674" s="651"/>
      <c r="F674" s="651"/>
      <c r="G674" s="651"/>
      <c r="H674" s="651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</row>
    <row r="675" spans="1:20" ht="12" customHeight="1" x14ac:dyDescent="0.2">
      <c r="A675" s="651"/>
      <c r="B675" s="651"/>
      <c r="C675" s="651"/>
      <c r="D675" s="651"/>
      <c r="E675" s="651"/>
      <c r="F675" s="651"/>
      <c r="G675" s="651"/>
      <c r="H675" s="651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</row>
    <row r="676" spans="1:20" ht="12" customHeight="1" x14ac:dyDescent="0.2">
      <c r="A676" s="651"/>
      <c r="B676" s="651"/>
      <c r="C676" s="651"/>
      <c r="D676" s="651"/>
      <c r="E676" s="651"/>
      <c r="F676" s="651"/>
      <c r="G676" s="651"/>
      <c r="H676" s="651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</row>
    <row r="677" spans="1:20" ht="12" customHeight="1" x14ac:dyDescent="0.2">
      <c r="A677" s="651"/>
      <c r="B677" s="651"/>
      <c r="C677" s="651"/>
      <c r="D677" s="651"/>
      <c r="E677" s="651"/>
      <c r="F677" s="651"/>
      <c r="G677" s="651"/>
      <c r="H677" s="651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</row>
    <row r="678" spans="1:20" ht="12" customHeight="1" x14ac:dyDescent="0.2">
      <c r="A678" s="651"/>
      <c r="B678" s="651"/>
      <c r="C678" s="651"/>
      <c r="D678" s="651"/>
      <c r="E678" s="651"/>
      <c r="F678" s="651"/>
      <c r="G678" s="651"/>
      <c r="H678" s="651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</row>
    <row r="679" spans="1:20" ht="12" customHeight="1" x14ac:dyDescent="0.2">
      <c r="A679" s="651"/>
      <c r="B679" s="651"/>
      <c r="C679" s="651"/>
      <c r="D679" s="651"/>
      <c r="E679" s="651"/>
      <c r="F679" s="651"/>
      <c r="G679" s="651"/>
      <c r="H679" s="651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</row>
    <row r="680" spans="1:20" ht="12" customHeight="1" x14ac:dyDescent="0.2">
      <c r="A680" s="651"/>
      <c r="B680" s="651"/>
      <c r="C680" s="651"/>
      <c r="D680" s="651"/>
      <c r="E680" s="651"/>
      <c r="F680" s="651"/>
      <c r="G680" s="651"/>
      <c r="H680" s="651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</row>
    <row r="681" spans="1:20" ht="12" customHeight="1" x14ac:dyDescent="0.2">
      <c r="A681" s="651"/>
      <c r="B681" s="651"/>
      <c r="C681" s="651"/>
      <c r="D681" s="651"/>
      <c r="E681" s="651"/>
      <c r="F681" s="651"/>
      <c r="G681" s="651"/>
      <c r="H681" s="651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</row>
    <row r="682" spans="1:20" ht="12" customHeight="1" x14ac:dyDescent="0.2">
      <c r="A682" s="651"/>
      <c r="B682" s="651"/>
      <c r="C682" s="651"/>
      <c r="D682" s="651"/>
      <c r="E682" s="651"/>
      <c r="F682" s="651"/>
      <c r="G682" s="651"/>
      <c r="H682" s="651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</row>
    <row r="683" spans="1:20" ht="12" customHeight="1" x14ac:dyDescent="0.2">
      <c r="A683" s="651"/>
      <c r="B683" s="651"/>
      <c r="C683" s="651"/>
      <c r="D683" s="651"/>
      <c r="E683" s="651"/>
      <c r="F683" s="651"/>
      <c r="G683" s="651"/>
      <c r="H683" s="651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</row>
    <row r="684" spans="1:20" ht="12" customHeight="1" x14ac:dyDescent="0.2">
      <c r="A684" s="651"/>
      <c r="B684" s="651"/>
      <c r="C684" s="651"/>
      <c r="D684" s="651"/>
      <c r="E684" s="651"/>
      <c r="F684" s="651"/>
      <c r="G684" s="651"/>
      <c r="H684" s="651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</row>
    <row r="685" spans="1:20" ht="12" customHeight="1" x14ac:dyDescent="0.2">
      <c r="A685" s="651"/>
      <c r="B685" s="651"/>
      <c r="C685" s="651"/>
      <c r="D685" s="651"/>
      <c r="E685" s="651"/>
      <c r="F685" s="651"/>
      <c r="G685" s="651"/>
      <c r="H685" s="651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</row>
    <row r="686" spans="1:20" ht="12" customHeight="1" x14ac:dyDescent="0.2">
      <c r="A686" s="651"/>
      <c r="B686" s="651"/>
      <c r="C686" s="651"/>
      <c r="D686" s="651"/>
      <c r="E686" s="651"/>
      <c r="F686" s="651"/>
      <c r="G686" s="651"/>
      <c r="H686" s="651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</row>
    <row r="687" spans="1:20" ht="12" customHeight="1" x14ac:dyDescent="0.2">
      <c r="A687" s="651"/>
      <c r="B687" s="651"/>
      <c r="C687" s="651"/>
      <c r="D687" s="651"/>
      <c r="E687" s="651"/>
      <c r="F687" s="651"/>
      <c r="G687" s="651"/>
      <c r="H687" s="651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</row>
    <row r="688" spans="1:20" ht="12" customHeight="1" x14ac:dyDescent="0.2">
      <c r="A688" s="651"/>
      <c r="B688" s="651"/>
      <c r="C688" s="651"/>
      <c r="D688" s="651"/>
      <c r="E688" s="651"/>
      <c r="F688" s="651"/>
      <c r="G688" s="651"/>
      <c r="H688" s="651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</row>
    <row r="689" spans="1:20" ht="12" customHeight="1" x14ac:dyDescent="0.2">
      <c r="A689" s="651"/>
      <c r="B689" s="651"/>
      <c r="C689" s="651"/>
      <c r="D689" s="651"/>
      <c r="E689" s="651"/>
      <c r="F689" s="651"/>
      <c r="G689" s="651"/>
      <c r="H689" s="651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</row>
    <row r="690" spans="1:20" ht="12" customHeight="1" x14ac:dyDescent="0.2">
      <c r="A690" s="651"/>
      <c r="B690" s="651"/>
      <c r="C690" s="651"/>
      <c r="D690" s="651"/>
      <c r="E690" s="651"/>
      <c r="F690" s="651"/>
      <c r="G690" s="651"/>
      <c r="H690" s="651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</row>
    <row r="691" spans="1:20" ht="12" customHeight="1" x14ac:dyDescent="0.2">
      <c r="A691" s="651"/>
      <c r="B691" s="651"/>
      <c r="C691" s="651"/>
      <c r="D691" s="651"/>
      <c r="E691" s="651"/>
      <c r="F691" s="651"/>
      <c r="G691" s="651"/>
      <c r="H691" s="651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</row>
    <row r="692" spans="1:20" ht="12" customHeight="1" x14ac:dyDescent="0.2">
      <c r="A692" s="651"/>
      <c r="B692" s="651"/>
      <c r="C692" s="651"/>
      <c r="D692" s="651"/>
      <c r="E692" s="651"/>
      <c r="F692" s="651"/>
      <c r="G692" s="651"/>
      <c r="H692" s="651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</row>
    <row r="693" spans="1:20" ht="12" customHeight="1" x14ac:dyDescent="0.2">
      <c r="A693" s="651"/>
      <c r="B693" s="651"/>
      <c r="C693" s="651"/>
      <c r="D693" s="651"/>
      <c r="E693" s="651"/>
      <c r="F693" s="651"/>
      <c r="G693" s="651"/>
      <c r="H693" s="651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</row>
    <row r="694" spans="1:20" ht="12" customHeight="1" x14ac:dyDescent="0.2">
      <c r="A694" s="651"/>
      <c r="B694" s="651"/>
      <c r="C694" s="651"/>
      <c r="D694" s="651"/>
      <c r="E694" s="651"/>
      <c r="F694" s="651"/>
      <c r="G694" s="651"/>
      <c r="H694" s="651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</row>
    <row r="695" spans="1:20" ht="12" customHeight="1" x14ac:dyDescent="0.2">
      <c r="A695" s="651"/>
      <c r="B695" s="651"/>
      <c r="C695" s="651"/>
      <c r="D695" s="651"/>
      <c r="E695" s="651"/>
      <c r="F695" s="651"/>
      <c r="G695" s="651"/>
      <c r="H695" s="651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</row>
    <row r="696" spans="1:20" ht="12" customHeight="1" x14ac:dyDescent="0.2">
      <c r="A696" s="651"/>
      <c r="B696" s="651"/>
      <c r="C696" s="651"/>
      <c r="D696" s="651"/>
      <c r="E696" s="651"/>
      <c r="F696" s="651"/>
      <c r="G696" s="651"/>
      <c r="H696" s="651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</row>
    <row r="697" spans="1:20" ht="12" customHeight="1" x14ac:dyDescent="0.2">
      <c r="A697" s="651"/>
      <c r="B697" s="651"/>
      <c r="C697" s="651"/>
      <c r="D697" s="651"/>
      <c r="E697" s="651"/>
      <c r="F697" s="651"/>
      <c r="G697" s="651"/>
      <c r="H697" s="651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</row>
    <row r="698" spans="1:20" ht="12" customHeight="1" x14ac:dyDescent="0.2">
      <c r="A698" s="651"/>
      <c r="B698" s="651"/>
      <c r="C698" s="651"/>
      <c r="D698" s="651"/>
      <c r="E698" s="651"/>
      <c r="F698" s="651"/>
      <c r="G698" s="651"/>
      <c r="H698" s="651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</row>
    <row r="699" spans="1:20" ht="12" customHeight="1" x14ac:dyDescent="0.2">
      <c r="A699" s="651"/>
      <c r="B699" s="651"/>
      <c r="C699" s="651"/>
      <c r="D699" s="651"/>
      <c r="E699" s="651"/>
      <c r="F699" s="651"/>
      <c r="G699" s="651"/>
      <c r="H699" s="651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</row>
    <row r="700" spans="1:20" ht="12" customHeight="1" x14ac:dyDescent="0.2">
      <c r="A700" s="651"/>
      <c r="B700" s="651"/>
      <c r="C700" s="651"/>
      <c r="D700" s="651"/>
      <c r="E700" s="651"/>
      <c r="F700" s="651"/>
      <c r="G700" s="651"/>
      <c r="H700" s="651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</row>
    <row r="701" spans="1:20" ht="12" customHeight="1" x14ac:dyDescent="0.2">
      <c r="A701" s="651"/>
      <c r="B701" s="651"/>
      <c r="C701" s="651"/>
      <c r="D701" s="651"/>
      <c r="E701" s="651"/>
      <c r="F701" s="651"/>
      <c r="G701" s="651"/>
      <c r="H701" s="651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</row>
    <row r="702" spans="1:20" ht="12" customHeight="1" x14ac:dyDescent="0.2">
      <c r="A702" s="651"/>
      <c r="B702" s="651"/>
      <c r="C702" s="651"/>
      <c r="D702" s="651"/>
      <c r="E702" s="651"/>
      <c r="F702" s="651"/>
      <c r="G702" s="651"/>
      <c r="H702" s="651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</row>
    <row r="703" spans="1:20" ht="12" customHeight="1" x14ac:dyDescent="0.2">
      <c r="A703" s="651"/>
      <c r="B703" s="651"/>
      <c r="C703" s="651"/>
      <c r="D703" s="651"/>
      <c r="E703" s="651"/>
      <c r="F703" s="651"/>
      <c r="G703" s="651"/>
      <c r="H703" s="651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</row>
    <row r="704" spans="1:20" ht="12" customHeight="1" x14ac:dyDescent="0.2">
      <c r="A704" s="651"/>
      <c r="B704" s="651"/>
      <c r="C704" s="651"/>
      <c r="D704" s="651"/>
      <c r="E704" s="651"/>
      <c r="F704" s="651"/>
      <c r="G704" s="651"/>
      <c r="H704" s="651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</row>
    <row r="705" spans="1:20" ht="12" customHeight="1" x14ac:dyDescent="0.2">
      <c r="A705" s="651"/>
      <c r="B705" s="651"/>
      <c r="C705" s="651"/>
      <c r="D705" s="651"/>
      <c r="E705" s="651"/>
      <c r="F705" s="651"/>
      <c r="G705" s="651"/>
      <c r="H705" s="651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</row>
    <row r="706" spans="1:20" ht="12" customHeight="1" x14ac:dyDescent="0.2">
      <c r="A706" s="651"/>
      <c r="B706" s="651"/>
      <c r="C706" s="651"/>
      <c r="D706" s="651"/>
      <c r="E706" s="651"/>
      <c r="F706" s="651"/>
      <c r="G706" s="651"/>
      <c r="H706" s="651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</row>
    <row r="707" spans="1:20" ht="12" customHeight="1" x14ac:dyDescent="0.2">
      <c r="A707" s="651"/>
      <c r="B707" s="651"/>
      <c r="C707" s="651"/>
      <c r="D707" s="651"/>
      <c r="E707" s="651"/>
      <c r="F707" s="651"/>
      <c r="G707" s="651"/>
      <c r="H707" s="651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</row>
    <row r="708" spans="1:20" ht="12" customHeight="1" x14ac:dyDescent="0.2">
      <c r="A708" s="651"/>
      <c r="B708" s="651"/>
      <c r="C708" s="651"/>
      <c r="D708" s="651"/>
      <c r="E708" s="651"/>
      <c r="F708" s="651"/>
      <c r="G708" s="651"/>
      <c r="H708" s="651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</row>
    <row r="709" spans="1:20" ht="12" customHeight="1" x14ac:dyDescent="0.2">
      <c r="A709" s="651"/>
      <c r="B709" s="651"/>
      <c r="C709" s="651"/>
      <c r="D709" s="651"/>
      <c r="E709" s="651"/>
      <c r="F709" s="651"/>
      <c r="G709" s="651"/>
      <c r="H709" s="651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</row>
    <row r="710" spans="1:20" ht="12" customHeight="1" x14ac:dyDescent="0.2">
      <c r="A710" s="651"/>
      <c r="B710" s="651"/>
      <c r="C710" s="651"/>
      <c r="D710" s="651"/>
      <c r="E710" s="651"/>
      <c r="F710" s="651"/>
      <c r="G710" s="651"/>
      <c r="H710" s="651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</row>
    <row r="711" spans="1:20" ht="12" customHeight="1" x14ac:dyDescent="0.2">
      <c r="A711" s="651"/>
      <c r="B711" s="651"/>
      <c r="C711" s="651"/>
      <c r="D711" s="651"/>
      <c r="E711" s="651"/>
      <c r="F711" s="651"/>
      <c r="G711" s="651"/>
      <c r="H711" s="651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</row>
    <row r="712" spans="1:20" ht="12" customHeight="1" x14ac:dyDescent="0.2">
      <c r="A712" s="651"/>
      <c r="B712" s="651"/>
      <c r="C712" s="651"/>
      <c r="D712" s="651"/>
      <c r="E712" s="651"/>
      <c r="F712" s="651"/>
      <c r="G712" s="651"/>
      <c r="H712" s="651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</row>
    <row r="713" spans="1:20" ht="12" customHeight="1" x14ac:dyDescent="0.2">
      <c r="A713" s="651"/>
      <c r="B713" s="651"/>
      <c r="C713" s="651"/>
      <c r="D713" s="651"/>
      <c r="E713" s="651"/>
      <c r="F713" s="651"/>
      <c r="G713" s="651"/>
      <c r="H713" s="651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</row>
    <row r="714" spans="1:20" ht="12" customHeight="1" x14ac:dyDescent="0.2">
      <c r="A714" s="651"/>
      <c r="B714" s="651"/>
      <c r="C714" s="651"/>
      <c r="D714" s="651"/>
      <c r="E714" s="651"/>
      <c r="F714" s="651"/>
      <c r="G714" s="651"/>
      <c r="H714" s="651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</row>
    <row r="715" spans="1:20" ht="12" customHeight="1" x14ac:dyDescent="0.2">
      <c r="A715" s="651"/>
      <c r="B715" s="651"/>
      <c r="C715" s="651"/>
      <c r="D715" s="651"/>
      <c r="E715" s="651"/>
      <c r="F715" s="651"/>
      <c r="G715" s="651"/>
      <c r="H715" s="651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</row>
    <row r="716" spans="1:20" ht="12" customHeight="1" x14ac:dyDescent="0.2">
      <c r="A716" s="651"/>
      <c r="B716" s="651"/>
      <c r="C716" s="651"/>
      <c r="D716" s="651"/>
      <c r="E716" s="651"/>
      <c r="F716" s="651"/>
      <c r="G716" s="651"/>
      <c r="H716" s="651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</row>
    <row r="717" spans="1:20" ht="12" customHeight="1" x14ac:dyDescent="0.2">
      <c r="A717" s="651"/>
      <c r="B717" s="651"/>
      <c r="C717" s="651"/>
      <c r="D717" s="651"/>
      <c r="E717" s="651"/>
      <c r="F717" s="651"/>
      <c r="G717" s="651"/>
      <c r="H717" s="651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</row>
    <row r="718" spans="1:20" ht="12" customHeight="1" x14ac:dyDescent="0.2">
      <c r="A718" s="651"/>
      <c r="B718" s="651"/>
      <c r="C718" s="651"/>
      <c r="D718" s="651"/>
      <c r="E718" s="651"/>
      <c r="F718" s="651"/>
      <c r="G718" s="651"/>
      <c r="H718" s="651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</row>
    <row r="719" spans="1:20" ht="12" customHeight="1" x14ac:dyDescent="0.2">
      <c r="A719" s="651"/>
      <c r="B719" s="651"/>
      <c r="C719" s="651"/>
      <c r="D719" s="651"/>
      <c r="E719" s="651"/>
      <c r="F719" s="651"/>
      <c r="G719" s="651"/>
      <c r="H719" s="651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</row>
    <row r="720" spans="1:20" ht="12" customHeight="1" x14ac:dyDescent="0.2">
      <c r="A720" s="651"/>
      <c r="B720" s="651"/>
      <c r="C720" s="651"/>
      <c r="D720" s="651"/>
      <c r="E720" s="651"/>
      <c r="F720" s="651"/>
      <c r="G720" s="651"/>
      <c r="H720" s="651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</row>
    <row r="721" spans="1:20" ht="12" customHeight="1" x14ac:dyDescent="0.2">
      <c r="A721" s="651"/>
      <c r="B721" s="651"/>
      <c r="C721" s="651"/>
      <c r="D721" s="651"/>
      <c r="E721" s="651"/>
      <c r="F721" s="651"/>
      <c r="G721" s="651"/>
      <c r="H721" s="651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</row>
    <row r="722" spans="1:20" ht="12" customHeight="1" x14ac:dyDescent="0.2">
      <c r="A722" s="651"/>
      <c r="B722" s="651"/>
      <c r="C722" s="651"/>
      <c r="D722" s="651"/>
      <c r="E722" s="651"/>
      <c r="F722" s="651"/>
      <c r="G722" s="651"/>
      <c r="H722" s="651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</row>
    <row r="723" spans="1:20" ht="12" customHeight="1" x14ac:dyDescent="0.2">
      <c r="A723" s="651"/>
      <c r="B723" s="651"/>
      <c r="C723" s="651"/>
      <c r="D723" s="651"/>
      <c r="E723" s="651"/>
      <c r="F723" s="651"/>
      <c r="G723" s="651"/>
      <c r="H723" s="651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</row>
    <row r="724" spans="1:20" ht="12" customHeight="1" x14ac:dyDescent="0.2">
      <c r="A724" s="651"/>
      <c r="B724" s="651"/>
      <c r="C724" s="651"/>
      <c r="D724" s="651"/>
      <c r="E724" s="651"/>
      <c r="F724" s="651"/>
      <c r="G724" s="651"/>
      <c r="H724" s="651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</row>
    <row r="725" spans="1:20" ht="12" customHeight="1" x14ac:dyDescent="0.2">
      <c r="A725" s="651"/>
      <c r="B725" s="651"/>
      <c r="C725" s="651"/>
      <c r="D725" s="651"/>
      <c r="E725" s="651"/>
      <c r="F725" s="651"/>
      <c r="G725" s="651"/>
      <c r="H725" s="651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</row>
    <row r="726" spans="1:20" ht="12" customHeight="1" x14ac:dyDescent="0.2">
      <c r="A726" s="651"/>
      <c r="B726" s="651"/>
      <c r="C726" s="651"/>
      <c r="D726" s="651"/>
      <c r="E726" s="651"/>
      <c r="F726" s="651"/>
      <c r="G726" s="651"/>
      <c r="H726" s="651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</row>
    <row r="727" spans="1:20" ht="12" customHeight="1" x14ac:dyDescent="0.2">
      <c r="A727" s="651"/>
      <c r="B727" s="651"/>
      <c r="C727" s="651"/>
      <c r="D727" s="651"/>
      <c r="E727" s="651"/>
      <c r="F727" s="651"/>
      <c r="G727" s="651"/>
      <c r="H727" s="651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</row>
    <row r="728" spans="1:20" ht="12" customHeight="1" x14ac:dyDescent="0.2">
      <c r="A728" s="651"/>
      <c r="B728" s="651"/>
      <c r="C728" s="651"/>
      <c r="D728" s="651"/>
      <c r="E728" s="651"/>
      <c r="F728" s="651"/>
      <c r="G728" s="651"/>
      <c r="H728" s="651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</row>
    <row r="729" spans="1:20" ht="12" customHeight="1" x14ac:dyDescent="0.2">
      <c r="A729" s="651"/>
      <c r="B729" s="651"/>
      <c r="C729" s="651"/>
      <c r="D729" s="651"/>
      <c r="E729" s="651"/>
      <c r="F729" s="651"/>
      <c r="G729" s="651"/>
      <c r="H729" s="651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</row>
    <row r="730" spans="1:20" ht="12" customHeight="1" x14ac:dyDescent="0.2">
      <c r="A730" s="651"/>
      <c r="B730" s="651"/>
      <c r="C730" s="651"/>
      <c r="D730" s="651"/>
      <c r="E730" s="651"/>
      <c r="F730" s="651"/>
      <c r="G730" s="651"/>
      <c r="H730" s="651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</row>
    <row r="731" spans="1:20" ht="12" customHeight="1" x14ac:dyDescent="0.2">
      <c r="A731" s="651"/>
      <c r="B731" s="651"/>
      <c r="C731" s="651"/>
      <c r="D731" s="651"/>
      <c r="E731" s="651"/>
      <c r="F731" s="651"/>
      <c r="G731" s="651"/>
      <c r="H731" s="651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</row>
    <row r="732" spans="1:20" ht="12" customHeight="1" x14ac:dyDescent="0.2">
      <c r="A732" s="651"/>
      <c r="B732" s="651"/>
      <c r="C732" s="651"/>
      <c r="D732" s="651"/>
      <c r="E732" s="651"/>
      <c r="F732" s="651"/>
      <c r="G732" s="651"/>
      <c r="H732" s="651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</row>
    <row r="733" spans="1:20" ht="12" customHeight="1" x14ac:dyDescent="0.2">
      <c r="A733" s="651"/>
      <c r="B733" s="651"/>
      <c r="C733" s="651"/>
      <c r="D733" s="651"/>
      <c r="E733" s="651"/>
      <c r="F733" s="651"/>
      <c r="G733" s="651"/>
      <c r="H733" s="651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</row>
    <row r="734" spans="1:20" ht="12" customHeight="1" x14ac:dyDescent="0.2">
      <c r="A734" s="651"/>
      <c r="B734" s="651"/>
      <c r="C734" s="651"/>
      <c r="D734" s="651"/>
      <c r="E734" s="651"/>
      <c r="F734" s="651"/>
      <c r="G734" s="651"/>
      <c r="H734" s="651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</row>
    <row r="735" spans="1:20" ht="12" customHeight="1" x14ac:dyDescent="0.2">
      <c r="A735" s="651"/>
      <c r="B735" s="651"/>
      <c r="C735" s="651"/>
      <c r="D735" s="651"/>
      <c r="E735" s="651"/>
      <c r="F735" s="651"/>
      <c r="G735" s="651"/>
      <c r="H735" s="651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</row>
    <row r="736" spans="1:20" ht="12" customHeight="1" x14ac:dyDescent="0.2">
      <c r="A736" s="651"/>
      <c r="B736" s="651"/>
      <c r="C736" s="651"/>
      <c r="D736" s="651"/>
      <c r="E736" s="651"/>
      <c r="F736" s="651"/>
      <c r="G736" s="651"/>
      <c r="H736" s="651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</row>
    <row r="737" spans="1:20" ht="12" customHeight="1" x14ac:dyDescent="0.2">
      <c r="A737" s="651"/>
      <c r="B737" s="651"/>
      <c r="C737" s="651"/>
      <c r="D737" s="651"/>
      <c r="E737" s="651"/>
      <c r="F737" s="651"/>
      <c r="G737" s="651"/>
      <c r="H737" s="651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</row>
    <row r="738" spans="1:20" ht="12" customHeight="1" x14ac:dyDescent="0.2">
      <c r="A738" s="651"/>
      <c r="B738" s="651"/>
      <c r="C738" s="651"/>
      <c r="D738" s="651"/>
      <c r="E738" s="651"/>
      <c r="F738" s="651"/>
      <c r="G738" s="651"/>
      <c r="H738" s="651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</row>
    <row r="739" spans="1:20" ht="12" customHeight="1" x14ac:dyDescent="0.2">
      <c r="A739" s="651"/>
      <c r="B739" s="651"/>
      <c r="C739" s="651"/>
      <c r="D739" s="651"/>
      <c r="E739" s="651"/>
      <c r="F739" s="651"/>
      <c r="G739" s="651"/>
      <c r="H739" s="651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</row>
    <row r="740" spans="1:20" ht="12" customHeight="1" x14ac:dyDescent="0.2">
      <c r="A740" s="651"/>
      <c r="B740" s="651"/>
      <c r="C740" s="651"/>
      <c r="D740" s="651"/>
      <c r="E740" s="651"/>
      <c r="F740" s="651"/>
      <c r="G740" s="651"/>
      <c r="H740" s="651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</row>
    <row r="741" spans="1:20" ht="12" customHeight="1" x14ac:dyDescent="0.2">
      <c r="A741" s="651"/>
      <c r="B741" s="651"/>
      <c r="C741" s="651"/>
      <c r="D741" s="651"/>
      <c r="E741" s="651"/>
      <c r="F741" s="651"/>
      <c r="G741" s="651"/>
      <c r="H741" s="651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</row>
    <row r="742" spans="1:20" ht="12" customHeight="1" x14ac:dyDescent="0.2">
      <c r="A742" s="651"/>
      <c r="B742" s="651"/>
      <c r="C742" s="651"/>
      <c r="D742" s="651"/>
      <c r="E742" s="651"/>
      <c r="F742" s="651"/>
      <c r="G742" s="651"/>
      <c r="H742" s="651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</row>
    <row r="743" spans="1:20" ht="12" customHeight="1" x14ac:dyDescent="0.2">
      <c r="A743" s="651"/>
      <c r="B743" s="651"/>
      <c r="C743" s="651"/>
      <c r="D743" s="651"/>
      <c r="E743" s="651"/>
      <c r="F743" s="651"/>
      <c r="G743" s="651"/>
      <c r="H743" s="651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</row>
    <row r="744" spans="1:20" ht="12" customHeight="1" x14ac:dyDescent="0.2">
      <c r="A744" s="651"/>
      <c r="B744" s="651"/>
      <c r="C744" s="651"/>
      <c r="D744" s="651"/>
      <c r="E744" s="651"/>
      <c r="F744" s="651"/>
      <c r="G744" s="651"/>
      <c r="H744" s="651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</row>
    <row r="745" spans="1:20" ht="12" customHeight="1" x14ac:dyDescent="0.2">
      <c r="A745" s="651"/>
      <c r="B745" s="651"/>
      <c r="C745" s="651"/>
      <c r="D745" s="651"/>
      <c r="E745" s="651"/>
      <c r="F745" s="651"/>
      <c r="G745" s="651"/>
      <c r="H745" s="651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</row>
    <row r="746" spans="1:20" ht="12" customHeight="1" x14ac:dyDescent="0.2">
      <c r="A746" s="651"/>
      <c r="B746" s="651"/>
      <c r="C746" s="651"/>
      <c r="D746" s="651"/>
      <c r="E746" s="651"/>
      <c r="F746" s="651"/>
      <c r="G746" s="651"/>
      <c r="H746" s="651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</row>
    <row r="747" spans="1:20" ht="12" customHeight="1" x14ac:dyDescent="0.2">
      <c r="A747" s="651"/>
      <c r="B747" s="651"/>
      <c r="C747" s="651"/>
      <c r="D747" s="651"/>
      <c r="E747" s="651"/>
      <c r="F747" s="651"/>
      <c r="G747" s="651"/>
      <c r="H747" s="651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</row>
    <row r="748" spans="1:20" ht="12" customHeight="1" x14ac:dyDescent="0.2">
      <c r="A748" s="651"/>
      <c r="B748" s="651"/>
      <c r="C748" s="651"/>
      <c r="D748" s="651"/>
      <c r="E748" s="651"/>
      <c r="F748" s="651"/>
      <c r="G748" s="651"/>
      <c r="H748" s="651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</row>
    <row r="749" spans="1:20" ht="12" customHeight="1" x14ac:dyDescent="0.2">
      <c r="A749" s="651"/>
      <c r="B749" s="651"/>
      <c r="C749" s="651"/>
      <c r="D749" s="651"/>
      <c r="E749" s="651"/>
      <c r="F749" s="651"/>
      <c r="G749" s="651"/>
      <c r="H749" s="651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</row>
    <row r="750" spans="1:20" ht="12" customHeight="1" x14ac:dyDescent="0.2">
      <c r="A750" s="651"/>
      <c r="B750" s="651"/>
      <c r="C750" s="651"/>
      <c r="D750" s="651"/>
      <c r="E750" s="651"/>
      <c r="F750" s="651"/>
      <c r="G750" s="651"/>
      <c r="H750" s="651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</row>
    <row r="751" spans="1:20" ht="12" customHeight="1" x14ac:dyDescent="0.2">
      <c r="A751" s="651"/>
      <c r="B751" s="651"/>
      <c r="C751" s="651"/>
      <c r="D751" s="651"/>
      <c r="E751" s="651"/>
      <c r="F751" s="651"/>
      <c r="G751" s="651"/>
      <c r="H751" s="651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</row>
    <row r="752" spans="1:20" ht="12" customHeight="1" x14ac:dyDescent="0.2">
      <c r="A752" s="651"/>
      <c r="B752" s="651"/>
      <c r="C752" s="651"/>
      <c r="D752" s="651"/>
      <c r="E752" s="651"/>
      <c r="F752" s="651"/>
      <c r="G752" s="651"/>
      <c r="H752" s="651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</row>
    <row r="753" spans="1:20" ht="12" customHeight="1" x14ac:dyDescent="0.2">
      <c r="A753" s="651"/>
      <c r="B753" s="651"/>
      <c r="C753" s="651"/>
      <c r="D753" s="651"/>
      <c r="E753" s="651"/>
      <c r="F753" s="651"/>
      <c r="G753" s="651"/>
      <c r="H753" s="651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</row>
    <row r="754" spans="1:20" ht="12" customHeight="1" x14ac:dyDescent="0.2">
      <c r="A754" s="651"/>
      <c r="B754" s="651"/>
      <c r="C754" s="651"/>
      <c r="D754" s="651"/>
      <c r="E754" s="651"/>
      <c r="F754" s="651"/>
      <c r="G754" s="651"/>
      <c r="H754" s="651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</row>
    <row r="755" spans="1:20" ht="12" customHeight="1" x14ac:dyDescent="0.2">
      <c r="A755" s="651"/>
      <c r="B755" s="651"/>
      <c r="C755" s="651"/>
      <c r="D755" s="651"/>
      <c r="E755" s="651"/>
      <c r="F755" s="651"/>
      <c r="G755" s="651"/>
      <c r="H755" s="651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</row>
    <row r="756" spans="1:20" ht="12" customHeight="1" x14ac:dyDescent="0.2">
      <c r="A756" s="651"/>
      <c r="B756" s="651"/>
      <c r="C756" s="651"/>
      <c r="D756" s="651"/>
      <c r="E756" s="651"/>
      <c r="F756" s="651"/>
      <c r="G756" s="651"/>
      <c r="H756" s="651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</row>
    <row r="757" spans="1:20" ht="12" customHeight="1" x14ac:dyDescent="0.2">
      <c r="A757" s="651"/>
      <c r="B757" s="651"/>
      <c r="C757" s="651"/>
      <c r="D757" s="651"/>
      <c r="E757" s="651"/>
      <c r="F757" s="651"/>
      <c r="G757" s="651"/>
      <c r="H757" s="651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</row>
    <row r="758" spans="1:20" ht="12" customHeight="1" x14ac:dyDescent="0.2">
      <c r="A758" s="651"/>
      <c r="B758" s="651"/>
      <c r="C758" s="651"/>
      <c r="D758" s="651"/>
      <c r="E758" s="651"/>
      <c r="F758" s="651"/>
      <c r="G758" s="651"/>
      <c r="H758" s="651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</row>
    <row r="759" spans="1:20" ht="12" customHeight="1" x14ac:dyDescent="0.2">
      <c r="A759" s="651"/>
      <c r="B759" s="651"/>
      <c r="C759" s="651"/>
      <c r="D759" s="651"/>
      <c r="E759" s="651"/>
      <c r="F759" s="651"/>
      <c r="G759" s="651"/>
      <c r="H759" s="651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</row>
    <row r="760" spans="1:20" ht="12" customHeight="1" x14ac:dyDescent="0.2">
      <c r="A760" s="651"/>
      <c r="B760" s="651"/>
      <c r="C760" s="651"/>
      <c r="D760" s="651"/>
      <c r="E760" s="651"/>
      <c r="F760" s="651"/>
      <c r="G760" s="651"/>
      <c r="H760" s="651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</row>
    <row r="761" spans="1:20" ht="12" customHeight="1" x14ac:dyDescent="0.2">
      <c r="A761" s="651"/>
      <c r="B761" s="651"/>
      <c r="C761" s="651"/>
      <c r="D761" s="651"/>
      <c r="E761" s="651"/>
      <c r="F761" s="651"/>
      <c r="G761" s="651"/>
      <c r="H761" s="651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</row>
    <row r="762" spans="1:20" ht="12" customHeight="1" x14ac:dyDescent="0.2">
      <c r="A762" s="651"/>
      <c r="B762" s="651"/>
      <c r="C762" s="651"/>
      <c r="D762" s="651"/>
      <c r="E762" s="651"/>
      <c r="F762" s="651"/>
      <c r="G762" s="651"/>
      <c r="H762" s="651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</row>
    <row r="763" spans="1:20" ht="12" customHeight="1" x14ac:dyDescent="0.2">
      <c r="A763" s="651"/>
      <c r="B763" s="651"/>
      <c r="C763" s="651"/>
      <c r="D763" s="651"/>
      <c r="E763" s="651"/>
      <c r="F763" s="651"/>
      <c r="G763" s="651"/>
      <c r="H763" s="651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</row>
    <row r="764" spans="1:20" ht="12" customHeight="1" x14ac:dyDescent="0.2">
      <c r="A764" s="651"/>
      <c r="B764" s="651"/>
      <c r="C764" s="651"/>
      <c r="D764" s="651"/>
      <c r="E764" s="651"/>
      <c r="F764" s="651"/>
      <c r="G764" s="651"/>
      <c r="H764" s="651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</row>
    <row r="765" spans="1:20" ht="12" customHeight="1" x14ac:dyDescent="0.2">
      <c r="A765" s="651"/>
      <c r="B765" s="651"/>
      <c r="C765" s="651"/>
      <c r="D765" s="651"/>
      <c r="E765" s="651"/>
      <c r="F765" s="651"/>
      <c r="G765" s="651"/>
      <c r="H765" s="651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</row>
    <row r="766" spans="1:20" ht="12" customHeight="1" x14ac:dyDescent="0.2">
      <c r="A766" s="651"/>
      <c r="B766" s="651"/>
      <c r="C766" s="651"/>
      <c r="D766" s="651"/>
      <c r="E766" s="651"/>
      <c r="F766" s="651"/>
      <c r="G766" s="651"/>
      <c r="H766" s="651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</row>
    <row r="767" spans="1:20" ht="12" customHeight="1" x14ac:dyDescent="0.2">
      <c r="A767" s="651"/>
      <c r="B767" s="651"/>
      <c r="C767" s="651"/>
      <c r="D767" s="651"/>
      <c r="E767" s="651"/>
      <c r="F767" s="651"/>
      <c r="G767" s="651"/>
      <c r="H767" s="651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</row>
    <row r="768" spans="1:20" ht="12" customHeight="1" x14ac:dyDescent="0.2">
      <c r="A768" s="651"/>
      <c r="B768" s="651"/>
      <c r="C768" s="651"/>
      <c r="D768" s="651"/>
      <c r="E768" s="651"/>
      <c r="F768" s="651"/>
      <c r="G768" s="651"/>
      <c r="H768" s="651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</row>
    <row r="769" spans="1:20" ht="12" customHeight="1" x14ac:dyDescent="0.2">
      <c r="A769" s="651"/>
      <c r="B769" s="651"/>
      <c r="C769" s="651"/>
      <c r="D769" s="651"/>
      <c r="E769" s="651"/>
      <c r="F769" s="651"/>
      <c r="G769" s="651"/>
      <c r="H769" s="651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</row>
    <row r="770" spans="1:20" ht="12" customHeight="1" x14ac:dyDescent="0.2">
      <c r="A770" s="651"/>
      <c r="B770" s="651"/>
      <c r="C770" s="651"/>
      <c r="D770" s="651"/>
      <c r="E770" s="651"/>
      <c r="F770" s="651"/>
      <c r="G770" s="651"/>
      <c r="H770" s="651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</row>
    <row r="771" spans="1:20" ht="12" customHeight="1" x14ac:dyDescent="0.2">
      <c r="A771" s="651"/>
      <c r="B771" s="651"/>
      <c r="C771" s="651"/>
      <c r="D771" s="651"/>
      <c r="E771" s="651"/>
      <c r="F771" s="651"/>
      <c r="G771" s="651"/>
      <c r="H771" s="651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</row>
    <row r="772" spans="1:20" ht="12" customHeight="1" x14ac:dyDescent="0.2">
      <c r="A772" s="651"/>
      <c r="B772" s="651"/>
      <c r="C772" s="651"/>
      <c r="D772" s="651"/>
      <c r="E772" s="651"/>
      <c r="F772" s="651"/>
      <c r="G772" s="651"/>
      <c r="H772" s="651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</row>
    <row r="773" spans="1:20" ht="12" customHeight="1" x14ac:dyDescent="0.2">
      <c r="A773" s="651"/>
      <c r="B773" s="651"/>
      <c r="C773" s="651"/>
      <c r="D773" s="651"/>
      <c r="E773" s="651"/>
      <c r="F773" s="651"/>
      <c r="G773" s="651"/>
      <c r="H773" s="651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</row>
    <row r="774" spans="1:20" ht="12" customHeight="1" x14ac:dyDescent="0.2">
      <c r="A774" s="651"/>
      <c r="B774" s="651"/>
      <c r="C774" s="651"/>
      <c r="D774" s="651"/>
      <c r="E774" s="651"/>
      <c r="F774" s="651"/>
      <c r="G774" s="651"/>
      <c r="H774" s="651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</row>
    <row r="775" spans="1:20" ht="12" customHeight="1" x14ac:dyDescent="0.2">
      <c r="A775" s="651"/>
      <c r="B775" s="651"/>
      <c r="C775" s="651"/>
      <c r="D775" s="651"/>
      <c r="E775" s="651"/>
      <c r="F775" s="651"/>
      <c r="G775" s="651"/>
      <c r="H775" s="651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</row>
    <row r="776" spans="1:20" ht="12" customHeight="1" x14ac:dyDescent="0.2">
      <c r="A776" s="651"/>
      <c r="B776" s="651"/>
      <c r="C776" s="651"/>
      <c r="D776" s="651"/>
      <c r="E776" s="651"/>
      <c r="F776" s="651"/>
      <c r="G776" s="651"/>
      <c r="H776" s="651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</row>
    <row r="777" spans="1:20" ht="12" customHeight="1" x14ac:dyDescent="0.2">
      <c r="A777" s="651"/>
      <c r="B777" s="651"/>
      <c r="C777" s="651"/>
      <c r="D777" s="651"/>
      <c r="E777" s="651"/>
      <c r="F777" s="651"/>
      <c r="G777" s="651"/>
      <c r="H777" s="651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</row>
    <row r="778" spans="1:20" ht="12" customHeight="1" x14ac:dyDescent="0.2">
      <c r="A778" s="651"/>
      <c r="B778" s="651"/>
      <c r="C778" s="651"/>
      <c r="D778" s="651"/>
      <c r="E778" s="651"/>
      <c r="F778" s="651"/>
      <c r="G778" s="651"/>
      <c r="H778" s="651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</row>
    <row r="779" spans="1:20" ht="12" customHeight="1" x14ac:dyDescent="0.2">
      <c r="A779" s="651"/>
      <c r="B779" s="651"/>
      <c r="C779" s="651"/>
      <c r="D779" s="651"/>
      <c r="E779" s="651"/>
      <c r="F779" s="651"/>
      <c r="G779" s="651"/>
      <c r="H779" s="651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</row>
    <row r="780" spans="1:20" ht="12" customHeight="1" x14ac:dyDescent="0.2">
      <c r="A780" s="651"/>
      <c r="B780" s="651"/>
      <c r="C780" s="651"/>
      <c r="D780" s="651"/>
      <c r="E780" s="651"/>
      <c r="F780" s="651"/>
      <c r="G780" s="651"/>
      <c r="H780" s="651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</row>
    <row r="781" spans="1:20" ht="12" customHeight="1" x14ac:dyDescent="0.2">
      <c r="A781" s="651"/>
      <c r="B781" s="651"/>
      <c r="C781" s="651"/>
      <c r="D781" s="651"/>
      <c r="E781" s="651"/>
      <c r="F781" s="651"/>
      <c r="G781" s="651"/>
      <c r="H781" s="651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</row>
    <row r="782" spans="1:20" ht="12" customHeight="1" x14ac:dyDescent="0.2">
      <c r="A782" s="651"/>
      <c r="B782" s="651"/>
      <c r="C782" s="651"/>
      <c r="D782" s="651"/>
      <c r="E782" s="651"/>
      <c r="F782" s="651"/>
      <c r="G782" s="651"/>
      <c r="H782" s="651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</row>
    <row r="783" spans="1:20" ht="12" customHeight="1" x14ac:dyDescent="0.2">
      <c r="A783" s="651"/>
      <c r="B783" s="651"/>
      <c r="C783" s="651"/>
      <c r="D783" s="651"/>
      <c r="E783" s="651"/>
      <c r="F783" s="651"/>
      <c r="G783" s="651"/>
      <c r="H783" s="651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</row>
    <row r="784" spans="1:20" ht="12" customHeight="1" x14ac:dyDescent="0.2">
      <c r="A784" s="651"/>
      <c r="B784" s="651"/>
      <c r="C784" s="651"/>
      <c r="D784" s="651"/>
      <c r="E784" s="651"/>
      <c r="F784" s="651"/>
      <c r="G784" s="651"/>
      <c r="H784" s="651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</row>
    <row r="785" spans="1:20" ht="12" customHeight="1" x14ac:dyDescent="0.2">
      <c r="A785" s="651"/>
      <c r="B785" s="651"/>
      <c r="C785" s="651"/>
      <c r="D785" s="651"/>
      <c r="E785" s="651"/>
      <c r="F785" s="651"/>
      <c r="G785" s="651"/>
      <c r="H785" s="651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</row>
    <row r="786" spans="1:20" ht="12" customHeight="1" x14ac:dyDescent="0.2">
      <c r="A786" s="651"/>
      <c r="B786" s="651"/>
      <c r="C786" s="651"/>
      <c r="D786" s="651"/>
      <c r="E786" s="651"/>
      <c r="F786" s="651"/>
      <c r="G786" s="651"/>
      <c r="H786" s="651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</row>
    <row r="787" spans="1:20" ht="12" customHeight="1" x14ac:dyDescent="0.2">
      <c r="A787" s="651"/>
      <c r="B787" s="651"/>
      <c r="C787" s="651"/>
      <c r="D787" s="651"/>
      <c r="E787" s="651"/>
      <c r="F787" s="651"/>
      <c r="G787" s="651"/>
      <c r="H787" s="651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</row>
    <row r="788" spans="1:20" ht="12" customHeight="1" x14ac:dyDescent="0.2">
      <c r="A788" s="651"/>
      <c r="B788" s="651"/>
      <c r="C788" s="651"/>
      <c r="D788" s="651"/>
      <c r="E788" s="651"/>
      <c r="F788" s="651"/>
      <c r="G788" s="651"/>
      <c r="H788" s="651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</row>
    <row r="789" spans="1:20" ht="12" customHeight="1" x14ac:dyDescent="0.2">
      <c r="A789" s="651"/>
      <c r="B789" s="651"/>
      <c r="C789" s="651"/>
      <c r="D789" s="651"/>
      <c r="E789" s="651"/>
      <c r="F789" s="651"/>
      <c r="G789" s="651"/>
      <c r="H789" s="651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</row>
    <row r="790" spans="1:20" ht="12" customHeight="1" x14ac:dyDescent="0.2">
      <c r="A790" s="651"/>
      <c r="B790" s="651"/>
      <c r="C790" s="651"/>
      <c r="D790" s="651"/>
      <c r="E790" s="651"/>
      <c r="F790" s="651"/>
      <c r="G790" s="651"/>
      <c r="H790" s="651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</row>
    <row r="791" spans="1:20" ht="12" customHeight="1" x14ac:dyDescent="0.2">
      <c r="A791" s="651"/>
      <c r="B791" s="651"/>
      <c r="C791" s="651"/>
      <c r="D791" s="651"/>
      <c r="E791" s="651"/>
      <c r="F791" s="651"/>
      <c r="G791" s="651"/>
      <c r="H791" s="651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</row>
    <row r="792" spans="1:20" ht="12" customHeight="1" x14ac:dyDescent="0.2">
      <c r="A792" s="651"/>
      <c r="B792" s="651"/>
      <c r="C792" s="651"/>
      <c r="D792" s="651"/>
      <c r="E792" s="651"/>
      <c r="F792" s="651"/>
      <c r="G792" s="651"/>
      <c r="H792" s="651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</row>
    <row r="793" spans="1:20" ht="12" customHeight="1" x14ac:dyDescent="0.2">
      <c r="A793" s="651"/>
      <c r="B793" s="651"/>
      <c r="C793" s="651"/>
      <c r="D793" s="651"/>
      <c r="E793" s="651"/>
      <c r="F793" s="651"/>
      <c r="G793" s="651"/>
      <c r="H793" s="651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</row>
    <row r="794" spans="1:20" ht="12" customHeight="1" x14ac:dyDescent="0.2">
      <c r="A794" s="651"/>
      <c r="B794" s="651"/>
      <c r="C794" s="651"/>
      <c r="D794" s="651"/>
      <c r="E794" s="651"/>
      <c r="F794" s="651"/>
      <c r="G794" s="651"/>
      <c r="H794" s="651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</row>
    <row r="795" spans="1:20" ht="12" customHeight="1" x14ac:dyDescent="0.2">
      <c r="A795" s="651"/>
      <c r="B795" s="651"/>
      <c r="C795" s="651"/>
      <c r="D795" s="651"/>
      <c r="E795" s="651"/>
      <c r="F795" s="651"/>
      <c r="G795" s="651"/>
      <c r="H795" s="651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</row>
    <row r="796" spans="1:20" ht="12" customHeight="1" x14ac:dyDescent="0.2">
      <c r="A796" s="651"/>
      <c r="B796" s="651"/>
      <c r="C796" s="651"/>
      <c r="D796" s="651"/>
      <c r="E796" s="651"/>
      <c r="F796" s="651"/>
      <c r="G796" s="651"/>
      <c r="H796" s="651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</row>
    <row r="797" spans="1:20" ht="12" customHeight="1" x14ac:dyDescent="0.2">
      <c r="A797" s="651"/>
      <c r="B797" s="651"/>
      <c r="C797" s="651"/>
      <c r="D797" s="651"/>
      <c r="E797" s="651"/>
      <c r="F797" s="651"/>
      <c r="G797" s="651"/>
      <c r="H797" s="651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</row>
    <row r="798" spans="1:20" ht="12" customHeight="1" x14ac:dyDescent="0.2">
      <c r="A798" s="651"/>
      <c r="B798" s="651"/>
      <c r="C798" s="651"/>
      <c r="D798" s="651"/>
      <c r="E798" s="651"/>
      <c r="F798" s="651"/>
      <c r="G798" s="651"/>
      <c r="H798" s="651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</row>
    <row r="799" spans="1:20" ht="12" customHeight="1" x14ac:dyDescent="0.2">
      <c r="A799" s="651"/>
      <c r="B799" s="651"/>
      <c r="C799" s="651"/>
      <c r="D799" s="651"/>
      <c r="E799" s="651"/>
      <c r="F799" s="651"/>
      <c r="G799" s="651"/>
      <c r="H799" s="651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</row>
    <row r="800" spans="1:20" ht="12" customHeight="1" x14ac:dyDescent="0.2">
      <c r="A800" s="651"/>
      <c r="B800" s="651"/>
      <c r="C800" s="651"/>
      <c r="D800" s="651"/>
      <c r="E800" s="651"/>
      <c r="F800" s="651"/>
      <c r="G800" s="651"/>
      <c r="H800" s="651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</row>
    <row r="801" spans="1:20" ht="12" customHeight="1" x14ac:dyDescent="0.2">
      <c r="A801" s="651"/>
      <c r="B801" s="651"/>
      <c r="C801" s="651"/>
      <c r="D801" s="651"/>
      <c r="E801" s="651"/>
      <c r="F801" s="651"/>
      <c r="G801" s="651"/>
      <c r="H801" s="651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</row>
    <row r="802" spans="1:20" ht="12" customHeight="1" x14ac:dyDescent="0.2">
      <c r="A802" s="651"/>
      <c r="B802" s="651"/>
      <c r="C802" s="651"/>
      <c r="D802" s="651"/>
      <c r="E802" s="651"/>
      <c r="F802" s="651"/>
      <c r="G802" s="651"/>
      <c r="H802" s="651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</row>
    <row r="803" spans="1:20" ht="12" customHeight="1" x14ac:dyDescent="0.2">
      <c r="A803" s="651"/>
      <c r="B803" s="651"/>
      <c r="C803" s="651"/>
      <c r="D803" s="651"/>
      <c r="E803" s="651"/>
      <c r="F803" s="651"/>
      <c r="G803" s="651"/>
      <c r="H803" s="651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</row>
    <row r="804" spans="1:20" ht="12" customHeight="1" x14ac:dyDescent="0.2">
      <c r="A804" s="651"/>
      <c r="B804" s="651"/>
      <c r="C804" s="651"/>
      <c r="D804" s="651"/>
      <c r="E804" s="651"/>
      <c r="F804" s="651"/>
      <c r="G804" s="651"/>
      <c r="H804" s="651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</row>
    <row r="805" spans="1:20" ht="12" customHeight="1" x14ac:dyDescent="0.2">
      <c r="A805" s="651"/>
      <c r="B805" s="651"/>
      <c r="C805" s="651"/>
      <c r="D805" s="651"/>
      <c r="E805" s="651"/>
      <c r="F805" s="651"/>
      <c r="G805" s="651"/>
      <c r="H805" s="651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</row>
    <row r="806" spans="1:20" ht="12" customHeight="1" x14ac:dyDescent="0.2">
      <c r="A806" s="651"/>
      <c r="B806" s="651"/>
      <c r="C806" s="651"/>
      <c r="D806" s="651"/>
      <c r="E806" s="651"/>
      <c r="F806" s="651"/>
      <c r="G806" s="651"/>
      <c r="H806" s="651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</row>
    <row r="807" spans="1:20" ht="12" customHeight="1" x14ac:dyDescent="0.2">
      <c r="A807" s="651"/>
      <c r="B807" s="651"/>
      <c r="C807" s="651"/>
      <c r="D807" s="651"/>
      <c r="E807" s="651"/>
      <c r="F807" s="651"/>
      <c r="G807" s="651"/>
      <c r="H807" s="651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</row>
    <row r="808" spans="1:20" ht="12" customHeight="1" x14ac:dyDescent="0.2">
      <c r="A808" s="651"/>
      <c r="B808" s="651"/>
      <c r="C808" s="651"/>
      <c r="D808" s="651"/>
      <c r="E808" s="651"/>
      <c r="F808" s="651"/>
      <c r="G808" s="651"/>
      <c r="H808" s="651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</row>
    <row r="809" spans="1:20" ht="12" customHeight="1" x14ac:dyDescent="0.2">
      <c r="A809" s="651"/>
      <c r="B809" s="651"/>
      <c r="C809" s="651"/>
      <c r="D809" s="651"/>
      <c r="E809" s="651"/>
      <c r="F809" s="651"/>
      <c r="G809" s="651"/>
      <c r="H809" s="651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</row>
    <row r="810" spans="1:20" ht="12" customHeight="1" x14ac:dyDescent="0.2">
      <c r="A810" s="651"/>
      <c r="B810" s="651"/>
      <c r="C810" s="651"/>
      <c r="D810" s="651"/>
      <c r="E810" s="651"/>
      <c r="F810" s="651"/>
      <c r="G810" s="651"/>
      <c r="H810" s="651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</row>
    <row r="811" spans="1:20" ht="12" customHeight="1" x14ac:dyDescent="0.2">
      <c r="A811" s="651"/>
      <c r="B811" s="651"/>
      <c r="C811" s="651"/>
      <c r="D811" s="651"/>
      <c r="E811" s="651"/>
      <c r="F811" s="651"/>
      <c r="G811" s="651"/>
      <c r="H811" s="651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</row>
    <row r="812" spans="1:20" ht="12" customHeight="1" x14ac:dyDescent="0.2">
      <c r="A812" s="651"/>
      <c r="B812" s="651"/>
      <c r="C812" s="651"/>
      <c r="D812" s="651"/>
      <c r="E812" s="651"/>
      <c r="F812" s="651"/>
      <c r="G812" s="651"/>
      <c r="H812" s="651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</row>
    <row r="813" spans="1:20" ht="12" customHeight="1" x14ac:dyDescent="0.2">
      <c r="A813" s="651"/>
      <c r="B813" s="651"/>
      <c r="C813" s="651"/>
      <c r="D813" s="651"/>
      <c r="E813" s="651"/>
      <c r="F813" s="651"/>
      <c r="G813" s="651"/>
      <c r="H813" s="651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</row>
    <row r="814" spans="1:20" ht="12" customHeight="1" x14ac:dyDescent="0.2">
      <c r="A814" s="651"/>
      <c r="B814" s="651"/>
      <c r="C814" s="651"/>
      <c r="D814" s="651"/>
      <c r="E814" s="651"/>
      <c r="F814" s="651"/>
      <c r="G814" s="651"/>
      <c r="H814" s="651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</row>
    <row r="815" spans="1:20" ht="12" customHeight="1" x14ac:dyDescent="0.2">
      <c r="A815" s="651"/>
      <c r="B815" s="651"/>
      <c r="C815" s="651"/>
      <c r="D815" s="651"/>
      <c r="E815" s="651"/>
      <c r="F815" s="651"/>
      <c r="G815" s="651"/>
      <c r="H815" s="651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</row>
    <row r="816" spans="1:20" ht="12" customHeight="1" x14ac:dyDescent="0.2">
      <c r="A816" s="651"/>
      <c r="B816" s="651"/>
      <c r="C816" s="651"/>
      <c r="D816" s="651"/>
      <c r="E816" s="651"/>
      <c r="F816" s="651"/>
      <c r="G816" s="651"/>
      <c r="H816" s="651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</row>
    <row r="817" spans="1:20" ht="12" customHeight="1" x14ac:dyDescent="0.2">
      <c r="A817" s="651"/>
      <c r="B817" s="651"/>
      <c r="C817" s="651"/>
      <c r="D817" s="651"/>
      <c r="E817" s="651"/>
      <c r="F817" s="651"/>
      <c r="G817" s="651"/>
      <c r="H817" s="651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</row>
    <row r="818" spans="1:20" ht="12" customHeight="1" x14ac:dyDescent="0.2">
      <c r="A818" s="651"/>
      <c r="B818" s="651"/>
      <c r="C818" s="651"/>
      <c r="D818" s="651"/>
      <c r="E818" s="651"/>
      <c r="F818" s="651"/>
      <c r="G818" s="651"/>
      <c r="H818" s="651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</row>
    <row r="819" spans="1:20" ht="12" customHeight="1" x14ac:dyDescent="0.2">
      <c r="A819" s="651"/>
      <c r="B819" s="651"/>
      <c r="C819" s="651"/>
      <c r="D819" s="651"/>
      <c r="E819" s="651"/>
      <c r="F819" s="651"/>
      <c r="G819" s="651"/>
      <c r="H819" s="651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</row>
    <row r="820" spans="1:20" ht="12" customHeight="1" x14ac:dyDescent="0.2">
      <c r="A820" s="651"/>
      <c r="B820" s="651"/>
      <c r="C820" s="651"/>
      <c r="D820" s="651"/>
      <c r="E820" s="651"/>
      <c r="F820" s="651"/>
      <c r="G820" s="651"/>
      <c r="H820" s="651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</row>
    <row r="821" spans="1:20" ht="12" customHeight="1" x14ac:dyDescent="0.2">
      <c r="A821" s="651"/>
      <c r="B821" s="651"/>
      <c r="C821" s="651"/>
      <c r="D821" s="651"/>
      <c r="E821" s="651"/>
      <c r="F821" s="651"/>
      <c r="G821" s="651"/>
      <c r="H821" s="651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</row>
    <row r="822" spans="1:20" ht="12" customHeight="1" x14ac:dyDescent="0.2">
      <c r="A822" s="651"/>
      <c r="B822" s="651"/>
      <c r="C822" s="651"/>
      <c r="D822" s="651"/>
      <c r="E822" s="651"/>
      <c r="F822" s="651"/>
      <c r="G822" s="651"/>
      <c r="H822" s="651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</row>
    <row r="823" spans="1:20" ht="12" customHeight="1" x14ac:dyDescent="0.2">
      <c r="A823" s="651"/>
      <c r="B823" s="651"/>
      <c r="C823" s="651"/>
      <c r="D823" s="651"/>
      <c r="E823" s="651"/>
      <c r="F823" s="651"/>
      <c r="G823" s="651"/>
      <c r="H823" s="651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</row>
    <row r="824" spans="1:20" ht="12" customHeight="1" x14ac:dyDescent="0.2">
      <c r="A824" s="651"/>
      <c r="B824" s="651"/>
      <c r="C824" s="651"/>
      <c r="D824" s="651"/>
      <c r="E824" s="651"/>
      <c r="F824" s="651"/>
      <c r="G824" s="651"/>
      <c r="H824" s="651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</row>
    <row r="825" spans="1:20" ht="12" customHeight="1" x14ac:dyDescent="0.2">
      <c r="A825" s="651"/>
      <c r="B825" s="651"/>
      <c r="C825" s="651"/>
      <c r="D825" s="651"/>
      <c r="E825" s="651"/>
      <c r="F825" s="651"/>
      <c r="G825" s="651"/>
      <c r="H825" s="651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</row>
    <row r="826" spans="1:20" ht="12" customHeight="1" x14ac:dyDescent="0.2">
      <c r="A826" s="651"/>
      <c r="B826" s="651"/>
      <c r="C826" s="651"/>
      <c r="D826" s="651"/>
      <c r="E826" s="651"/>
      <c r="F826" s="651"/>
      <c r="G826" s="651"/>
      <c r="H826" s="651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</row>
    <row r="827" spans="1:20" ht="12" customHeight="1" x14ac:dyDescent="0.2">
      <c r="A827" s="651"/>
      <c r="B827" s="651"/>
      <c r="C827" s="651"/>
      <c r="D827" s="651"/>
      <c r="E827" s="651"/>
      <c r="F827" s="651"/>
      <c r="G827" s="651"/>
      <c r="H827" s="651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</row>
    <row r="828" spans="1:20" ht="12" customHeight="1" x14ac:dyDescent="0.2">
      <c r="A828" s="651"/>
      <c r="B828" s="651"/>
      <c r="C828" s="651"/>
      <c r="D828" s="651"/>
      <c r="E828" s="651"/>
      <c r="F828" s="651"/>
      <c r="G828" s="651"/>
      <c r="H828" s="651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</row>
    <row r="829" spans="1:20" ht="12" customHeight="1" x14ac:dyDescent="0.2">
      <c r="A829" s="651"/>
      <c r="B829" s="651"/>
      <c r="C829" s="651"/>
      <c r="D829" s="651"/>
      <c r="E829" s="651"/>
      <c r="F829" s="651"/>
      <c r="G829" s="651"/>
      <c r="H829" s="651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</row>
    <row r="830" spans="1:20" ht="12" customHeight="1" x14ac:dyDescent="0.2">
      <c r="A830" s="651"/>
      <c r="B830" s="651"/>
      <c r="C830" s="651"/>
      <c r="D830" s="651"/>
      <c r="E830" s="651"/>
      <c r="F830" s="651"/>
      <c r="G830" s="651"/>
      <c r="H830" s="651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</row>
    <row r="831" spans="1:20" ht="12" customHeight="1" x14ac:dyDescent="0.2">
      <c r="A831" s="651"/>
      <c r="B831" s="651"/>
      <c r="C831" s="651"/>
      <c r="D831" s="651"/>
      <c r="E831" s="651"/>
      <c r="F831" s="651"/>
      <c r="G831" s="651"/>
      <c r="H831" s="651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</row>
    <row r="832" spans="1:20" ht="12" customHeight="1" x14ac:dyDescent="0.2">
      <c r="A832" s="651"/>
      <c r="B832" s="651"/>
      <c r="C832" s="651"/>
      <c r="D832" s="651"/>
      <c r="E832" s="651"/>
      <c r="F832" s="651"/>
      <c r="G832" s="651"/>
      <c r="H832" s="651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</row>
    <row r="833" spans="1:20" ht="12" customHeight="1" x14ac:dyDescent="0.2">
      <c r="A833" s="651"/>
      <c r="B833" s="651"/>
      <c r="C833" s="651"/>
      <c r="D833" s="651"/>
      <c r="E833" s="651"/>
      <c r="F833" s="651"/>
      <c r="G833" s="651"/>
      <c r="H833" s="651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</row>
    <row r="834" spans="1:20" ht="12" customHeight="1" x14ac:dyDescent="0.2">
      <c r="A834" s="651"/>
      <c r="B834" s="651"/>
      <c r="C834" s="651"/>
      <c r="D834" s="651"/>
      <c r="E834" s="651"/>
      <c r="F834" s="651"/>
      <c r="G834" s="651"/>
      <c r="H834" s="651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</row>
    <row r="835" spans="1:20" ht="12" customHeight="1" x14ac:dyDescent="0.2">
      <c r="A835" s="651"/>
      <c r="B835" s="651"/>
      <c r="C835" s="651"/>
      <c r="D835" s="651"/>
      <c r="E835" s="651"/>
      <c r="F835" s="651"/>
      <c r="G835" s="651"/>
      <c r="H835" s="651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</row>
    <row r="836" spans="1:20" ht="12" customHeight="1" x14ac:dyDescent="0.2">
      <c r="A836" s="651"/>
      <c r="B836" s="651"/>
      <c r="C836" s="651"/>
      <c r="D836" s="651"/>
      <c r="E836" s="651"/>
      <c r="F836" s="651"/>
      <c r="G836" s="651"/>
      <c r="H836" s="651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</row>
    <row r="837" spans="1:20" ht="12" customHeight="1" x14ac:dyDescent="0.2">
      <c r="A837" s="651"/>
      <c r="B837" s="651"/>
      <c r="C837" s="651"/>
      <c r="D837" s="651"/>
      <c r="E837" s="651"/>
      <c r="F837" s="651"/>
      <c r="G837" s="651"/>
      <c r="H837" s="651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</row>
    <row r="838" spans="1:20" ht="12" customHeight="1" x14ac:dyDescent="0.2">
      <c r="A838" s="651"/>
      <c r="B838" s="651"/>
      <c r="C838" s="651"/>
      <c r="D838" s="651"/>
      <c r="E838" s="651"/>
      <c r="F838" s="651"/>
      <c r="G838" s="651"/>
      <c r="H838" s="651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</row>
    <row r="839" spans="1:20" ht="12" customHeight="1" x14ac:dyDescent="0.2">
      <c r="A839" s="651"/>
      <c r="B839" s="651"/>
      <c r="C839" s="651"/>
      <c r="D839" s="651"/>
      <c r="E839" s="651"/>
      <c r="F839" s="651"/>
      <c r="G839" s="651"/>
      <c r="H839" s="651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</row>
    <row r="840" spans="1:20" ht="12" customHeight="1" x14ac:dyDescent="0.2">
      <c r="A840" s="651"/>
      <c r="B840" s="651"/>
      <c r="C840" s="651"/>
      <c r="D840" s="651"/>
      <c r="E840" s="651"/>
      <c r="F840" s="651"/>
      <c r="G840" s="651"/>
      <c r="H840" s="651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</row>
    <row r="841" spans="1:20" ht="12" customHeight="1" x14ac:dyDescent="0.2">
      <c r="A841" s="651"/>
      <c r="B841" s="651"/>
      <c r="C841" s="651"/>
      <c r="D841" s="651"/>
      <c r="E841" s="651"/>
      <c r="F841" s="651"/>
      <c r="G841" s="651"/>
      <c r="H841" s="651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</row>
    <row r="842" spans="1:20" ht="12" customHeight="1" x14ac:dyDescent="0.2">
      <c r="A842" s="651"/>
      <c r="B842" s="651"/>
      <c r="C842" s="651"/>
      <c r="D842" s="651"/>
      <c r="E842" s="651"/>
      <c r="F842" s="651"/>
      <c r="G842" s="651"/>
      <c r="H842" s="651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</row>
    <row r="843" spans="1:20" ht="12" customHeight="1" x14ac:dyDescent="0.2">
      <c r="A843" s="651"/>
      <c r="B843" s="651"/>
      <c r="C843" s="651"/>
      <c r="D843" s="651"/>
      <c r="E843" s="651"/>
      <c r="F843" s="651"/>
      <c r="G843" s="651"/>
      <c r="H843" s="651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</row>
    <row r="844" spans="1:20" ht="12" customHeight="1" x14ac:dyDescent="0.2">
      <c r="A844" s="651"/>
      <c r="B844" s="651"/>
      <c r="C844" s="651"/>
      <c r="D844" s="651"/>
      <c r="E844" s="651"/>
      <c r="F844" s="651"/>
      <c r="G844" s="651"/>
      <c r="H844" s="651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</row>
    <row r="845" spans="1:20" ht="12" customHeight="1" x14ac:dyDescent="0.2">
      <c r="A845" s="651"/>
      <c r="B845" s="651"/>
      <c r="C845" s="651"/>
      <c r="D845" s="651"/>
      <c r="E845" s="651"/>
      <c r="F845" s="651"/>
      <c r="G845" s="651"/>
      <c r="H845" s="651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</row>
    <row r="846" spans="1:20" ht="12" customHeight="1" x14ac:dyDescent="0.2">
      <c r="A846" s="651"/>
      <c r="B846" s="651"/>
      <c r="C846" s="651"/>
      <c r="D846" s="651"/>
      <c r="E846" s="651"/>
      <c r="F846" s="651"/>
      <c r="G846" s="651"/>
      <c r="H846" s="651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</row>
    <row r="847" spans="1:20" ht="12" customHeight="1" x14ac:dyDescent="0.2">
      <c r="A847" s="651"/>
      <c r="B847" s="651"/>
      <c r="C847" s="651"/>
      <c r="D847" s="651"/>
      <c r="E847" s="651"/>
      <c r="F847" s="651"/>
      <c r="G847" s="651"/>
      <c r="H847" s="651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</row>
    <row r="848" spans="1:20" ht="12" customHeight="1" x14ac:dyDescent="0.2">
      <c r="A848" s="651"/>
      <c r="B848" s="651"/>
      <c r="C848" s="651"/>
      <c r="D848" s="651"/>
      <c r="E848" s="651"/>
      <c r="F848" s="651"/>
      <c r="G848" s="651"/>
      <c r="H848" s="651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</row>
    <row r="849" spans="1:20" ht="12" customHeight="1" x14ac:dyDescent="0.2">
      <c r="A849" s="651"/>
      <c r="B849" s="651"/>
      <c r="C849" s="651"/>
      <c r="D849" s="651"/>
      <c r="E849" s="651"/>
      <c r="F849" s="651"/>
      <c r="G849" s="651"/>
      <c r="H849" s="651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</row>
    <row r="850" spans="1:20" ht="12" customHeight="1" x14ac:dyDescent="0.2">
      <c r="A850" s="651"/>
      <c r="B850" s="651"/>
      <c r="C850" s="651"/>
      <c r="D850" s="651"/>
      <c r="E850" s="651"/>
      <c r="F850" s="651"/>
      <c r="G850" s="651"/>
      <c r="H850" s="651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</row>
    <row r="851" spans="1:20" ht="12" customHeight="1" x14ac:dyDescent="0.2">
      <c r="A851" s="651"/>
      <c r="B851" s="651"/>
      <c r="C851" s="651"/>
      <c r="D851" s="651"/>
      <c r="E851" s="651"/>
      <c r="F851" s="651"/>
      <c r="G851" s="651"/>
      <c r="H851" s="651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</row>
    <row r="852" spans="1:20" ht="12" customHeight="1" x14ac:dyDescent="0.2">
      <c r="A852" s="651"/>
      <c r="B852" s="651"/>
      <c r="C852" s="651"/>
      <c r="D852" s="651"/>
      <c r="E852" s="651"/>
      <c r="F852" s="651"/>
      <c r="G852" s="651"/>
      <c r="H852" s="651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</row>
    <row r="853" spans="1:20" ht="12" customHeight="1" x14ac:dyDescent="0.2">
      <c r="A853" s="651"/>
      <c r="B853" s="651"/>
      <c r="C853" s="651"/>
      <c r="D853" s="651"/>
      <c r="E853" s="651"/>
      <c r="F853" s="651"/>
      <c r="G853" s="651"/>
      <c r="H853" s="651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</row>
    <row r="854" spans="1:20" ht="12" customHeight="1" x14ac:dyDescent="0.2">
      <c r="A854" s="651"/>
      <c r="B854" s="651"/>
      <c r="C854" s="651"/>
      <c r="D854" s="651"/>
      <c r="E854" s="651"/>
      <c r="F854" s="651"/>
      <c r="G854" s="651"/>
      <c r="H854" s="651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</row>
    <row r="855" spans="1:20" ht="12" customHeight="1" x14ac:dyDescent="0.2">
      <c r="A855" s="651"/>
      <c r="B855" s="651"/>
      <c r="C855" s="651"/>
      <c r="D855" s="651"/>
      <c r="E855" s="651"/>
      <c r="F855" s="651"/>
      <c r="G855" s="651"/>
      <c r="H855" s="651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</row>
    <row r="856" spans="1:20" ht="12" customHeight="1" x14ac:dyDescent="0.2">
      <c r="A856" s="651"/>
      <c r="B856" s="651"/>
      <c r="C856" s="651"/>
      <c r="D856" s="651"/>
      <c r="E856" s="651"/>
      <c r="F856" s="651"/>
      <c r="G856" s="651"/>
      <c r="H856" s="651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</row>
    <row r="857" spans="1:20" ht="12" customHeight="1" x14ac:dyDescent="0.2">
      <c r="A857" s="651"/>
      <c r="B857" s="651"/>
      <c r="C857" s="651"/>
      <c r="D857" s="651"/>
      <c r="E857" s="651"/>
      <c r="F857" s="651"/>
      <c r="G857" s="651"/>
      <c r="H857" s="651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</row>
    <row r="858" spans="1:20" ht="12" customHeight="1" x14ac:dyDescent="0.2">
      <c r="A858" s="651"/>
      <c r="B858" s="651"/>
      <c r="C858" s="651"/>
      <c r="D858" s="651"/>
      <c r="E858" s="651"/>
      <c r="F858" s="651"/>
      <c r="G858" s="651"/>
      <c r="H858" s="651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</row>
    <row r="859" spans="1:20" ht="12" customHeight="1" x14ac:dyDescent="0.2">
      <c r="A859" s="651"/>
      <c r="B859" s="651"/>
      <c r="C859" s="651"/>
      <c r="D859" s="651"/>
      <c r="E859" s="651"/>
      <c r="F859" s="651"/>
      <c r="G859" s="651"/>
      <c r="H859" s="651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</row>
    <row r="860" spans="1:20" ht="12" customHeight="1" x14ac:dyDescent="0.2">
      <c r="A860" s="651"/>
      <c r="B860" s="651"/>
      <c r="C860" s="651"/>
      <c r="D860" s="651"/>
      <c r="E860" s="651"/>
      <c r="F860" s="651"/>
      <c r="G860" s="651"/>
      <c r="H860" s="651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</row>
    <row r="861" spans="1:20" ht="12" customHeight="1" x14ac:dyDescent="0.2">
      <c r="A861" s="651"/>
      <c r="B861" s="651"/>
      <c r="C861" s="651"/>
      <c r="D861" s="651"/>
      <c r="E861" s="651"/>
      <c r="F861" s="651"/>
      <c r="G861" s="651"/>
      <c r="H861" s="651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</row>
    <row r="862" spans="1:20" ht="12" customHeight="1" x14ac:dyDescent="0.2">
      <c r="A862" s="651"/>
      <c r="B862" s="651"/>
      <c r="C862" s="651"/>
      <c r="D862" s="651"/>
      <c r="E862" s="651"/>
      <c r="F862" s="651"/>
      <c r="G862" s="651"/>
      <c r="H862" s="651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</row>
    <row r="863" spans="1:20" ht="12" customHeight="1" x14ac:dyDescent="0.2">
      <c r="A863" s="651"/>
      <c r="B863" s="651"/>
      <c r="C863" s="651"/>
      <c r="D863" s="651"/>
      <c r="E863" s="651"/>
      <c r="F863" s="651"/>
      <c r="G863" s="651"/>
      <c r="H863" s="651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</row>
    <row r="864" spans="1:20" ht="12" customHeight="1" x14ac:dyDescent="0.2">
      <c r="A864" s="651"/>
      <c r="B864" s="651"/>
      <c r="C864" s="651"/>
      <c r="D864" s="651"/>
      <c r="E864" s="651"/>
      <c r="F864" s="651"/>
      <c r="G864" s="651"/>
      <c r="H864" s="651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</row>
    <row r="865" spans="1:20" ht="12" customHeight="1" x14ac:dyDescent="0.2">
      <c r="A865" s="651"/>
      <c r="B865" s="651"/>
      <c r="C865" s="651"/>
      <c r="D865" s="651"/>
      <c r="E865" s="651"/>
      <c r="F865" s="651"/>
      <c r="G865" s="651"/>
      <c r="H865" s="651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</row>
    <row r="866" spans="1:20" ht="12" customHeight="1" x14ac:dyDescent="0.2">
      <c r="A866" s="651"/>
      <c r="B866" s="651"/>
      <c r="C866" s="651"/>
      <c r="D866" s="651"/>
      <c r="E866" s="651"/>
      <c r="F866" s="651"/>
      <c r="G866" s="651"/>
      <c r="H866" s="651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</row>
    <row r="867" spans="1:20" ht="12" customHeight="1" x14ac:dyDescent="0.2">
      <c r="A867" s="651"/>
      <c r="B867" s="651"/>
      <c r="C867" s="651"/>
      <c r="D867" s="651"/>
      <c r="E867" s="651"/>
      <c r="F867" s="651"/>
      <c r="G867" s="651"/>
      <c r="H867" s="651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</row>
    <row r="868" spans="1:20" ht="12" customHeight="1" x14ac:dyDescent="0.2">
      <c r="A868" s="651"/>
      <c r="B868" s="651"/>
      <c r="C868" s="651"/>
      <c r="D868" s="651"/>
      <c r="E868" s="651"/>
      <c r="F868" s="651"/>
      <c r="G868" s="651"/>
      <c r="H868" s="651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</row>
    <row r="869" spans="1:20" ht="12" customHeight="1" x14ac:dyDescent="0.2">
      <c r="A869" s="651"/>
      <c r="B869" s="651"/>
      <c r="C869" s="651"/>
      <c r="D869" s="651"/>
      <c r="E869" s="651"/>
      <c r="F869" s="651"/>
      <c r="G869" s="651"/>
      <c r="H869" s="651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</row>
    <row r="870" spans="1:20" ht="12" customHeight="1" x14ac:dyDescent="0.2">
      <c r="A870" s="651"/>
      <c r="B870" s="651"/>
      <c r="C870" s="651"/>
      <c r="D870" s="651"/>
      <c r="E870" s="651"/>
      <c r="F870" s="651"/>
      <c r="G870" s="651"/>
      <c r="H870" s="651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</row>
    <row r="871" spans="1:20" ht="12" customHeight="1" x14ac:dyDescent="0.2">
      <c r="A871" s="651"/>
      <c r="B871" s="651"/>
      <c r="C871" s="651"/>
      <c r="D871" s="651"/>
      <c r="E871" s="651"/>
      <c r="F871" s="651"/>
      <c r="G871" s="651"/>
      <c r="H871" s="651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</row>
    <row r="872" spans="1:20" ht="12" customHeight="1" x14ac:dyDescent="0.2">
      <c r="A872" s="651"/>
      <c r="B872" s="651"/>
      <c r="C872" s="651"/>
      <c r="D872" s="651"/>
      <c r="E872" s="651"/>
      <c r="F872" s="651"/>
      <c r="G872" s="651"/>
      <c r="H872" s="651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</row>
    <row r="873" spans="1:20" ht="12" customHeight="1" x14ac:dyDescent="0.2">
      <c r="A873" s="651"/>
      <c r="B873" s="651"/>
      <c r="C873" s="651"/>
      <c r="D873" s="651"/>
      <c r="E873" s="651"/>
      <c r="F873" s="651"/>
      <c r="G873" s="651"/>
      <c r="H873" s="651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</row>
    <row r="874" spans="1:20" ht="12" customHeight="1" x14ac:dyDescent="0.2">
      <c r="A874" s="651"/>
      <c r="B874" s="651"/>
      <c r="C874" s="651"/>
      <c r="D874" s="651"/>
      <c r="E874" s="651"/>
      <c r="F874" s="651"/>
      <c r="G874" s="651"/>
      <c r="H874" s="651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</row>
    <row r="875" spans="1:20" ht="12" customHeight="1" x14ac:dyDescent="0.2">
      <c r="A875" s="651"/>
      <c r="B875" s="651"/>
      <c r="C875" s="651"/>
      <c r="D875" s="651"/>
      <c r="E875" s="651"/>
      <c r="F875" s="651"/>
      <c r="G875" s="651"/>
      <c r="H875" s="651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</row>
    <row r="876" spans="1:20" ht="12" customHeight="1" x14ac:dyDescent="0.2">
      <c r="A876" s="651"/>
      <c r="B876" s="651"/>
      <c r="C876" s="651"/>
      <c r="D876" s="651"/>
      <c r="E876" s="651"/>
      <c r="F876" s="651"/>
      <c r="G876" s="651"/>
      <c r="H876" s="651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</row>
    <row r="877" spans="1:20" ht="12" customHeight="1" x14ac:dyDescent="0.2">
      <c r="A877" s="651"/>
      <c r="B877" s="651"/>
      <c r="C877" s="651"/>
      <c r="D877" s="651"/>
      <c r="E877" s="651"/>
      <c r="F877" s="651"/>
      <c r="G877" s="651"/>
      <c r="H877" s="651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</row>
    <row r="878" spans="1:20" ht="12" customHeight="1" x14ac:dyDescent="0.2">
      <c r="A878" s="651"/>
      <c r="B878" s="651"/>
      <c r="C878" s="651"/>
      <c r="D878" s="651"/>
      <c r="E878" s="651"/>
      <c r="F878" s="651"/>
      <c r="G878" s="651"/>
      <c r="H878" s="651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</row>
    <row r="879" spans="1:20" ht="12" customHeight="1" x14ac:dyDescent="0.2">
      <c r="A879" s="651"/>
      <c r="B879" s="651"/>
      <c r="C879" s="651"/>
      <c r="D879" s="651"/>
      <c r="E879" s="651"/>
      <c r="F879" s="651"/>
      <c r="G879" s="651"/>
      <c r="H879" s="651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</row>
    <row r="880" spans="1:20" ht="12" customHeight="1" x14ac:dyDescent="0.2">
      <c r="A880" s="651"/>
      <c r="B880" s="651"/>
      <c r="C880" s="651"/>
      <c r="D880" s="651"/>
      <c r="E880" s="651"/>
      <c r="F880" s="651"/>
      <c r="G880" s="651"/>
      <c r="H880" s="651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</row>
    <row r="881" spans="1:20" ht="12" customHeight="1" x14ac:dyDescent="0.2">
      <c r="A881" s="651"/>
      <c r="B881" s="651"/>
      <c r="C881" s="651"/>
      <c r="D881" s="651"/>
      <c r="E881" s="651"/>
      <c r="F881" s="651"/>
      <c r="G881" s="651"/>
      <c r="H881" s="651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</row>
    <row r="882" spans="1:20" ht="12" customHeight="1" x14ac:dyDescent="0.2">
      <c r="A882" s="651"/>
      <c r="B882" s="651"/>
      <c r="C882" s="651"/>
      <c r="D882" s="651"/>
      <c r="E882" s="651"/>
      <c r="F882" s="651"/>
      <c r="G882" s="651"/>
      <c r="H882" s="651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</row>
    <row r="883" spans="1:20" ht="12" customHeight="1" x14ac:dyDescent="0.2">
      <c r="A883" s="651"/>
      <c r="B883" s="651"/>
      <c r="C883" s="651"/>
      <c r="D883" s="651"/>
      <c r="E883" s="651"/>
      <c r="F883" s="651"/>
      <c r="G883" s="651"/>
      <c r="H883" s="651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</row>
    <row r="884" spans="1:20" ht="12" customHeight="1" x14ac:dyDescent="0.2">
      <c r="A884" s="651"/>
      <c r="B884" s="651"/>
      <c r="C884" s="651"/>
      <c r="D884" s="651"/>
      <c r="E884" s="651"/>
      <c r="F884" s="651"/>
      <c r="G884" s="651"/>
      <c r="H884" s="651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</row>
    <row r="885" spans="1:20" ht="12" customHeight="1" x14ac:dyDescent="0.2">
      <c r="A885" s="651"/>
      <c r="B885" s="651"/>
      <c r="C885" s="651"/>
      <c r="D885" s="651"/>
      <c r="E885" s="651"/>
      <c r="F885" s="651"/>
      <c r="G885" s="651"/>
      <c r="H885" s="651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</row>
    <row r="886" spans="1:20" ht="12" customHeight="1" x14ac:dyDescent="0.2">
      <c r="A886" s="651"/>
      <c r="B886" s="651"/>
      <c r="C886" s="651"/>
      <c r="D886" s="651"/>
      <c r="E886" s="651"/>
      <c r="F886" s="651"/>
      <c r="G886" s="651"/>
      <c r="H886" s="651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</row>
    <row r="887" spans="1:20" ht="12" customHeight="1" x14ac:dyDescent="0.2">
      <c r="A887" s="651"/>
      <c r="B887" s="651"/>
      <c r="C887" s="651"/>
      <c r="D887" s="651"/>
      <c r="E887" s="651"/>
      <c r="F887" s="651"/>
      <c r="G887" s="651"/>
      <c r="H887" s="651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</row>
    <row r="888" spans="1:20" ht="12" customHeight="1" x14ac:dyDescent="0.2">
      <c r="A888" s="651"/>
      <c r="B888" s="651"/>
      <c r="C888" s="651"/>
      <c r="D888" s="651"/>
      <c r="E888" s="651"/>
      <c r="F888" s="651"/>
      <c r="G888" s="651"/>
      <c r="H888" s="651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</row>
    <row r="889" spans="1:20" ht="12" customHeight="1" x14ac:dyDescent="0.2">
      <c r="A889" s="651"/>
      <c r="B889" s="651"/>
      <c r="C889" s="651"/>
      <c r="D889" s="651"/>
      <c r="E889" s="651"/>
      <c r="F889" s="651"/>
      <c r="G889" s="651"/>
      <c r="H889" s="651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</row>
    <row r="890" spans="1:20" ht="12" customHeight="1" x14ac:dyDescent="0.2">
      <c r="A890" s="651"/>
      <c r="B890" s="651"/>
      <c r="C890" s="651"/>
      <c r="D890" s="651"/>
      <c r="E890" s="651"/>
      <c r="F890" s="651"/>
      <c r="G890" s="651"/>
      <c r="H890" s="651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</row>
    <row r="891" spans="1:20" ht="12" customHeight="1" x14ac:dyDescent="0.2">
      <c r="A891" s="651"/>
      <c r="B891" s="651"/>
      <c r="C891" s="651"/>
      <c r="D891" s="651"/>
      <c r="E891" s="651"/>
      <c r="F891" s="651"/>
      <c r="G891" s="651"/>
      <c r="H891" s="651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</row>
    <row r="892" spans="1:20" ht="12" customHeight="1" x14ac:dyDescent="0.2">
      <c r="A892" s="651"/>
      <c r="B892" s="651"/>
      <c r="C892" s="651"/>
      <c r="D892" s="651"/>
      <c r="E892" s="651"/>
      <c r="F892" s="651"/>
      <c r="G892" s="651"/>
      <c r="H892" s="651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</row>
    <row r="893" spans="1:20" ht="12" customHeight="1" x14ac:dyDescent="0.2">
      <c r="A893" s="651"/>
      <c r="B893" s="651"/>
      <c r="C893" s="651"/>
      <c r="D893" s="651"/>
      <c r="E893" s="651"/>
      <c r="F893" s="651"/>
      <c r="G893" s="651"/>
      <c r="H893" s="651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</row>
    <row r="894" spans="1:20" ht="12" customHeight="1" x14ac:dyDescent="0.2">
      <c r="A894" s="651"/>
      <c r="B894" s="651"/>
      <c r="C894" s="651"/>
      <c r="D894" s="651"/>
      <c r="E894" s="651"/>
      <c r="F894" s="651"/>
      <c r="G894" s="651"/>
      <c r="H894" s="651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</row>
    <row r="895" spans="1:20" ht="12" customHeight="1" x14ac:dyDescent="0.2">
      <c r="A895" s="651"/>
      <c r="B895" s="651"/>
      <c r="C895" s="651"/>
      <c r="D895" s="651"/>
      <c r="E895" s="651"/>
      <c r="F895" s="651"/>
      <c r="G895" s="651"/>
      <c r="H895" s="651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</row>
    <row r="896" spans="1:20" ht="12" customHeight="1" x14ac:dyDescent="0.2">
      <c r="A896" s="651"/>
      <c r="B896" s="651"/>
      <c r="C896" s="651"/>
      <c r="D896" s="651"/>
      <c r="E896" s="651"/>
      <c r="F896" s="651"/>
      <c r="G896" s="651"/>
      <c r="H896" s="651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</row>
    <row r="897" spans="1:20" ht="12" customHeight="1" x14ac:dyDescent="0.2">
      <c r="A897" s="651"/>
      <c r="B897" s="651"/>
      <c r="C897" s="651"/>
      <c r="D897" s="651"/>
      <c r="E897" s="651"/>
      <c r="F897" s="651"/>
      <c r="G897" s="651"/>
      <c r="H897" s="651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</row>
    <row r="898" spans="1:20" ht="12" customHeight="1" x14ac:dyDescent="0.2">
      <c r="A898" s="651"/>
      <c r="B898" s="651"/>
      <c r="C898" s="651"/>
      <c r="D898" s="651"/>
      <c r="E898" s="651"/>
      <c r="F898" s="651"/>
      <c r="G898" s="651"/>
      <c r="H898" s="651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</row>
    <row r="899" spans="1:20" ht="12" customHeight="1" x14ac:dyDescent="0.2">
      <c r="A899" s="651"/>
      <c r="B899" s="651"/>
      <c r="C899" s="651"/>
      <c r="D899" s="651"/>
      <c r="E899" s="651"/>
      <c r="F899" s="651"/>
      <c r="G899" s="651"/>
      <c r="H899" s="651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</row>
    <row r="900" spans="1:20" ht="12" customHeight="1" x14ac:dyDescent="0.2">
      <c r="A900" s="651"/>
      <c r="B900" s="651"/>
      <c r="C900" s="651"/>
      <c r="D900" s="651"/>
      <c r="E900" s="651"/>
      <c r="F900" s="651"/>
      <c r="G900" s="651"/>
      <c r="H900" s="651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</row>
    <row r="901" spans="1:20" ht="12" customHeight="1" x14ac:dyDescent="0.2">
      <c r="A901" s="651"/>
      <c r="B901" s="651"/>
      <c r="C901" s="651"/>
      <c r="D901" s="651"/>
      <c r="E901" s="651"/>
      <c r="F901" s="651"/>
      <c r="G901" s="651"/>
      <c r="H901" s="651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</row>
    <row r="902" spans="1:20" ht="12" customHeight="1" x14ac:dyDescent="0.2">
      <c r="A902" s="651"/>
      <c r="B902" s="651"/>
      <c r="C902" s="651"/>
      <c r="D902" s="651"/>
      <c r="E902" s="651"/>
      <c r="F902" s="651"/>
      <c r="G902" s="651"/>
      <c r="H902" s="651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</row>
    <row r="903" spans="1:20" ht="12" customHeight="1" x14ac:dyDescent="0.2">
      <c r="A903" s="651"/>
      <c r="B903" s="651"/>
      <c r="C903" s="651"/>
      <c r="D903" s="651"/>
      <c r="E903" s="651"/>
      <c r="F903" s="651"/>
      <c r="G903" s="651"/>
      <c r="H903" s="651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</row>
    <row r="904" spans="1:20" ht="12" customHeight="1" x14ac:dyDescent="0.2">
      <c r="A904" s="651"/>
      <c r="B904" s="651"/>
      <c r="C904" s="651"/>
      <c r="D904" s="651"/>
      <c r="E904" s="651"/>
      <c r="F904" s="651"/>
      <c r="G904" s="651"/>
      <c r="H904" s="651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</row>
    <row r="905" spans="1:20" ht="12" customHeight="1" x14ac:dyDescent="0.2">
      <c r="A905" s="651"/>
      <c r="B905" s="651"/>
      <c r="C905" s="651"/>
      <c r="D905" s="651"/>
      <c r="E905" s="651"/>
      <c r="F905" s="651"/>
      <c r="G905" s="651"/>
      <c r="H905" s="651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</row>
    <row r="906" spans="1:20" ht="12" customHeight="1" x14ac:dyDescent="0.2">
      <c r="A906" s="651"/>
      <c r="B906" s="651"/>
      <c r="C906" s="651"/>
      <c r="D906" s="651"/>
      <c r="E906" s="651"/>
      <c r="F906" s="651"/>
      <c r="G906" s="651"/>
      <c r="H906" s="651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</row>
    <row r="907" spans="1:20" ht="12" customHeight="1" x14ac:dyDescent="0.2">
      <c r="A907" s="651"/>
      <c r="B907" s="651"/>
      <c r="C907" s="651"/>
      <c r="D907" s="651"/>
      <c r="E907" s="651"/>
      <c r="F907" s="651"/>
      <c r="G907" s="651"/>
      <c r="H907" s="651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</row>
    <row r="908" spans="1:20" ht="12" customHeight="1" x14ac:dyDescent="0.2">
      <c r="A908" s="651"/>
      <c r="B908" s="651"/>
      <c r="C908" s="651"/>
      <c r="D908" s="651"/>
      <c r="E908" s="651"/>
      <c r="F908" s="651"/>
      <c r="G908" s="651"/>
      <c r="H908" s="651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</row>
    <row r="909" spans="1:20" ht="12" customHeight="1" x14ac:dyDescent="0.2">
      <c r="A909" s="651"/>
      <c r="B909" s="651"/>
      <c r="C909" s="651"/>
      <c r="D909" s="651"/>
      <c r="E909" s="651"/>
      <c r="F909" s="651"/>
      <c r="G909" s="651"/>
      <c r="H909" s="651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</row>
    <row r="910" spans="1:20" ht="12" customHeight="1" x14ac:dyDescent="0.2">
      <c r="A910" s="651"/>
      <c r="B910" s="651"/>
      <c r="C910" s="651"/>
      <c r="D910" s="651"/>
      <c r="E910" s="651"/>
      <c r="F910" s="651"/>
      <c r="G910" s="651"/>
      <c r="H910" s="651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</row>
    <row r="911" spans="1:20" ht="12" customHeight="1" x14ac:dyDescent="0.2">
      <c r="A911" s="651"/>
      <c r="B911" s="651"/>
      <c r="C911" s="651"/>
      <c r="D911" s="651"/>
      <c r="E911" s="651"/>
      <c r="F911" s="651"/>
      <c r="G911" s="651"/>
      <c r="H911" s="651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</row>
    <row r="912" spans="1:20" ht="12" customHeight="1" x14ac:dyDescent="0.2">
      <c r="A912" s="651"/>
      <c r="B912" s="651"/>
      <c r="C912" s="651"/>
      <c r="D912" s="651"/>
      <c r="E912" s="651"/>
      <c r="F912" s="651"/>
      <c r="G912" s="651"/>
      <c r="H912" s="651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</row>
    <row r="913" spans="1:20" ht="12" customHeight="1" x14ac:dyDescent="0.2">
      <c r="A913" s="651"/>
      <c r="B913" s="651"/>
      <c r="C913" s="651"/>
      <c r="D913" s="651"/>
      <c r="E913" s="651"/>
      <c r="F913" s="651"/>
      <c r="G913" s="651"/>
      <c r="H913" s="651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</row>
    <row r="914" spans="1:20" ht="12" customHeight="1" x14ac:dyDescent="0.2">
      <c r="A914" s="651"/>
      <c r="B914" s="651"/>
      <c r="C914" s="651"/>
      <c r="D914" s="651"/>
      <c r="E914" s="651"/>
      <c r="F914" s="651"/>
      <c r="G914" s="651"/>
      <c r="H914" s="651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</row>
    <row r="915" spans="1:20" ht="12" customHeight="1" x14ac:dyDescent="0.2">
      <c r="A915" s="651"/>
      <c r="B915" s="651"/>
      <c r="C915" s="651"/>
      <c r="D915" s="651"/>
      <c r="E915" s="651"/>
      <c r="F915" s="651"/>
      <c r="G915" s="651"/>
      <c r="H915" s="651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</row>
    <row r="916" spans="1:20" ht="12" customHeight="1" x14ac:dyDescent="0.2">
      <c r="A916" s="651"/>
      <c r="B916" s="651"/>
      <c r="C916" s="651"/>
      <c r="D916" s="651"/>
      <c r="E916" s="651"/>
      <c r="F916" s="651"/>
      <c r="G916" s="651"/>
      <c r="H916" s="651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</row>
    <row r="917" spans="1:20" ht="12" customHeight="1" x14ac:dyDescent="0.2">
      <c r="A917" s="651"/>
      <c r="B917" s="651"/>
      <c r="C917" s="651"/>
      <c r="D917" s="651"/>
      <c r="E917" s="651"/>
      <c r="F917" s="651"/>
      <c r="G917" s="651"/>
      <c r="H917" s="651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</row>
    <row r="918" spans="1:20" ht="12" customHeight="1" x14ac:dyDescent="0.2">
      <c r="A918" s="651"/>
      <c r="B918" s="651"/>
      <c r="C918" s="651"/>
      <c r="D918" s="651"/>
      <c r="E918" s="651"/>
      <c r="F918" s="651"/>
      <c r="G918" s="651"/>
      <c r="H918" s="651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</row>
    <row r="919" spans="1:20" ht="12" customHeight="1" x14ac:dyDescent="0.2">
      <c r="A919" s="651"/>
      <c r="B919" s="651"/>
      <c r="C919" s="651"/>
      <c r="D919" s="651"/>
      <c r="E919" s="651"/>
      <c r="F919" s="651"/>
      <c r="G919" s="651"/>
      <c r="H919" s="651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</row>
    <row r="920" spans="1:20" ht="12" customHeight="1" x14ac:dyDescent="0.2">
      <c r="A920" s="651"/>
      <c r="B920" s="651"/>
      <c r="C920" s="651"/>
      <c r="D920" s="651"/>
      <c r="E920" s="651"/>
      <c r="F920" s="651"/>
      <c r="G920" s="651"/>
      <c r="H920" s="651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</row>
    <row r="921" spans="1:20" ht="12" customHeight="1" x14ac:dyDescent="0.2">
      <c r="A921" s="651"/>
      <c r="B921" s="651"/>
      <c r="C921" s="651"/>
      <c r="D921" s="651"/>
      <c r="E921" s="651"/>
      <c r="F921" s="651"/>
      <c r="G921" s="651"/>
      <c r="H921" s="651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</row>
    <row r="922" spans="1:20" ht="12" customHeight="1" x14ac:dyDescent="0.2">
      <c r="A922" s="651"/>
      <c r="B922" s="651"/>
      <c r="C922" s="651"/>
      <c r="D922" s="651"/>
      <c r="E922" s="651"/>
      <c r="F922" s="651"/>
      <c r="G922" s="651"/>
      <c r="H922" s="651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</row>
    <row r="923" spans="1:20" ht="12" customHeight="1" x14ac:dyDescent="0.2">
      <c r="A923" s="651"/>
      <c r="B923" s="651"/>
      <c r="C923" s="651"/>
      <c r="D923" s="651"/>
      <c r="E923" s="651"/>
      <c r="F923" s="651"/>
      <c r="G923" s="651"/>
      <c r="H923" s="651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</row>
    <row r="924" spans="1:20" ht="12" customHeight="1" x14ac:dyDescent="0.2">
      <c r="A924" s="651"/>
      <c r="B924" s="651"/>
      <c r="C924" s="651"/>
      <c r="D924" s="651"/>
      <c r="E924" s="651"/>
      <c r="F924" s="651"/>
      <c r="G924" s="651"/>
      <c r="H924" s="651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</row>
    <row r="925" spans="1:20" ht="12" customHeight="1" x14ac:dyDescent="0.2">
      <c r="A925" s="651"/>
      <c r="B925" s="651"/>
      <c r="C925" s="651"/>
      <c r="D925" s="651"/>
      <c r="E925" s="651"/>
      <c r="F925" s="651"/>
      <c r="G925" s="651"/>
      <c r="H925" s="651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</row>
    <row r="926" spans="1:20" ht="12" customHeight="1" x14ac:dyDescent="0.2">
      <c r="A926" s="651"/>
      <c r="B926" s="651"/>
      <c r="C926" s="651"/>
      <c r="D926" s="651"/>
      <c r="E926" s="651"/>
      <c r="F926" s="651"/>
      <c r="G926" s="651"/>
      <c r="H926" s="651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</row>
    <row r="927" spans="1:20" ht="12" customHeight="1" x14ac:dyDescent="0.2">
      <c r="A927" s="651"/>
      <c r="B927" s="651"/>
      <c r="C927" s="651"/>
      <c r="D927" s="651"/>
      <c r="E927" s="651"/>
      <c r="F927" s="651"/>
      <c r="G927" s="651"/>
      <c r="H927" s="651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</row>
    <row r="928" spans="1:20" ht="12" customHeight="1" x14ac:dyDescent="0.2">
      <c r="A928" s="651"/>
      <c r="B928" s="651"/>
      <c r="C928" s="651"/>
      <c r="D928" s="651"/>
      <c r="E928" s="651"/>
      <c r="F928" s="651"/>
      <c r="G928" s="651"/>
      <c r="H928" s="651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</row>
    <row r="929" spans="1:20" ht="12" customHeight="1" x14ac:dyDescent="0.2">
      <c r="A929" s="651"/>
      <c r="B929" s="651"/>
      <c r="C929" s="651"/>
      <c r="D929" s="651"/>
      <c r="E929" s="651"/>
      <c r="F929" s="651"/>
      <c r="G929" s="651"/>
      <c r="H929" s="651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</row>
    <row r="930" spans="1:20" ht="12" customHeight="1" x14ac:dyDescent="0.2">
      <c r="A930" s="651"/>
      <c r="B930" s="651"/>
      <c r="C930" s="651"/>
      <c r="D930" s="651"/>
      <c r="E930" s="651"/>
      <c r="F930" s="651"/>
      <c r="G930" s="651"/>
      <c r="H930" s="651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</row>
    <row r="931" spans="1:20" ht="12" customHeight="1" x14ac:dyDescent="0.2">
      <c r="A931" s="651"/>
      <c r="B931" s="651"/>
      <c r="C931" s="651"/>
      <c r="D931" s="651"/>
      <c r="E931" s="651"/>
      <c r="F931" s="651"/>
      <c r="G931" s="651"/>
      <c r="H931" s="651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</row>
    <row r="932" spans="1:20" ht="12" customHeight="1" x14ac:dyDescent="0.2">
      <c r="A932" s="651"/>
      <c r="B932" s="651"/>
      <c r="C932" s="651"/>
      <c r="D932" s="651"/>
      <c r="E932" s="651"/>
      <c r="F932" s="651"/>
      <c r="G932" s="651"/>
      <c r="H932" s="651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</row>
    <row r="933" spans="1:20" ht="12" customHeight="1" x14ac:dyDescent="0.2">
      <c r="A933" s="651"/>
      <c r="B933" s="651"/>
      <c r="C933" s="651"/>
      <c r="D933" s="651"/>
      <c r="E933" s="651"/>
      <c r="F933" s="651"/>
      <c r="G933" s="651"/>
      <c r="H933" s="651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</row>
    <row r="934" spans="1:20" ht="12" customHeight="1" x14ac:dyDescent="0.2">
      <c r="A934" s="651"/>
      <c r="B934" s="651"/>
      <c r="C934" s="651"/>
      <c r="D934" s="651"/>
      <c r="E934" s="651"/>
      <c r="F934" s="651"/>
      <c r="G934" s="651"/>
      <c r="H934" s="651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</row>
    <row r="935" spans="1:20" ht="12" customHeight="1" x14ac:dyDescent="0.2">
      <c r="A935" s="651"/>
      <c r="B935" s="651"/>
      <c r="C935" s="651"/>
      <c r="D935" s="651"/>
      <c r="E935" s="651"/>
      <c r="F935" s="651"/>
      <c r="G935" s="651"/>
      <c r="H935" s="651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</row>
    <row r="936" spans="1:20" ht="12" customHeight="1" x14ac:dyDescent="0.2">
      <c r="A936" s="651"/>
      <c r="B936" s="651"/>
      <c r="C936" s="651"/>
      <c r="D936" s="651"/>
      <c r="E936" s="651"/>
      <c r="F936" s="651"/>
      <c r="G936" s="651"/>
      <c r="H936" s="651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</row>
    <row r="937" spans="1:20" ht="12" customHeight="1" x14ac:dyDescent="0.2">
      <c r="A937" s="651"/>
      <c r="B937" s="651"/>
      <c r="C937" s="651"/>
      <c r="D937" s="651"/>
      <c r="E937" s="651"/>
      <c r="F937" s="651"/>
      <c r="G937" s="651"/>
      <c r="H937" s="651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</row>
    <row r="938" spans="1:20" ht="12" customHeight="1" x14ac:dyDescent="0.2">
      <c r="A938" s="651"/>
      <c r="B938" s="651"/>
      <c r="C938" s="651"/>
      <c r="D938" s="651"/>
      <c r="E938" s="651"/>
      <c r="F938" s="651"/>
      <c r="G938" s="651"/>
      <c r="H938" s="651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</row>
    <row r="939" spans="1:20" ht="12" customHeight="1" x14ac:dyDescent="0.2">
      <c r="A939" s="651"/>
      <c r="B939" s="651"/>
      <c r="C939" s="651"/>
      <c r="D939" s="651"/>
      <c r="E939" s="651"/>
      <c r="F939" s="651"/>
      <c r="G939" s="651"/>
      <c r="H939" s="651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</row>
    <row r="940" spans="1:20" ht="12" customHeight="1" x14ac:dyDescent="0.2">
      <c r="A940" s="651"/>
      <c r="B940" s="651"/>
      <c r="C940" s="651"/>
      <c r="D940" s="651"/>
      <c r="E940" s="651"/>
      <c r="F940" s="651"/>
      <c r="G940" s="651"/>
      <c r="H940" s="651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</row>
    <row r="941" spans="1:20" ht="12" customHeight="1" x14ac:dyDescent="0.2">
      <c r="A941" s="651"/>
      <c r="B941" s="651"/>
      <c r="C941" s="651"/>
      <c r="D941" s="651"/>
      <c r="E941" s="651"/>
      <c r="F941" s="651"/>
      <c r="G941" s="651"/>
      <c r="H941" s="651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</row>
    <row r="942" spans="1:20" ht="12" customHeight="1" x14ac:dyDescent="0.2">
      <c r="A942" s="651"/>
      <c r="B942" s="651"/>
      <c r="C942" s="651"/>
      <c r="D942" s="651"/>
      <c r="E942" s="651"/>
      <c r="F942" s="651"/>
      <c r="G942" s="651"/>
      <c r="H942" s="651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</row>
    <row r="943" spans="1:20" ht="12" customHeight="1" x14ac:dyDescent="0.2">
      <c r="A943" s="651"/>
      <c r="B943" s="651"/>
      <c r="C943" s="651"/>
      <c r="D943" s="651"/>
      <c r="E943" s="651"/>
      <c r="F943" s="651"/>
      <c r="G943" s="651"/>
      <c r="H943" s="651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</row>
    <row r="944" spans="1:20" ht="12" customHeight="1" x14ac:dyDescent="0.2">
      <c r="A944" s="651"/>
      <c r="B944" s="651"/>
      <c r="C944" s="651"/>
      <c r="D944" s="651"/>
      <c r="E944" s="651"/>
      <c r="F944" s="651"/>
      <c r="G944" s="651"/>
      <c r="H944" s="651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</row>
    <row r="945" spans="1:20" ht="12" customHeight="1" x14ac:dyDescent="0.2">
      <c r="A945" s="651"/>
      <c r="B945" s="651"/>
      <c r="C945" s="651"/>
      <c r="D945" s="651"/>
      <c r="E945" s="651"/>
      <c r="F945" s="651"/>
      <c r="G945" s="651"/>
      <c r="H945" s="651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</row>
    <row r="946" spans="1:20" ht="12" customHeight="1" x14ac:dyDescent="0.2">
      <c r="A946" s="651"/>
      <c r="B946" s="651"/>
      <c r="C946" s="651"/>
      <c r="D946" s="651"/>
      <c r="E946" s="651"/>
      <c r="F946" s="651"/>
      <c r="G946" s="651"/>
      <c r="H946" s="651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</row>
    <row r="947" spans="1:20" ht="12" customHeight="1" x14ac:dyDescent="0.2">
      <c r="A947" s="651"/>
      <c r="B947" s="651"/>
      <c r="C947" s="651"/>
      <c r="D947" s="651"/>
      <c r="E947" s="651"/>
      <c r="F947" s="651"/>
      <c r="G947" s="651"/>
      <c r="H947" s="651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</row>
    <row r="948" spans="1:20" ht="12" customHeight="1" x14ac:dyDescent="0.2">
      <c r="A948" s="651"/>
      <c r="B948" s="651"/>
      <c r="C948" s="651"/>
      <c r="D948" s="651"/>
      <c r="E948" s="651"/>
      <c r="F948" s="651"/>
      <c r="G948" s="651"/>
      <c r="H948" s="651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</row>
    <row r="949" spans="1:20" ht="12" customHeight="1" x14ac:dyDescent="0.2">
      <c r="A949" s="651"/>
      <c r="B949" s="651"/>
      <c r="C949" s="651"/>
      <c r="D949" s="651"/>
      <c r="E949" s="651"/>
      <c r="F949" s="651"/>
      <c r="G949" s="651"/>
      <c r="H949" s="651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</row>
    <row r="950" spans="1:20" ht="12" customHeight="1" x14ac:dyDescent="0.2">
      <c r="A950" s="651"/>
      <c r="B950" s="651"/>
      <c r="C950" s="651"/>
      <c r="D950" s="651"/>
      <c r="E950" s="651"/>
      <c r="F950" s="651"/>
      <c r="G950" s="651"/>
      <c r="H950" s="651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</row>
    <row r="951" spans="1:20" ht="12" customHeight="1" x14ac:dyDescent="0.2">
      <c r="A951" s="651"/>
      <c r="B951" s="651"/>
      <c r="C951" s="651"/>
      <c r="D951" s="651"/>
      <c r="E951" s="651"/>
      <c r="F951" s="651"/>
      <c r="G951" s="651"/>
      <c r="H951" s="651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</row>
    <row r="952" spans="1:20" ht="12" customHeight="1" x14ac:dyDescent="0.2">
      <c r="A952" s="651"/>
      <c r="B952" s="651"/>
      <c r="C952" s="651"/>
      <c r="D952" s="651"/>
      <c r="E952" s="651"/>
      <c r="F952" s="651"/>
      <c r="G952" s="651"/>
      <c r="H952" s="651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</row>
    <row r="953" spans="1:20" ht="12" customHeight="1" x14ac:dyDescent="0.2">
      <c r="A953" s="651"/>
      <c r="B953" s="651"/>
      <c r="C953" s="651"/>
      <c r="D953" s="651"/>
      <c r="E953" s="651"/>
      <c r="F953" s="651"/>
      <c r="G953" s="651"/>
      <c r="H953" s="651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</row>
    <row r="954" spans="1:20" ht="12" customHeight="1" x14ac:dyDescent="0.2">
      <c r="A954" s="651"/>
      <c r="B954" s="651"/>
      <c r="C954" s="651"/>
      <c r="D954" s="651"/>
      <c r="E954" s="651"/>
      <c r="F954" s="651"/>
      <c r="G954" s="651"/>
      <c r="H954" s="651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</row>
    <row r="955" spans="1:20" ht="12" customHeight="1" x14ac:dyDescent="0.2">
      <c r="A955" s="651"/>
      <c r="B955" s="651"/>
      <c r="C955" s="651"/>
      <c r="D955" s="651"/>
      <c r="E955" s="651"/>
      <c r="F955" s="651"/>
      <c r="G955" s="651"/>
      <c r="H955" s="651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</row>
    <row r="956" spans="1:20" ht="12" customHeight="1" x14ac:dyDescent="0.2">
      <c r="A956" s="651"/>
      <c r="B956" s="651"/>
      <c r="C956" s="651"/>
      <c r="D956" s="651"/>
      <c r="E956" s="651"/>
      <c r="F956" s="651"/>
      <c r="G956" s="651"/>
      <c r="H956" s="651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</row>
    <row r="957" spans="1:20" ht="12" customHeight="1" x14ac:dyDescent="0.2">
      <c r="A957" s="651"/>
      <c r="B957" s="651"/>
      <c r="C957" s="651"/>
      <c r="D957" s="651"/>
      <c r="E957" s="651"/>
      <c r="F957" s="651"/>
      <c r="G957" s="651"/>
      <c r="H957" s="651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</row>
    <row r="958" spans="1:20" ht="12" customHeight="1" x14ac:dyDescent="0.2">
      <c r="A958" s="651"/>
      <c r="B958" s="651"/>
      <c r="C958" s="651"/>
      <c r="D958" s="651"/>
      <c r="E958" s="651"/>
      <c r="F958" s="651"/>
      <c r="G958" s="651"/>
      <c r="H958" s="651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</row>
    <row r="959" spans="1:20" ht="12" customHeight="1" x14ac:dyDescent="0.2">
      <c r="A959" s="651"/>
      <c r="B959" s="651"/>
      <c r="C959" s="651"/>
      <c r="D959" s="651"/>
      <c r="E959" s="651"/>
      <c r="F959" s="651"/>
      <c r="G959" s="651"/>
      <c r="H959" s="651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</row>
    <row r="960" spans="1:20" ht="12" customHeight="1" x14ac:dyDescent="0.2">
      <c r="A960" s="651"/>
      <c r="B960" s="651"/>
      <c r="C960" s="651"/>
      <c r="D960" s="651"/>
      <c r="E960" s="651"/>
      <c r="F960" s="651"/>
      <c r="G960" s="651"/>
      <c r="H960" s="651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</row>
    <row r="961" spans="1:20" ht="12" customHeight="1" x14ac:dyDescent="0.2">
      <c r="A961" s="651"/>
      <c r="B961" s="651"/>
      <c r="C961" s="651"/>
      <c r="D961" s="651"/>
      <c r="E961" s="651"/>
      <c r="F961" s="651"/>
      <c r="G961" s="651"/>
      <c r="H961" s="651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</row>
    <row r="962" spans="1:20" ht="12" customHeight="1" x14ac:dyDescent="0.2">
      <c r="A962" s="651"/>
      <c r="B962" s="651"/>
      <c r="C962" s="651"/>
      <c r="D962" s="651"/>
      <c r="E962" s="651"/>
      <c r="F962" s="651"/>
      <c r="G962" s="651"/>
      <c r="H962" s="651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</row>
    <row r="963" spans="1:20" ht="12" customHeight="1" x14ac:dyDescent="0.2">
      <c r="A963" s="651"/>
      <c r="B963" s="651"/>
      <c r="C963" s="651"/>
      <c r="D963" s="651"/>
      <c r="E963" s="651"/>
      <c r="F963" s="651"/>
      <c r="G963" s="651"/>
      <c r="H963" s="651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</row>
    <row r="964" spans="1:20" ht="12" customHeight="1" x14ac:dyDescent="0.2">
      <c r="A964" s="651"/>
      <c r="B964" s="651"/>
      <c r="C964" s="651"/>
      <c r="D964" s="651"/>
      <c r="E964" s="651"/>
      <c r="F964" s="651"/>
      <c r="G964" s="651"/>
      <c r="H964" s="651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</row>
    <row r="965" spans="1:20" ht="12" customHeight="1" x14ac:dyDescent="0.2">
      <c r="A965" s="651"/>
      <c r="B965" s="651"/>
      <c r="C965" s="651"/>
      <c r="D965" s="651"/>
      <c r="E965" s="651"/>
      <c r="F965" s="651"/>
      <c r="G965" s="651"/>
      <c r="H965" s="651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</row>
    <row r="966" spans="1:20" ht="12" customHeight="1" x14ac:dyDescent="0.2">
      <c r="A966" s="651"/>
      <c r="B966" s="651"/>
      <c r="C966" s="651"/>
      <c r="D966" s="651"/>
      <c r="E966" s="651"/>
      <c r="F966" s="651"/>
      <c r="G966" s="651"/>
      <c r="H966" s="651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</row>
    <row r="967" spans="1:20" ht="12" customHeight="1" x14ac:dyDescent="0.2">
      <c r="A967" s="651"/>
      <c r="B967" s="651"/>
      <c r="C967" s="651"/>
      <c r="D967" s="651"/>
      <c r="E967" s="651"/>
      <c r="F967" s="651"/>
      <c r="G967" s="651"/>
      <c r="H967" s="651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</row>
    <row r="968" spans="1:20" ht="12" customHeight="1" x14ac:dyDescent="0.2">
      <c r="A968" s="651"/>
      <c r="B968" s="651"/>
      <c r="C968" s="651"/>
      <c r="D968" s="651"/>
      <c r="E968" s="651"/>
      <c r="F968" s="651"/>
      <c r="G968" s="651"/>
      <c r="H968" s="651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</row>
    <row r="969" spans="1:20" ht="12" customHeight="1" x14ac:dyDescent="0.2">
      <c r="A969" s="651"/>
      <c r="B969" s="651"/>
      <c r="C969" s="651"/>
      <c r="D969" s="651"/>
      <c r="E969" s="651"/>
      <c r="F969" s="651"/>
      <c r="G969" s="651"/>
      <c r="H969" s="651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</row>
    <row r="970" spans="1:20" ht="12" customHeight="1" x14ac:dyDescent="0.2">
      <c r="A970" s="651"/>
      <c r="B970" s="651"/>
      <c r="C970" s="651"/>
      <c r="D970" s="651"/>
      <c r="E970" s="651"/>
      <c r="F970" s="651"/>
      <c r="G970" s="651"/>
      <c r="H970" s="651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</row>
    <row r="971" spans="1:20" ht="12" customHeight="1" x14ac:dyDescent="0.2">
      <c r="A971" s="651"/>
      <c r="B971" s="651"/>
      <c r="C971" s="651"/>
      <c r="D971" s="651"/>
      <c r="E971" s="651"/>
      <c r="F971" s="651"/>
      <c r="G971" s="651"/>
      <c r="H971" s="651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</row>
    <row r="972" spans="1:20" ht="12" customHeight="1" x14ac:dyDescent="0.2">
      <c r="A972" s="651"/>
      <c r="B972" s="651"/>
      <c r="C972" s="651"/>
      <c r="D972" s="651"/>
      <c r="E972" s="651"/>
      <c r="F972" s="651"/>
      <c r="G972" s="651"/>
      <c r="H972" s="651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</row>
    <row r="973" spans="1:20" ht="12" customHeight="1" x14ac:dyDescent="0.2">
      <c r="A973" s="651"/>
      <c r="B973" s="651"/>
      <c r="C973" s="651"/>
      <c r="D973" s="651"/>
      <c r="E973" s="651"/>
      <c r="F973" s="651"/>
      <c r="G973" s="651"/>
      <c r="H973" s="651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</row>
    <row r="974" spans="1:20" ht="12" customHeight="1" x14ac:dyDescent="0.2">
      <c r="A974" s="651"/>
      <c r="B974" s="651"/>
      <c r="C974" s="651"/>
      <c r="D974" s="651"/>
      <c r="E974" s="651"/>
      <c r="F974" s="651"/>
      <c r="G974" s="651"/>
      <c r="H974" s="651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</row>
    <row r="975" spans="1:20" ht="12" customHeight="1" x14ac:dyDescent="0.2">
      <c r="A975" s="651"/>
      <c r="B975" s="651"/>
      <c r="C975" s="651"/>
      <c r="D975" s="651"/>
      <c r="E975" s="651"/>
      <c r="F975" s="651"/>
      <c r="G975" s="651"/>
      <c r="H975" s="651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</row>
    <row r="976" spans="1:20" ht="12" customHeight="1" x14ac:dyDescent="0.2">
      <c r="A976" s="651"/>
      <c r="B976" s="651"/>
      <c r="C976" s="651"/>
      <c r="D976" s="651"/>
      <c r="E976" s="651"/>
      <c r="F976" s="651"/>
      <c r="G976" s="651"/>
      <c r="H976" s="651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</row>
    <row r="977" spans="1:20" ht="12" customHeight="1" x14ac:dyDescent="0.2">
      <c r="A977" s="651"/>
      <c r="B977" s="651"/>
      <c r="C977" s="651"/>
      <c r="D977" s="651"/>
      <c r="E977" s="651"/>
      <c r="F977" s="651"/>
      <c r="G977" s="651"/>
      <c r="H977" s="651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</row>
    <row r="978" spans="1:20" ht="12" customHeight="1" x14ac:dyDescent="0.2">
      <c r="A978" s="651"/>
      <c r="B978" s="651"/>
      <c r="C978" s="651"/>
      <c r="D978" s="651"/>
      <c r="E978" s="651"/>
      <c r="F978" s="651"/>
      <c r="G978" s="651"/>
      <c r="H978" s="651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</row>
    <row r="979" spans="1:20" ht="12" customHeight="1" x14ac:dyDescent="0.2">
      <c r="A979" s="651"/>
      <c r="B979" s="651"/>
      <c r="C979" s="651"/>
      <c r="D979" s="651"/>
      <c r="E979" s="651"/>
      <c r="F979" s="651"/>
      <c r="G979" s="651"/>
      <c r="H979" s="651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</row>
    <row r="980" spans="1:20" ht="12" customHeight="1" x14ac:dyDescent="0.2">
      <c r="A980" s="651"/>
      <c r="B980" s="651"/>
      <c r="C980" s="651"/>
      <c r="D980" s="651"/>
      <c r="E980" s="651"/>
      <c r="F980" s="651"/>
      <c r="G980" s="651"/>
      <c r="H980" s="651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</row>
    <row r="981" spans="1:20" ht="12" customHeight="1" x14ac:dyDescent="0.2">
      <c r="A981" s="651"/>
      <c r="B981" s="651"/>
      <c r="C981" s="651"/>
      <c r="D981" s="651"/>
      <c r="E981" s="651"/>
      <c r="F981" s="651"/>
      <c r="G981" s="651"/>
      <c r="H981" s="651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</row>
    <row r="982" spans="1:20" ht="12" customHeight="1" x14ac:dyDescent="0.2">
      <c r="A982" s="651"/>
      <c r="B982" s="651"/>
      <c r="C982" s="651"/>
      <c r="D982" s="651"/>
      <c r="E982" s="651"/>
      <c r="F982" s="651"/>
      <c r="G982" s="651"/>
      <c r="H982" s="651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</row>
    <row r="983" spans="1:20" ht="12" customHeight="1" x14ac:dyDescent="0.2">
      <c r="A983" s="651"/>
      <c r="B983" s="651"/>
      <c r="C983" s="651"/>
      <c r="D983" s="651"/>
      <c r="E983" s="651"/>
      <c r="F983" s="651"/>
      <c r="G983" s="651"/>
      <c r="H983" s="651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</row>
    <row r="984" spans="1:20" ht="12" customHeight="1" x14ac:dyDescent="0.2">
      <c r="A984" s="651"/>
      <c r="B984" s="651"/>
      <c r="C984" s="651"/>
      <c r="D984" s="651"/>
      <c r="E984" s="651"/>
      <c r="F984" s="651"/>
      <c r="G984" s="651"/>
      <c r="H984" s="651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</row>
    <row r="985" spans="1:20" ht="12" customHeight="1" x14ac:dyDescent="0.2">
      <c r="A985" s="651"/>
      <c r="B985" s="651"/>
      <c r="C985" s="651"/>
      <c r="D985" s="651"/>
      <c r="E985" s="651"/>
      <c r="F985" s="651"/>
      <c r="G985" s="651"/>
      <c r="H985" s="651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</row>
    <row r="986" spans="1:20" ht="12" customHeight="1" x14ac:dyDescent="0.2">
      <c r="A986" s="651"/>
      <c r="B986" s="651"/>
      <c r="C986" s="651"/>
      <c r="D986" s="651"/>
      <c r="E986" s="651"/>
      <c r="F986" s="651"/>
      <c r="G986" s="651"/>
      <c r="H986" s="651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</row>
    <row r="987" spans="1:20" ht="12" customHeight="1" x14ac:dyDescent="0.2">
      <c r="A987" s="651"/>
      <c r="B987" s="651"/>
      <c r="C987" s="651"/>
      <c r="D987" s="651"/>
      <c r="E987" s="651"/>
      <c r="F987" s="651"/>
      <c r="G987" s="651"/>
      <c r="H987" s="651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</row>
    <row r="988" spans="1:20" ht="12" customHeight="1" x14ac:dyDescent="0.2">
      <c r="A988" s="651"/>
      <c r="B988" s="651"/>
      <c r="C988" s="651"/>
      <c r="D988" s="651"/>
      <c r="E988" s="651"/>
      <c r="F988" s="651"/>
      <c r="G988" s="651"/>
      <c r="H988" s="651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</row>
    <row r="989" spans="1:20" ht="12" customHeight="1" x14ac:dyDescent="0.2">
      <c r="A989" s="651"/>
      <c r="B989" s="651"/>
      <c r="C989" s="651"/>
      <c r="D989" s="651"/>
      <c r="E989" s="651"/>
      <c r="F989" s="651"/>
      <c r="G989" s="651"/>
      <c r="H989" s="651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</row>
    <row r="990" spans="1:20" ht="12" customHeight="1" x14ac:dyDescent="0.2">
      <c r="A990" s="651"/>
      <c r="B990" s="651"/>
      <c r="C990" s="651"/>
      <c r="D990" s="651"/>
      <c r="E990" s="651"/>
      <c r="F990" s="651"/>
      <c r="G990" s="651"/>
      <c r="H990" s="651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</row>
    <row r="991" spans="1:20" ht="12" customHeight="1" x14ac:dyDescent="0.2">
      <c r="A991" s="651"/>
      <c r="B991" s="651"/>
      <c r="C991" s="651"/>
      <c r="D991" s="651"/>
      <c r="E991" s="651"/>
      <c r="F991" s="651"/>
      <c r="G991" s="651"/>
      <c r="H991" s="651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</row>
    <row r="992" spans="1:20" ht="12" customHeight="1" x14ac:dyDescent="0.2">
      <c r="A992" s="651"/>
      <c r="B992" s="651"/>
      <c r="C992" s="651"/>
      <c r="D992" s="651"/>
      <c r="E992" s="651"/>
      <c r="F992" s="651"/>
      <c r="G992" s="651"/>
      <c r="H992" s="651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</row>
    <row r="993" spans="1:20" ht="12" customHeight="1" x14ac:dyDescent="0.2">
      <c r="A993" s="651"/>
      <c r="B993" s="651"/>
      <c r="C993" s="651"/>
      <c r="D993" s="651"/>
      <c r="E993" s="651"/>
      <c r="F993" s="651"/>
      <c r="G993" s="651"/>
      <c r="H993" s="651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</row>
    <row r="994" spans="1:20" ht="12" customHeight="1" x14ac:dyDescent="0.2">
      <c r="A994" s="651"/>
      <c r="B994" s="651"/>
      <c r="C994" s="651"/>
      <c r="D994" s="651"/>
      <c r="E994" s="651"/>
      <c r="F994" s="651"/>
      <c r="G994" s="651"/>
      <c r="H994" s="651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</row>
    <row r="995" spans="1:20" ht="12" customHeight="1" x14ac:dyDescent="0.2">
      <c r="A995" s="651"/>
      <c r="B995" s="651"/>
      <c r="C995" s="651"/>
      <c r="D995" s="651"/>
      <c r="E995" s="651"/>
      <c r="F995" s="651"/>
      <c r="G995" s="651"/>
      <c r="H995" s="651"/>
      <c r="I995" s="8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</row>
    <row r="996" spans="1:20" ht="12" customHeight="1" x14ac:dyDescent="0.2">
      <c r="A996" s="651"/>
      <c r="B996" s="651"/>
      <c r="C996" s="651"/>
      <c r="D996" s="651"/>
      <c r="E996" s="651"/>
      <c r="F996" s="651"/>
      <c r="G996" s="651"/>
      <c r="H996" s="651"/>
      <c r="I996" s="8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</row>
    <row r="997" spans="1:20" ht="12" customHeight="1" x14ac:dyDescent="0.2">
      <c r="A997" s="651"/>
      <c r="B997" s="651"/>
      <c r="C997" s="651"/>
      <c r="D997" s="651"/>
      <c r="E997" s="651"/>
      <c r="F997" s="651"/>
      <c r="G997" s="651"/>
      <c r="H997" s="651"/>
      <c r="I997" s="8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</row>
    <row r="998" spans="1:20" ht="12" customHeight="1" x14ac:dyDescent="0.2">
      <c r="A998" s="651"/>
      <c r="B998" s="651"/>
      <c r="C998" s="651"/>
      <c r="D998" s="651"/>
      <c r="E998" s="651"/>
      <c r="F998" s="651"/>
      <c r="G998" s="651"/>
      <c r="H998" s="651"/>
      <c r="I998" s="8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</row>
    <row r="999" spans="1:20" ht="12" customHeight="1" x14ac:dyDescent="0.2">
      <c r="A999" s="651"/>
      <c r="B999" s="651"/>
      <c r="C999" s="651"/>
      <c r="D999" s="651"/>
      <c r="E999" s="651"/>
      <c r="F999" s="651"/>
      <c r="G999" s="651"/>
      <c r="H999" s="651"/>
      <c r="I999" s="8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</row>
    <row r="1000" spans="1:20" ht="12" customHeight="1" x14ac:dyDescent="0.2">
      <c r="A1000" s="651"/>
      <c r="B1000" s="651"/>
      <c r="C1000" s="651"/>
      <c r="D1000" s="651"/>
      <c r="E1000" s="651"/>
      <c r="F1000" s="651"/>
      <c r="G1000" s="651"/>
      <c r="H1000" s="651"/>
      <c r="I1000" s="8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</row>
  </sheetData>
  <mergeCells count="36">
    <mergeCell ref="A18:B18"/>
    <mergeCell ref="B2:D2"/>
    <mergeCell ref="A34:B34"/>
    <mergeCell ref="H217:K217"/>
    <mergeCell ref="H218:K218"/>
    <mergeCell ref="A169:B169"/>
    <mergeCell ref="A72:B72"/>
    <mergeCell ref="A57:B57"/>
    <mergeCell ref="A63:B63"/>
    <mergeCell ref="F154:F166"/>
    <mergeCell ref="D154:D166"/>
    <mergeCell ref="C217:C220"/>
    <mergeCell ref="E130:E152"/>
    <mergeCell ref="E154:E166"/>
    <mergeCell ref="B223:B224"/>
    <mergeCell ref="A184:B184"/>
    <mergeCell ref="A216:B216"/>
    <mergeCell ref="C130:C152"/>
    <mergeCell ref="D130:D152"/>
    <mergeCell ref="C154:C166"/>
    <mergeCell ref="M3:T3"/>
    <mergeCell ref="M1:T1"/>
    <mergeCell ref="A129:B129"/>
    <mergeCell ref="A124:B124"/>
    <mergeCell ref="J123:K123"/>
    <mergeCell ref="J128:K128"/>
    <mergeCell ref="A110:B110"/>
    <mergeCell ref="A46:B46"/>
    <mergeCell ref="M42:M44"/>
    <mergeCell ref="M45:M47"/>
    <mergeCell ref="M36:M41"/>
    <mergeCell ref="M50:T50"/>
    <mergeCell ref="A9:B9"/>
    <mergeCell ref="J8:K8"/>
    <mergeCell ref="A13:B13"/>
    <mergeCell ref="A4:B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baseColWidth="10" defaultColWidth="17.28515625" defaultRowHeight="15" customHeight="1" x14ac:dyDescent="0.2"/>
  <cols>
    <col min="1" max="1" width="21.140625" customWidth="1"/>
    <col min="2" max="2" width="46" customWidth="1"/>
    <col min="3" max="3" width="6" customWidth="1"/>
    <col min="4" max="4" width="6" hidden="1" customWidth="1"/>
    <col min="5" max="5" width="6" customWidth="1"/>
    <col min="6" max="6" width="6" hidden="1" customWidth="1"/>
    <col min="7" max="7" width="6" customWidth="1"/>
    <col min="8" max="8" width="6" hidden="1" customWidth="1"/>
    <col min="9" max="9" width="6" customWidth="1"/>
    <col min="10" max="10" width="6" hidden="1" customWidth="1"/>
    <col min="11" max="11" width="6" customWidth="1"/>
    <col min="12" max="12" width="2.28515625" hidden="1" customWidth="1"/>
    <col min="13" max="13" width="6" customWidth="1"/>
    <col min="14" max="14" width="0.28515625" customWidth="1"/>
    <col min="15" max="15" width="8.42578125" customWidth="1"/>
    <col min="16" max="16" width="10.7109375" customWidth="1"/>
    <col min="17" max="17" width="14.28515625" customWidth="1"/>
    <col min="18" max="18" width="15.140625" customWidth="1"/>
    <col min="19" max="20" width="5.7109375" customWidth="1"/>
    <col min="21" max="26" width="10" customWidth="1"/>
  </cols>
  <sheetData>
    <row r="1" spans="1:22" ht="15" customHeight="1" x14ac:dyDescent="0.25">
      <c r="A1" s="888" t="s">
        <v>808</v>
      </c>
      <c r="B1" s="651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"/>
      <c r="P1" s="10"/>
      <c r="Q1" s="10"/>
      <c r="R1" s="10"/>
      <c r="S1" s="10"/>
      <c r="T1" s="10"/>
      <c r="U1" s="10"/>
      <c r="V1" s="10"/>
    </row>
    <row r="2" spans="1:22" ht="15" hidden="1" customHeight="1" x14ac:dyDescent="0.25">
      <c r="A2" s="887"/>
      <c r="B2" s="1408" t="s">
        <v>60</v>
      </c>
      <c r="C2" s="1623"/>
      <c r="D2" s="1623"/>
      <c r="E2" s="1623"/>
      <c r="F2" s="1623"/>
      <c r="G2" s="10"/>
      <c r="H2" s="10"/>
      <c r="I2" s="10"/>
      <c r="J2" s="10"/>
      <c r="K2" s="10"/>
      <c r="L2" s="10"/>
      <c r="M2" s="10"/>
      <c r="N2" s="10"/>
      <c r="O2" s="1"/>
      <c r="P2" s="10"/>
      <c r="Q2" s="10"/>
      <c r="R2" s="10"/>
      <c r="S2" s="10"/>
      <c r="T2" s="10"/>
      <c r="U2" s="10"/>
      <c r="V2" s="10"/>
    </row>
    <row r="3" spans="1:22" ht="15" customHeight="1" x14ac:dyDescent="0.25">
      <c r="A3" s="5"/>
      <c r="B3" s="651"/>
      <c r="C3" s="651"/>
      <c r="D3" s="651"/>
      <c r="E3" s="651"/>
      <c r="F3" s="651"/>
      <c r="G3" s="10" t="s">
        <v>809</v>
      </c>
      <c r="H3" s="10"/>
      <c r="I3" s="10"/>
      <c r="J3" s="10"/>
      <c r="K3" s="10"/>
      <c r="L3" s="10"/>
      <c r="M3" s="10"/>
      <c r="N3" s="10"/>
      <c r="O3" s="1"/>
      <c r="P3" s="10"/>
      <c r="Q3" s="10"/>
      <c r="R3" s="10"/>
      <c r="S3" s="10"/>
      <c r="T3" s="10"/>
      <c r="U3" s="10"/>
      <c r="V3" s="10"/>
    </row>
    <row r="4" spans="1:22" ht="15" customHeight="1" x14ac:dyDescent="0.25">
      <c r="A4" s="1637" t="s">
        <v>760</v>
      </c>
      <c r="B4" s="1413"/>
      <c r="C4" s="1414" t="s">
        <v>5</v>
      </c>
      <c r="D4" s="1413"/>
      <c r="E4" s="1414" t="s">
        <v>6</v>
      </c>
      <c r="F4" s="1413"/>
      <c r="G4" s="651"/>
      <c r="H4" s="651"/>
      <c r="I4" s="651"/>
      <c r="J4" s="651"/>
      <c r="K4" s="10"/>
      <c r="L4" s="10"/>
      <c r="M4" s="10"/>
      <c r="N4" s="10"/>
      <c r="O4" s="1"/>
      <c r="P4" s="10"/>
      <c r="Q4" s="10"/>
      <c r="R4" s="10"/>
      <c r="S4" s="10"/>
      <c r="T4" s="10"/>
      <c r="U4" s="10"/>
      <c r="V4" s="10"/>
    </row>
    <row r="5" spans="1:22" ht="12.75" customHeight="1" x14ac:dyDescent="0.2">
      <c r="A5" s="315" t="s">
        <v>66</v>
      </c>
      <c r="B5" s="28" t="s">
        <v>67</v>
      </c>
      <c r="C5" s="260">
        <v>80</v>
      </c>
      <c r="D5" s="260"/>
      <c r="E5" s="260"/>
      <c r="F5" s="260"/>
      <c r="G5" s="651" t="s">
        <v>751</v>
      </c>
      <c r="K5" s="124"/>
      <c r="L5" s="124"/>
      <c r="M5" s="124"/>
      <c r="N5" s="124"/>
      <c r="O5" s="1"/>
      <c r="P5" s="10"/>
      <c r="Q5" s="10"/>
      <c r="R5" s="10"/>
      <c r="S5" s="10"/>
      <c r="T5" s="10"/>
      <c r="U5" s="10"/>
      <c r="V5" s="10"/>
    </row>
    <row r="6" spans="1:22" ht="12.75" customHeight="1" x14ac:dyDescent="0.2">
      <c r="A6" s="315" t="s">
        <v>70</v>
      </c>
      <c r="B6" s="28"/>
      <c r="C6" s="261">
        <v>102</v>
      </c>
      <c r="D6" s="261"/>
      <c r="E6" s="261">
        <v>140</v>
      </c>
      <c r="F6" s="260"/>
      <c r="K6" s="124"/>
      <c r="L6" s="124"/>
      <c r="M6" s="124"/>
      <c r="N6" s="124"/>
      <c r="O6" s="1"/>
      <c r="P6" s="10"/>
      <c r="Q6" s="10"/>
      <c r="R6" s="10"/>
      <c r="S6" s="10"/>
      <c r="T6" s="10"/>
      <c r="U6" s="10"/>
      <c r="V6" s="10"/>
    </row>
    <row r="7" spans="1:22" ht="12.75" customHeight="1" x14ac:dyDescent="0.2">
      <c r="A7" s="315" t="s">
        <v>71</v>
      </c>
      <c r="B7" s="28" t="s">
        <v>72</v>
      </c>
      <c r="C7" s="261"/>
      <c r="D7" s="261"/>
      <c r="E7" s="261">
        <v>58</v>
      </c>
      <c r="F7" s="260"/>
      <c r="K7" s="124"/>
      <c r="L7" s="124"/>
      <c r="M7" s="124"/>
      <c r="N7" s="124"/>
      <c r="O7" s="1"/>
      <c r="P7" s="10"/>
      <c r="Q7" s="10"/>
      <c r="R7" s="10"/>
      <c r="S7" s="10"/>
      <c r="T7" s="10"/>
      <c r="U7" s="10"/>
      <c r="V7" s="10"/>
    </row>
    <row r="8" spans="1:22" ht="15.75" customHeight="1" x14ac:dyDescent="0.25">
      <c r="A8" s="5"/>
      <c r="B8" s="5"/>
      <c r="K8" s="124"/>
      <c r="L8" s="124"/>
      <c r="M8" s="124"/>
      <c r="N8" s="124"/>
      <c r="O8" s="1"/>
      <c r="P8" s="10"/>
      <c r="Q8" s="10"/>
      <c r="R8" s="10"/>
      <c r="S8" s="10"/>
      <c r="T8" s="10"/>
      <c r="U8" s="10"/>
      <c r="V8" s="10"/>
    </row>
    <row r="9" spans="1:22" ht="19.5" customHeight="1" x14ac:dyDescent="0.3">
      <c r="A9" s="1637" t="s">
        <v>763</v>
      </c>
      <c r="B9" s="1462"/>
      <c r="C9" s="262"/>
      <c r="D9" s="262"/>
      <c r="E9" s="262"/>
      <c r="F9" s="263"/>
      <c r="G9" s="1624" t="s">
        <v>7</v>
      </c>
      <c r="H9" s="1413"/>
      <c r="I9" s="1624" t="s">
        <v>8</v>
      </c>
      <c r="J9" s="1413"/>
      <c r="K9" s="1624" t="s">
        <v>9</v>
      </c>
      <c r="L9" s="1413"/>
      <c r="M9" s="264" t="s">
        <v>63</v>
      </c>
      <c r="N9" s="875"/>
      <c r="O9" s="1"/>
      <c r="P9" s="10"/>
      <c r="Q9" s="220" t="s">
        <v>810</v>
      </c>
      <c r="R9" s="10"/>
      <c r="S9" s="10"/>
      <c r="T9" s="10"/>
      <c r="U9" s="10"/>
      <c r="V9" s="10"/>
    </row>
    <row r="10" spans="1:22" ht="12.75" customHeight="1" x14ac:dyDescent="0.2">
      <c r="A10" s="908" t="s">
        <v>766</v>
      </c>
      <c r="B10" s="128" t="s">
        <v>67</v>
      </c>
      <c r="C10" s="262"/>
      <c r="D10" s="262"/>
      <c r="E10" s="262"/>
      <c r="F10" s="263"/>
      <c r="G10" s="260">
        <v>45</v>
      </c>
      <c r="H10" s="79"/>
      <c r="I10" s="316">
        <v>10</v>
      </c>
      <c r="J10" s="79"/>
      <c r="K10" s="53">
        <v>5</v>
      </c>
      <c r="L10" s="260"/>
      <c r="M10" s="907"/>
      <c r="N10" s="875"/>
      <c r="O10" s="598" t="s">
        <v>69</v>
      </c>
      <c r="P10" s="124" t="s">
        <v>811</v>
      </c>
      <c r="Q10" s="10"/>
      <c r="R10" s="10"/>
      <c r="S10" s="10"/>
      <c r="T10" s="10"/>
      <c r="U10" s="10"/>
      <c r="V10" s="10"/>
    </row>
    <row r="11" spans="1:22" ht="12.75" customHeight="1" x14ac:dyDescent="0.2">
      <c r="A11" s="315" t="s">
        <v>79</v>
      </c>
      <c r="B11" s="68" t="s">
        <v>80</v>
      </c>
      <c r="C11" s="265"/>
      <c r="D11" s="265"/>
      <c r="E11" s="262"/>
      <c r="F11" s="755"/>
      <c r="G11" s="79">
        <v>49</v>
      </c>
      <c r="H11" s="79"/>
      <c r="I11" s="316">
        <v>46</v>
      </c>
      <c r="J11" s="79"/>
      <c r="K11" s="316">
        <v>4</v>
      </c>
      <c r="L11" s="260"/>
      <c r="M11" s="315"/>
      <c r="N11" s="875"/>
      <c r="O11" s="598" t="s">
        <v>81</v>
      </c>
      <c r="P11" s="124"/>
      <c r="Q11" s="10"/>
      <c r="R11" s="10"/>
      <c r="S11" s="10"/>
      <c r="T11" s="10"/>
      <c r="U11" s="10"/>
      <c r="V11" s="10"/>
    </row>
    <row r="12" spans="1:22" ht="7.5" customHeight="1" x14ac:dyDescent="0.2">
      <c r="A12" s="651"/>
      <c r="B12" s="46"/>
      <c r="C12" s="875"/>
      <c r="D12" s="875"/>
      <c r="K12" s="875"/>
      <c r="L12" s="875"/>
      <c r="M12" s="875"/>
      <c r="N12" s="875"/>
      <c r="O12" s="1"/>
      <c r="P12" s="124"/>
      <c r="Q12" s="10"/>
      <c r="R12" s="10"/>
      <c r="S12" s="10"/>
      <c r="T12" s="10"/>
      <c r="U12" s="10"/>
      <c r="V12" s="10"/>
    </row>
    <row r="13" spans="1:22" ht="7.5" customHeight="1" x14ac:dyDescent="0.2">
      <c r="A13" s="651"/>
      <c r="B13" s="46"/>
      <c r="C13" s="875"/>
      <c r="D13" s="875"/>
      <c r="K13" s="875"/>
      <c r="L13" s="875"/>
      <c r="M13" s="875"/>
      <c r="N13" s="875"/>
      <c r="O13" s="1"/>
      <c r="P13" s="124"/>
      <c r="Q13" s="10"/>
      <c r="R13" s="10"/>
      <c r="S13" s="10"/>
      <c r="T13" s="10"/>
      <c r="U13" s="10"/>
      <c r="V13" s="10"/>
    </row>
    <row r="14" spans="1:22" ht="15" customHeight="1" x14ac:dyDescent="0.25">
      <c r="A14" s="1637" t="s">
        <v>767</v>
      </c>
      <c r="B14" s="1413"/>
      <c r="C14" s="1624" t="s">
        <v>5</v>
      </c>
      <c r="D14" s="1413"/>
      <c r="E14" s="1624" t="s">
        <v>6</v>
      </c>
      <c r="F14" s="1413"/>
      <c r="K14" s="875"/>
      <c r="L14" s="875"/>
      <c r="M14" s="875"/>
      <c r="N14" s="875"/>
      <c r="O14" s="1"/>
      <c r="P14" s="124"/>
      <c r="Q14" s="10"/>
      <c r="R14" s="10"/>
      <c r="S14" s="10"/>
      <c r="T14" s="10"/>
      <c r="U14" s="10"/>
      <c r="V14" s="10"/>
    </row>
    <row r="15" spans="1:22" ht="12.75" customHeight="1" x14ac:dyDescent="0.2">
      <c r="A15" s="908" t="s">
        <v>75</v>
      </c>
      <c r="B15" s="50" t="s">
        <v>76</v>
      </c>
      <c r="C15" s="79">
        <v>46</v>
      </c>
      <c r="D15" s="79"/>
      <c r="E15" s="79">
        <v>22</v>
      </c>
      <c r="F15" s="260"/>
      <c r="K15" s="875"/>
      <c r="L15" s="875"/>
      <c r="M15" s="875"/>
      <c r="N15" s="875"/>
      <c r="O15" s="1"/>
      <c r="P15" s="124"/>
      <c r="Q15" s="10"/>
      <c r="R15" s="10"/>
      <c r="S15" s="10"/>
      <c r="T15" s="10"/>
      <c r="U15" s="10"/>
      <c r="V15" s="10"/>
    </row>
    <row r="16" spans="1:22" ht="12.75" customHeight="1" x14ac:dyDescent="0.2">
      <c r="A16" s="315" t="s">
        <v>77</v>
      </c>
      <c r="B16" s="185" t="s">
        <v>78</v>
      </c>
      <c r="C16" s="79">
        <v>39</v>
      </c>
      <c r="D16" s="79"/>
      <c r="E16" s="79">
        <v>34</v>
      </c>
      <c r="F16" s="260"/>
      <c r="K16" s="875"/>
      <c r="L16" s="875"/>
      <c r="M16" s="875"/>
      <c r="N16" s="875"/>
      <c r="O16" s="1"/>
      <c r="P16" s="124"/>
      <c r="Q16" s="10"/>
      <c r="R16" s="10"/>
      <c r="S16" s="10"/>
      <c r="T16" s="10"/>
      <c r="U16" s="10"/>
      <c r="V16" s="10"/>
    </row>
    <row r="17" spans="1:22" ht="12.75" customHeight="1" x14ac:dyDescent="0.2">
      <c r="A17" s="315" t="s">
        <v>79</v>
      </c>
      <c r="B17" s="185" t="s">
        <v>80</v>
      </c>
      <c r="C17" s="79">
        <v>45</v>
      </c>
      <c r="D17" s="79"/>
      <c r="E17" s="79">
        <v>19</v>
      </c>
      <c r="F17" s="260"/>
      <c r="K17" s="875"/>
      <c r="L17" s="875"/>
      <c r="M17" s="875"/>
      <c r="N17" s="875"/>
      <c r="O17" s="1"/>
      <c r="P17" s="124"/>
      <c r="Q17" s="10"/>
      <c r="R17" s="10"/>
      <c r="S17" s="10"/>
      <c r="T17" s="10"/>
      <c r="U17" s="10"/>
      <c r="V17" s="10"/>
    </row>
    <row r="18" spans="1:22" ht="7.5" customHeight="1" x14ac:dyDescent="0.2">
      <c r="A18" s="651"/>
      <c r="B18" s="46"/>
      <c r="C18" s="875"/>
      <c r="D18" s="875"/>
      <c r="K18" s="875"/>
      <c r="L18" s="875"/>
      <c r="M18" s="875"/>
      <c r="N18" s="875"/>
      <c r="O18" s="1"/>
      <c r="P18" s="124"/>
      <c r="Q18" s="10"/>
      <c r="R18" s="10"/>
      <c r="S18" s="10"/>
      <c r="T18" s="10"/>
      <c r="U18" s="10"/>
      <c r="V18" s="10"/>
    </row>
    <row r="19" spans="1:22" ht="7.5" customHeight="1" x14ac:dyDescent="0.25">
      <c r="A19" s="5"/>
      <c r="B19" s="266"/>
      <c r="K19" s="875"/>
      <c r="L19" s="875"/>
      <c r="M19" s="875"/>
      <c r="N19" s="875"/>
      <c r="O19" s="1"/>
      <c r="P19" s="124"/>
      <c r="Q19" s="10"/>
      <c r="R19" s="10"/>
      <c r="S19" s="10"/>
      <c r="T19" s="10"/>
      <c r="U19" s="10"/>
      <c r="V19" s="10"/>
    </row>
    <row r="20" spans="1:22" ht="15.75" customHeight="1" x14ac:dyDescent="0.25">
      <c r="A20" s="1412" t="s">
        <v>86</v>
      </c>
      <c r="B20" s="1413"/>
      <c r="C20" s="1624" t="s">
        <v>5</v>
      </c>
      <c r="D20" s="1413"/>
      <c r="E20" s="1624" t="s">
        <v>6</v>
      </c>
      <c r="F20" s="1413"/>
      <c r="G20" s="1624" t="s">
        <v>7</v>
      </c>
      <c r="H20" s="1413"/>
      <c r="I20" s="1624" t="s">
        <v>8</v>
      </c>
      <c r="J20" s="1413"/>
      <c r="K20" s="1624" t="s">
        <v>9</v>
      </c>
      <c r="L20" s="1413"/>
      <c r="M20" s="1624" t="s">
        <v>63</v>
      </c>
      <c r="N20" s="1413"/>
      <c r="O20" s="1"/>
      <c r="P20" s="124"/>
      <c r="Q20" s="10"/>
      <c r="R20" s="10"/>
      <c r="S20" s="10"/>
      <c r="T20" s="10"/>
      <c r="U20" s="10"/>
      <c r="V20" s="10"/>
    </row>
    <row r="21" spans="1:22" ht="12.75" customHeight="1" x14ac:dyDescent="0.2">
      <c r="A21" s="315" t="s">
        <v>703</v>
      </c>
      <c r="B21" s="185" t="s">
        <v>704</v>
      </c>
      <c r="C21" s="1694">
        <v>142</v>
      </c>
      <c r="D21" s="1468"/>
      <c r="E21" s="1694">
        <v>88</v>
      </c>
      <c r="F21" s="1468"/>
      <c r="G21" s="1694">
        <v>93</v>
      </c>
      <c r="H21" s="1468"/>
      <c r="I21" s="1694">
        <v>10</v>
      </c>
      <c r="J21" s="1468"/>
      <c r="K21" s="1694">
        <v>10</v>
      </c>
      <c r="L21" s="1468"/>
      <c r="M21" s="1704"/>
      <c r="N21" s="1413"/>
      <c r="O21" s="877" t="s">
        <v>69</v>
      </c>
      <c r="P21" s="875" t="s">
        <v>811</v>
      </c>
      <c r="Q21" s="10"/>
      <c r="R21" s="10"/>
      <c r="S21" s="10"/>
      <c r="T21" s="10"/>
      <c r="U21" s="10"/>
      <c r="V21" s="10"/>
    </row>
    <row r="22" spans="1:22" ht="12.75" customHeight="1" x14ac:dyDescent="0.2">
      <c r="A22" s="315" t="s">
        <v>705</v>
      </c>
      <c r="B22" s="185" t="s">
        <v>706</v>
      </c>
      <c r="C22" s="1694">
        <v>18</v>
      </c>
      <c r="D22" s="1468"/>
      <c r="E22" s="1694">
        <v>6</v>
      </c>
      <c r="F22" s="1468"/>
      <c r="G22" s="1694">
        <v>8</v>
      </c>
      <c r="H22" s="1468"/>
      <c r="I22" s="1694"/>
      <c r="J22" s="1468"/>
      <c r="K22" s="1694"/>
      <c r="L22" s="1468"/>
      <c r="M22" s="1693"/>
      <c r="N22" s="1468"/>
      <c r="O22" s="1"/>
      <c r="P22" s="875"/>
      <c r="Q22" s="10"/>
      <c r="R22" s="10"/>
      <c r="S22" s="10"/>
      <c r="T22" s="10"/>
      <c r="U22" s="10"/>
      <c r="V22" s="10"/>
    </row>
    <row r="23" spans="1:22" ht="12.75" customHeight="1" x14ac:dyDescent="0.2">
      <c r="A23" s="315" t="s">
        <v>707</v>
      </c>
      <c r="B23" s="185" t="s">
        <v>708</v>
      </c>
      <c r="C23" s="1692">
        <v>145</v>
      </c>
      <c r="D23" s="1486"/>
      <c r="E23" s="1692">
        <v>100</v>
      </c>
      <c r="F23" s="1486"/>
      <c r="G23" s="1692">
        <v>115</v>
      </c>
      <c r="H23" s="1486"/>
      <c r="I23" s="1692">
        <v>24</v>
      </c>
      <c r="J23" s="1486"/>
      <c r="K23" s="1692">
        <v>8</v>
      </c>
      <c r="L23" s="1486"/>
      <c r="M23" s="1695"/>
      <c r="N23" s="1486"/>
      <c r="O23" s="877" t="s">
        <v>69</v>
      </c>
      <c r="P23" s="875" t="s">
        <v>811</v>
      </c>
      <c r="Q23" s="10"/>
      <c r="R23" s="10"/>
      <c r="S23" s="10"/>
      <c r="T23" s="10"/>
      <c r="U23" s="10"/>
      <c r="V23" s="10"/>
    </row>
    <row r="24" spans="1:22" ht="12.75" customHeight="1" x14ac:dyDescent="0.2">
      <c r="A24" s="315" t="s">
        <v>709</v>
      </c>
      <c r="B24" s="185" t="s">
        <v>710</v>
      </c>
      <c r="C24" s="1692">
        <v>2</v>
      </c>
      <c r="D24" s="1486"/>
      <c r="E24" s="1692">
        <v>2</v>
      </c>
      <c r="F24" s="1486"/>
      <c r="G24" s="1692">
        <v>1</v>
      </c>
      <c r="H24" s="1486"/>
      <c r="I24" s="1692"/>
      <c r="J24" s="1486"/>
      <c r="K24" s="1692"/>
      <c r="L24" s="1486"/>
      <c r="M24" s="1695"/>
      <c r="N24" s="1486"/>
      <c r="O24" s="877"/>
      <c r="P24" s="875"/>
      <c r="Q24" s="10"/>
      <c r="R24" s="10"/>
      <c r="S24" s="10"/>
      <c r="T24" s="10"/>
      <c r="U24" s="10"/>
      <c r="V24" s="10"/>
    </row>
    <row r="25" spans="1:22" ht="12.75" customHeight="1" x14ac:dyDescent="0.2">
      <c r="A25" s="315" t="s">
        <v>95</v>
      </c>
      <c r="B25" s="185" t="s">
        <v>96</v>
      </c>
      <c r="C25" s="1692">
        <v>127</v>
      </c>
      <c r="D25" s="1486"/>
      <c r="E25" s="1692">
        <v>62</v>
      </c>
      <c r="F25" s="1486"/>
      <c r="G25" s="1692">
        <v>82</v>
      </c>
      <c r="H25" s="1486"/>
      <c r="I25" s="1692">
        <v>24</v>
      </c>
      <c r="J25" s="1486"/>
      <c r="K25" s="1692">
        <v>5</v>
      </c>
      <c r="L25" s="1486"/>
      <c r="M25" s="1695"/>
      <c r="N25" s="1486"/>
      <c r="O25" s="877" t="s">
        <v>69</v>
      </c>
      <c r="P25" s="875" t="s">
        <v>811</v>
      </c>
      <c r="Q25" s="10"/>
      <c r="R25" s="10"/>
      <c r="S25" s="10"/>
      <c r="T25" s="10"/>
      <c r="U25" s="10"/>
      <c r="V25" s="10"/>
    </row>
    <row r="26" spans="1:22" ht="12.75" customHeight="1" x14ac:dyDescent="0.2">
      <c r="A26" s="315" t="s">
        <v>97</v>
      </c>
      <c r="B26" s="185" t="s">
        <v>98</v>
      </c>
      <c r="C26" s="1692">
        <v>40</v>
      </c>
      <c r="D26" s="1486"/>
      <c r="E26" s="1692">
        <v>40</v>
      </c>
      <c r="F26" s="1486"/>
      <c r="G26" s="1692">
        <v>30</v>
      </c>
      <c r="H26" s="1486"/>
      <c r="I26" s="1692">
        <v>3</v>
      </c>
      <c r="J26" s="1486"/>
      <c r="K26" s="1692">
        <v>2</v>
      </c>
      <c r="L26" s="1486"/>
      <c r="M26" s="1695"/>
      <c r="N26" s="1486"/>
      <c r="O26" s="877" t="s">
        <v>69</v>
      </c>
      <c r="P26" s="875" t="s">
        <v>811</v>
      </c>
      <c r="Q26" s="10"/>
      <c r="R26" s="10"/>
      <c r="S26" s="10"/>
      <c r="T26" s="10"/>
      <c r="U26" s="10"/>
      <c r="V26" s="10"/>
    </row>
    <row r="27" spans="1:22" ht="12.75" customHeight="1" x14ac:dyDescent="0.2">
      <c r="A27" s="315" t="s">
        <v>99</v>
      </c>
      <c r="B27" s="185" t="s">
        <v>100</v>
      </c>
      <c r="C27" s="1692">
        <v>2</v>
      </c>
      <c r="D27" s="1486"/>
      <c r="E27" s="1692">
        <v>2</v>
      </c>
      <c r="F27" s="1486"/>
      <c r="G27" s="1692">
        <v>2</v>
      </c>
      <c r="H27" s="1486"/>
      <c r="I27" s="1692"/>
      <c r="J27" s="1486"/>
      <c r="K27" s="1692"/>
      <c r="L27" s="1486"/>
      <c r="M27" s="1695"/>
      <c r="N27" s="1486"/>
      <c r="O27" s="877"/>
      <c r="P27" s="875"/>
      <c r="Q27" s="10"/>
      <c r="R27" s="10"/>
      <c r="S27" s="10"/>
      <c r="T27" s="10"/>
      <c r="U27" s="10"/>
      <c r="V27" s="10"/>
    </row>
    <row r="28" spans="1:22" ht="12.75" customHeight="1" x14ac:dyDescent="0.2">
      <c r="A28" s="315" t="s">
        <v>101</v>
      </c>
      <c r="B28" s="185" t="s">
        <v>102</v>
      </c>
      <c r="C28" s="1692">
        <v>90</v>
      </c>
      <c r="D28" s="1486"/>
      <c r="E28" s="1692">
        <v>50</v>
      </c>
      <c r="F28" s="1486"/>
      <c r="G28" s="1692">
        <v>60</v>
      </c>
      <c r="H28" s="1486"/>
      <c r="I28" s="1692">
        <v>12</v>
      </c>
      <c r="J28" s="1486"/>
      <c r="K28" s="1692">
        <v>5</v>
      </c>
      <c r="L28" s="1486"/>
      <c r="M28" s="1692">
        <v>6</v>
      </c>
      <c r="N28" s="1486"/>
      <c r="O28" s="877" t="s">
        <v>69</v>
      </c>
      <c r="P28" s="875" t="s">
        <v>811</v>
      </c>
      <c r="Q28" s="10"/>
      <c r="R28" s="10"/>
      <c r="S28" s="10"/>
      <c r="T28" s="10"/>
      <c r="U28" s="10"/>
      <c r="V28" s="10"/>
    </row>
    <row r="29" spans="1:22" ht="12.75" customHeight="1" x14ac:dyDescent="0.2">
      <c r="A29" s="315" t="s">
        <v>103</v>
      </c>
      <c r="B29" s="185" t="s">
        <v>104</v>
      </c>
      <c r="C29" s="1692">
        <v>135</v>
      </c>
      <c r="D29" s="1486"/>
      <c r="E29" s="1692">
        <v>50</v>
      </c>
      <c r="F29" s="1486"/>
      <c r="G29" s="1692">
        <v>75</v>
      </c>
      <c r="H29" s="1486"/>
      <c r="I29" s="1692">
        <v>20</v>
      </c>
      <c r="J29" s="1486"/>
      <c r="K29" s="1692">
        <v>15</v>
      </c>
      <c r="L29" s="1486"/>
      <c r="M29" s="1692">
        <v>10</v>
      </c>
      <c r="N29" s="1486"/>
      <c r="O29" s="877" t="s">
        <v>69</v>
      </c>
      <c r="P29" s="875" t="s">
        <v>811</v>
      </c>
      <c r="Q29" s="10"/>
      <c r="R29" s="10"/>
      <c r="S29" s="10"/>
      <c r="T29" s="10"/>
      <c r="U29" s="10"/>
      <c r="V29" s="10"/>
    </row>
    <row r="30" spans="1:22" ht="12.75" customHeight="1" x14ac:dyDescent="0.2">
      <c r="A30" s="315" t="s">
        <v>105</v>
      </c>
      <c r="B30" s="185" t="s">
        <v>106</v>
      </c>
      <c r="C30" s="1692">
        <v>72</v>
      </c>
      <c r="D30" s="1486"/>
      <c r="E30" s="1692">
        <v>72</v>
      </c>
      <c r="F30" s="1486"/>
      <c r="G30" s="1692">
        <v>51</v>
      </c>
      <c r="H30" s="1486"/>
      <c r="I30" s="1692">
        <v>8</v>
      </c>
      <c r="J30" s="1486"/>
      <c r="K30" s="1692">
        <v>5</v>
      </c>
      <c r="L30" s="1486"/>
      <c r="M30" s="1692">
        <v>6</v>
      </c>
      <c r="N30" s="1486"/>
      <c r="O30" s="877" t="s">
        <v>69</v>
      </c>
      <c r="P30" s="875" t="s">
        <v>811</v>
      </c>
      <c r="Q30" s="10"/>
      <c r="R30" s="10"/>
      <c r="S30" s="10"/>
      <c r="T30" s="10"/>
      <c r="U30" s="10"/>
      <c r="V30" s="10"/>
    </row>
    <row r="31" spans="1:22" ht="12.75" customHeight="1" x14ac:dyDescent="0.2">
      <c r="A31" s="315" t="s">
        <v>109</v>
      </c>
      <c r="B31" s="185" t="s">
        <v>110</v>
      </c>
      <c r="C31" s="1692">
        <v>60</v>
      </c>
      <c r="D31" s="1486"/>
      <c r="E31" s="1692">
        <v>20</v>
      </c>
      <c r="F31" s="1486"/>
      <c r="G31" s="1692">
        <v>40</v>
      </c>
      <c r="H31" s="1486"/>
      <c r="I31" s="1692">
        <v>25</v>
      </c>
      <c r="J31" s="1486"/>
      <c r="K31" s="1692">
        <v>10</v>
      </c>
      <c r="L31" s="1486"/>
      <c r="M31" s="1692">
        <v>16</v>
      </c>
      <c r="N31" s="1486"/>
      <c r="O31" s="877" t="s">
        <v>69</v>
      </c>
      <c r="P31" s="875"/>
      <c r="Q31" s="10"/>
      <c r="R31" s="10"/>
      <c r="S31" s="10"/>
      <c r="T31" s="10"/>
      <c r="U31" s="10"/>
      <c r="V31" s="10"/>
    </row>
    <row r="32" spans="1:22" ht="12.75" customHeight="1" x14ac:dyDescent="0.2">
      <c r="A32" s="315" t="s">
        <v>692</v>
      </c>
      <c r="B32" s="185" t="s">
        <v>812</v>
      </c>
      <c r="C32" s="1699">
        <v>90</v>
      </c>
      <c r="D32" s="1698"/>
      <c r="E32" s="1699">
        <v>10</v>
      </c>
      <c r="F32" s="1698"/>
      <c r="G32" s="1699">
        <v>30</v>
      </c>
      <c r="H32" s="1698"/>
      <c r="I32" s="1702"/>
      <c r="J32" s="1698"/>
      <c r="K32" s="1699">
        <v>5</v>
      </c>
      <c r="L32" s="1698"/>
      <c r="M32" s="1697"/>
      <c r="N32" s="1698"/>
      <c r="O32" s="877" t="s">
        <v>69</v>
      </c>
      <c r="P32" s="875" t="s">
        <v>811</v>
      </c>
      <c r="Q32" s="10"/>
      <c r="R32" s="10"/>
      <c r="S32" s="10"/>
      <c r="T32" s="10"/>
      <c r="U32" s="10"/>
      <c r="V32" s="10"/>
    </row>
    <row r="33" spans="1:22" ht="12.75" customHeight="1" x14ac:dyDescent="0.2">
      <c r="A33" s="315" t="s">
        <v>111</v>
      </c>
      <c r="B33" s="185" t="s">
        <v>33</v>
      </c>
      <c r="C33" s="1699">
        <v>25</v>
      </c>
      <c r="D33" s="1698"/>
      <c r="E33" s="1699">
        <v>16</v>
      </c>
      <c r="F33" s="1698"/>
      <c r="G33" s="1699">
        <v>24</v>
      </c>
      <c r="H33" s="1698"/>
      <c r="I33" s="1702"/>
      <c r="J33" s="1698"/>
      <c r="K33" s="1699"/>
      <c r="L33" s="1698"/>
      <c r="M33" s="1703"/>
      <c r="N33" s="1635"/>
      <c r="O33" s="877"/>
      <c r="P33" s="875"/>
      <c r="Q33" s="10"/>
      <c r="R33" s="10"/>
      <c r="S33" s="10"/>
      <c r="T33" s="10"/>
      <c r="U33" s="10"/>
      <c r="V33" s="10"/>
    </row>
    <row r="34" spans="1:22" ht="15" customHeight="1" x14ac:dyDescent="0.2">
      <c r="A34" s="651"/>
      <c r="B34" s="228" t="s">
        <v>117</v>
      </c>
      <c r="C34" s="16">
        <f t="shared" ref="C34:N34" si="0">SUM(C21:C33)</f>
        <v>948</v>
      </c>
      <c r="D34" s="16">
        <f t="shared" si="0"/>
        <v>0</v>
      </c>
      <c r="E34" s="16">
        <f t="shared" si="0"/>
        <v>518</v>
      </c>
      <c r="F34" s="16">
        <f t="shared" si="0"/>
        <v>0</v>
      </c>
      <c r="G34" s="16">
        <f t="shared" si="0"/>
        <v>611</v>
      </c>
      <c r="H34" s="16">
        <f t="shared" si="0"/>
        <v>0</v>
      </c>
      <c r="I34" s="16">
        <f t="shared" si="0"/>
        <v>126</v>
      </c>
      <c r="J34" s="16">
        <f t="shared" si="0"/>
        <v>0</v>
      </c>
      <c r="K34" s="16">
        <f t="shared" si="0"/>
        <v>65</v>
      </c>
      <c r="L34" s="16">
        <f t="shared" si="0"/>
        <v>0</v>
      </c>
      <c r="M34" s="16">
        <f t="shared" si="0"/>
        <v>38</v>
      </c>
      <c r="N34" s="237">
        <f t="shared" si="0"/>
        <v>0</v>
      </c>
      <c r="O34" s="877"/>
      <c r="P34" s="875"/>
      <c r="Q34" s="10"/>
      <c r="R34" s="10"/>
      <c r="S34" s="10"/>
      <c r="T34" s="10"/>
      <c r="U34" s="10"/>
      <c r="V34" s="10"/>
    </row>
    <row r="35" spans="1:22" ht="15" customHeight="1" x14ac:dyDescent="0.2">
      <c r="A35" s="651"/>
      <c r="B35" s="11"/>
      <c r="K35" s="875"/>
      <c r="L35" s="875"/>
      <c r="M35" s="875"/>
      <c r="O35" s="651"/>
      <c r="P35" s="875"/>
      <c r="Q35" s="651"/>
      <c r="R35" s="651"/>
      <c r="S35" s="651"/>
      <c r="T35" s="651"/>
    </row>
    <row r="36" spans="1:22" ht="15" customHeight="1" x14ac:dyDescent="0.25">
      <c r="A36" s="1412" t="s">
        <v>118</v>
      </c>
      <c r="B36" s="1413"/>
      <c r="C36" s="1624" t="s">
        <v>5</v>
      </c>
      <c r="D36" s="1413"/>
      <c r="E36" s="1624" t="s">
        <v>6</v>
      </c>
      <c r="F36" s="1413"/>
      <c r="G36" s="1624" t="s">
        <v>7</v>
      </c>
      <c r="H36" s="1413"/>
      <c r="I36" s="1624" t="s">
        <v>8</v>
      </c>
      <c r="J36" s="1413"/>
      <c r="K36" s="1624" t="s">
        <v>9</v>
      </c>
      <c r="L36" s="1413"/>
      <c r="M36" s="1624" t="s">
        <v>63</v>
      </c>
      <c r="N36" s="1413"/>
      <c r="O36" s="877"/>
      <c r="P36" s="875"/>
      <c r="Q36" s="10"/>
      <c r="R36" s="10"/>
      <c r="S36" s="10"/>
      <c r="T36" s="10"/>
      <c r="U36" s="10"/>
      <c r="V36" s="10"/>
    </row>
    <row r="37" spans="1:22" ht="12.75" customHeight="1" x14ac:dyDescent="0.2">
      <c r="A37" s="315" t="s">
        <v>119</v>
      </c>
      <c r="B37" s="185" t="s">
        <v>120</v>
      </c>
      <c r="C37" s="1692">
        <v>57</v>
      </c>
      <c r="D37" s="1486"/>
      <c r="E37" s="1692">
        <v>30</v>
      </c>
      <c r="F37" s="1486"/>
      <c r="G37" s="1692">
        <v>35</v>
      </c>
      <c r="H37" s="1486"/>
      <c r="I37" s="1692">
        <v>2</v>
      </c>
      <c r="J37" s="1486"/>
      <c r="K37" s="1692">
        <v>1</v>
      </c>
      <c r="L37" s="1486"/>
      <c r="M37" s="1693"/>
      <c r="N37" s="1468"/>
      <c r="O37" s="877" t="s">
        <v>69</v>
      </c>
      <c r="P37" s="875" t="s">
        <v>811</v>
      </c>
      <c r="Q37" s="10"/>
      <c r="R37" s="10"/>
      <c r="S37" s="10"/>
      <c r="T37" s="10"/>
      <c r="U37" s="10"/>
      <c r="V37" s="10"/>
    </row>
    <row r="38" spans="1:22" ht="12.75" customHeight="1" x14ac:dyDescent="0.2">
      <c r="A38" s="315" t="s">
        <v>769</v>
      </c>
      <c r="B38" s="185" t="s">
        <v>122</v>
      </c>
      <c r="C38" s="1692">
        <v>50</v>
      </c>
      <c r="D38" s="1486"/>
      <c r="E38" s="1692">
        <v>23</v>
      </c>
      <c r="F38" s="1486"/>
      <c r="G38" s="1692">
        <v>42</v>
      </c>
      <c r="H38" s="1486"/>
      <c r="I38" s="1692">
        <v>5</v>
      </c>
      <c r="J38" s="1486"/>
      <c r="K38" s="1692">
        <v>4</v>
      </c>
      <c r="L38" s="1486"/>
      <c r="M38" s="910"/>
      <c r="N38" s="756"/>
      <c r="O38" s="877" t="s">
        <v>69</v>
      </c>
      <c r="P38" s="875" t="s">
        <v>811</v>
      </c>
      <c r="Q38" s="10"/>
      <c r="R38" s="10"/>
      <c r="S38" s="10"/>
      <c r="T38" s="10"/>
      <c r="U38" s="10"/>
      <c r="V38" s="10"/>
    </row>
    <row r="39" spans="1:22" ht="12.75" customHeight="1" x14ac:dyDescent="0.2">
      <c r="A39" s="315" t="s">
        <v>123</v>
      </c>
      <c r="B39" s="185" t="s">
        <v>124</v>
      </c>
      <c r="C39" s="1692">
        <v>50</v>
      </c>
      <c r="D39" s="1486"/>
      <c r="E39" s="1692">
        <v>27</v>
      </c>
      <c r="F39" s="1486"/>
      <c r="G39" s="1692">
        <v>32</v>
      </c>
      <c r="H39" s="1486"/>
      <c r="I39" s="1692">
        <v>3</v>
      </c>
      <c r="J39" s="1486"/>
      <c r="K39" s="1692">
        <v>2</v>
      </c>
      <c r="L39" s="1486"/>
      <c r="M39" s="910"/>
      <c r="N39" s="756"/>
      <c r="O39" s="877" t="s">
        <v>69</v>
      </c>
      <c r="P39" s="875" t="s">
        <v>811</v>
      </c>
      <c r="Q39" s="10"/>
      <c r="R39" s="10"/>
      <c r="S39" s="10"/>
      <c r="T39" s="10"/>
      <c r="U39" s="10"/>
      <c r="V39" s="10"/>
    </row>
    <row r="40" spans="1:22" ht="12.75" customHeight="1" x14ac:dyDescent="0.2">
      <c r="A40" s="315" t="s">
        <v>125</v>
      </c>
      <c r="B40" s="185" t="s">
        <v>126</v>
      </c>
      <c r="C40" s="1692">
        <v>69</v>
      </c>
      <c r="D40" s="1486"/>
      <c r="E40" s="1692">
        <v>21</v>
      </c>
      <c r="F40" s="1486"/>
      <c r="G40" s="1692">
        <v>27</v>
      </c>
      <c r="H40" s="1486"/>
      <c r="I40" s="1692">
        <v>3</v>
      </c>
      <c r="J40" s="1486"/>
      <c r="K40" s="1692">
        <v>6</v>
      </c>
      <c r="L40" s="1486"/>
      <c r="M40" s="911"/>
      <c r="N40" s="755"/>
      <c r="O40" s="877" t="s">
        <v>69</v>
      </c>
      <c r="P40" s="875" t="s">
        <v>811</v>
      </c>
      <c r="Q40" s="10"/>
      <c r="R40" s="10"/>
      <c r="S40" s="10"/>
      <c r="T40" s="10"/>
      <c r="U40" s="10"/>
      <c r="V40" s="10"/>
    </row>
    <row r="41" spans="1:22" ht="12.75" customHeight="1" x14ac:dyDescent="0.2">
      <c r="A41" s="315" t="s">
        <v>127</v>
      </c>
      <c r="B41" s="185" t="s">
        <v>128</v>
      </c>
      <c r="C41" s="1694">
        <v>46</v>
      </c>
      <c r="D41" s="1468"/>
      <c r="E41" s="1694">
        <v>18</v>
      </c>
      <c r="F41" s="1468"/>
      <c r="G41" s="1694">
        <v>26</v>
      </c>
      <c r="H41" s="1468"/>
      <c r="I41" s="1694">
        <v>3</v>
      </c>
      <c r="J41" s="1468"/>
      <c r="K41" s="1694">
        <v>2</v>
      </c>
      <c r="L41" s="1468"/>
      <c r="M41" s="910"/>
      <c r="N41" s="756"/>
      <c r="O41" s="877" t="s">
        <v>69</v>
      </c>
      <c r="P41" s="875" t="s">
        <v>811</v>
      </c>
      <c r="Q41" s="10"/>
      <c r="R41" s="10"/>
      <c r="S41" s="10"/>
      <c r="T41" s="10"/>
      <c r="U41" s="10"/>
      <c r="V41" s="10"/>
    </row>
    <row r="42" spans="1:22" ht="12.75" customHeight="1" x14ac:dyDescent="0.2">
      <c r="A42" s="315" t="s">
        <v>129</v>
      </c>
      <c r="B42" s="185" t="s">
        <v>130</v>
      </c>
      <c r="C42" s="1692">
        <v>42</v>
      </c>
      <c r="D42" s="1486"/>
      <c r="E42" s="1692">
        <v>42</v>
      </c>
      <c r="F42" s="1486"/>
      <c r="G42" s="1692">
        <v>42</v>
      </c>
      <c r="H42" s="1486"/>
      <c r="I42" s="1692">
        <v>2</v>
      </c>
      <c r="J42" s="1486"/>
      <c r="K42" s="1699">
        <v>2</v>
      </c>
      <c r="L42" s="1698"/>
      <c r="M42" s="910"/>
      <c r="N42" s="756"/>
      <c r="O42" s="877" t="s">
        <v>69</v>
      </c>
      <c r="P42" s="875" t="s">
        <v>811</v>
      </c>
      <c r="Q42" s="10"/>
      <c r="R42" s="10"/>
      <c r="S42" s="10"/>
      <c r="T42" s="10"/>
      <c r="U42" s="10"/>
      <c r="V42" s="10"/>
    </row>
    <row r="43" spans="1:22" ht="12.75" customHeight="1" x14ac:dyDescent="0.2">
      <c r="A43" s="315" t="s">
        <v>131</v>
      </c>
      <c r="B43" s="185" t="s">
        <v>132</v>
      </c>
      <c r="C43" s="1692">
        <v>57</v>
      </c>
      <c r="D43" s="1486"/>
      <c r="E43" s="1692">
        <v>39</v>
      </c>
      <c r="F43" s="1486"/>
      <c r="G43" s="1692">
        <v>42</v>
      </c>
      <c r="H43" s="1486"/>
      <c r="I43" s="1692">
        <v>4</v>
      </c>
      <c r="J43" s="1486"/>
      <c r="K43" s="1692">
        <v>3</v>
      </c>
      <c r="L43" s="1486"/>
      <c r="M43" s="910"/>
      <c r="N43" s="756"/>
      <c r="O43" s="877" t="s">
        <v>69</v>
      </c>
      <c r="P43" s="875" t="s">
        <v>811</v>
      </c>
      <c r="Q43" s="10"/>
      <c r="R43" s="10"/>
      <c r="S43" s="10"/>
      <c r="T43" s="10"/>
      <c r="U43" s="10"/>
      <c r="V43" s="10"/>
    </row>
    <row r="44" spans="1:22" ht="12.75" customHeight="1" x14ac:dyDescent="0.2">
      <c r="A44" s="315" t="s">
        <v>711</v>
      </c>
      <c r="B44" s="185" t="s">
        <v>134</v>
      </c>
      <c r="C44" s="1692">
        <v>60</v>
      </c>
      <c r="D44" s="1486"/>
      <c r="E44" s="1692">
        <v>25</v>
      </c>
      <c r="F44" s="1486"/>
      <c r="G44" s="1692">
        <v>30</v>
      </c>
      <c r="H44" s="1486"/>
      <c r="I44" s="1692">
        <v>3</v>
      </c>
      <c r="J44" s="1486"/>
      <c r="K44" s="1692">
        <v>2</v>
      </c>
      <c r="L44" s="1486"/>
      <c r="M44" s="910"/>
      <c r="N44" s="756"/>
      <c r="O44" s="877" t="s">
        <v>69</v>
      </c>
      <c r="P44" s="875" t="s">
        <v>811</v>
      </c>
      <c r="Q44" s="10"/>
      <c r="R44" s="10"/>
      <c r="S44" s="10"/>
      <c r="T44" s="10"/>
      <c r="U44" s="10"/>
      <c r="V44" s="10"/>
    </row>
    <row r="45" spans="1:22" ht="12.75" customHeight="1" x14ac:dyDescent="0.2">
      <c r="A45" s="315" t="s">
        <v>135</v>
      </c>
      <c r="B45" s="185" t="s">
        <v>136</v>
      </c>
      <c r="C45" s="1692">
        <v>45</v>
      </c>
      <c r="D45" s="1486"/>
      <c r="E45" s="316"/>
      <c r="F45" s="316"/>
      <c r="G45" s="316"/>
      <c r="H45" s="316"/>
      <c r="I45" s="316"/>
      <c r="J45" s="316"/>
      <c r="K45" s="53"/>
      <c r="L45" s="101"/>
      <c r="M45" s="910"/>
      <c r="N45" s="756"/>
      <c r="O45" s="877"/>
      <c r="P45" s="875"/>
      <c r="Q45" s="10"/>
      <c r="R45" s="10"/>
      <c r="S45" s="10"/>
      <c r="T45" s="10"/>
      <c r="U45" s="10"/>
      <c r="V45" s="10"/>
    </row>
    <row r="46" spans="1:22" ht="15" customHeight="1" x14ac:dyDescent="0.2">
      <c r="A46" s="651"/>
      <c r="B46" s="228" t="s">
        <v>139</v>
      </c>
      <c r="C46" s="16">
        <f>SUM(C37:C45)</f>
        <v>476</v>
      </c>
      <c r="D46" s="16">
        <f t="shared" ref="D46:L46" si="1">SUM(D37:D44)</f>
        <v>0</v>
      </c>
      <c r="E46" s="16">
        <f t="shared" si="1"/>
        <v>225</v>
      </c>
      <c r="F46" s="16">
        <f t="shared" si="1"/>
        <v>0</v>
      </c>
      <c r="G46" s="16">
        <f t="shared" si="1"/>
        <v>276</v>
      </c>
      <c r="H46" s="16">
        <f t="shared" si="1"/>
        <v>0</v>
      </c>
      <c r="I46" s="16">
        <f t="shared" si="1"/>
        <v>25</v>
      </c>
      <c r="J46" s="16">
        <f t="shared" si="1"/>
        <v>0</v>
      </c>
      <c r="K46" s="16">
        <f t="shared" si="1"/>
        <v>22</v>
      </c>
      <c r="L46" s="237">
        <f t="shared" si="1"/>
        <v>0</v>
      </c>
      <c r="M46" s="911"/>
      <c r="N46" s="757"/>
      <c r="O46" s="877"/>
      <c r="P46" s="124"/>
      <c r="Q46" s="10"/>
      <c r="R46" s="10"/>
      <c r="S46" s="10"/>
      <c r="T46" s="10"/>
      <c r="U46" s="10"/>
      <c r="V46" s="10"/>
    </row>
    <row r="47" spans="1:22" ht="15" customHeight="1" x14ac:dyDescent="0.2">
      <c r="A47" s="651"/>
      <c r="B47" s="108"/>
      <c r="C47" s="136"/>
      <c r="D47" s="136"/>
      <c r="E47" s="136"/>
      <c r="F47" s="136"/>
      <c r="G47" s="136"/>
      <c r="H47" s="136"/>
      <c r="I47" s="136"/>
      <c r="J47" s="136"/>
      <c r="K47" s="875"/>
      <c r="L47" s="875"/>
      <c r="M47" s="651"/>
      <c r="N47" s="875"/>
      <c r="O47" s="877"/>
      <c r="P47" s="1696" t="s">
        <v>762</v>
      </c>
      <c r="Q47" s="1623"/>
      <c r="R47" s="10"/>
      <c r="S47" s="10"/>
      <c r="T47" s="10"/>
      <c r="U47" s="10"/>
      <c r="V47" s="10"/>
    </row>
    <row r="48" spans="1:22" ht="15" customHeight="1" x14ac:dyDescent="0.25">
      <c r="A48" s="1412" t="s">
        <v>770</v>
      </c>
      <c r="B48" s="1413"/>
      <c r="C48" s="1624" t="s">
        <v>5</v>
      </c>
      <c r="D48" s="1413"/>
      <c r="E48" s="1624" t="s">
        <v>6</v>
      </c>
      <c r="F48" s="1413"/>
      <c r="G48" s="1624" t="s">
        <v>7</v>
      </c>
      <c r="H48" s="1413"/>
      <c r="I48" s="1624" t="s">
        <v>8</v>
      </c>
      <c r="J48" s="1462"/>
      <c r="K48" s="1624" t="s">
        <v>9</v>
      </c>
      <c r="L48" s="1462"/>
      <c r="M48" s="758" t="s">
        <v>63</v>
      </c>
      <c r="N48" s="875"/>
      <c r="O48" s="877"/>
      <c r="P48" s="267" t="s">
        <v>764</v>
      </c>
      <c r="Q48" s="267" t="s">
        <v>765</v>
      </c>
      <c r="R48" s="10"/>
      <c r="S48" s="10"/>
      <c r="T48" s="10"/>
      <c r="U48" s="10"/>
      <c r="V48" s="10"/>
    </row>
    <row r="49" spans="1:22" ht="12.75" customHeight="1" x14ac:dyDescent="0.2">
      <c r="A49" s="315" t="s">
        <v>141</v>
      </c>
      <c r="B49" s="185"/>
      <c r="C49" s="316">
        <v>89</v>
      </c>
      <c r="D49" s="316"/>
      <c r="E49" s="316">
        <v>30</v>
      </c>
      <c r="F49" s="316"/>
      <c r="G49" s="316">
        <v>34</v>
      </c>
      <c r="H49" s="79"/>
      <c r="I49" s="316">
        <v>6</v>
      </c>
      <c r="J49" s="899"/>
      <c r="K49" s="53">
        <v>6</v>
      </c>
      <c r="L49" s="268"/>
      <c r="M49" s="315">
        <v>6</v>
      </c>
      <c r="N49" s="651"/>
      <c r="O49" s="877" t="s">
        <v>69</v>
      </c>
      <c r="P49" s="269">
        <f t="shared" ref="P49:P60" si="2">IF(O49="*",K49,0)</f>
        <v>0</v>
      </c>
      <c r="Q49" s="269">
        <f t="shared" ref="Q49:Q60" si="3">IF(O49="**",K49,0)</f>
        <v>6</v>
      </c>
      <c r="R49" s="10"/>
      <c r="S49" s="10"/>
      <c r="T49" s="10"/>
      <c r="U49" s="10"/>
      <c r="V49" s="10"/>
    </row>
    <row r="50" spans="1:22" ht="12.75" customHeight="1" x14ac:dyDescent="0.2">
      <c r="A50" s="315" t="s">
        <v>143</v>
      </c>
      <c r="B50" s="185" t="s">
        <v>144</v>
      </c>
      <c r="C50" s="79">
        <v>10</v>
      </c>
      <c r="D50" s="79"/>
      <c r="E50" s="79">
        <v>5</v>
      </c>
      <c r="F50" s="79"/>
      <c r="G50" s="79">
        <v>5</v>
      </c>
      <c r="H50" s="79"/>
      <c r="I50" s="316">
        <v>8</v>
      </c>
      <c r="J50" s="35"/>
      <c r="K50" s="316">
        <v>3</v>
      </c>
      <c r="L50" s="268"/>
      <c r="M50" s="315">
        <v>12</v>
      </c>
      <c r="N50" s="651"/>
      <c r="O50" s="877" t="s">
        <v>69</v>
      </c>
      <c r="P50" s="269">
        <f t="shared" si="2"/>
        <v>0</v>
      </c>
      <c r="Q50" s="269">
        <f t="shared" si="3"/>
        <v>3</v>
      </c>
      <c r="R50" s="10"/>
      <c r="S50" s="10"/>
      <c r="T50" s="10"/>
      <c r="U50" s="10"/>
      <c r="V50" s="10"/>
    </row>
    <row r="51" spans="1:22" ht="12.75" customHeight="1" x14ac:dyDescent="0.2">
      <c r="A51" s="315" t="s">
        <v>485</v>
      </c>
      <c r="B51" s="185" t="s">
        <v>146</v>
      </c>
      <c r="C51" s="79">
        <v>20</v>
      </c>
      <c r="D51" s="79"/>
      <c r="E51" s="79">
        <v>15</v>
      </c>
      <c r="F51" s="79"/>
      <c r="G51" s="79">
        <v>20</v>
      </c>
      <c r="H51" s="79"/>
      <c r="I51" s="693">
        <v>7</v>
      </c>
      <c r="J51" s="270"/>
      <c r="K51" s="316">
        <v>3</v>
      </c>
      <c r="L51" s="899"/>
      <c r="M51" s="315"/>
      <c r="N51" s="651"/>
      <c r="O51" s="877" t="s">
        <v>69</v>
      </c>
      <c r="P51" s="269">
        <f t="shared" si="2"/>
        <v>0</v>
      </c>
      <c r="Q51" s="269">
        <f t="shared" si="3"/>
        <v>3</v>
      </c>
      <c r="R51" s="10"/>
      <c r="S51" s="10"/>
      <c r="T51" s="10"/>
      <c r="U51" s="10"/>
      <c r="V51" s="10"/>
    </row>
    <row r="52" spans="1:22" ht="12.75" customHeight="1" x14ac:dyDescent="0.2">
      <c r="A52" s="315" t="s">
        <v>813</v>
      </c>
      <c r="B52" s="185" t="s">
        <v>149</v>
      </c>
      <c r="C52" s="79">
        <v>26</v>
      </c>
      <c r="D52" s="79"/>
      <c r="E52" s="79">
        <v>5</v>
      </c>
      <c r="F52" s="62"/>
      <c r="G52" s="62">
        <v>14</v>
      </c>
      <c r="H52" s="62"/>
      <c r="I52" s="693">
        <v>12</v>
      </c>
      <c r="J52" s="270"/>
      <c r="K52" s="53">
        <v>3</v>
      </c>
      <c r="L52" s="899"/>
      <c r="M52" s="315"/>
      <c r="N52" s="651"/>
      <c r="O52" s="877" t="s">
        <v>69</v>
      </c>
      <c r="P52" s="269">
        <f t="shared" si="2"/>
        <v>0</v>
      </c>
      <c r="Q52" s="269">
        <f t="shared" si="3"/>
        <v>3</v>
      </c>
      <c r="R52" s="10"/>
      <c r="S52" s="10"/>
      <c r="T52" s="10"/>
      <c r="U52" s="10"/>
      <c r="V52" s="10"/>
    </row>
    <row r="53" spans="1:22" ht="12.75" customHeight="1" x14ac:dyDescent="0.2">
      <c r="A53" s="315" t="s">
        <v>486</v>
      </c>
      <c r="B53" s="185" t="s">
        <v>152</v>
      </c>
      <c r="C53" s="79">
        <v>6</v>
      </c>
      <c r="D53" s="79"/>
      <c r="E53" s="79">
        <v>6</v>
      </c>
      <c r="F53" s="79"/>
      <c r="G53" s="79">
        <v>6</v>
      </c>
      <c r="H53" s="62"/>
      <c r="I53" s="693">
        <v>3</v>
      </c>
      <c r="J53" s="270"/>
      <c r="K53" s="101">
        <v>2</v>
      </c>
      <c r="L53" s="899"/>
      <c r="M53" s="315"/>
      <c r="N53" s="651"/>
      <c r="O53" s="877" t="s">
        <v>69</v>
      </c>
      <c r="P53" s="269">
        <f t="shared" si="2"/>
        <v>0</v>
      </c>
      <c r="Q53" s="269">
        <f t="shared" si="3"/>
        <v>2</v>
      </c>
      <c r="R53" s="10"/>
      <c r="S53" s="10"/>
      <c r="T53" s="10"/>
      <c r="U53" s="10"/>
      <c r="V53" s="10"/>
    </row>
    <row r="54" spans="1:22" ht="12.75" customHeight="1" x14ac:dyDescent="0.2">
      <c r="A54" s="315" t="s">
        <v>155</v>
      </c>
      <c r="B54" s="185"/>
      <c r="C54" s="79">
        <v>17</v>
      </c>
      <c r="D54" s="79"/>
      <c r="E54" s="62">
        <v>10</v>
      </c>
      <c r="F54" s="62"/>
      <c r="G54" s="62">
        <v>20</v>
      </c>
      <c r="H54" s="62"/>
      <c r="I54" s="693">
        <v>10</v>
      </c>
      <c r="J54" s="270"/>
      <c r="K54" s="53">
        <v>5</v>
      </c>
      <c r="L54" s="899"/>
      <c r="M54" s="315"/>
      <c r="N54" s="651"/>
      <c r="O54" s="877" t="s">
        <v>69</v>
      </c>
      <c r="P54" s="269">
        <f t="shared" si="2"/>
        <v>0</v>
      </c>
      <c r="Q54" s="269">
        <f t="shared" si="3"/>
        <v>5</v>
      </c>
      <c r="R54" s="10"/>
      <c r="S54" s="10"/>
      <c r="T54" s="10"/>
      <c r="U54" s="10"/>
      <c r="V54" s="10"/>
    </row>
    <row r="55" spans="1:22" ht="12.75" customHeight="1" x14ac:dyDescent="0.2">
      <c r="A55" s="651"/>
      <c r="B55" s="228" t="s">
        <v>167</v>
      </c>
      <c r="C55" s="237">
        <f t="shared" ref="C55:M55" si="4">SUM(C49:C54)</f>
        <v>168</v>
      </c>
      <c r="D55" s="237">
        <f t="shared" si="4"/>
        <v>0</v>
      </c>
      <c r="E55" s="237">
        <f t="shared" si="4"/>
        <v>71</v>
      </c>
      <c r="F55" s="237">
        <f t="shared" si="4"/>
        <v>0</v>
      </c>
      <c r="G55" s="237">
        <f t="shared" si="4"/>
        <v>99</v>
      </c>
      <c r="H55" s="16">
        <f t="shared" si="4"/>
        <v>0</v>
      </c>
      <c r="I55" s="16">
        <f t="shared" si="4"/>
        <v>46</v>
      </c>
      <c r="J55" s="16">
        <f t="shared" si="4"/>
        <v>0</v>
      </c>
      <c r="K55" s="237">
        <f t="shared" si="4"/>
        <v>22</v>
      </c>
      <c r="L55" s="237">
        <f t="shared" si="4"/>
        <v>0</v>
      </c>
      <c r="M55" s="16">
        <f t="shared" si="4"/>
        <v>18</v>
      </c>
      <c r="N55" s="651"/>
      <c r="O55" s="1"/>
      <c r="P55" s="269">
        <f t="shared" si="2"/>
        <v>0</v>
      </c>
      <c r="Q55" s="269">
        <f t="shared" si="3"/>
        <v>0</v>
      </c>
      <c r="R55" s="10"/>
      <c r="S55" s="10"/>
      <c r="T55" s="10"/>
      <c r="U55" s="10"/>
      <c r="V55" s="10"/>
    </row>
    <row r="56" spans="1:22" ht="12.75" customHeight="1" x14ac:dyDescent="0.2">
      <c r="A56" s="651"/>
      <c r="B56" s="46"/>
      <c r="C56" s="875"/>
      <c r="D56" s="875"/>
      <c r="E56" s="875"/>
      <c r="F56" s="875"/>
      <c r="G56" s="875"/>
      <c r="H56" s="875"/>
      <c r="K56" s="875"/>
      <c r="L56" s="875"/>
      <c r="M56" s="651"/>
      <c r="N56" s="651"/>
      <c r="O56" s="271"/>
      <c r="P56" s="269">
        <f t="shared" si="2"/>
        <v>0</v>
      </c>
      <c r="Q56" s="269">
        <f t="shared" si="3"/>
        <v>0</v>
      </c>
      <c r="R56" s="10"/>
      <c r="S56" s="10"/>
      <c r="T56" s="10"/>
      <c r="U56" s="10"/>
      <c r="V56" s="10"/>
    </row>
    <row r="57" spans="1:22" ht="15.75" customHeight="1" x14ac:dyDescent="0.25">
      <c r="A57" s="1412" t="s">
        <v>771</v>
      </c>
      <c r="B57" s="1413"/>
      <c r="C57" s="1624" t="s">
        <v>5</v>
      </c>
      <c r="D57" s="1413"/>
      <c r="E57" s="1624" t="s">
        <v>6</v>
      </c>
      <c r="F57" s="1413"/>
      <c r="G57" s="1624" t="s">
        <v>7</v>
      </c>
      <c r="H57" s="1413"/>
      <c r="I57" s="1624" t="s">
        <v>8</v>
      </c>
      <c r="J57" s="1462"/>
      <c r="K57" s="1624" t="s">
        <v>9</v>
      </c>
      <c r="L57" s="1413"/>
      <c r="M57" s="264" t="s">
        <v>63</v>
      </c>
      <c r="N57" s="651"/>
      <c r="O57" s="272"/>
      <c r="P57" s="269">
        <f t="shared" si="2"/>
        <v>0</v>
      </c>
      <c r="Q57" s="269">
        <f t="shared" si="3"/>
        <v>0</v>
      </c>
      <c r="R57" s="10"/>
      <c r="S57" s="10"/>
      <c r="T57" s="10"/>
      <c r="U57" s="10"/>
      <c r="V57" s="10"/>
    </row>
    <row r="58" spans="1:22" ht="12.75" customHeight="1" x14ac:dyDescent="0.2">
      <c r="A58" s="315" t="s">
        <v>169</v>
      </c>
      <c r="B58" s="185" t="s">
        <v>170</v>
      </c>
      <c r="C58" s="79">
        <v>49</v>
      </c>
      <c r="D58" s="79"/>
      <c r="E58" s="79">
        <v>44</v>
      </c>
      <c r="F58" s="35"/>
      <c r="G58" s="79">
        <v>40</v>
      </c>
      <c r="H58" s="79"/>
      <c r="I58" s="79" t="s">
        <v>753</v>
      </c>
      <c r="J58" s="898"/>
      <c r="K58" s="260">
        <v>6</v>
      </c>
      <c r="L58" s="260"/>
      <c r="M58" s="315"/>
      <c r="N58" s="651"/>
      <c r="O58" s="271" t="s">
        <v>81</v>
      </c>
      <c r="P58" s="269">
        <f t="shared" si="2"/>
        <v>6</v>
      </c>
      <c r="Q58" s="269">
        <f t="shared" si="3"/>
        <v>0</v>
      </c>
      <c r="R58" s="10" t="s">
        <v>766</v>
      </c>
      <c r="S58" s="10"/>
      <c r="T58" s="10"/>
      <c r="U58" s="10"/>
      <c r="V58" s="10"/>
    </row>
    <row r="59" spans="1:22" ht="12.75" customHeight="1" x14ac:dyDescent="0.2">
      <c r="A59" s="315" t="s">
        <v>171</v>
      </c>
      <c r="B59" s="185" t="s">
        <v>172</v>
      </c>
      <c r="C59" s="79">
        <v>10</v>
      </c>
      <c r="D59" s="79"/>
      <c r="E59" s="79">
        <v>10</v>
      </c>
      <c r="F59" s="35"/>
      <c r="G59" s="79">
        <v>9</v>
      </c>
      <c r="H59" s="79"/>
      <c r="I59" s="79" t="s">
        <v>753</v>
      </c>
      <c r="J59" s="898"/>
      <c r="K59" s="260"/>
      <c r="L59" s="260"/>
      <c r="M59" s="315"/>
      <c r="N59" s="651"/>
      <c r="O59" s="271"/>
      <c r="P59" s="269">
        <f t="shared" si="2"/>
        <v>0</v>
      </c>
      <c r="Q59" s="269">
        <f t="shared" si="3"/>
        <v>0</v>
      </c>
      <c r="R59" s="10"/>
      <c r="S59" s="10"/>
      <c r="T59" s="10"/>
      <c r="U59" s="10"/>
      <c r="V59" s="10"/>
    </row>
    <row r="60" spans="1:22" ht="12.75" customHeight="1" x14ac:dyDescent="0.2">
      <c r="A60" s="315" t="s">
        <v>173</v>
      </c>
      <c r="B60" s="185" t="s">
        <v>174</v>
      </c>
      <c r="C60" s="79">
        <v>23</v>
      </c>
      <c r="D60" s="79"/>
      <c r="E60" s="79">
        <v>26</v>
      </c>
      <c r="F60" s="35"/>
      <c r="G60" s="79">
        <v>19</v>
      </c>
      <c r="H60" s="79"/>
      <c r="I60" s="79" t="s">
        <v>753</v>
      </c>
      <c r="J60" s="898"/>
      <c r="K60" s="260"/>
      <c r="L60" s="260"/>
      <c r="M60" s="315"/>
      <c r="N60" s="651"/>
      <c r="O60" s="271"/>
      <c r="P60" s="269">
        <f t="shared" si="2"/>
        <v>0</v>
      </c>
      <c r="Q60" s="269">
        <f t="shared" si="3"/>
        <v>0</v>
      </c>
      <c r="R60" s="10"/>
      <c r="S60" s="10"/>
      <c r="T60" s="10"/>
      <c r="U60" s="10"/>
      <c r="V60" s="10"/>
    </row>
    <row r="61" spans="1:22" ht="12.75" customHeight="1" x14ac:dyDescent="0.2">
      <c r="A61" s="651"/>
      <c r="B61" s="228" t="s">
        <v>772</v>
      </c>
      <c r="C61" s="237">
        <f t="shared" ref="C61:M61" si="5">SUM(C58:C60)</f>
        <v>82</v>
      </c>
      <c r="D61" s="237">
        <f t="shared" si="5"/>
        <v>0</v>
      </c>
      <c r="E61" s="237">
        <f t="shared" si="5"/>
        <v>80</v>
      </c>
      <c r="F61" s="237">
        <f t="shared" si="5"/>
        <v>0</v>
      </c>
      <c r="G61" s="237">
        <f t="shared" si="5"/>
        <v>68</v>
      </c>
      <c r="H61" s="237">
        <f t="shared" si="5"/>
        <v>0</v>
      </c>
      <c r="I61" s="237">
        <f t="shared" si="5"/>
        <v>0</v>
      </c>
      <c r="J61" s="237">
        <f t="shared" si="5"/>
        <v>0</v>
      </c>
      <c r="K61" s="16">
        <f t="shared" si="5"/>
        <v>6</v>
      </c>
      <c r="L61" s="237">
        <f t="shared" si="5"/>
        <v>0</v>
      </c>
      <c r="M61" s="16">
        <f t="shared" si="5"/>
        <v>0</v>
      </c>
      <c r="N61" s="651"/>
      <c r="O61" s="271"/>
      <c r="P61" s="269"/>
      <c r="Q61" s="269"/>
      <c r="R61" s="10"/>
      <c r="S61" s="10"/>
      <c r="T61" s="10"/>
      <c r="U61" s="10"/>
      <c r="V61" s="10"/>
    </row>
    <row r="62" spans="1:22" ht="12.75" customHeight="1" x14ac:dyDescent="0.2">
      <c r="A62" s="651"/>
      <c r="B62" s="46"/>
      <c r="C62" s="875"/>
      <c r="D62" s="875"/>
      <c r="E62" s="875"/>
      <c r="F62" s="875"/>
      <c r="G62" s="875"/>
      <c r="H62" s="875"/>
      <c r="I62" s="875"/>
      <c r="J62" s="875"/>
      <c r="K62" s="875"/>
      <c r="L62" s="875"/>
      <c r="M62" s="651"/>
      <c r="N62" s="651"/>
      <c r="O62" s="271" t="s">
        <v>814</v>
      </c>
      <c r="P62" s="269">
        <f t="shared" ref="P62:Q62" si="6">SUM(P49:P60)</f>
        <v>6</v>
      </c>
      <c r="Q62" s="269">
        <f t="shared" si="6"/>
        <v>22</v>
      </c>
      <c r="R62" s="10"/>
      <c r="S62" s="10"/>
      <c r="T62" s="10"/>
      <c r="U62" s="10"/>
      <c r="V62" s="10"/>
    </row>
    <row r="63" spans="1:22" ht="15.75" customHeight="1" x14ac:dyDescent="0.25">
      <c r="A63" s="1412" t="s">
        <v>773</v>
      </c>
      <c r="B63" s="1413"/>
      <c r="C63" s="1624" t="s">
        <v>5</v>
      </c>
      <c r="D63" s="1413"/>
      <c r="E63" s="1624" t="s">
        <v>6</v>
      </c>
      <c r="F63" s="1413"/>
      <c r="G63" s="1624" t="s">
        <v>7</v>
      </c>
      <c r="H63" s="1413"/>
      <c r="I63" s="1624" t="s">
        <v>8</v>
      </c>
      <c r="J63" s="1413"/>
      <c r="K63" s="1624" t="s">
        <v>9</v>
      </c>
      <c r="L63" s="1413"/>
      <c r="M63" s="264" t="s">
        <v>63</v>
      </c>
      <c r="N63" s="651"/>
      <c r="O63" s="271"/>
      <c r="P63" s="651"/>
      <c r="Q63" s="124"/>
      <c r="R63" s="10"/>
      <c r="S63" s="10"/>
      <c r="T63" s="10"/>
      <c r="U63" s="10"/>
      <c r="V63" s="10"/>
    </row>
    <row r="64" spans="1:22" ht="15.75" customHeight="1" x14ac:dyDescent="0.2">
      <c r="A64" s="315" t="s">
        <v>713</v>
      </c>
      <c r="B64" s="185" t="s">
        <v>714</v>
      </c>
      <c r="C64" s="693">
        <v>40</v>
      </c>
      <c r="D64" s="693"/>
      <c r="E64" s="693">
        <v>46</v>
      </c>
      <c r="F64" s="693"/>
      <c r="G64" s="693">
        <v>40</v>
      </c>
      <c r="H64" s="693"/>
      <c r="I64" s="693">
        <v>10</v>
      </c>
      <c r="J64" s="693"/>
      <c r="K64" s="693">
        <v>2</v>
      </c>
      <c r="L64" s="273"/>
      <c r="M64" s="315"/>
      <c r="N64" s="651"/>
      <c r="O64" s="877" t="s">
        <v>81</v>
      </c>
      <c r="P64" s="651"/>
      <c r="Q64" s="124"/>
      <c r="R64" s="10"/>
      <c r="S64" s="10"/>
      <c r="T64" s="10"/>
      <c r="U64" s="10"/>
      <c r="V64" s="10"/>
    </row>
    <row r="65" spans="1:22" ht="12.75" customHeight="1" x14ac:dyDescent="0.2">
      <c r="A65" s="315" t="s">
        <v>715</v>
      </c>
      <c r="B65" s="185" t="s">
        <v>166</v>
      </c>
      <c r="C65" s="693">
        <v>45</v>
      </c>
      <c r="D65" s="693"/>
      <c r="E65" s="693">
        <v>41</v>
      </c>
      <c r="F65" s="693"/>
      <c r="G65" s="693">
        <v>38</v>
      </c>
      <c r="H65" s="693"/>
      <c r="I65" s="693">
        <v>22</v>
      </c>
      <c r="J65" s="693"/>
      <c r="K65" s="693">
        <v>2</v>
      </c>
      <c r="L65" s="167"/>
      <c r="M65" s="315"/>
      <c r="N65" s="651"/>
      <c r="O65" s="877" t="s">
        <v>81</v>
      </c>
      <c r="P65" s="651"/>
      <c r="Q65" s="124"/>
      <c r="R65" s="10"/>
      <c r="S65" s="10"/>
      <c r="T65" s="10"/>
      <c r="U65" s="10"/>
      <c r="V65" s="10"/>
    </row>
    <row r="66" spans="1:22" ht="12.75" customHeight="1" x14ac:dyDescent="0.2">
      <c r="A66" s="315" t="s">
        <v>716</v>
      </c>
      <c r="B66" s="185" t="s">
        <v>717</v>
      </c>
      <c r="C66" s="693">
        <v>47</v>
      </c>
      <c r="D66" s="693"/>
      <c r="E66" s="693">
        <v>43</v>
      </c>
      <c r="F66" s="693"/>
      <c r="G66" s="693">
        <v>34</v>
      </c>
      <c r="H66" s="693"/>
      <c r="I66" s="693">
        <v>17</v>
      </c>
      <c r="J66" s="693"/>
      <c r="K66" s="693">
        <v>2</v>
      </c>
      <c r="L66" s="167"/>
      <c r="M66" s="315"/>
      <c r="N66" s="651"/>
      <c r="O66" s="877" t="s">
        <v>81</v>
      </c>
      <c r="P66" s="651"/>
      <c r="Q66" s="124"/>
      <c r="R66" s="10"/>
      <c r="S66" s="10"/>
      <c r="T66" s="10"/>
      <c r="U66" s="10"/>
      <c r="V66" s="10"/>
    </row>
    <row r="67" spans="1:22" ht="12.75" customHeight="1" x14ac:dyDescent="0.2">
      <c r="A67" s="315" t="s">
        <v>718</v>
      </c>
      <c r="B67" s="185" t="s">
        <v>719</v>
      </c>
      <c r="C67" s="693">
        <v>55</v>
      </c>
      <c r="D67" s="693"/>
      <c r="E67" s="693">
        <v>43</v>
      </c>
      <c r="F67" s="693"/>
      <c r="G67" s="693">
        <v>38</v>
      </c>
      <c r="H67" s="693"/>
      <c r="I67" s="693">
        <v>5</v>
      </c>
      <c r="J67" s="693"/>
      <c r="K67" s="693">
        <v>2</v>
      </c>
      <c r="L67" s="167"/>
      <c r="M67" s="315"/>
      <c r="N67" s="651"/>
      <c r="O67" s="877" t="s">
        <v>81</v>
      </c>
      <c r="P67" s="651"/>
      <c r="Q67" s="124"/>
      <c r="R67" s="10"/>
      <c r="S67" s="10"/>
      <c r="T67" s="10"/>
      <c r="U67" s="10"/>
      <c r="V67" s="10"/>
    </row>
    <row r="68" spans="1:22" ht="12.75" customHeight="1" x14ac:dyDescent="0.2">
      <c r="A68" s="907" t="s">
        <v>160</v>
      </c>
      <c r="B68" s="185" t="s">
        <v>161</v>
      </c>
      <c r="C68" s="693">
        <v>43</v>
      </c>
      <c r="D68" s="693"/>
      <c r="E68" s="693">
        <v>14</v>
      </c>
      <c r="F68" s="693"/>
      <c r="G68" s="693">
        <v>38</v>
      </c>
      <c r="H68" s="693"/>
      <c r="I68" s="693">
        <v>13</v>
      </c>
      <c r="J68" s="693"/>
      <c r="K68" s="693">
        <v>2</v>
      </c>
      <c r="L68" s="167"/>
      <c r="M68" s="315"/>
      <c r="N68" s="651"/>
      <c r="O68" s="877" t="s">
        <v>81</v>
      </c>
      <c r="P68" s="651"/>
      <c r="Q68" s="124"/>
      <c r="R68" s="10"/>
      <c r="S68" s="10"/>
      <c r="T68" s="10"/>
      <c r="U68" s="10"/>
      <c r="V68" s="10"/>
    </row>
    <row r="69" spans="1:22" ht="12.75" customHeight="1" x14ac:dyDescent="0.2">
      <c r="A69" s="651"/>
      <c r="B69" s="185" t="s">
        <v>162</v>
      </c>
      <c r="C69" s="693">
        <v>18</v>
      </c>
      <c r="D69" s="693"/>
      <c r="E69" s="693">
        <v>9</v>
      </c>
      <c r="F69" s="693"/>
      <c r="G69" s="693">
        <v>15</v>
      </c>
      <c r="H69" s="693"/>
      <c r="I69" s="693">
        <v>0</v>
      </c>
      <c r="J69" s="693"/>
      <c r="K69" s="693">
        <v>2</v>
      </c>
      <c r="L69" s="167"/>
      <c r="M69" s="315"/>
      <c r="N69" s="651"/>
      <c r="O69" s="877" t="s">
        <v>81</v>
      </c>
      <c r="P69" s="651"/>
      <c r="Q69" s="124"/>
      <c r="R69" s="10"/>
      <c r="S69" s="10"/>
      <c r="T69" s="10"/>
      <c r="U69" s="10"/>
      <c r="V69" s="10"/>
    </row>
    <row r="70" spans="1:22" ht="15" customHeight="1" x14ac:dyDescent="0.2">
      <c r="A70" s="651"/>
      <c r="B70" s="228" t="s">
        <v>774</v>
      </c>
      <c r="C70" s="16">
        <f t="shared" ref="C70:K70" si="7">SUM(C64:C69)</f>
        <v>248</v>
      </c>
      <c r="D70" s="16">
        <f t="shared" si="7"/>
        <v>0</v>
      </c>
      <c r="E70" s="16">
        <f t="shared" si="7"/>
        <v>196</v>
      </c>
      <c r="F70" s="16">
        <f t="shared" si="7"/>
        <v>0</v>
      </c>
      <c r="G70" s="16">
        <f t="shared" si="7"/>
        <v>203</v>
      </c>
      <c r="H70" s="16">
        <f t="shared" si="7"/>
        <v>0</v>
      </c>
      <c r="I70" s="16">
        <f t="shared" si="7"/>
        <v>67</v>
      </c>
      <c r="J70" s="16">
        <f t="shared" si="7"/>
        <v>0</v>
      </c>
      <c r="K70" s="16">
        <f t="shared" si="7"/>
        <v>12</v>
      </c>
      <c r="L70" s="237">
        <f>SUM(L49:L54)+SUM(L58:L60)+SUM(L65:L67)</f>
        <v>0</v>
      </c>
      <c r="M70" s="315"/>
      <c r="N70" s="651"/>
      <c r="O70" s="1"/>
      <c r="P70" s="651"/>
      <c r="Q70" s="124"/>
      <c r="R70" s="10"/>
      <c r="S70" s="10"/>
      <c r="T70" s="10"/>
      <c r="U70" s="10"/>
      <c r="V70" s="10"/>
    </row>
    <row r="71" spans="1:22" ht="15" customHeight="1" x14ac:dyDescent="0.2">
      <c r="A71" s="651"/>
      <c r="B71" s="651"/>
      <c r="K71" s="875"/>
      <c r="L71" s="875"/>
      <c r="M71" s="651"/>
      <c r="N71" s="651"/>
      <c r="O71" s="1"/>
      <c r="P71" s="271"/>
      <c r="Q71" s="124"/>
      <c r="R71" s="10"/>
      <c r="S71" s="10"/>
      <c r="T71" s="10"/>
      <c r="U71" s="10"/>
      <c r="V71" s="10"/>
    </row>
    <row r="72" spans="1:22" ht="15" customHeight="1" x14ac:dyDescent="0.25">
      <c r="A72" s="1412" t="s">
        <v>491</v>
      </c>
      <c r="B72" s="1413"/>
      <c r="C72" s="1624" t="s">
        <v>5</v>
      </c>
      <c r="D72" s="1413"/>
      <c r="E72" s="1624" t="s">
        <v>178</v>
      </c>
      <c r="F72" s="1413"/>
      <c r="G72" s="1624" t="s">
        <v>179</v>
      </c>
      <c r="H72" s="1413"/>
      <c r="I72" s="1624" t="s">
        <v>7</v>
      </c>
      <c r="J72" s="1413"/>
      <c r="K72" s="1624" t="s">
        <v>8</v>
      </c>
      <c r="L72" s="1413"/>
      <c r="M72" s="1624" t="s">
        <v>9</v>
      </c>
      <c r="N72" s="1413"/>
      <c r="O72" s="274" t="s">
        <v>63</v>
      </c>
      <c r="P72" s="271"/>
      <c r="Q72" s="124"/>
      <c r="R72" s="10"/>
      <c r="S72" s="10"/>
      <c r="T72" s="10"/>
      <c r="U72" s="10"/>
      <c r="V72" s="10"/>
    </row>
    <row r="73" spans="1:22" ht="14.25" customHeight="1" x14ac:dyDescent="0.25">
      <c r="A73" s="315" t="s">
        <v>492</v>
      </c>
      <c r="B73" s="185" t="s">
        <v>214</v>
      </c>
      <c r="C73" s="316">
        <v>41</v>
      </c>
      <c r="D73" s="316"/>
      <c r="E73" s="316">
        <v>22</v>
      </c>
      <c r="F73" s="316"/>
      <c r="G73" s="316"/>
      <c r="H73" s="316"/>
      <c r="I73" s="316">
        <v>51</v>
      </c>
      <c r="J73" s="316"/>
      <c r="K73" s="316">
        <v>45</v>
      </c>
      <c r="L73" s="316"/>
      <c r="M73" s="316">
        <v>19</v>
      </c>
      <c r="N73" s="79">
        <v>29</v>
      </c>
      <c r="O73" s="125"/>
      <c r="P73" s="877" t="s">
        <v>81</v>
      </c>
      <c r="Q73" s="875"/>
      <c r="R73" s="124"/>
      <c r="S73" s="124"/>
      <c r="T73" s="10"/>
      <c r="U73" s="10"/>
      <c r="V73" s="10"/>
    </row>
    <row r="74" spans="1:22" ht="14.25" customHeight="1" x14ac:dyDescent="0.25">
      <c r="A74" s="315" t="s">
        <v>494</v>
      </c>
      <c r="B74" s="185" t="s">
        <v>183</v>
      </c>
      <c r="C74" s="316"/>
      <c r="D74" s="316"/>
      <c r="E74" s="316"/>
      <c r="F74" s="316"/>
      <c r="G74" s="316">
        <v>52</v>
      </c>
      <c r="H74" s="316"/>
      <c r="I74" s="316"/>
      <c r="J74" s="316"/>
      <c r="K74" s="316"/>
      <c r="L74" s="316"/>
      <c r="M74" s="316"/>
      <c r="N74" s="79"/>
      <c r="O74" s="125"/>
      <c r="P74" s="877"/>
      <c r="Q74" s="875"/>
      <c r="R74" s="124"/>
      <c r="S74" s="124"/>
      <c r="T74" s="10"/>
      <c r="U74" s="10"/>
      <c r="V74" s="10"/>
    </row>
    <row r="75" spans="1:22" ht="14.25" customHeight="1" x14ac:dyDescent="0.25">
      <c r="A75" s="315" t="s">
        <v>495</v>
      </c>
      <c r="B75" s="185" t="s">
        <v>185</v>
      </c>
      <c r="C75" s="316">
        <v>144</v>
      </c>
      <c r="D75" s="316"/>
      <c r="E75" s="316">
        <v>38</v>
      </c>
      <c r="F75" s="316"/>
      <c r="G75" s="316"/>
      <c r="H75" s="316"/>
      <c r="I75" s="316">
        <v>62</v>
      </c>
      <c r="J75" s="316"/>
      <c r="K75" s="316">
        <v>9</v>
      </c>
      <c r="L75" s="316"/>
      <c r="M75" s="316">
        <v>10</v>
      </c>
      <c r="N75" s="79">
        <v>8</v>
      </c>
      <c r="O75" s="125"/>
      <c r="P75" s="877" t="s">
        <v>81</v>
      </c>
      <c r="Q75" s="875"/>
      <c r="R75" s="124"/>
      <c r="S75" s="124"/>
      <c r="T75" s="10"/>
      <c r="U75" s="10"/>
      <c r="V75" s="10"/>
    </row>
    <row r="76" spans="1:22" ht="14.25" customHeight="1" x14ac:dyDescent="0.25">
      <c r="A76" s="315" t="s">
        <v>775</v>
      </c>
      <c r="B76" s="185" t="s">
        <v>776</v>
      </c>
      <c r="C76" s="316">
        <v>41</v>
      </c>
      <c r="D76" s="316"/>
      <c r="E76" s="316">
        <v>31</v>
      </c>
      <c r="F76" s="316"/>
      <c r="G76" s="316"/>
      <c r="H76" s="316"/>
      <c r="I76" s="316">
        <v>40</v>
      </c>
      <c r="J76" s="316"/>
      <c r="K76" s="316">
        <v>12</v>
      </c>
      <c r="L76" s="316"/>
      <c r="M76" s="316">
        <v>10</v>
      </c>
      <c r="N76" s="79">
        <v>11</v>
      </c>
      <c r="O76" s="125"/>
      <c r="P76" s="877" t="s">
        <v>81</v>
      </c>
      <c r="Q76" s="875"/>
      <c r="R76" s="124"/>
      <c r="S76" s="124"/>
      <c r="T76" s="10"/>
      <c r="U76" s="10"/>
      <c r="V76" s="10"/>
    </row>
    <row r="77" spans="1:22" ht="14.25" customHeight="1" x14ac:dyDescent="0.25">
      <c r="A77" s="315" t="s">
        <v>496</v>
      </c>
      <c r="B77" s="185" t="s">
        <v>212</v>
      </c>
      <c r="C77" s="702">
        <v>55</v>
      </c>
      <c r="D77" s="702"/>
      <c r="E77" s="702">
        <v>20</v>
      </c>
      <c r="F77" s="702"/>
      <c r="G77" s="702">
        <v>30</v>
      </c>
      <c r="H77" s="702"/>
      <c r="I77" s="702">
        <v>25</v>
      </c>
      <c r="J77" s="702"/>
      <c r="K77" s="316">
        <v>10</v>
      </c>
      <c r="L77" s="316"/>
      <c r="M77" s="316">
        <v>3</v>
      </c>
      <c r="N77" s="79">
        <v>3</v>
      </c>
      <c r="O77" s="125"/>
      <c r="P77" s="877" t="s">
        <v>81</v>
      </c>
      <c r="Q77" s="875"/>
      <c r="R77" s="124"/>
      <c r="S77" s="124"/>
      <c r="T77" s="10"/>
      <c r="U77" s="10"/>
      <c r="V77" s="10"/>
    </row>
    <row r="78" spans="1:22" ht="14.25" customHeight="1" x14ac:dyDescent="0.25">
      <c r="A78" s="315" t="s">
        <v>754</v>
      </c>
      <c r="B78" s="185" t="s">
        <v>499</v>
      </c>
      <c r="C78" s="702"/>
      <c r="D78" s="702"/>
      <c r="E78" s="702"/>
      <c r="F78" s="702"/>
      <c r="G78" s="702">
        <v>44</v>
      </c>
      <c r="H78" s="702"/>
      <c r="I78" s="702"/>
      <c r="J78" s="702"/>
      <c r="K78" s="316"/>
      <c r="L78" s="316"/>
      <c r="M78" s="316"/>
      <c r="N78" s="79"/>
      <c r="O78" s="125"/>
      <c r="P78" s="877"/>
      <c r="Q78" s="875"/>
      <c r="R78" s="124"/>
      <c r="S78" s="124"/>
      <c r="T78" s="10"/>
      <c r="U78" s="10"/>
      <c r="V78" s="10"/>
    </row>
    <row r="79" spans="1:22" ht="14.25" customHeight="1" x14ac:dyDescent="0.25">
      <c r="A79" s="315" t="s">
        <v>500</v>
      </c>
      <c r="B79" s="185" t="s">
        <v>228</v>
      </c>
      <c r="C79" s="702">
        <v>40</v>
      </c>
      <c r="D79" s="702"/>
      <c r="E79" s="702">
        <v>8</v>
      </c>
      <c r="F79" s="702"/>
      <c r="G79" s="702"/>
      <c r="H79" s="702"/>
      <c r="I79" s="702">
        <v>12</v>
      </c>
      <c r="J79" s="702"/>
      <c r="K79" s="316">
        <v>5</v>
      </c>
      <c r="L79" s="316"/>
      <c r="M79" s="316">
        <v>5</v>
      </c>
      <c r="N79" s="79">
        <v>5</v>
      </c>
      <c r="O79" s="125"/>
      <c r="P79" s="877" t="s">
        <v>81</v>
      </c>
      <c r="Q79" s="875"/>
      <c r="R79" s="124"/>
      <c r="S79" s="124"/>
      <c r="T79" s="10"/>
      <c r="U79" s="10"/>
      <c r="V79" s="10"/>
    </row>
    <row r="80" spans="1:22" ht="15" customHeight="1" x14ac:dyDescent="0.25">
      <c r="A80" s="315" t="s">
        <v>501</v>
      </c>
      <c r="B80" s="185" t="s">
        <v>216</v>
      </c>
      <c r="C80" s="316">
        <v>75</v>
      </c>
      <c r="D80" s="316"/>
      <c r="E80" s="316">
        <v>60</v>
      </c>
      <c r="F80" s="316"/>
      <c r="G80" s="316"/>
      <c r="H80" s="316"/>
      <c r="I80" s="316">
        <v>75</v>
      </c>
      <c r="J80" s="316"/>
      <c r="K80" s="316">
        <v>15</v>
      </c>
      <c r="L80" s="316"/>
      <c r="M80" s="316">
        <v>3</v>
      </c>
      <c r="N80" s="79"/>
      <c r="O80" s="125"/>
      <c r="P80" s="877" t="s">
        <v>81</v>
      </c>
      <c r="Q80" s="875"/>
      <c r="R80" s="124"/>
      <c r="S80" s="124"/>
      <c r="T80" s="10"/>
      <c r="U80" s="10"/>
      <c r="V80" s="10"/>
    </row>
    <row r="81" spans="1:22" ht="14.25" customHeight="1" x14ac:dyDescent="0.25">
      <c r="A81" s="315" t="s">
        <v>502</v>
      </c>
      <c r="B81" s="185" t="s">
        <v>218</v>
      </c>
      <c r="C81" s="316">
        <v>115</v>
      </c>
      <c r="D81" s="316"/>
      <c r="E81" s="316">
        <v>15</v>
      </c>
      <c r="F81" s="316"/>
      <c r="G81" s="316"/>
      <c r="H81" s="316"/>
      <c r="I81" s="901">
        <v>20</v>
      </c>
      <c r="J81" s="901"/>
      <c r="K81" s="316">
        <v>5</v>
      </c>
      <c r="L81" s="316"/>
      <c r="M81" s="316"/>
      <c r="N81" s="79"/>
      <c r="O81" s="125"/>
      <c r="P81" s="877"/>
      <c r="Q81" s="875"/>
      <c r="R81" s="124"/>
      <c r="S81" s="124"/>
      <c r="T81" s="10"/>
      <c r="U81" s="10"/>
      <c r="V81" s="10"/>
    </row>
    <row r="82" spans="1:22" ht="14.25" customHeight="1" x14ac:dyDescent="0.25">
      <c r="A82" s="315" t="s">
        <v>503</v>
      </c>
      <c r="B82" s="185" t="s">
        <v>220</v>
      </c>
      <c r="C82" s="316">
        <v>9</v>
      </c>
      <c r="D82" s="316"/>
      <c r="E82" s="316">
        <v>6</v>
      </c>
      <c r="F82" s="316"/>
      <c r="G82" s="316"/>
      <c r="H82" s="316"/>
      <c r="I82" s="316">
        <v>9</v>
      </c>
      <c r="J82" s="316"/>
      <c r="K82" s="316"/>
      <c r="L82" s="316"/>
      <c r="M82" s="316"/>
      <c r="N82" s="79"/>
      <c r="O82" s="125"/>
      <c r="P82" s="877"/>
      <c r="Q82" s="875"/>
      <c r="R82" s="124"/>
      <c r="S82" s="124"/>
      <c r="T82" s="10"/>
      <c r="U82" s="10"/>
      <c r="V82" s="10"/>
    </row>
    <row r="83" spans="1:22" ht="14.25" customHeight="1" x14ac:dyDescent="0.25">
      <c r="A83" s="315" t="s">
        <v>504</v>
      </c>
      <c r="B83" s="185" t="s">
        <v>222</v>
      </c>
      <c r="C83" s="316">
        <v>11</v>
      </c>
      <c r="D83" s="316"/>
      <c r="E83" s="316">
        <v>17</v>
      </c>
      <c r="F83" s="316"/>
      <c r="G83" s="316"/>
      <c r="H83" s="316"/>
      <c r="I83" s="316">
        <v>11</v>
      </c>
      <c r="J83" s="316"/>
      <c r="K83" s="316">
        <v>1</v>
      </c>
      <c r="L83" s="316"/>
      <c r="M83" s="316">
        <v>1</v>
      </c>
      <c r="N83" s="79"/>
      <c r="O83" s="125"/>
      <c r="P83" s="877" t="s">
        <v>81</v>
      </c>
      <c r="Q83" s="875"/>
      <c r="R83" s="124"/>
      <c r="S83" s="124"/>
      <c r="T83" s="10"/>
      <c r="U83" s="10"/>
      <c r="V83" s="10"/>
    </row>
    <row r="84" spans="1:22" ht="14.25" customHeight="1" x14ac:dyDescent="0.25">
      <c r="A84" s="315" t="s">
        <v>505</v>
      </c>
      <c r="B84" s="128" t="s">
        <v>224</v>
      </c>
      <c r="C84" s="316">
        <v>94</v>
      </c>
      <c r="D84" s="316"/>
      <c r="E84" s="316">
        <v>114</v>
      </c>
      <c r="F84" s="316"/>
      <c r="G84" s="316"/>
      <c r="H84" s="316"/>
      <c r="I84" s="316">
        <v>80</v>
      </c>
      <c r="J84" s="316"/>
      <c r="K84" s="316">
        <v>6</v>
      </c>
      <c r="L84" s="316"/>
      <c r="M84" s="316"/>
      <c r="N84" s="79"/>
      <c r="O84" s="125"/>
      <c r="P84" s="877"/>
      <c r="Q84" s="875"/>
      <c r="R84" s="124"/>
      <c r="S84" s="124"/>
      <c r="T84" s="10"/>
      <c r="U84" s="10"/>
      <c r="V84" s="10"/>
    </row>
    <row r="85" spans="1:22" ht="14.25" customHeight="1" x14ac:dyDescent="0.25">
      <c r="A85" s="315" t="s">
        <v>506</v>
      </c>
      <c r="B85" s="185" t="s">
        <v>200</v>
      </c>
      <c r="C85" s="316"/>
      <c r="D85" s="316"/>
      <c r="E85" s="316"/>
      <c r="F85" s="316"/>
      <c r="G85" s="316">
        <v>45</v>
      </c>
      <c r="H85" s="316"/>
      <c r="I85" s="316"/>
      <c r="J85" s="316"/>
      <c r="K85" s="316"/>
      <c r="L85" s="316"/>
      <c r="M85" s="316"/>
      <c r="N85" s="79"/>
      <c r="O85" s="125"/>
      <c r="P85" s="877"/>
      <c r="Q85" s="875"/>
      <c r="R85" s="124"/>
      <c r="S85" s="124"/>
      <c r="T85" s="10"/>
      <c r="U85" s="10"/>
      <c r="V85" s="10"/>
    </row>
    <row r="86" spans="1:22" ht="14.25" customHeight="1" x14ac:dyDescent="0.25">
      <c r="A86" s="315" t="s">
        <v>507</v>
      </c>
      <c r="B86" s="185" t="s">
        <v>190</v>
      </c>
      <c r="C86" s="316">
        <v>18</v>
      </c>
      <c r="D86" s="316"/>
      <c r="E86" s="316">
        <v>8</v>
      </c>
      <c r="F86" s="316"/>
      <c r="G86" s="316">
        <v>50</v>
      </c>
      <c r="H86" s="316"/>
      <c r="I86" s="316">
        <v>10</v>
      </c>
      <c r="J86" s="316"/>
      <c r="K86" s="316">
        <v>2</v>
      </c>
      <c r="L86" s="316"/>
      <c r="M86" s="316">
        <v>2</v>
      </c>
      <c r="N86" s="79">
        <v>4</v>
      </c>
      <c r="O86" s="125"/>
      <c r="P86" s="877" t="s">
        <v>81</v>
      </c>
      <c r="Q86" s="875"/>
      <c r="R86" s="124"/>
      <c r="S86" s="124"/>
      <c r="T86" s="10"/>
      <c r="U86" s="10"/>
      <c r="V86" s="10"/>
    </row>
    <row r="87" spans="1:22" ht="14.25" customHeight="1" x14ac:dyDescent="0.25">
      <c r="A87" s="315" t="s">
        <v>508</v>
      </c>
      <c r="B87" s="185" t="s">
        <v>202</v>
      </c>
      <c r="C87" s="316"/>
      <c r="D87" s="316"/>
      <c r="E87" s="316"/>
      <c r="F87" s="316"/>
      <c r="G87" s="316">
        <v>60</v>
      </c>
      <c r="H87" s="316"/>
      <c r="I87" s="316"/>
      <c r="J87" s="316"/>
      <c r="K87" s="316"/>
      <c r="L87" s="316"/>
      <c r="M87" s="316"/>
      <c r="N87" s="79"/>
      <c r="O87" s="125"/>
      <c r="P87" s="877"/>
      <c r="Q87" s="875"/>
      <c r="R87" s="124"/>
      <c r="S87" s="124"/>
      <c r="T87" s="10"/>
      <c r="U87" s="10"/>
      <c r="V87" s="10"/>
    </row>
    <row r="88" spans="1:22" ht="14.25" customHeight="1" x14ac:dyDescent="0.25">
      <c r="A88" s="315" t="s">
        <v>509</v>
      </c>
      <c r="B88" s="185" t="s">
        <v>204</v>
      </c>
      <c r="C88" s="316"/>
      <c r="D88" s="316"/>
      <c r="E88" s="316"/>
      <c r="F88" s="316"/>
      <c r="G88" s="316">
        <v>47</v>
      </c>
      <c r="H88" s="316"/>
      <c r="I88" s="316"/>
      <c r="J88" s="316"/>
      <c r="K88" s="316"/>
      <c r="L88" s="316"/>
      <c r="M88" s="316"/>
      <c r="N88" s="79"/>
      <c r="O88" s="125"/>
      <c r="P88" s="877"/>
      <c r="Q88" s="875"/>
      <c r="R88" s="124"/>
      <c r="S88" s="124"/>
      <c r="T88" s="10"/>
      <c r="U88" s="10"/>
      <c r="V88" s="10"/>
    </row>
    <row r="89" spans="1:22" ht="14.25" customHeight="1" x14ac:dyDescent="0.25">
      <c r="A89" s="315" t="s">
        <v>510</v>
      </c>
      <c r="B89" s="185" t="s">
        <v>230</v>
      </c>
      <c r="C89" s="316">
        <v>43</v>
      </c>
      <c r="D89" s="316"/>
      <c r="E89" s="316">
        <v>27</v>
      </c>
      <c r="F89" s="316"/>
      <c r="G89" s="316"/>
      <c r="H89" s="316"/>
      <c r="I89" s="316">
        <v>44</v>
      </c>
      <c r="J89" s="316"/>
      <c r="K89" s="316">
        <v>5</v>
      </c>
      <c r="L89" s="316"/>
      <c r="M89" s="316">
        <v>6</v>
      </c>
      <c r="N89" s="79">
        <v>5</v>
      </c>
      <c r="O89" s="125"/>
      <c r="P89" s="877" t="s">
        <v>81</v>
      </c>
      <c r="Q89" s="875"/>
      <c r="R89" s="124"/>
      <c r="S89" s="124"/>
      <c r="T89" s="10"/>
      <c r="U89" s="10"/>
      <c r="V89" s="10"/>
    </row>
    <row r="90" spans="1:22" ht="14.25" customHeight="1" x14ac:dyDescent="0.25">
      <c r="A90" s="315" t="s">
        <v>511</v>
      </c>
      <c r="B90" s="185" t="s">
        <v>512</v>
      </c>
      <c r="C90" s="316">
        <v>10</v>
      </c>
      <c r="D90" s="316"/>
      <c r="E90" s="316">
        <v>12</v>
      </c>
      <c r="F90" s="316"/>
      <c r="G90" s="316"/>
      <c r="H90" s="316"/>
      <c r="I90" s="316">
        <v>10</v>
      </c>
      <c r="J90" s="316"/>
      <c r="K90" s="316"/>
      <c r="L90" s="316"/>
      <c r="M90" s="316"/>
      <c r="N90" s="79"/>
      <c r="O90" s="125"/>
      <c r="P90" s="877"/>
      <c r="Q90" s="875"/>
      <c r="R90" s="124"/>
      <c r="S90" s="124"/>
      <c r="T90" s="10"/>
      <c r="U90" s="10"/>
      <c r="V90" s="10"/>
    </row>
    <row r="91" spans="1:22" ht="14.25" customHeight="1" x14ac:dyDescent="0.25">
      <c r="A91" s="315" t="s">
        <v>513</v>
      </c>
      <c r="B91" s="185" t="s">
        <v>232</v>
      </c>
      <c r="C91" s="316">
        <v>10</v>
      </c>
      <c r="D91" s="316"/>
      <c r="E91" s="316"/>
      <c r="F91" s="316"/>
      <c r="G91" s="316">
        <v>65</v>
      </c>
      <c r="H91" s="316"/>
      <c r="I91" s="316">
        <v>5</v>
      </c>
      <c r="J91" s="316"/>
      <c r="K91" s="316"/>
      <c r="L91" s="316"/>
      <c r="M91" s="316"/>
      <c r="N91" s="79"/>
      <c r="O91" s="125"/>
      <c r="P91" s="877"/>
      <c r="Q91" s="875"/>
      <c r="R91" s="124"/>
      <c r="S91" s="124"/>
      <c r="T91" s="10"/>
      <c r="U91" s="10"/>
      <c r="V91" s="10"/>
    </row>
    <row r="92" spans="1:22" ht="14.25" customHeight="1" x14ac:dyDescent="0.25">
      <c r="A92" s="315" t="s">
        <v>137</v>
      </c>
      <c r="B92" s="185" t="s">
        <v>138</v>
      </c>
      <c r="C92" s="316">
        <v>3</v>
      </c>
      <c r="D92" s="316"/>
      <c r="E92" s="316"/>
      <c r="F92" s="316"/>
      <c r="G92" s="316">
        <v>60</v>
      </c>
      <c r="H92" s="316"/>
      <c r="I92" s="316"/>
      <c r="J92" s="316"/>
      <c r="K92" s="316"/>
      <c r="L92" s="316"/>
      <c r="M92" s="316"/>
      <c r="N92" s="79"/>
      <c r="O92" s="125"/>
      <c r="P92" s="877"/>
      <c r="Q92" s="875"/>
      <c r="R92" s="124"/>
      <c r="S92" s="124"/>
      <c r="T92" s="10"/>
      <c r="U92" s="10"/>
      <c r="V92" s="10"/>
    </row>
    <row r="93" spans="1:22" ht="14.25" customHeight="1" x14ac:dyDescent="0.25">
      <c r="A93" s="315" t="s">
        <v>514</v>
      </c>
      <c r="B93" s="185" t="s">
        <v>515</v>
      </c>
      <c r="C93" s="316">
        <v>42</v>
      </c>
      <c r="D93" s="316"/>
      <c r="E93" s="316">
        <v>18</v>
      </c>
      <c r="F93" s="316"/>
      <c r="G93" s="316"/>
      <c r="H93" s="316"/>
      <c r="I93" s="316">
        <v>40</v>
      </c>
      <c r="J93" s="316"/>
      <c r="K93" s="316">
        <v>12</v>
      </c>
      <c r="L93" s="316"/>
      <c r="M93" s="316">
        <v>3</v>
      </c>
      <c r="N93" s="79">
        <v>3</v>
      </c>
      <c r="O93" s="125"/>
      <c r="P93" s="877" t="s">
        <v>81</v>
      </c>
      <c r="Q93" s="875"/>
      <c r="R93" s="124"/>
      <c r="S93" s="124"/>
      <c r="T93" s="10"/>
      <c r="U93" s="10"/>
      <c r="V93" s="10"/>
    </row>
    <row r="94" spans="1:22" ht="14.25" customHeight="1" x14ac:dyDescent="0.25">
      <c r="A94" s="315" t="s">
        <v>800</v>
      </c>
      <c r="B94" s="185" t="s">
        <v>515</v>
      </c>
      <c r="C94" s="316">
        <v>10</v>
      </c>
      <c r="D94" s="316"/>
      <c r="E94" s="316">
        <v>10</v>
      </c>
      <c r="F94" s="316"/>
      <c r="G94" s="316"/>
      <c r="H94" s="316"/>
      <c r="I94" s="316">
        <v>15</v>
      </c>
      <c r="J94" s="702"/>
      <c r="K94" s="316">
        <v>3</v>
      </c>
      <c r="L94" s="316"/>
      <c r="M94" s="316">
        <v>1</v>
      </c>
      <c r="N94" s="79">
        <v>1</v>
      </c>
      <c r="O94" s="125"/>
      <c r="P94" s="877" t="s">
        <v>81</v>
      </c>
      <c r="Q94" s="875"/>
      <c r="R94" s="124"/>
      <c r="S94" s="124"/>
      <c r="T94" s="10"/>
      <c r="U94" s="10"/>
      <c r="V94" s="10"/>
    </row>
    <row r="95" spans="1:22" ht="14.25" customHeight="1" x14ac:dyDescent="0.25">
      <c r="A95" s="315" t="s">
        <v>517</v>
      </c>
      <c r="B95" s="128" t="s">
        <v>208</v>
      </c>
      <c r="C95" s="316">
        <v>10</v>
      </c>
      <c r="D95" s="316"/>
      <c r="E95" s="316">
        <v>10</v>
      </c>
      <c r="F95" s="316"/>
      <c r="G95" s="316"/>
      <c r="H95" s="316"/>
      <c r="I95" s="901">
        <v>10</v>
      </c>
      <c r="J95" s="901"/>
      <c r="K95" s="316"/>
      <c r="L95" s="316"/>
      <c r="M95" s="316"/>
      <c r="N95" s="79"/>
      <c r="O95" s="125"/>
      <c r="P95" s="877"/>
      <c r="Q95" s="875"/>
      <c r="R95" s="124"/>
      <c r="S95" s="124"/>
      <c r="T95" s="10"/>
      <c r="U95" s="10"/>
      <c r="V95" s="10"/>
    </row>
    <row r="96" spans="1:22" ht="14.25" customHeight="1" x14ac:dyDescent="0.25">
      <c r="A96" s="315" t="s">
        <v>518</v>
      </c>
      <c r="B96" s="185" t="s">
        <v>226</v>
      </c>
      <c r="C96" s="316">
        <v>55</v>
      </c>
      <c r="D96" s="316"/>
      <c r="E96" s="316">
        <v>28</v>
      </c>
      <c r="F96" s="316"/>
      <c r="G96" s="316"/>
      <c r="H96" s="316"/>
      <c r="I96" s="901">
        <v>58</v>
      </c>
      <c r="J96" s="901"/>
      <c r="K96" s="316">
        <v>5</v>
      </c>
      <c r="L96" s="316"/>
      <c r="M96" s="316">
        <v>2</v>
      </c>
      <c r="N96" s="79">
        <v>2</v>
      </c>
      <c r="O96" s="232">
        <v>2</v>
      </c>
      <c r="P96" s="877" t="s">
        <v>81</v>
      </c>
      <c r="Q96" s="875"/>
      <c r="R96" s="124"/>
      <c r="S96" s="124"/>
      <c r="T96" s="10"/>
      <c r="U96" s="10"/>
      <c r="V96" s="10"/>
    </row>
    <row r="97" spans="1:26" ht="14.25" customHeight="1" x14ac:dyDescent="0.25">
      <c r="A97" s="315" t="s">
        <v>519</v>
      </c>
      <c r="B97" s="185" t="s">
        <v>210</v>
      </c>
      <c r="C97" s="316">
        <v>31</v>
      </c>
      <c r="D97" s="316"/>
      <c r="E97" s="316">
        <v>15</v>
      </c>
      <c r="F97" s="316"/>
      <c r="G97" s="316">
        <v>18</v>
      </c>
      <c r="H97" s="316"/>
      <c r="I97" s="901">
        <v>24</v>
      </c>
      <c r="J97" s="901"/>
      <c r="K97" s="316">
        <v>8</v>
      </c>
      <c r="L97" s="316"/>
      <c r="M97" s="316">
        <v>4</v>
      </c>
      <c r="N97" s="79"/>
      <c r="O97" s="125"/>
      <c r="P97" s="877" t="s">
        <v>81</v>
      </c>
      <c r="Q97" s="875"/>
      <c r="R97" s="124"/>
      <c r="S97" s="124"/>
      <c r="T97" s="10"/>
      <c r="U97" s="10"/>
      <c r="V97" s="10"/>
    </row>
    <row r="98" spans="1:26" ht="14.25" customHeight="1" x14ac:dyDescent="0.25">
      <c r="A98" s="315" t="s">
        <v>520</v>
      </c>
      <c r="B98" s="185" t="s">
        <v>206</v>
      </c>
      <c r="C98" s="316"/>
      <c r="D98" s="316"/>
      <c r="E98" s="316"/>
      <c r="F98" s="316"/>
      <c r="G98" s="316">
        <v>45</v>
      </c>
      <c r="H98" s="316"/>
      <c r="I98" s="316"/>
      <c r="J98" s="316"/>
      <c r="K98" s="316"/>
      <c r="L98" s="316"/>
      <c r="M98" s="316"/>
      <c r="N98" s="79"/>
      <c r="O98" s="125"/>
      <c r="P98" s="877"/>
      <c r="Q98" s="875"/>
      <c r="R98" s="124"/>
      <c r="S98" s="124"/>
      <c r="T98" s="10"/>
      <c r="U98" s="10"/>
      <c r="V98" s="10"/>
    </row>
    <row r="99" spans="1:26" ht="14.25" customHeight="1" x14ac:dyDescent="0.25">
      <c r="A99" s="315" t="s">
        <v>521</v>
      </c>
      <c r="B99" s="185" t="s">
        <v>192</v>
      </c>
      <c r="C99" s="316"/>
      <c r="D99" s="316"/>
      <c r="E99" s="316"/>
      <c r="F99" s="316"/>
      <c r="G99" s="316">
        <v>57</v>
      </c>
      <c r="H99" s="316"/>
      <c r="I99" s="316"/>
      <c r="J99" s="316"/>
      <c r="K99" s="316"/>
      <c r="L99" s="316"/>
      <c r="M99" s="316"/>
      <c r="N99" s="79"/>
      <c r="O99" s="125"/>
      <c r="P99" s="877"/>
      <c r="Q99" s="875"/>
      <c r="R99" s="124"/>
      <c r="S99" s="124"/>
      <c r="T99" s="10"/>
      <c r="U99" s="10"/>
      <c r="V99" s="10"/>
    </row>
    <row r="100" spans="1:26" ht="14.25" customHeight="1" x14ac:dyDescent="0.25">
      <c r="A100" s="315" t="s">
        <v>523</v>
      </c>
      <c r="B100" s="185" t="s">
        <v>720</v>
      </c>
      <c r="C100" s="316">
        <v>30</v>
      </c>
      <c r="D100" s="316"/>
      <c r="E100" s="316">
        <v>30</v>
      </c>
      <c r="F100" s="316"/>
      <c r="G100" s="316"/>
      <c r="H100" s="316"/>
      <c r="I100" s="316">
        <v>35</v>
      </c>
      <c r="J100" s="316"/>
      <c r="K100" s="316">
        <v>2</v>
      </c>
      <c r="L100" s="316"/>
      <c r="M100" s="316">
        <v>6</v>
      </c>
      <c r="N100" s="79"/>
      <c r="O100" s="125"/>
      <c r="P100" s="877" t="s">
        <v>81</v>
      </c>
      <c r="Q100" s="875" t="s">
        <v>811</v>
      </c>
      <c r="R100" s="124"/>
      <c r="S100" s="124"/>
      <c r="T100" s="10"/>
      <c r="U100" s="10"/>
      <c r="V100" s="10"/>
    </row>
    <row r="101" spans="1:26" ht="14.25" customHeight="1" x14ac:dyDescent="0.25">
      <c r="A101" s="315" t="s">
        <v>524</v>
      </c>
      <c r="B101" s="185" t="s">
        <v>196</v>
      </c>
      <c r="C101" s="316">
        <v>45</v>
      </c>
      <c r="D101" s="316"/>
      <c r="E101" s="316">
        <v>21</v>
      </c>
      <c r="F101" s="316"/>
      <c r="G101" s="316"/>
      <c r="H101" s="316"/>
      <c r="I101" s="316">
        <v>35</v>
      </c>
      <c r="J101" s="316"/>
      <c r="K101" s="316"/>
      <c r="L101" s="316"/>
      <c r="M101" s="316">
        <v>3</v>
      </c>
      <c r="N101" s="79"/>
      <c r="O101" s="125"/>
      <c r="P101" s="877"/>
      <c r="Q101" s="875"/>
      <c r="R101" s="124"/>
      <c r="S101" s="124"/>
      <c r="T101" s="10"/>
      <c r="U101" s="10"/>
      <c r="V101" s="10"/>
    </row>
    <row r="102" spans="1:26" ht="14.25" customHeight="1" x14ac:dyDescent="0.25">
      <c r="A102" s="315" t="s">
        <v>525</v>
      </c>
      <c r="B102" s="185" t="s">
        <v>241</v>
      </c>
      <c r="C102" s="316">
        <v>135</v>
      </c>
      <c r="D102" s="316"/>
      <c r="E102" s="316">
        <v>53</v>
      </c>
      <c r="F102" s="316"/>
      <c r="G102" s="316"/>
      <c r="H102" s="316"/>
      <c r="I102" s="316">
        <v>104</v>
      </c>
      <c r="J102" s="316"/>
      <c r="K102" s="316">
        <v>10</v>
      </c>
      <c r="L102" s="316"/>
      <c r="M102" s="316">
        <v>2</v>
      </c>
      <c r="N102" s="79">
        <v>2</v>
      </c>
      <c r="O102" s="125"/>
      <c r="P102" s="877" t="s">
        <v>81</v>
      </c>
      <c r="Q102" s="875"/>
      <c r="R102" s="124"/>
      <c r="S102" s="124"/>
      <c r="T102" s="10"/>
      <c r="U102" s="10"/>
      <c r="V102" s="10"/>
    </row>
    <row r="103" spans="1:26" ht="14.25" customHeight="1" x14ac:dyDescent="0.25">
      <c r="A103" s="315" t="s">
        <v>526</v>
      </c>
      <c r="B103" s="185" t="s">
        <v>243</v>
      </c>
      <c r="C103" s="316">
        <v>28</v>
      </c>
      <c r="D103" s="316"/>
      <c r="E103" s="316">
        <v>27</v>
      </c>
      <c r="F103" s="316"/>
      <c r="G103" s="316">
        <v>97</v>
      </c>
      <c r="H103" s="316"/>
      <c r="I103" s="316">
        <v>26</v>
      </c>
      <c r="J103" s="316"/>
      <c r="K103" s="316"/>
      <c r="L103" s="316"/>
      <c r="M103" s="316"/>
      <c r="N103" s="79"/>
      <c r="O103" s="125"/>
      <c r="P103" s="877"/>
      <c r="Q103" s="875"/>
      <c r="R103" s="124"/>
      <c r="S103" s="124"/>
      <c r="T103" s="10"/>
      <c r="U103" s="10"/>
      <c r="V103" s="10"/>
    </row>
    <row r="104" spans="1:26" ht="14.25" customHeight="1" x14ac:dyDescent="0.25">
      <c r="A104" s="315" t="s">
        <v>777</v>
      </c>
      <c r="B104" s="185" t="s">
        <v>778</v>
      </c>
      <c r="C104" s="316">
        <v>45</v>
      </c>
      <c r="D104" s="316"/>
      <c r="E104" s="316">
        <v>20</v>
      </c>
      <c r="F104" s="316"/>
      <c r="G104" s="316"/>
      <c r="H104" s="316"/>
      <c r="I104" s="316">
        <v>30</v>
      </c>
      <c r="J104" s="316"/>
      <c r="K104" s="316">
        <v>2</v>
      </c>
      <c r="L104" s="316"/>
      <c r="M104" s="316">
        <v>2</v>
      </c>
      <c r="N104" s="79">
        <v>1</v>
      </c>
      <c r="O104" s="125"/>
      <c r="P104" s="877" t="s">
        <v>81</v>
      </c>
      <c r="Q104" s="875"/>
      <c r="R104" s="124"/>
      <c r="S104" s="124"/>
      <c r="T104" s="10"/>
      <c r="U104" s="10"/>
      <c r="V104" s="10"/>
    </row>
    <row r="105" spans="1:26" ht="14.25" customHeight="1" x14ac:dyDescent="0.25">
      <c r="A105" s="315" t="s">
        <v>244</v>
      </c>
      <c r="B105" s="185" t="s">
        <v>527</v>
      </c>
      <c r="C105" s="316">
        <v>36</v>
      </c>
      <c r="D105" s="316"/>
      <c r="E105" s="316">
        <v>26</v>
      </c>
      <c r="F105" s="316"/>
      <c r="G105" s="316"/>
      <c r="H105" s="316"/>
      <c r="I105" s="316">
        <v>48</v>
      </c>
      <c r="J105" s="316"/>
      <c r="K105" s="316">
        <v>21</v>
      </c>
      <c r="L105" s="316"/>
      <c r="M105" s="316">
        <v>21</v>
      </c>
      <c r="N105" s="79">
        <v>19</v>
      </c>
      <c r="O105" s="125"/>
      <c r="P105" s="877" t="s">
        <v>81</v>
      </c>
      <c r="Q105" s="875"/>
      <c r="R105" s="124"/>
      <c r="S105" s="124"/>
      <c r="T105" s="10"/>
      <c r="U105" s="10"/>
      <c r="V105" s="10"/>
    </row>
    <row r="106" spans="1:26" ht="12.75" customHeight="1" x14ac:dyDescent="0.2">
      <c r="A106" s="315"/>
      <c r="B106" s="228" t="s">
        <v>245</v>
      </c>
      <c r="C106" s="132">
        <f t="shared" ref="C106:O106" si="8">SUM(C73:C105)</f>
        <v>1176</v>
      </c>
      <c r="D106" s="132">
        <f t="shared" si="8"/>
        <v>0</v>
      </c>
      <c r="E106" s="132">
        <f t="shared" si="8"/>
        <v>636</v>
      </c>
      <c r="F106" s="132">
        <f t="shared" si="8"/>
        <v>0</v>
      </c>
      <c r="G106" s="132">
        <f t="shared" si="8"/>
        <v>670</v>
      </c>
      <c r="H106" s="132">
        <f t="shared" si="8"/>
        <v>0</v>
      </c>
      <c r="I106" s="132">
        <f t="shared" si="8"/>
        <v>879</v>
      </c>
      <c r="J106" s="132">
        <f t="shared" si="8"/>
        <v>0</v>
      </c>
      <c r="K106" s="132">
        <f t="shared" si="8"/>
        <v>178</v>
      </c>
      <c r="L106" s="132">
        <f t="shared" si="8"/>
        <v>0</v>
      </c>
      <c r="M106" s="132">
        <f t="shared" si="8"/>
        <v>103</v>
      </c>
      <c r="N106" s="132">
        <f t="shared" si="8"/>
        <v>93</v>
      </c>
      <c r="O106" s="132">
        <f t="shared" si="8"/>
        <v>2</v>
      </c>
      <c r="P106" s="651"/>
      <c r="Q106" s="136"/>
      <c r="R106" s="136"/>
      <c r="S106" s="124"/>
      <c r="T106" s="10"/>
      <c r="U106" s="10"/>
      <c r="V106" s="10"/>
    </row>
    <row r="107" spans="1:26" ht="12.75" customHeight="1" x14ac:dyDescent="0.2">
      <c r="A107" s="649"/>
      <c r="B107" s="137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260"/>
      <c r="O107" s="35"/>
      <c r="P107" s="1700" t="s">
        <v>246</v>
      </c>
      <c r="Q107" s="1623"/>
      <c r="R107" s="1623"/>
      <c r="S107" s="1623"/>
      <c r="T107" s="1623"/>
      <c r="U107" s="10"/>
      <c r="V107" s="10"/>
    </row>
    <row r="108" spans="1:26" ht="13.5" customHeight="1" x14ac:dyDescent="0.25">
      <c r="A108" s="1412" t="s">
        <v>528</v>
      </c>
      <c r="B108" s="1413"/>
      <c r="C108" s="1624" t="s">
        <v>5</v>
      </c>
      <c r="D108" s="1413"/>
      <c r="E108" s="1624" t="s">
        <v>178</v>
      </c>
      <c r="F108" s="1413"/>
      <c r="G108" s="1624" t="s">
        <v>179</v>
      </c>
      <c r="H108" s="1413"/>
      <c r="I108" s="1624" t="s">
        <v>7</v>
      </c>
      <c r="J108" s="1413"/>
      <c r="K108" s="1624" t="s">
        <v>8</v>
      </c>
      <c r="L108" s="1413"/>
      <c r="M108" s="1624" t="s">
        <v>9</v>
      </c>
      <c r="N108" s="1413"/>
      <c r="O108" s="274" t="s">
        <v>63</v>
      </c>
      <c r="P108" s="139" t="s">
        <v>248</v>
      </c>
      <c r="Q108" s="139" t="s">
        <v>249</v>
      </c>
      <c r="R108" s="139" t="s">
        <v>250</v>
      </c>
      <c r="S108" s="124"/>
      <c r="T108" s="10"/>
      <c r="U108" s="10"/>
      <c r="V108" s="10"/>
    </row>
    <row r="109" spans="1:26" ht="14.25" customHeight="1" x14ac:dyDescent="0.25">
      <c r="A109" s="315" t="s">
        <v>529</v>
      </c>
      <c r="B109" s="185" t="s">
        <v>530</v>
      </c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125"/>
      <c r="P109" s="877">
        <v>10</v>
      </c>
      <c r="Q109" s="148"/>
      <c r="R109" s="193"/>
      <c r="S109" s="193"/>
      <c r="T109" s="10"/>
      <c r="U109" s="10"/>
      <c r="V109" s="10"/>
    </row>
    <row r="110" spans="1:26" ht="14.25" customHeight="1" x14ac:dyDescent="0.25">
      <c r="A110" s="315" t="s">
        <v>531</v>
      </c>
      <c r="B110" s="185" t="s">
        <v>532</v>
      </c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316">
        <v>10</v>
      </c>
      <c r="N110" s="79"/>
      <c r="O110" s="232">
        <v>10</v>
      </c>
      <c r="P110" s="1"/>
      <c r="Q110" s="148"/>
      <c r="R110" s="877"/>
      <c r="S110" s="10" t="s">
        <v>81</v>
      </c>
      <c r="T110" s="10" t="s">
        <v>766</v>
      </c>
      <c r="U110" s="10"/>
      <c r="V110" s="10"/>
    </row>
    <row r="111" spans="1:26" ht="14.25" customHeight="1" x14ac:dyDescent="0.25">
      <c r="A111" s="315" t="s">
        <v>497</v>
      </c>
      <c r="B111" s="185" t="s">
        <v>194</v>
      </c>
      <c r="C111" s="316">
        <v>39</v>
      </c>
      <c r="D111" s="316"/>
      <c r="E111" s="316">
        <v>16</v>
      </c>
      <c r="F111" s="316"/>
      <c r="G111" s="316"/>
      <c r="H111" s="316"/>
      <c r="I111" s="316">
        <v>22</v>
      </c>
      <c r="J111" s="316"/>
      <c r="K111" s="316">
        <v>10</v>
      </c>
      <c r="L111" s="316"/>
      <c r="M111" s="316"/>
      <c r="N111" s="316"/>
      <c r="O111" s="232"/>
      <c r="P111" s="877"/>
      <c r="Q111" s="598"/>
      <c r="R111" s="877"/>
      <c r="S111" s="10"/>
      <c r="T111" s="10"/>
      <c r="U111" s="10"/>
      <c r="V111" s="10"/>
      <c r="W111" s="651"/>
      <c r="X111" s="651"/>
      <c r="Y111" s="651"/>
      <c r="Z111" s="651"/>
    </row>
    <row r="112" spans="1:26" ht="14.25" customHeight="1" x14ac:dyDescent="0.25">
      <c r="A112" s="315" t="s">
        <v>522</v>
      </c>
      <c r="B112" s="185" t="s">
        <v>198</v>
      </c>
      <c r="C112" s="316">
        <v>13</v>
      </c>
      <c r="D112" s="316"/>
      <c r="E112" s="316">
        <v>15</v>
      </c>
      <c r="F112" s="316"/>
      <c r="G112" s="316"/>
      <c r="H112" s="316"/>
      <c r="I112" s="316">
        <v>15</v>
      </c>
      <c r="J112" s="316"/>
      <c r="K112" s="316"/>
      <c r="L112" s="316"/>
      <c r="M112" s="316"/>
      <c r="N112" s="316"/>
      <c r="O112" s="232"/>
      <c r="P112" s="877"/>
      <c r="Q112" s="598"/>
      <c r="R112" s="877"/>
      <c r="S112" s="10"/>
      <c r="T112" s="10"/>
      <c r="U112" s="10"/>
      <c r="V112" s="10"/>
      <c r="W112" s="651"/>
      <c r="X112" s="651"/>
      <c r="Y112" s="651"/>
      <c r="Z112" s="651"/>
    </row>
    <row r="113" spans="1:26" ht="14.25" customHeight="1" x14ac:dyDescent="0.25">
      <c r="A113" s="315" t="s">
        <v>535</v>
      </c>
      <c r="B113" s="185" t="s">
        <v>536</v>
      </c>
      <c r="C113" s="316">
        <v>75</v>
      </c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232"/>
      <c r="P113" s="877"/>
      <c r="Q113" s="598"/>
      <c r="R113" s="877"/>
      <c r="S113" s="10"/>
      <c r="T113" s="10"/>
      <c r="U113" s="10"/>
      <c r="V113" s="10"/>
      <c r="W113" s="651"/>
      <c r="X113" s="651"/>
      <c r="Y113" s="651"/>
      <c r="Z113" s="651"/>
    </row>
    <row r="114" spans="1:26" ht="14.25" customHeight="1" x14ac:dyDescent="0.25">
      <c r="A114" s="315" t="s">
        <v>537</v>
      </c>
      <c r="B114" s="185" t="s">
        <v>538</v>
      </c>
      <c r="C114" s="900"/>
      <c r="D114" s="903"/>
      <c r="E114" s="903"/>
      <c r="F114" s="903"/>
      <c r="G114" s="903"/>
      <c r="H114" s="903"/>
      <c r="I114" s="901"/>
      <c r="J114" s="316"/>
      <c r="K114" s="316">
        <v>2</v>
      </c>
      <c r="L114" s="316"/>
      <c r="M114" s="316"/>
      <c r="N114" s="79">
        <v>1</v>
      </c>
      <c r="O114" s="125"/>
      <c r="P114" s="1"/>
      <c r="Q114" s="598">
        <v>50</v>
      </c>
      <c r="R114" s="1"/>
      <c r="S114" s="10"/>
      <c r="T114" s="10"/>
      <c r="U114" s="10"/>
      <c r="V114" s="10"/>
    </row>
    <row r="115" spans="1:26" ht="14.25" customHeight="1" x14ac:dyDescent="0.25">
      <c r="A115" s="315" t="s">
        <v>264</v>
      </c>
      <c r="B115" s="185" t="s">
        <v>539</v>
      </c>
      <c r="C115" s="694">
        <v>15</v>
      </c>
      <c r="D115" s="694"/>
      <c r="E115" s="694">
        <v>22</v>
      </c>
      <c r="F115" s="694"/>
      <c r="G115" s="694"/>
      <c r="H115" s="694"/>
      <c r="I115" s="694">
        <v>28</v>
      </c>
      <c r="J115" s="694"/>
      <c r="K115" s="316">
        <v>25</v>
      </c>
      <c r="L115" s="316"/>
      <c r="M115" s="316">
        <v>15</v>
      </c>
      <c r="N115" s="316"/>
      <c r="O115" s="232">
        <v>12</v>
      </c>
      <c r="P115" s="877"/>
      <c r="Q115" s="598"/>
      <c r="R115" s="877"/>
      <c r="S115" s="10" t="s">
        <v>81</v>
      </c>
      <c r="T115" s="10" t="s">
        <v>815</v>
      </c>
      <c r="U115" s="10"/>
      <c r="V115" s="10"/>
      <c r="W115" s="651"/>
      <c r="X115" s="651"/>
      <c r="Y115" s="651"/>
      <c r="Z115" s="651"/>
    </row>
    <row r="116" spans="1:26" ht="14.25" customHeight="1" x14ac:dyDescent="0.25">
      <c r="A116" s="315" t="s">
        <v>266</v>
      </c>
      <c r="B116" s="185" t="s">
        <v>540</v>
      </c>
      <c r="C116" s="694">
        <v>11</v>
      </c>
      <c r="D116" s="694"/>
      <c r="E116" s="694">
        <v>12</v>
      </c>
      <c r="F116" s="694"/>
      <c r="G116" s="694"/>
      <c r="H116" s="694"/>
      <c r="I116" s="694">
        <v>3</v>
      </c>
      <c r="J116" s="694"/>
      <c r="K116" s="316"/>
      <c r="L116" s="316"/>
      <c r="M116" s="316"/>
      <c r="N116" s="316"/>
      <c r="O116" s="232"/>
      <c r="P116" s="877"/>
      <c r="Q116" s="598"/>
      <c r="R116" s="877"/>
      <c r="S116" s="10"/>
      <c r="T116" s="10"/>
      <c r="U116" s="10"/>
      <c r="V116" s="10"/>
      <c r="W116" s="651"/>
      <c r="X116" s="651"/>
      <c r="Y116" s="651"/>
      <c r="Z116" s="651"/>
    </row>
    <row r="117" spans="1:26" ht="14.25" customHeight="1" x14ac:dyDescent="0.25">
      <c r="A117" s="315" t="s">
        <v>541</v>
      </c>
      <c r="B117" s="128" t="s">
        <v>542</v>
      </c>
      <c r="C117" s="899"/>
      <c r="D117" s="162"/>
      <c r="E117" s="162"/>
      <c r="F117" s="162"/>
      <c r="G117" s="162"/>
      <c r="H117" s="162"/>
      <c r="I117" s="62"/>
      <c r="J117" s="759"/>
      <c r="K117" s="316">
        <v>15</v>
      </c>
      <c r="L117" s="79"/>
      <c r="M117" s="79"/>
      <c r="N117" s="79">
        <v>17</v>
      </c>
      <c r="O117" s="125"/>
      <c r="P117" s="1"/>
      <c r="Q117" s="598">
        <v>88</v>
      </c>
      <c r="R117" s="1"/>
      <c r="S117" s="10"/>
      <c r="T117" s="10"/>
      <c r="U117" s="10"/>
      <c r="V117" s="10"/>
    </row>
    <row r="118" spans="1:26" ht="12.75" customHeight="1" x14ac:dyDescent="0.25">
      <c r="A118" s="315" t="s">
        <v>543</v>
      </c>
      <c r="B118" s="128" t="s">
        <v>544</v>
      </c>
      <c r="C118" s="899"/>
      <c r="D118" s="162"/>
      <c r="E118" s="162"/>
      <c r="F118" s="162"/>
      <c r="G118" s="162"/>
      <c r="H118" s="162"/>
      <c r="I118" s="62"/>
      <c r="J118" s="759"/>
      <c r="K118" s="901"/>
      <c r="L118" s="62"/>
      <c r="M118" s="79"/>
      <c r="N118" s="79"/>
      <c r="O118" s="125"/>
      <c r="P118" s="1"/>
      <c r="Q118" s="148"/>
      <c r="R118" s="877">
        <v>35</v>
      </c>
      <c r="S118" s="10"/>
      <c r="T118" s="10"/>
      <c r="U118" s="10"/>
      <c r="V118" s="10"/>
    </row>
    <row r="119" spans="1:26" ht="12.75" customHeight="1" x14ac:dyDescent="0.25">
      <c r="A119" s="315" t="s">
        <v>545</v>
      </c>
      <c r="B119" s="185" t="s">
        <v>546</v>
      </c>
      <c r="C119" s="899"/>
      <c r="D119" s="162"/>
      <c r="E119" s="162"/>
      <c r="F119" s="162"/>
      <c r="G119" s="162"/>
      <c r="H119" s="162"/>
      <c r="I119" s="62"/>
      <c r="J119" s="79"/>
      <c r="K119" s="316"/>
      <c r="L119" s="79"/>
      <c r="M119" s="79"/>
      <c r="N119" s="79"/>
      <c r="O119" s="125"/>
      <c r="P119" s="1"/>
      <c r="Q119" s="598">
        <v>58</v>
      </c>
      <c r="R119" s="1"/>
      <c r="S119" s="10"/>
      <c r="T119" s="10"/>
      <c r="U119" s="10"/>
      <c r="V119" s="10"/>
    </row>
    <row r="120" spans="1:26" ht="12.75" customHeight="1" x14ac:dyDescent="0.25">
      <c r="A120" s="704" t="s">
        <v>547</v>
      </c>
      <c r="B120" s="150" t="s">
        <v>548</v>
      </c>
      <c r="C120" s="899"/>
      <c r="D120" s="162"/>
      <c r="E120" s="162"/>
      <c r="F120" s="162"/>
      <c r="G120" s="162"/>
      <c r="H120" s="162"/>
      <c r="I120" s="62"/>
      <c r="J120" s="79"/>
      <c r="K120" s="316"/>
      <c r="L120" s="79"/>
      <c r="M120" s="79"/>
      <c r="N120" s="79"/>
      <c r="O120" s="125"/>
      <c r="P120" s="1"/>
      <c r="Q120" s="598">
        <v>69</v>
      </c>
      <c r="R120" s="1"/>
      <c r="S120" s="10"/>
      <c r="T120" s="10"/>
      <c r="U120" s="10"/>
      <c r="V120" s="10"/>
    </row>
    <row r="121" spans="1:26" ht="12.75" customHeight="1" x14ac:dyDescent="0.2">
      <c r="A121" s="650"/>
      <c r="B121" s="228" t="s">
        <v>283</v>
      </c>
      <c r="C121" s="132">
        <f t="shared" ref="C121:O121" si="9">SUM(C109:C120)</f>
        <v>153</v>
      </c>
      <c r="D121" s="132">
        <f t="shared" si="9"/>
        <v>0</v>
      </c>
      <c r="E121" s="132">
        <f t="shared" si="9"/>
        <v>65</v>
      </c>
      <c r="F121" s="132">
        <f t="shared" si="9"/>
        <v>0</v>
      </c>
      <c r="G121" s="132">
        <f t="shared" si="9"/>
        <v>0</v>
      </c>
      <c r="H121" s="132">
        <f t="shared" si="9"/>
        <v>0</v>
      </c>
      <c r="I121" s="132">
        <f t="shared" si="9"/>
        <v>68</v>
      </c>
      <c r="J121" s="132">
        <f t="shared" si="9"/>
        <v>0</v>
      </c>
      <c r="K121" s="132">
        <f t="shared" si="9"/>
        <v>52</v>
      </c>
      <c r="L121" s="132">
        <f t="shared" si="9"/>
        <v>0</v>
      </c>
      <c r="M121" s="132">
        <f t="shared" si="9"/>
        <v>25</v>
      </c>
      <c r="N121" s="132">
        <f t="shared" si="9"/>
        <v>18</v>
      </c>
      <c r="O121" s="132">
        <f t="shared" si="9"/>
        <v>22</v>
      </c>
      <c r="P121" s="139" t="s">
        <v>248</v>
      </c>
      <c r="Q121" s="139" t="s">
        <v>249</v>
      </c>
      <c r="R121" s="139" t="s">
        <v>250</v>
      </c>
      <c r="S121" s="124"/>
      <c r="T121" s="10"/>
      <c r="U121" s="10"/>
      <c r="V121" s="10"/>
    </row>
    <row r="122" spans="1:26" ht="15" customHeight="1" x14ac:dyDescent="0.2">
      <c r="A122" s="651"/>
      <c r="B122" s="228" t="s">
        <v>284</v>
      </c>
      <c r="C122" s="132">
        <f t="shared" ref="C122:O122" si="10">C121+C106</f>
        <v>1329</v>
      </c>
      <c r="D122" s="132">
        <f t="shared" si="10"/>
        <v>0</v>
      </c>
      <c r="E122" s="132">
        <f t="shared" si="10"/>
        <v>701</v>
      </c>
      <c r="F122" s="132">
        <f t="shared" si="10"/>
        <v>0</v>
      </c>
      <c r="G122" s="132">
        <f t="shared" si="10"/>
        <v>670</v>
      </c>
      <c r="H122" s="132">
        <f t="shared" si="10"/>
        <v>0</v>
      </c>
      <c r="I122" s="132">
        <f t="shared" si="10"/>
        <v>947</v>
      </c>
      <c r="J122" s="132">
        <f t="shared" si="10"/>
        <v>0</v>
      </c>
      <c r="K122" s="132">
        <f t="shared" si="10"/>
        <v>230</v>
      </c>
      <c r="L122" s="132">
        <f t="shared" si="10"/>
        <v>0</v>
      </c>
      <c r="M122" s="132">
        <f t="shared" si="10"/>
        <v>128</v>
      </c>
      <c r="N122" s="132">
        <f t="shared" si="10"/>
        <v>111</v>
      </c>
      <c r="O122" s="132">
        <f t="shared" si="10"/>
        <v>24</v>
      </c>
      <c r="P122" s="157">
        <f t="shared" ref="P122:R122" si="11">SUM(P109:P120)</f>
        <v>10</v>
      </c>
      <c r="Q122" s="157">
        <f t="shared" si="11"/>
        <v>265</v>
      </c>
      <c r="R122" s="157">
        <f t="shared" si="11"/>
        <v>35</v>
      </c>
      <c r="S122" s="10"/>
      <c r="T122" s="10"/>
      <c r="U122" s="10"/>
      <c r="V122" s="10"/>
      <c r="W122" s="651"/>
      <c r="X122" s="651"/>
      <c r="Y122" s="651"/>
      <c r="Z122" s="651"/>
    </row>
    <row r="123" spans="1:26" ht="15" customHeight="1" x14ac:dyDescent="0.2">
      <c r="A123" s="651"/>
      <c r="B123" s="108"/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8"/>
      <c r="O123" s="1"/>
      <c r="P123" s="875"/>
      <c r="Q123" s="124"/>
      <c r="R123" s="124"/>
      <c r="S123" s="10"/>
      <c r="T123" s="10"/>
      <c r="U123" s="10"/>
      <c r="V123" s="10"/>
    </row>
    <row r="124" spans="1:26" ht="15" customHeight="1" x14ac:dyDescent="0.25">
      <c r="A124" s="1637" t="s">
        <v>779</v>
      </c>
      <c r="B124" s="1413"/>
      <c r="C124" s="1414" t="s">
        <v>5</v>
      </c>
      <c r="D124" s="1413"/>
      <c r="E124" s="1414" t="s">
        <v>6</v>
      </c>
      <c r="F124" s="1413"/>
      <c r="G124" s="1414" t="s">
        <v>7</v>
      </c>
      <c r="H124" s="1413"/>
      <c r="I124" s="1414" t="s">
        <v>8</v>
      </c>
      <c r="J124" s="1413"/>
      <c r="K124" s="1414" t="s">
        <v>9</v>
      </c>
      <c r="L124" s="1413"/>
      <c r="M124" s="229" t="s">
        <v>63</v>
      </c>
      <c r="N124" s="124"/>
      <c r="O124" s="1"/>
      <c r="P124" s="651"/>
      <c r="Q124" s="651"/>
      <c r="R124" s="124"/>
      <c r="S124" s="10"/>
      <c r="T124" s="10"/>
      <c r="U124" s="10"/>
      <c r="V124" s="10"/>
    </row>
    <row r="125" spans="1:26" ht="12.75" customHeight="1" x14ac:dyDescent="0.2">
      <c r="A125" s="315" t="s">
        <v>90</v>
      </c>
      <c r="B125" s="185" t="s">
        <v>91</v>
      </c>
      <c r="C125" s="316">
        <v>40</v>
      </c>
      <c r="D125" s="316"/>
      <c r="E125" s="316">
        <v>20</v>
      </c>
      <c r="F125" s="316"/>
      <c r="G125" s="316">
        <v>260</v>
      </c>
      <c r="H125" s="79"/>
      <c r="I125" s="316">
        <v>550</v>
      </c>
      <c r="J125" s="79"/>
      <c r="K125" s="53">
        <v>35</v>
      </c>
      <c r="L125" s="101"/>
      <c r="M125" s="243">
        <v>15</v>
      </c>
      <c r="N125" s="193"/>
      <c r="O125" s="877" t="s">
        <v>69</v>
      </c>
      <c r="P125" s="875" t="s">
        <v>811</v>
      </c>
      <c r="Q125" s="875"/>
      <c r="R125" s="124"/>
      <c r="S125" s="10"/>
      <c r="T125" s="10"/>
      <c r="U125" s="10"/>
      <c r="V125" s="10"/>
    </row>
    <row r="126" spans="1:26" ht="12.75" customHeight="1" x14ac:dyDescent="0.2">
      <c r="A126" s="315" t="s">
        <v>25</v>
      </c>
      <c r="B126" s="185" t="s">
        <v>94</v>
      </c>
      <c r="C126" s="316">
        <v>168</v>
      </c>
      <c r="D126" s="316"/>
      <c r="E126" s="316">
        <v>167</v>
      </c>
      <c r="F126" s="316"/>
      <c r="G126" s="316">
        <v>156</v>
      </c>
      <c r="H126" s="79"/>
      <c r="I126" s="316">
        <v>30</v>
      </c>
      <c r="J126" s="79"/>
      <c r="K126" s="316">
        <v>14</v>
      </c>
      <c r="L126" s="79"/>
      <c r="M126" s="243">
        <v>13</v>
      </c>
      <c r="N126" s="193"/>
      <c r="O126" s="877" t="s">
        <v>81</v>
      </c>
      <c r="P126" s="875"/>
      <c r="Q126" s="875"/>
      <c r="R126" s="124" t="s">
        <v>766</v>
      </c>
      <c r="S126" s="10"/>
      <c r="T126" s="10"/>
      <c r="U126" s="10"/>
      <c r="V126" s="10"/>
      <c r="W126" s="651"/>
      <c r="X126" s="651"/>
      <c r="Y126" s="651"/>
      <c r="Z126" s="651"/>
    </row>
    <row r="127" spans="1:26" ht="15" customHeight="1" x14ac:dyDescent="0.2">
      <c r="A127" s="10"/>
      <c r="B127" s="228" t="s">
        <v>780</v>
      </c>
      <c r="C127" s="16">
        <f t="shared" ref="C127:M127" si="12">SUM(C125:C126)</f>
        <v>208</v>
      </c>
      <c r="D127" s="16">
        <f t="shared" si="12"/>
        <v>0</v>
      </c>
      <c r="E127" s="16">
        <f t="shared" si="12"/>
        <v>187</v>
      </c>
      <c r="F127" s="16">
        <f t="shared" si="12"/>
        <v>0</v>
      </c>
      <c r="G127" s="16">
        <f t="shared" si="12"/>
        <v>416</v>
      </c>
      <c r="H127" s="237">
        <f t="shared" si="12"/>
        <v>0</v>
      </c>
      <c r="I127" s="16">
        <f t="shared" si="12"/>
        <v>580</v>
      </c>
      <c r="J127" s="237">
        <f t="shared" si="12"/>
        <v>0</v>
      </c>
      <c r="K127" s="16">
        <f t="shared" si="12"/>
        <v>49</v>
      </c>
      <c r="L127" s="237">
        <f t="shared" si="12"/>
        <v>0</v>
      </c>
      <c r="M127" s="16">
        <f t="shared" si="12"/>
        <v>28</v>
      </c>
      <c r="N127" s="193"/>
      <c r="O127" s="1"/>
      <c r="P127" s="875"/>
      <c r="Q127" s="875"/>
      <c r="R127" s="124"/>
      <c r="S127" s="10"/>
      <c r="T127" s="10"/>
      <c r="U127" s="10"/>
      <c r="V127" s="10"/>
    </row>
    <row r="128" spans="1:26" ht="15.75" customHeight="1" x14ac:dyDescent="0.2">
      <c r="A128" s="651"/>
      <c r="B128" s="108"/>
      <c r="C128" s="140"/>
      <c r="D128" s="140"/>
      <c r="E128" s="252"/>
      <c r="F128" s="252"/>
      <c r="G128" s="140"/>
      <c r="H128" s="140"/>
      <c r="I128" s="140"/>
      <c r="J128" s="140"/>
      <c r="K128" s="598"/>
      <c r="L128" s="598"/>
      <c r="M128" s="877"/>
      <c r="N128" s="124"/>
      <c r="O128" s="1"/>
      <c r="P128" s="1696" t="s">
        <v>816</v>
      </c>
      <c r="Q128" s="1623"/>
      <c r="R128" s="124"/>
      <c r="S128" s="10"/>
      <c r="T128" s="10"/>
      <c r="U128" s="10"/>
      <c r="V128" s="10"/>
    </row>
    <row r="129" spans="1:22" ht="15" customHeight="1" x14ac:dyDescent="0.25">
      <c r="A129" s="1637" t="s">
        <v>551</v>
      </c>
      <c r="B129" s="1413"/>
      <c r="C129" s="1414" t="s">
        <v>5</v>
      </c>
      <c r="D129" s="1413"/>
      <c r="E129" s="1414" t="s">
        <v>6</v>
      </c>
      <c r="F129" s="1413"/>
      <c r="G129" s="1414" t="s">
        <v>7</v>
      </c>
      <c r="H129" s="1413"/>
      <c r="I129" s="1414" t="s">
        <v>8</v>
      </c>
      <c r="J129" s="1413"/>
      <c r="K129" s="1414" t="s">
        <v>9</v>
      </c>
      <c r="L129" s="1413"/>
      <c r="M129" s="229" t="s">
        <v>63</v>
      </c>
      <c r="N129" s="124"/>
      <c r="O129" s="1"/>
      <c r="P129" s="267" t="s">
        <v>764</v>
      </c>
      <c r="Q129" s="267" t="s">
        <v>765</v>
      </c>
      <c r="R129" s="124"/>
      <c r="S129" s="10"/>
      <c r="T129" s="10"/>
      <c r="U129" s="10"/>
      <c r="V129" s="10"/>
    </row>
    <row r="130" spans="1:22" ht="12.75" customHeight="1" x14ac:dyDescent="0.2">
      <c r="A130" s="168" t="s">
        <v>721</v>
      </c>
      <c r="B130" s="185" t="s">
        <v>722</v>
      </c>
      <c r="C130" s="1643">
        <v>115</v>
      </c>
      <c r="D130" s="316"/>
      <c r="E130" s="1643">
        <v>98</v>
      </c>
      <c r="F130" s="316"/>
      <c r="G130" s="1643">
        <v>123</v>
      </c>
      <c r="H130" s="79"/>
      <c r="I130" s="167"/>
      <c r="J130" s="79"/>
      <c r="K130" s="79"/>
      <c r="L130" s="899"/>
      <c r="M130" s="751"/>
      <c r="N130" s="193"/>
      <c r="O130" s="1"/>
      <c r="P130" s="917">
        <f t="shared" ref="P130:P210" si="13">IF(O130="*",K130,0)</f>
        <v>0</v>
      </c>
      <c r="Q130" s="917">
        <f t="shared" ref="Q130:Q210" si="14">IF(O130="**",K130,0)</f>
        <v>0</v>
      </c>
      <c r="R130" s="124"/>
      <c r="S130" s="10"/>
      <c r="T130" s="10"/>
      <c r="U130" s="10"/>
      <c r="V130" s="10"/>
    </row>
    <row r="131" spans="1:22" ht="12.75" customHeight="1" x14ac:dyDescent="0.2">
      <c r="A131" s="168" t="s">
        <v>552</v>
      </c>
      <c r="B131" s="185" t="s">
        <v>553</v>
      </c>
      <c r="C131" s="1623"/>
      <c r="D131" s="316"/>
      <c r="E131" s="1623"/>
      <c r="F131" s="316"/>
      <c r="G131" s="1623"/>
      <c r="H131" s="79"/>
      <c r="I131" s="167"/>
      <c r="J131" s="79"/>
      <c r="K131" s="79"/>
      <c r="L131" s="899"/>
      <c r="M131" s="238"/>
      <c r="N131" s="193"/>
      <c r="O131" s="1"/>
      <c r="P131" s="917">
        <f t="shared" si="13"/>
        <v>0</v>
      </c>
      <c r="Q131" s="917">
        <f t="shared" si="14"/>
        <v>0</v>
      </c>
      <c r="R131" s="124"/>
      <c r="S131" s="10"/>
      <c r="T131" s="10"/>
      <c r="U131" s="10"/>
      <c r="V131" s="10"/>
    </row>
    <row r="132" spans="1:22" ht="12.75" customHeight="1" x14ac:dyDescent="0.2">
      <c r="A132" s="168" t="s">
        <v>554</v>
      </c>
      <c r="B132" s="185" t="s">
        <v>555</v>
      </c>
      <c r="C132" s="1623"/>
      <c r="D132" s="316"/>
      <c r="E132" s="1623"/>
      <c r="F132" s="316"/>
      <c r="G132" s="1623"/>
      <c r="H132" s="79"/>
      <c r="I132" s="693">
        <v>4</v>
      </c>
      <c r="J132" s="79"/>
      <c r="K132" s="79"/>
      <c r="L132" s="899"/>
      <c r="M132" s="238"/>
      <c r="N132" s="193"/>
      <c r="O132" s="1"/>
      <c r="P132" s="917">
        <f t="shared" si="13"/>
        <v>0</v>
      </c>
      <c r="Q132" s="917">
        <f t="shared" si="14"/>
        <v>0</v>
      </c>
      <c r="R132" s="124"/>
      <c r="S132" s="10"/>
      <c r="T132" s="10"/>
      <c r="U132" s="10"/>
      <c r="V132" s="10"/>
    </row>
    <row r="133" spans="1:22" ht="12.75" customHeight="1" x14ac:dyDescent="0.2">
      <c r="A133" s="168" t="s">
        <v>556</v>
      </c>
      <c r="B133" s="185" t="s">
        <v>557</v>
      </c>
      <c r="C133" s="1623"/>
      <c r="D133" s="316"/>
      <c r="E133" s="1623"/>
      <c r="F133" s="316"/>
      <c r="G133" s="1623"/>
      <c r="H133" s="79"/>
      <c r="I133" s="167"/>
      <c r="J133" s="79"/>
      <c r="K133" s="79"/>
      <c r="L133" s="899"/>
      <c r="M133" s="238"/>
      <c r="N133" s="193"/>
      <c r="O133" s="1"/>
      <c r="P133" s="917">
        <f t="shared" si="13"/>
        <v>0</v>
      </c>
      <c r="Q133" s="917">
        <f t="shared" si="14"/>
        <v>0</v>
      </c>
      <c r="R133" s="124"/>
      <c r="S133" s="10"/>
      <c r="T133" s="10"/>
      <c r="U133" s="10"/>
      <c r="V133" s="10"/>
    </row>
    <row r="134" spans="1:22" ht="12.75" customHeight="1" x14ac:dyDescent="0.2">
      <c r="A134" s="168" t="s">
        <v>560</v>
      </c>
      <c r="B134" s="185" t="s">
        <v>561</v>
      </c>
      <c r="C134" s="1623"/>
      <c r="D134" s="316"/>
      <c r="E134" s="1623"/>
      <c r="F134" s="316"/>
      <c r="G134" s="1623"/>
      <c r="H134" s="79"/>
      <c r="I134" s="167"/>
      <c r="J134" s="79"/>
      <c r="K134" s="79"/>
      <c r="L134" s="899"/>
      <c r="M134" s="238"/>
      <c r="N134" s="193"/>
      <c r="O134" s="1"/>
      <c r="P134" s="917">
        <f t="shared" si="13"/>
        <v>0</v>
      </c>
      <c r="Q134" s="917">
        <f t="shared" si="14"/>
        <v>0</v>
      </c>
      <c r="R134" s="124"/>
      <c r="S134" s="10"/>
      <c r="T134" s="10"/>
      <c r="U134" s="10"/>
      <c r="V134" s="10"/>
    </row>
    <row r="135" spans="1:22" ht="12.75" customHeight="1" x14ac:dyDescent="0.2">
      <c r="A135" s="168" t="s">
        <v>801</v>
      </c>
      <c r="B135" s="185" t="s">
        <v>563</v>
      </c>
      <c r="C135" s="1623"/>
      <c r="D135" s="316"/>
      <c r="E135" s="1623"/>
      <c r="F135" s="316"/>
      <c r="G135" s="1623"/>
      <c r="H135" s="79"/>
      <c r="I135" s="693">
        <v>5</v>
      </c>
      <c r="J135" s="79"/>
      <c r="K135" s="79"/>
      <c r="L135" s="899"/>
      <c r="M135" s="238"/>
      <c r="N135" s="193"/>
      <c r="O135" s="1"/>
      <c r="P135" s="917">
        <f t="shared" si="13"/>
        <v>0</v>
      </c>
      <c r="Q135" s="917">
        <f t="shared" si="14"/>
        <v>0</v>
      </c>
      <c r="R135" s="124"/>
      <c r="S135" s="10"/>
      <c r="T135" s="10"/>
      <c r="U135" s="10"/>
      <c r="V135" s="10"/>
    </row>
    <row r="136" spans="1:22" ht="12.75" customHeight="1" x14ac:dyDescent="0.2">
      <c r="A136" s="168" t="s">
        <v>564</v>
      </c>
      <c r="B136" s="185" t="s">
        <v>565</v>
      </c>
      <c r="C136" s="1623"/>
      <c r="D136" s="316"/>
      <c r="E136" s="1623"/>
      <c r="F136" s="316"/>
      <c r="G136" s="1623"/>
      <c r="H136" s="79"/>
      <c r="I136" s="167">
        <v>0</v>
      </c>
      <c r="J136" s="79"/>
      <c r="K136" s="79"/>
      <c r="L136" s="899"/>
      <c r="M136" s="238"/>
      <c r="N136" s="193"/>
      <c r="O136" s="1"/>
      <c r="P136" s="917">
        <f t="shared" si="13"/>
        <v>0</v>
      </c>
      <c r="Q136" s="917">
        <f t="shared" si="14"/>
        <v>0</v>
      </c>
      <c r="R136" s="124"/>
      <c r="S136" s="10"/>
      <c r="T136" s="10"/>
      <c r="U136" s="10"/>
      <c r="V136" s="10"/>
    </row>
    <row r="137" spans="1:22" ht="12.75" customHeight="1" x14ac:dyDescent="0.2">
      <c r="A137" s="168" t="s">
        <v>271</v>
      </c>
      <c r="B137" s="185" t="s">
        <v>566</v>
      </c>
      <c r="C137" s="1623"/>
      <c r="D137" s="316"/>
      <c r="E137" s="1623"/>
      <c r="F137" s="316"/>
      <c r="G137" s="1623"/>
      <c r="H137" s="79"/>
      <c r="I137" s="693">
        <v>8</v>
      </c>
      <c r="J137" s="79"/>
      <c r="K137" s="316">
        <v>5</v>
      </c>
      <c r="L137" s="899"/>
      <c r="M137" s="754">
        <v>8</v>
      </c>
      <c r="N137" s="193"/>
      <c r="O137" s="877" t="s">
        <v>81</v>
      </c>
      <c r="P137" s="917">
        <f t="shared" si="13"/>
        <v>5</v>
      </c>
      <c r="Q137" s="917">
        <f t="shared" si="14"/>
        <v>0</v>
      </c>
      <c r="R137" s="124" t="s">
        <v>766</v>
      </c>
      <c r="S137" s="10"/>
      <c r="T137" s="10"/>
      <c r="U137" s="10"/>
      <c r="V137" s="10"/>
    </row>
    <row r="138" spans="1:22" ht="12.75" customHeight="1" x14ac:dyDescent="0.2">
      <c r="A138" s="168" t="s">
        <v>781</v>
      </c>
      <c r="B138" s="185"/>
      <c r="C138" s="1623"/>
      <c r="D138" s="316"/>
      <c r="E138" s="1623"/>
      <c r="F138" s="316"/>
      <c r="G138" s="1623"/>
      <c r="H138" s="79"/>
      <c r="I138" s="693">
        <v>4</v>
      </c>
      <c r="J138" s="79"/>
      <c r="K138" s="79"/>
      <c r="L138" s="899"/>
      <c r="M138" s="238"/>
      <c r="N138" s="193"/>
      <c r="O138" s="1"/>
      <c r="P138" s="917">
        <f t="shared" si="13"/>
        <v>0</v>
      </c>
      <c r="Q138" s="917">
        <f t="shared" si="14"/>
        <v>0</v>
      </c>
      <c r="R138" s="124"/>
      <c r="S138" s="10"/>
      <c r="T138" s="10"/>
      <c r="U138" s="10"/>
      <c r="V138" s="10"/>
    </row>
    <row r="139" spans="1:22" ht="12.75" customHeight="1" x14ac:dyDescent="0.2">
      <c r="A139" s="168" t="s">
        <v>569</v>
      </c>
      <c r="B139" s="185" t="s">
        <v>570</v>
      </c>
      <c r="C139" s="1623"/>
      <c r="D139" s="316"/>
      <c r="E139" s="1623"/>
      <c r="F139" s="316"/>
      <c r="G139" s="1623"/>
      <c r="H139" s="79"/>
      <c r="I139" s="693">
        <v>14</v>
      </c>
      <c r="J139" s="79"/>
      <c r="K139" s="316">
        <v>15</v>
      </c>
      <c r="L139" s="899"/>
      <c r="M139" s="754">
        <v>10</v>
      </c>
      <c r="N139" s="193"/>
      <c r="O139" s="1" t="s">
        <v>69</v>
      </c>
      <c r="P139" s="917">
        <f t="shared" si="13"/>
        <v>0</v>
      </c>
      <c r="Q139" s="917">
        <f t="shared" si="14"/>
        <v>15</v>
      </c>
      <c r="R139" s="124" t="s">
        <v>811</v>
      </c>
      <c r="S139" s="10"/>
      <c r="T139" s="10"/>
      <c r="U139" s="10"/>
      <c r="V139" s="10"/>
    </row>
    <row r="140" spans="1:22" ht="12.75" customHeight="1" x14ac:dyDescent="0.2">
      <c r="A140" s="168" t="s">
        <v>794</v>
      </c>
      <c r="B140" s="185"/>
      <c r="C140" s="1623"/>
      <c r="D140" s="316"/>
      <c r="E140" s="1623"/>
      <c r="F140" s="316"/>
      <c r="G140" s="1623"/>
      <c r="H140" s="79"/>
      <c r="I140" s="167"/>
      <c r="J140" s="79"/>
      <c r="K140" s="79"/>
      <c r="L140" s="899"/>
      <c r="M140" s="238"/>
      <c r="N140" s="193"/>
      <c r="O140" s="1"/>
      <c r="P140" s="917">
        <f t="shared" si="13"/>
        <v>0</v>
      </c>
      <c r="Q140" s="917">
        <f t="shared" si="14"/>
        <v>0</v>
      </c>
      <c r="R140" s="124"/>
      <c r="S140" s="10"/>
      <c r="T140" s="10"/>
      <c r="U140" s="10"/>
      <c r="V140" s="10"/>
    </row>
    <row r="141" spans="1:22" ht="12.75" customHeight="1" x14ac:dyDescent="0.2">
      <c r="A141" s="168" t="s">
        <v>723</v>
      </c>
      <c r="B141" s="185" t="s">
        <v>595</v>
      </c>
      <c r="C141" s="1623"/>
      <c r="D141" s="316"/>
      <c r="E141" s="1623"/>
      <c r="F141" s="316"/>
      <c r="G141" s="1623"/>
      <c r="H141" s="79"/>
      <c r="I141" s="693">
        <v>6</v>
      </c>
      <c r="J141" s="79"/>
      <c r="K141" s="79"/>
      <c r="L141" s="899"/>
      <c r="M141" s="238"/>
      <c r="N141" s="193"/>
      <c r="O141" s="1"/>
      <c r="P141" s="917">
        <f t="shared" si="13"/>
        <v>0</v>
      </c>
      <c r="Q141" s="917">
        <f t="shared" si="14"/>
        <v>0</v>
      </c>
      <c r="R141" s="124"/>
      <c r="S141" s="10"/>
      <c r="T141" s="10"/>
      <c r="U141" s="10"/>
      <c r="V141" s="10"/>
    </row>
    <row r="142" spans="1:22" ht="12.75" customHeight="1" x14ac:dyDescent="0.2">
      <c r="A142" s="168" t="s">
        <v>795</v>
      </c>
      <c r="B142" s="185" t="s">
        <v>573</v>
      </c>
      <c r="C142" s="1623"/>
      <c r="D142" s="316"/>
      <c r="E142" s="1623"/>
      <c r="F142" s="316"/>
      <c r="G142" s="1623"/>
      <c r="H142" s="79"/>
      <c r="I142" s="167"/>
      <c r="J142" s="79"/>
      <c r="K142" s="79"/>
      <c r="L142" s="899"/>
      <c r="M142" s="238"/>
      <c r="N142" s="193"/>
      <c r="O142" s="1"/>
      <c r="P142" s="917">
        <f t="shared" si="13"/>
        <v>0</v>
      </c>
      <c r="Q142" s="917">
        <f t="shared" si="14"/>
        <v>0</v>
      </c>
      <c r="R142" s="124"/>
      <c r="S142" s="10"/>
      <c r="T142" s="10"/>
      <c r="U142" s="10"/>
      <c r="V142" s="10"/>
    </row>
    <row r="143" spans="1:22" ht="12.75" customHeight="1" x14ac:dyDescent="0.2">
      <c r="A143" s="168" t="s">
        <v>274</v>
      </c>
      <c r="B143" s="185" t="s">
        <v>574</v>
      </c>
      <c r="C143" s="1623"/>
      <c r="D143" s="316"/>
      <c r="E143" s="1623"/>
      <c r="F143" s="316"/>
      <c r="G143" s="1623"/>
      <c r="H143" s="79"/>
      <c r="I143" s="693">
        <v>15</v>
      </c>
      <c r="J143" s="79"/>
      <c r="K143" s="316">
        <v>10</v>
      </c>
      <c r="L143" s="899"/>
      <c r="M143" s="754">
        <v>10</v>
      </c>
      <c r="N143" s="193"/>
      <c r="O143" s="877" t="s">
        <v>81</v>
      </c>
      <c r="P143" s="917">
        <f t="shared" si="13"/>
        <v>10</v>
      </c>
      <c r="Q143" s="917">
        <f t="shared" si="14"/>
        <v>0</v>
      </c>
      <c r="R143" s="124" t="s">
        <v>766</v>
      </c>
      <c r="S143" s="10"/>
      <c r="T143" s="10"/>
      <c r="U143" s="10"/>
      <c r="V143" s="10"/>
    </row>
    <row r="144" spans="1:22" ht="12.75" customHeight="1" x14ac:dyDescent="0.2">
      <c r="A144" s="168" t="s">
        <v>755</v>
      </c>
      <c r="B144" s="185" t="s">
        <v>782</v>
      </c>
      <c r="C144" s="1623"/>
      <c r="D144" s="316"/>
      <c r="E144" s="1623"/>
      <c r="F144" s="316"/>
      <c r="G144" s="1623"/>
      <c r="H144" s="79"/>
      <c r="I144" s="693">
        <v>1</v>
      </c>
      <c r="J144" s="79"/>
      <c r="K144" s="79"/>
      <c r="L144" s="899"/>
      <c r="M144" s="238"/>
      <c r="N144" s="193"/>
      <c r="O144" s="1"/>
      <c r="P144" s="917">
        <f t="shared" si="13"/>
        <v>0</v>
      </c>
      <c r="Q144" s="917">
        <f t="shared" si="14"/>
        <v>0</v>
      </c>
      <c r="R144" s="124"/>
      <c r="S144" s="10"/>
      <c r="T144" s="10"/>
      <c r="U144" s="10"/>
      <c r="V144" s="10"/>
    </row>
    <row r="145" spans="1:26" ht="12.75" customHeight="1" x14ac:dyDescent="0.2">
      <c r="A145" s="168" t="s">
        <v>577</v>
      </c>
      <c r="B145" s="185" t="s">
        <v>578</v>
      </c>
      <c r="C145" s="1623"/>
      <c r="D145" s="316"/>
      <c r="E145" s="1623"/>
      <c r="F145" s="316"/>
      <c r="G145" s="1623"/>
      <c r="H145" s="79"/>
      <c r="I145" s="693">
        <v>2</v>
      </c>
      <c r="J145" s="79"/>
      <c r="K145" s="79"/>
      <c r="L145" s="899"/>
      <c r="M145" s="238"/>
      <c r="N145" s="193"/>
      <c r="O145" s="1"/>
      <c r="P145" s="917">
        <f t="shared" si="13"/>
        <v>0</v>
      </c>
      <c r="Q145" s="917">
        <f t="shared" si="14"/>
        <v>0</v>
      </c>
      <c r="R145" s="124"/>
      <c r="S145" s="10"/>
      <c r="T145" s="10"/>
      <c r="U145" s="10"/>
      <c r="V145" s="10"/>
    </row>
    <row r="146" spans="1:26" ht="12.75" customHeight="1" x14ac:dyDescent="0.2">
      <c r="A146" s="168" t="s">
        <v>579</v>
      </c>
      <c r="B146" s="185" t="s">
        <v>580</v>
      </c>
      <c r="C146" s="1623"/>
      <c r="D146" s="316"/>
      <c r="E146" s="1623"/>
      <c r="F146" s="316"/>
      <c r="G146" s="1623"/>
      <c r="H146" s="79"/>
      <c r="I146" s="693">
        <v>2</v>
      </c>
      <c r="J146" s="79"/>
      <c r="K146" s="79"/>
      <c r="L146" s="899"/>
      <c r="M146" s="238"/>
      <c r="N146" s="193"/>
      <c r="O146" s="1"/>
      <c r="P146" s="917">
        <f t="shared" si="13"/>
        <v>0</v>
      </c>
      <c r="Q146" s="917">
        <f t="shared" si="14"/>
        <v>0</v>
      </c>
      <c r="R146" s="124"/>
      <c r="S146" s="10"/>
      <c r="T146" s="10"/>
      <c r="U146" s="10"/>
      <c r="V146" s="10"/>
    </row>
    <row r="147" spans="1:26" ht="12.75" customHeight="1" x14ac:dyDescent="0.2">
      <c r="A147" s="168" t="s">
        <v>581</v>
      </c>
      <c r="B147" s="185" t="s">
        <v>582</v>
      </c>
      <c r="C147" s="1623"/>
      <c r="D147" s="316"/>
      <c r="E147" s="1623"/>
      <c r="F147" s="316"/>
      <c r="G147" s="1623"/>
      <c r="H147" s="79"/>
      <c r="I147" s="693">
        <v>6</v>
      </c>
      <c r="J147" s="79"/>
      <c r="K147" s="79"/>
      <c r="L147" s="899"/>
      <c r="M147" s="238"/>
      <c r="N147" s="193"/>
      <c r="O147" s="1"/>
      <c r="P147" s="917">
        <f t="shared" si="13"/>
        <v>0</v>
      </c>
      <c r="Q147" s="917">
        <f t="shared" si="14"/>
        <v>0</v>
      </c>
      <c r="R147" s="124"/>
      <c r="S147" s="10"/>
      <c r="T147" s="10"/>
      <c r="U147" s="10"/>
      <c r="V147" s="10"/>
    </row>
    <row r="148" spans="1:26" ht="12.75" customHeight="1" x14ac:dyDescent="0.2">
      <c r="A148" s="168" t="s">
        <v>583</v>
      </c>
      <c r="B148" s="185"/>
      <c r="C148" s="1623"/>
      <c r="D148" s="316"/>
      <c r="E148" s="1623"/>
      <c r="F148" s="316"/>
      <c r="G148" s="1623"/>
      <c r="H148" s="79"/>
      <c r="I148" s="693">
        <v>6</v>
      </c>
      <c r="J148" s="79"/>
      <c r="K148" s="79"/>
      <c r="L148" s="899"/>
      <c r="M148" s="238"/>
      <c r="N148" s="193"/>
      <c r="O148" s="1"/>
      <c r="P148" s="917">
        <f t="shared" si="13"/>
        <v>0</v>
      </c>
      <c r="Q148" s="917">
        <f t="shared" si="14"/>
        <v>0</v>
      </c>
      <c r="R148" s="124"/>
      <c r="S148" s="10"/>
      <c r="T148" s="10"/>
      <c r="U148" s="10"/>
      <c r="V148" s="10"/>
    </row>
    <row r="149" spans="1:26" ht="12.75" customHeight="1" x14ac:dyDescent="0.2">
      <c r="A149" s="168" t="s">
        <v>585</v>
      </c>
      <c r="B149" s="185" t="s">
        <v>586</v>
      </c>
      <c r="C149" s="1623"/>
      <c r="D149" s="316"/>
      <c r="E149" s="1623"/>
      <c r="F149" s="316"/>
      <c r="G149" s="1623"/>
      <c r="H149" s="79"/>
      <c r="I149" s="167">
        <v>0</v>
      </c>
      <c r="J149" s="79"/>
      <c r="K149" s="79"/>
      <c r="L149" s="899"/>
      <c r="M149" s="238"/>
      <c r="N149" s="193"/>
      <c r="O149" s="1"/>
      <c r="P149" s="917">
        <f t="shared" si="13"/>
        <v>0</v>
      </c>
      <c r="Q149" s="917">
        <f t="shared" si="14"/>
        <v>0</v>
      </c>
      <c r="R149" s="124"/>
      <c r="S149" s="10"/>
      <c r="T149" s="10"/>
      <c r="U149" s="10"/>
      <c r="V149" s="10"/>
    </row>
    <row r="150" spans="1:26" ht="12.75" customHeight="1" x14ac:dyDescent="0.2">
      <c r="A150" s="168" t="s">
        <v>587</v>
      </c>
      <c r="B150" s="185" t="s">
        <v>588</v>
      </c>
      <c r="C150" s="1623"/>
      <c r="D150" s="316"/>
      <c r="E150" s="1623"/>
      <c r="F150" s="316"/>
      <c r="G150" s="1623"/>
      <c r="H150" s="79"/>
      <c r="I150" s="693">
        <v>4</v>
      </c>
      <c r="J150" s="79"/>
      <c r="K150" s="79"/>
      <c r="L150" s="899"/>
      <c r="M150" s="238"/>
      <c r="N150" s="193"/>
      <c r="O150" s="1"/>
      <c r="P150" s="917">
        <f t="shared" si="13"/>
        <v>0</v>
      </c>
      <c r="Q150" s="917">
        <f t="shared" si="14"/>
        <v>0</v>
      </c>
      <c r="R150" s="124"/>
      <c r="S150" s="10"/>
      <c r="T150" s="10"/>
      <c r="U150" s="10"/>
      <c r="V150" s="10"/>
    </row>
    <row r="151" spans="1:26" ht="12.75" customHeight="1" x14ac:dyDescent="0.2">
      <c r="A151" s="168" t="s">
        <v>589</v>
      </c>
      <c r="B151" s="185" t="s">
        <v>590</v>
      </c>
      <c r="C151" s="1623"/>
      <c r="D151" s="316"/>
      <c r="E151" s="1623"/>
      <c r="F151" s="316"/>
      <c r="G151" s="1623"/>
      <c r="H151" s="79"/>
      <c r="I151" s="693">
        <v>4</v>
      </c>
      <c r="J151" s="79"/>
      <c r="K151" s="79"/>
      <c r="L151" s="899"/>
      <c r="M151" s="184"/>
      <c r="N151" s="193"/>
      <c r="O151" s="1"/>
      <c r="P151" s="917">
        <f t="shared" si="13"/>
        <v>0</v>
      </c>
      <c r="Q151" s="917">
        <f t="shared" si="14"/>
        <v>0</v>
      </c>
      <c r="R151" s="124"/>
      <c r="S151" s="10"/>
      <c r="T151" s="10"/>
      <c r="U151" s="10"/>
      <c r="V151" s="10"/>
    </row>
    <row r="152" spans="1:26" ht="12.75" customHeight="1" x14ac:dyDescent="0.2">
      <c r="A152" t="s">
        <v>591</v>
      </c>
      <c r="B152" s="46" t="s">
        <v>592</v>
      </c>
      <c r="C152" s="1623"/>
      <c r="D152" s="598"/>
      <c r="E152" s="1623"/>
      <c r="F152" s="598"/>
      <c r="G152" s="1623"/>
      <c r="H152" s="148"/>
      <c r="I152" s="693">
        <v>4</v>
      </c>
      <c r="J152" s="79"/>
      <c r="K152" s="79"/>
      <c r="L152" s="148"/>
      <c r="M152" s="167"/>
      <c r="N152" s="193"/>
      <c r="O152" s="1"/>
      <c r="P152" s="917">
        <f t="shared" si="13"/>
        <v>0</v>
      </c>
      <c r="Q152" s="917">
        <f t="shared" si="14"/>
        <v>0</v>
      </c>
      <c r="R152" s="124"/>
      <c r="S152" s="10"/>
      <c r="T152" s="10"/>
      <c r="U152" s="10"/>
      <c r="V152" s="10"/>
      <c r="W152" s="651"/>
      <c r="X152" s="651"/>
      <c r="Y152" s="651"/>
      <c r="Z152" s="651"/>
    </row>
    <row r="153" spans="1:26" ht="4.5" customHeight="1" x14ac:dyDescent="0.25">
      <c r="A153" s="8"/>
      <c r="B153" s="46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25"/>
      <c r="N153" s="193"/>
      <c r="O153" s="1"/>
      <c r="P153" s="917">
        <f t="shared" si="13"/>
        <v>0</v>
      </c>
      <c r="Q153" s="917">
        <f t="shared" si="14"/>
        <v>0</v>
      </c>
      <c r="R153" s="124"/>
      <c r="S153" s="10"/>
      <c r="T153" s="10"/>
      <c r="U153" s="10"/>
      <c r="V153" s="10"/>
    </row>
    <row r="154" spans="1:26" ht="14.25" customHeight="1" x14ac:dyDescent="0.25">
      <c r="A154" s="168" t="s">
        <v>596</v>
      </c>
      <c r="B154" s="185" t="s">
        <v>597</v>
      </c>
      <c r="C154" s="1638">
        <v>269</v>
      </c>
      <c r="D154" s="316"/>
      <c r="E154" s="1638">
        <v>218</v>
      </c>
      <c r="F154" s="316"/>
      <c r="G154" s="1638">
        <v>230</v>
      </c>
      <c r="H154" s="79"/>
      <c r="I154" s="1638">
        <v>155</v>
      </c>
      <c r="J154" s="79"/>
      <c r="K154" s="316">
        <v>6</v>
      </c>
      <c r="L154" s="900"/>
      <c r="M154" s="232"/>
      <c r="N154" s="10"/>
      <c r="O154" s="877" t="s">
        <v>81</v>
      </c>
      <c r="P154" s="917">
        <f t="shared" si="13"/>
        <v>6</v>
      </c>
      <c r="Q154" s="917">
        <f t="shared" si="14"/>
        <v>0</v>
      </c>
      <c r="R154" s="124" t="s">
        <v>766</v>
      </c>
      <c r="S154" s="10"/>
      <c r="T154" s="10"/>
      <c r="U154" s="10"/>
      <c r="V154" s="10"/>
    </row>
    <row r="155" spans="1:26" ht="14.25" customHeight="1" x14ac:dyDescent="0.25">
      <c r="A155" s="709" t="s">
        <v>598</v>
      </c>
      <c r="B155" s="185" t="s">
        <v>599</v>
      </c>
      <c r="C155" s="1660"/>
      <c r="D155" s="316"/>
      <c r="E155" s="1660"/>
      <c r="F155" s="316"/>
      <c r="G155" s="1660"/>
      <c r="H155" s="79"/>
      <c r="I155" s="1660"/>
      <c r="J155" s="79"/>
      <c r="K155" s="316">
        <v>6</v>
      </c>
      <c r="L155" s="900"/>
      <c r="M155" s="232"/>
      <c r="N155" s="10"/>
      <c r="O155" s="877" t="s">
        <v>81</v>
      </c>
      <c r="P155" s="917">
        <f t="shared" si="13"/>
        <v>6</v>
      </c>
      <c r="Q155" s="917">
        <f t="shared" si="14"/>
        <v>0</v>
      </c>
      <c r="R155" s="124" t="s">
        <v>766</v>
      </c>
      <c r="S155" s="10"/>
      <c r="T155" s="10"/>
      <c r="U155" s="10"/>
      <c r="V155" s="10"/>
    </row>
    <row r="156" spans="1:26" ht="14.25" customHeight="1" x14ac:dyDescent="0.25">
      <c r="A156" s="710" t="s">
        <v>600</v>
      </c>
      <c r="B156" s="185" t="s">
        <v>601</v>
      </c>
      <c r="C156" s="1660"/>
      <c r="D156" s="316"/>
      <c r="E156" s="1660"/>
      <c r="F156" s="316"/>
      <c r="G156" s="1660"/>
      <c r="H156" s="79"/>
      <c r="I156" s="1660"/>
      <c r="J156" s="79"/>
      <c r="K156" s="316">
        <v>7</v>
      </c>
      <c r="L156" s="900"/>
      <c r="M156" s="232"/>
      <c r="N156" s="10"/>
      <c r="O156" s="877" t="s">
        <v>81</v>
      </c>
      <c r="P156" s="917">
        <f t="shared" si="13"/>
        <v>7</v>
      </c>
      <c r="Q156" s="917">
        <f t="shared" si="14"/>
        <v>0</v>
      </c>
      <c r="R156" s="124" t="s">
        <v>766</v>
      </c>
      <c r="S156" s="10"/>
      <c r="T156" s="10"/>
      <c r="U156" s="10"/>
      <c r="V156" s="10"/>
    </row>
    <row r="157" spans="1:26" ht="14.25" customHeight="1" x14ac:dyDescent="0.25">
      <c r="A157" s="168" t="s">
        <v>602</v>
      </c>
      <c r="B157" s="185" t="s">
        <v>603</v>
      </c>
      <c r="C157" s="1660"/>
      <c r="D157" s="316"/>
      <c r="E157" s="1660"/>
      <c r="F157" s="316"/>
      <c r="G157" s="1660"/>
      <c r="H157" s="79"/>
      <c r="I157" s="1660"/>
      <c r="J157" s="79"/>
      <c r="K157" s="316">
        <v>15</v>
      </c>
      <c r="L157" s="900"/>
      <c r="M157" s="232"/>
      <c r="N157" s="10"/>
      <c r="O157" s="877" t="s">
        <v>81</v>
      </c>
      <c r="P157" s="917">
        <f t="shared" si="13"/>
        <v>15</v>
      </c>
      <c r="Q157" s="917">
        <f t="shared" si="14"/>
        <v>0</v>
      </c>
      <c r="R157" s="124" t="s">
        <v>766</v>
      </c>
      <c r="S157" s="10"/>
      <c r="T157" s="10"/>
      <c r="U157" s="10"/>
      <c r="V157" s="10"/>
    </row>
    <row r="158" spans="1:26" ht="14.25" customHeight="1" x14ac:dyDescent="0.25">
      <c r="A158" s="168" t="s">
        <v>604</v>
      </c>
      <c r="B158" s="185" t="s">
        <v>605</v>
      </c>
      <c r="C158" s="1660"/>
      <c r="D158" s="316"/>
      <c r="E158" s="1660"/>
      <c r="F158" s="316"/>
      <c r="G158" s="1660"/>
      <c r="H158" s="79"/>
      <c r="I158" s="1660"/>
      <c r="J158" s="79"/>
      <c r="K158" s="316">
        <v>3</v>
      </c>
      <c r="L158" s="900"/>
      <c r="M158" s="232"/>
      <c r="N158" s="10"/>
      <c r="O158" s="877" t="s">
        <v>81</v>
      </c>
      <c r="P158" s="917">
        <f t="shared" si="13"/>
        <v>3</v>
      </c>
      <c r="Q158" s="917">
        <f t="shared" si="14"/>
        <v>0</v>
      </c>
      <c r="R158" s="124" t="s">
        <v>766</v>
      </c>
      <c r="S158" s="10"/>
      <c r="T158" s="10"/>
      <c r="U158" s="10"/>
      <c r="V158" s="10"/>
    </row>
    <row r="159" spans="1:26" ht="14.25" customHeight="1" x14ac:dyDescent="0.25">
      <c r="A159" s="168" t="s">
        <v>606</v>
      </c>
      <c r="B159" s="185" t="s">
        <v>607</v>
      </c>
      <c r="C159" s="1660"/>
      <c r="D159" s="316"/>
      <c r="E159" s="1660"/>
      <c r="F159" s="316"/>
      <c r="G159" s="1660"/>
      <c r="H159" s="79"/>
      <c r="I159" s="1660"/>
      <c r="J159" s="79"/>
      <c r="K159" s="316">
        <v>8</v>
      </c>
      <c r="L159" s="900"/>
      <c r="M159" s="232"/>
      <c r="N159" s="121"/>
      <c r="O159" s="877" t="s">
        <v>81</v>
      </c>
      <c r="P159" s="917">
        <f t="shared" si="13"/>
        <v>8</v>
      </c>
      <c r="Q159" s="917">
        <f t="shared" si="14"/>
        <v>0</v>
      </c>
      <c r="R159" s="124" t="s">
        <v>766</v>
      </c>
      <c r="S159" s="10"/>
      <c r="T159" s="10"/>
      <c r="U159" s="10"/>
      <c r="V159" s="10"/>
    </row>
    <row r="160" spans="1:26" ht="14.25" customHeight="1" x14ac:dyDescent="0.25">
      <c r="A160" s="168" t="s">
        <v>608</v>
      </c>
      <c r="B160" s="185" t="s">
        <v>609</v>
      </c>
      <c r="C160" s="1660"/>
      <c r="D160" s="316"/>
      <c r="E160" s="1660"/>
      <c r="F160" s="316"/>
      <c r="G160" s="1660"/>
      <c r="H160" s="79"/>
      <c r="I160" s="1660"/>
      <c r="J160" s="79"/>
      <c r="K160" s="316">
        <v>4</v>
      </c>
      <c r="L160" s="900"/>
      <c r="M160" s="232"/>
      <c r="N160" s="10"/>
      <c r="O160" s="877" t="s">
        <v>81</v>
      </c>
      <c r="P160" s="917">
        <f t="shared" si="13"/>
        <v>4</v>
      </c>
      <c r="Q160" s="917">
        <f t="shared" si="14"/>
        <v>0</v>
      </c>
      <c r="R160" s="124" t="s">
        <v>766</v>
      </c>
      <c r="S160" s="10"/>
      <c r="T160" s="10"/>
      <c r="U160" s="10"/>
      <c r="V160" s="10"/>
    </row>
    <row r="161" spans="1:22" ht="14.25" customHeight="1" x14ac:dyDescent="0.25">
      <c r="A161" s="168" t="s">
        <v>610</v>
      </c>
      <c r="B161" s="185" t="s">
        <v>611</v>
      </c>
      <c r="C161" s="1660"/>
      <c r="D161" s="316"/>
      <c r="E161" s="1660"/>
      <c r="F161" s="316"/>
      <c r="G161" s="1660"/>
      <c r="H161" s="79"/>
      <c r="I161" s="1660"/>
      <c r="J161" s="79"/>
      <c r="K161" s="316">
        <v>11</v>
      </c>
      <c r="L161" s="900"/>
      <c r="M161" s="232">
        <v>16</v>
      </c>
      <c r="N161" s="10"/>
      <c r="O161" s="877" t="s">
        <v>81</v>
      </c>
      <c r="P161" s="917">
        <f t="shared" si="13"/>
        <v>11</v>
      </c>
      <c r="Q161" s="917">
        <f t="shared" si="14"/>
        <v>0</v>
      </c>
      <c r="R161" s="124" t="s">
        <v>766</v>
      </c>
      <c r="S161" s="10"/>
      <c r="T161" s="10"/>
      <c r="U161" s="10"/>
      <c r="V161" s="10"/>
    </row>
    <row r="162" spans="1:22" ht="14.25" customHeight="1" x14ac:dyDescent="0.25">
      <c r="A162" s="168" t="s">
        <v>612</v>
      </c>
      <c r="B162" s="185"/>
      <c r="C162" s="1660"/>
      <c r="D162" s="316"/>
      <c r="E162" s="1660"/>
      <c r="F162" s="316"/>
      <c r="G162" s="1660"/>
      <c r="H162" s="79"/>
      <c r="I162" s="1660"/>
      <c r="J162" s="79"/>
      <c r="K162" s="316"/>
      <c r="L162" s="900"/>
      <c r="M162" s="232">
        <v>4</v>
      </c>
      <c r="N162" s="10"/>
      <c r="O162" s="877"/>
      <c r="P162" s="917">
        <f t="shared" si="13"/>
        <v>0</v>
      </c>
      <c r="Q162" s="917">
        <f t="shared" si="14"/>
        <v>0</v>
      </c>
      <c r="R162" s="124"/>
      <c r="S162" s="10"/>
      <c r="T162" s="10"/>
      <c r="U162" s="10"/>
      <c r="V162" s="10"/>
    </row>
    <row r="163" spans="1:22" ht="14.25" customHeight="1" x14ac:dyDescent="0.25">
      <c r="A163" s="168" t="s">
        <v>613</v>
      </c>
      <c r="B163" s="185" t="s">
        <v>614</v>
      </c>
      <c r="C163" s="1660"/>
      <c r="D163" s="316"/>
      <c r="E163" s="1660"/>
      <c r="F163" s="316"/>
      <c r="G163" s="1660"/>
      <c r="H163" s="79"/>
      <c r="I163" s="1660"/>
      <c r="J163" s="79"/>
      <c r="K163" s="316"/>
      <c r="L163" s="900"/>
      <c r="M163" s="232"/>
      <c r="N163" s="10"/>
      <c r="O163" s="877"/>
      <c r="P163" s="917">
        <f t="shared" si="13"/>
        <v>0</v>
      </c>
      <c r="Q163" s="917">
        <f t="shared" si="14"/>
        <v>0</v>
      </c>
      <c r="R163" s="124"/>
      <c r="S163" s="10"/>
      <c r="T163" s="10"/>
      <c r="U163" s="10"/>
      <c r="V163" s="10"/>
    </row>
    <row r="164" spans="1:22" ht="14.25" customHeight="1" x14ac:dyDescent="0.25">
      <c r="A164" s="168" t="s">
        <v>615</v>
      </c>
      <c r="B164" s="185" t="s">
        <v>616</v>
      </c>
      <c r="C164" s="1660"/>
      <c r="D164" s="316"/>
      <c r="E164" s="1660"/>
      <c r="F164" s="316"/>
      <c r="G164" s="1660"/>
      <c r="H164" s="79"/>
      <c r="I164" s="1660"/>
      <c r="J164" s="79"/>
      <c r="K164" s="316">
        <v>10</v>
      </c>
      <c r="L164" s="900"/>
      <c r="M164" s="232"/>
      <c r="N164" s="10"/>
      <c r="O164" s="877" t="s">
        <v>81</v>
      </c>
      <c r="P164" s="917">
        <f t="shared" si="13"/>
        <v>10</v>
      </c>
      <c r="Q164" s="917">
        <f t="shared" si="14"/>
        <v>0</v>
      </c>
      <c r="R164" s="124" t="s">
        <v>766</v>
      </c>
      <c r="S164" s="10"/>
      <c r="T164" s="10"/>
      <c r="U164" s="10"/>
      <c r="V164" s="10"/>
    </row>
    <row r="165" spans="1:22" ht="14.25" customHeight="1" x14ac:dyDescent="0.25">
      <c r="A165" s="168" t="s">
        <v>617</v>
      </c>
      <c r="B165" s="185" t="s">
        <v>618</v>
      </c>
      <c r="C165" s="1660"/>
      <c r="D165" s="316"/>
      <c r="E165" s="1660"/>
      <c r="F165" s="316"/>
      <c r="G165" s="1660"/>
      <c r="H165" s="79"/>
      <c r="I165" s="1660"/>
      <c r="J165" s="79"/>
      <c r="K165" s="316">
        <v>8</v>
      </c>
      <c r="L165" s="900"/>
      <c r="M165" s="232">
        <v>22</v>
      </c>
      <c r="N165" s="10"/>
      <c r="O165" s="877" t="s">
        <v>81</v>
      </c>
      <c r="P165" s="917">
        <f t="shared" si="13"/>
        <v>8</v>
      </c>
      <c r="Q165" s="917">
        <f t="shared" si="14"/>
        <v>0</v>
      </c>
      <c r="R165" s="124" t="s">
        <v>766</v>
      </c>
      <c r="S165" s="10"/>
      <c r="T165" s="10"/>
      <c r="U165" s="10"/>
      <c r="V165" s="10"/>
    </row>
    <row r="166" spans="1:22" ht="14.25" customHeight="1" x14ac:dyDescent="0.25">
      <c r="A166" s="168" t="s">
        <v>619</v>
      </c>
      <c r="B166" s="185" t="s">
        <v>620</v>
      </c>
      <c r="C166" s="1661"/>
      <c r="D166" s="316"/>
      <c r="E166" s="1661"/>
      <c r="F166" s="316"/>
      <c r="G166" s="1661"/>
      <c r="H166" s="79"/>
      <c r="I166" s="1661"/>
      <c r="J166" s="79"/>
      <c r="K166" s="316">
        <v>4</v>
      </c>
      <c r="L166" s="900"/>
      <c r="M166" s="232"/>
      <c r="N166" s="10"/>
      <c r="O166" s="877" t="s">
        <v>81</v>
      </c>
      <c r="P166" s="917">
        <f t="shared" si="13"/>
        <v>4</v>
      </c>
      <c r="Q166" s="917">
        <f t="shared" si="14"/>
        <v>0</v>
      </c>
      <c r="R166" s="124" t="s">
        <v>766</v>
      </c>
      <c r="S166" s="10"/>
      <c r="T166" s="10"/>
      <c r="U166" s="10"/>
      <c r="V166" s="10"/>
    </row>
    <row r="167" spans="1:22" ht="15" customHeight="1" x14ac:dyDescent="0.2">
      <c r="A167" s="651"/>
      <c r="B167" s="240" t="s">
        <v>780</v>
      </c>
      <c r="C167" s="16">
        <f t="shared" ref="C167:J167" si="15">SUM(C130:C165)</f>
        <v>384</v>
      </c>
      <c r="D167" s="16">
        <f t="shared" si="15"/>
        <v>0</v>
      </c>
      <c r="E167" s="16">
        <f t="shared" si="15"/>
        <v>316</v>
      </c>
      <c r="F167" s="16">
        <f t="shared" si="15"/>
        <v>0</v>
      </c>
      <c r="G167" s="16">
        <f t="shared" si="15"/>
        <v>353</v>
      </c>
      <c r="H167" s="16">
        <f t="shared" si="15"/>
        <v>0</v>
      </c>
      <c r="I167" s="16">
        <f t="shared" si="15"/>
        <v>240</v>
      </c>
      <c r="J167" s="237">
        <f t="shared" si="15"/>
        <v>0</v>
      </c>
      <c r="K167" s="16">
        <f t="shared" ref="K167:M167" si="16">SUM(K130:K166)</f>
        <v>112</v>
      </c>
      <c r="L167" s="16">
        <f t="shared" si="16"/>
        <v>0</v>
      </c>
      <c r="M167" s="16">
        <f t="shared" si="16"/>
        <v>70</v>
      </c>
      <c r="N167" s="10"/>
      <c r="O167" s="760"/>
      <c r="P167" s="917">
        <f t="shared" si="13"/>
        <v>0</v>
      </c>
      <c r="Q167" s="917">
        <f t="shared" si="14"/>
        <v>0</v>
      </c>
      <c r="R167" s="124"/>
      <c r="S167" s="10"/>
      <c r="T167" s="10"/>
      <c r="U167" s="10"/>
      <c r="V167" s="10"/>
    </row>
    <row r="168" spans="1:22" ht="15" customHeight="1" x14ac:dyDescent="0.2">
      <c r="A168" s="651"/>
      <c r="B168" s="108"/>
      <c r="C168" s="140"/>
      <c r="D168" s="140"/>
      <c r="E168" s="140"/>
      <c r="F168" s="140"/>
      <c r="G168" s="140"/>
      <c r="H168" s="140"/>
      <c r="I168" s="140"/>
      <c r="J168" s="140"/>
      <c r="K168" s="598"/>
      <c r="L168" s="598"/>
      <c r="M168" s="651"/>
      <c r="N168" s="124"/>
      <c r="O168" s="1"/>
      <c r="P168" s="917">
        <f t="shared" si="13"/>
        <v>0</v>
      </c>
      <c r="Q168" s="917">
        <f t="shared" si="14"/>
        <v>0</v>
      </c>
      <c r="R168" s="124"/>
      <c r="S168" s="10"/>
      <c r="T168" s="10"/>
      <c r="U168" s="10"/>
      <c r="V168" s="10"/>
    </row>
    <row r="169" spans="1:22" ht="15" customHeight="1" x14ac:dyDescent="0.25">
      <c r="A169" s="1637" t="s">
        <v>622</v>
      </c>
      <c r="B169" s="1413"/>
      <c r="C169" s="1414" t="s">
        <v>5</v>
      </c>
      <c r="D169" s="1413"/>
      <c r="E169" s="1414" t="s">
        <v>6</v>
      </c>
      <c r="F169" s="1413"/>
      <c r="G169" s="1414" t="s">
        <v>7</v>
      </c>
      <c r="H169" s="1413"/>
      <c r="I169" s="1414" t="s">
        <v>8</v>
      </c>
      <c r="J169" s="1413"/>
      <c r="K169" s="1414" t="s">
        <v>9</v>
      </c>
      <c r="L169" s="1462"/>
      <c r="M169" s="229" t="s">
        <v>63</v>
      </c>
      <c r="N169" s="124"/>
      <c r="O169" s="279"/>
      <c r="P169" s="917">
        <f t="shared" si="13"/>
        <v>0</v>
      </c>
      <c r="Q169" s="917">
        <f t="shared" si="14"/>
        <v>0</v>
      </c>
      <c r="R169" s="124"/>
      <c r="S169" s="10"/>
      <c r="T169" s="10"/>
      <c r="U169" s="10"/>
      <c r="V169" s="10"/>
    </row>
    <row r="170" spans="1:22" ht="12.75" customHeight="1" x14ac:dyDescent="0.2">
      <c r="A170" s="315" t="s">
        <v>333</v>
      </c>
      <c r="B170" s="185" t="s">
        <v>623</v>
      </c>
      <c r="C170" s="900">
        <v>3</v>
      </c>
      <c r="D170" s="900"/>
      <c r="E170" s="316"/>
      <c r="F170" s="901"/>
      <c r="G170" s="901">
        <v>3</v>
      </c>
      <c r="H170" s="62"/>
      <c r="I170" s="316">
        <v>3</v>
      </c>
      <c r="J170" s="79"/>
      <c r="K170" s="79"/>
      <c r="L170" s="899"/>
      <c r="M170" s="1705">
        <v>30</v>
      </c>
      <c r="N170" s="193"/>
      <c r="O170" s="279"/>
      <c r="P170" s="917">
        <f t="shared" si="13"/>
        <v>0</v>
      </c>
      <c r="Q170" s="917">
        <f t="shared" si="14"/>
        <v>0</v>
      </c>
      <c r="R170" s="124"/>
      <c r="S170" s="10"/>
      <c r="T170" s="10"/>
      <c r="U170" s="10"/>
      <c r="V170" s="10"/>
    </row>
    <row r="171" spans="1:22" ht="12.75" customHeight="1" x14ac:dyDescent="0.2">
      <c r="A171" s="315" t="s">
        <v>624</v>
      </c>
      <c r="B171" s="185"/>
      <c r="C171" s="900">
        <v>10</v>
      </c>
      <c r="D171" s="900"/>
      <c r="E171" s="316">
        <v>10</v>
      </c>
      <c r="F171" s="901"/>
      <c r="G171" s="901">
        <v>16</v>
      </c>
      <c r="H171" s="62"/>
      <c r="I171" s="316">
        <v>16</v>
      </c>
      <c r="J171" s="79"/>
      <c r="K171" s="79"/>
      <c r="L171" s="899"/>
      <c r="M171" s="1660"/>
      <c r="N171" s="193"/>
      <c r="O171" s="279"/>
      <c r="P171" s="917">
        <f t="shared" si="13"/>
        <v>0</v>
      </c>
      <c r="Q171" s="917">
        <f t="shared" si="14"/>
        <v>0</v>
      </c>
      <c r="R171" s="124"/>
      <c r="S171" s="10"/>
      <c r="T171" s="10"/>
      <c r="U171" s="10"/>
      <c r="V171" s="10"/>
    </row>
    <row r="172" spans="1:22" ht="12.75" customHeight="1" x14ac:dyDescent="0.2">
      <c r="A172" s="315" t="s">
        <v>625</v>
      </c>
      <c r="B172" s="185"/>
      <c r="C172" s="900">
        <v>8</v>
      </c>
      <c r="D172" s="900"/>
      <c r="E172" s="316">
        <v>8</v>
      </c>
      <c r="F172" s="901"/>
      <c r="G172" s="901">
        <v>15</v>
      </c>
      <c r="H172" s="62"/>
      <c r="I172" s="316">
        <v>15</v>
      </c>
      <c r="J172" s="79"/>
      <c r="K172" s="79"/>
      <c r="L172" s="899"/>
      <c r="M172" s="1660"/>
      <c r="N172" s="193"/>
      <c r="O172" s="279"/>
      <c r="P172" s="917">
        <f t="shared" si="13"/>
        <v>0</v>
      </c>
      <c r="Q172" s="917">
        <f t="shared" si="14"/>
        <v>0</v>
      </c>
      <c r="R172" s="124"/>
      <c r="S172" s="10"/>
      <c r="T172" s="10"/>
      <c r="U172" s="10"/>
      <c r="V172" s="10"/>
    </row>
    <row r="173" spans="1:22" ht="12.75" customHeight="1" x14ac:dyDescent="0.2">
      <c r="A173" s="315" t="s">
        <v>626</v>
      </c>
      <c r="B173" s="185" t="s">
        <v>627</v>
      </c>
      <c r="C173" s="900">
        <v>16</v>
      </c>
      <c r="D173" s="900"/>
      <c r="E173" s="316">
        <v>6</v>
      </c>
      <c r="F173" s="901"/>
      <c r="G173" s="901">
        <v>12</v>
      </c>
      <c r="H173" s="62"/>
      <c r="I173" s="316">
        <v>16</v>
      </c>
      <c r="J173" s="79"/>
      <c r="K173" s="79"/>
      <c r="L173" s="899"/>
      <c r="M173" s="1660"/>
      <c r="N173" s="193"/>
      <c r="O173" s="279"/>
      <c r="P173" s="917">
        <f t="shared" si="13"/>
        <v>0</v>
      </c>
      <c r="Q173" s="917">
        <f t="shared" si="14"/>
        <v>0</v>
      </c>
      <c r="R173" s="124"/>
      <c r="S173" s="10"/>
      <c r="T173" s="10"/>
      <c r="U173" s="10"/>
      <c r="V173" s="10"/>
    </row>
    <row r="174" spans="1:22" ht="12.75" customHeight="1" x14ac:dyDescent="0.2">
      <c r="A174" s="315" t="s">
        <v>628</v>
      </c>
      <c r="B174" s="185" t="s">
        <v>629</v>
      </c>
      <c r="C174" s="900">
        <v>12</v>
      </c>
      <c r="D174" s="900"/>
      <c r="E174" s="316">
        <v>16</v>
      </c>
      <c r="F174" s="901"/>
      <c r="G174" s="901">
        <v>10</v>
      </c>
      <c r="H174" s="62"/>
      <c r="I174" s="316">
        <v>12</v>
      </c>
      <c r="J174" s="79"/>
      <c r="K174" s="79"/>
      <c r="L174" s="899"/>
      <c r="M174" s="1660"/>
      <c r="N174" s="193"/>
      <c r="O174" s="279"/>
      <c r="P174" s="917">
        <f t="shared" si="13"/>
        <v>0</v>
      </c>
      <c r="Q174" s="917">
        <f t="shared" si="14"/>
        <v>0</v>
      </c>
      <c r="R174" s="124"/>
      <c r="S174" s="10"/>
      <c r="T174" s="10"/>
      <c r="U174" s="10"/>
      <c r="V174" s="10"/>
    </row>
    <row r="175" spans="1:22" ht="12.75" customHeight="1" x14ac:dyDescent="0.2">
      <c r="A175" s="315" t="s">
        <v>630</v>
      </c>
      <c r="B175" s="185" t="s">
        <v>631</v>
      </c>
      <c r="C175" s="316">
        <v>1</v>
      </c>
      <c r="D175" s="316"/>
      <c r="E175" s="316">
        <v>14</v>
      </c>
      <c r="F175" s="316"/>
      <c r="G175" s="316"/>
      <c r="H175" s="79"/>
      <c r="I175" s="316"/>
      <c r="J175" s="79"/>
      <c r="K175" s="79"/>
      <c r="L175" s="899"/>
      <c r="M175" s="1660"/>
      <c r="N175" s="193"/>
      <c r="O175" s="279"/>
      <c r="P175" s="917">
        <f t="shared" si="13"/>
        <v>0</v>
      </c>
      <c r="Q175" s="917">
        <f t="shared" si="14"/>
        <v>0</v>
      </c>
      <c r="R175" s="124"/>
      <c r="S175" s="10"/>
      <c r="T175" s="10"/>
      <c r="U175" s="10"/>
      <c r="V175" s="10"/>
    </row>
    <row r="176" spans="1:22" ht="12.75" customHeight="1" x14ac:dyDescent="0.2">
      <c r="A176" s="315" t="s">
        <v>632</v>
      </c>
      <c r="B176" s="185" t="s">
        <v>633</v>
      </c>
      <c r="C176" s="316">
        <v>7</v>
      </c>
      <c r="D176" s="316"/>
      <c r="E176" s="316">
        <v>3</v>
      </c>
      <c r="F176" s="316"/>
      <c r="G176" s="316">
        <v>4</v>
      </c>
      <c r="H176" s="79"/>
      <c r="I176" s="316">
        <v>5</v>
      </c>
      <c r="J176" s="79"/>
      <c r="K176" s="79"/>
      <c r="L176" s="899"/>
      <c r="M176" s="1660"/>
      <c r="N176" s="193"/>
      <c r="O176" s="279"/>
      <c r="P176" s="917">
        <f t="shared" si="13"/>
        <v>0</v>
      </c>
      <c r="Q176" s="917">
        <f t="shared" si="14"/>
        <v>0</v>
      </c>
      <c r="R176" s="124"/>
      <c r="S176" s="10"/>
      <c r="T176" s="10"/>
      <c r="U176" s="10"/>
      <c r="V176" s="10"/>
    </row>
    <row r="177" spans="1:26" ht="12.75" customHeight="1" x14ac:dyDescent="0.2">
      <c r="A177" s="315" t="s">
        <v>355</v>
      </c>
      <c r="B177" s="185" t="s">
        <v>634</v>
      </c>
      <c r="C177" s="316">
        <v>10</v>
      </c>
      <c r="D177" s="316"/>
      <c r="E177" s="316">
        <v>10</v>
      </c>
      <c r="F177" s="316"/>
      <c r="G177" s="316">
        <v>10</v>
      </c>
      <c r="H177" s="79"/>
      <c r="I177" s="316">
        <v>10</v>
      </c>
      <c r="J177" s="79"/>
      <c r="K177" s="79"/>
      <c r="L177" s="899"/>
      <c r="M177" s="1660"/>
      <c r="N177" s="193"/>
      <c r="O177" s="279"/>
      <c r="P177" s="917">
        <f t="shared" si="13"/>
        <v>0</v>
      </c>
      <c r="Q177" s="917">
        <f t="shared" si="14"/>
        <v>0</v>
      </c>
      <c r="R177" s="124"/>
      <c r="S177" s="10"/>
      <c r="T177" s="10"/>
      <c r="U177" s="10"/>
      <c r="V177" s="10"/>
    </row>
    <row r="178" spans="1:26" ht="12.75" customHeight="1" x14ac:dyDescent="0.2">
      <c r="A178" s="315" t="s">
        <v>635</v>
      </c>
      <c r="B178" s="185" t="s">
        <v>636</v>
      </c>
      <c r="C178" s="316">
        <v>3</v>
      </c>
      <c r="D178" s="316"/>
      <c r="E178" s="316">
        <v>3</v>
      </c>
      <c r="F178" s="316"/>
      <c r="G178" s="316">
        <v>3</v>
      </c>
      <c r="H178" s="79"/>
      <c r="I178" s="316">
        <v>5</v>
      </c>
      <c r="J178" s="79"/>
      <c r="K178" s="79"/>
      <c r="L178" s="899"/>
      <c r="M178" s="1660"/>
      <c r="N178" s="193"/>
      <c r="O178" s="279"/>
      <c r="P178" s="917">
        <f t="shared" si="13"/>
        <v>0</v>
      </c>
      <c r="Q178" s="917">
        <f t="shared" si="14"/>
        <v>0</v>
      </c>
      <c r="R178" s="124"/>
      <c r="S178" s="10"/>
      <c r="T178" s="10"/>
      <c r="U178" s="10"/>
      <c r="V178" s="10"/>
    </row>
    <row r="179" spans="1:26" ht="12.75" customHeight="1" x14ac:dyDescent="0.2">
      <c r="A179" s="315" t="s">
        <v>356</v>
      </c>
      <c r="B179" s="185" t="s">
        <v>637</v>
      </c>
      <c r="C179" s="316">
        <v>10</v>
      </c>
      <c r="D179" s="316"/>
      <c r="E179" s="316">
        <v>3</v>
      </c>
      <c r="F179" s="316"/>
      <c r="G179" s="316">
        <v>13</v>
      </c>
      <c r="H179" s="79"/>
      <c r="I179" s="316">
        <v>5</v>
      </c>
      <c r="J179" s="79"/>
      <c r="K179" s="79"/>
      <c r="L179" s="899"/>
      <c r="M179" s="1660"/>
      <c r="N179" s="193"/>
      <c r="O179" s="279"/>
      <c r="P179" s="917">
        <f t="shared" si="13"/>
        <v>0</v>
      </c>
      <c r="Q179" s="917">
        <f t="shared" si="14"/>
        <v>0</v>
      </c>
      <c r="R179" s="124"/>
      <c r="S179" s="10"/>
      <c r="T179" s="10"/>
      <c r="U179" s="10"/>
      <c r="V179" s="10"/>
    </row>
    <row r="180" spans="1:26" ht="12.75" customHeight="1" x14ac:dyDescent="0.2">
      <c r="A180" s="315" t="s">
        <v>638</v>
      </c>
      <c r="B180" s="185" t="s">
        <v>639</v>
      </c>
      <c r="C180" s="316">
        <v>3</v>
      </c>
      <c r="D180" s="316"/>
      <c r="E180" s="316">
        <v>3</v>
      </c>
      <c r="F180" s="316"/>
      <c r="G180" s="316">
        <v>3</v>
      </c>
      <c r="H180" s="79"/>
      <c r="I180" s="316">
        <v>5</v>
      </c>
      <c r="J180" s="79"/>
      <c r="K180" s="79"/>
      <c r="L180" s="899"/>
      <c r="M180" s="1660"/>
      <c r="N180" s="193"/>
      <c r="O180" s="279"/>
      <c r="P180" s="917">
        <f t="shared" si="13"/>
        <v>0</v>
      </c>
      <c r="Q180" s="917">
        <f t="shared" si="14"/>
        <v>0</v>
      </c>
      <c r="R180" s="124"/>
      <c r="S180" s="10"/>
      <c r="T180" s="10"/>
      <c r="U180" s="10"/>
      <c r="V180" s="10"/>
    </row>
    <row r="181" spans="1:26" ht="12.75" customHeight="1" x14ac:dyDescent="0.2">
      <c r="A181" s="315" t="s">
        <v>275</v>
      </c>
      <c r="B181" s="128" t="s">
        <v>640</v>
      </c>
      <c r="C181" s="900">
        <v>22</v>
      </c>
      <c r="D181" s="900"/>
      <c r="E181" s="316">
        <v>14</v>
      </c>
      <c r="F181" s="901"/>
      <c r="G181" s="901">
        <v>22</v>
      </c>
      <c r="H181" s="62"/>
      <c r="I181" s="316">
        <v>12</v>
      </c>
      <c r="J181" s="79"/>
      <c r="K181" s="316">
        <v>5</v>
      </c>
      <c r="L181" s="899"/>
      <c r="M181" s="1660"/>
      <c r="N181" s="193"/>
      <c r="O181" s="877" t="s">
        <v>81</v>
      </c>
      <c r="P181" s="917">
        <f t="shared" si="13"/>
        <v>5</v>
      </c>
      <c r="Q181" s="917">
        <f t="shared" si="14"/>
        <v>0</v>
      </c>
      <c r="R181" s="124" t="s">
        <v>766</v>
      </c>
      <c r="S181" s="10"/>
      <c r="T181" s="10"/>
      <c r="U181" s="10"/>
      <c r="V181" s="10"/>
    </row>
    <row r="182" spans="1:26" ht="12.75" customHeight="1" x14ac:dyDescent="0.2">
      <c r="A182" s="315" t="s">
        <v>696</v>
      </c>
      <c r="B182" s="128" t="s">
        <v>642</v>
      </c>
      <c r="C182" s="900">
        <v>8</v>
      </c>
      <c r="D182" s="900"/>
      <c r="E182" s="316">
        <v>12</v>
      </c>
      <c r="F182" s="901"/>
      <c r="G182" s="901">
        <v>6</v>
      </c>
      <c r="H182" s="62"/>
      <c r="I182" s="316"/>
      <c r="J182" s="79"/>
      <c r="K182" s="79"/>
      <c r="L182" s="899"/>
      <c r="M182" s="1661"/>
      <c r="N182" s="193"/>
      <c r="O182" s="279"/>
      <c r="P182" s="917">
        <f t="shared" si="13"/>
        <v>0</v>
      </c>
      <c r="Q182" s="917">
        <f t="shared" si="14"/>
        <v>0</v>
      </c>
      <c r="R182" s="124"/>
      <c r="S182" s="10"/>
      <c r="T182" s="10"/>
      <c r="U182" s="10"/>
      <c r="V182" s="10"/>
    </row>
    <row r="183" spans="1:26" ht="12.75" customHeight="1" x14ac:dyDescent="0.2">
      <c r="A183" s="649"/>
      <c r="B183" s="240" t="s">
        <v>780</v>
      </c>
      <c r="C183" s="16">
        <f t="shared" ref="C183:M183" si="17">SUM(C170:C182)</f>
        <v>113</v>
      </c>
      <c r="D183" s="16">
        <f t="shared" si="17"/>
        <v>0</v>
      </c>
      <c r="E183" s="16">
        <f t="shared" si="17"/>
        <v>102</v>
      </c>
      <c r="F183" s="16">
        <f t="shared" si="17"/>
        <v>0</v>
      </c>
      <c r="G183" s="16">
        <f t="shared" si="17"/>
        <v>117</v>
      </c>
      <c r="H183" s="237">
        <f t="shared" si="17"/>
        <v>0</v>
      </c>
      <c r="I183" s="16">
        <f t="shared" si="17"/>
        <v>104</v>
      </c>
      <c r="J183" s="237">
        <f t="shared" si="17"/>
        <v>0</v>
      </c>
      <c r="K183" s="16">
        <f t="shared" si="17"/>
        <v>5</v>
      </c>
      <c r="L183" s="16">
        <f t="shared" si="17"/>
        <v>0</v>
      </c>
      <c r="M183" s="16">
        <f t="shared" si="17"/>
        <v>30</v>
      </c>
      <c r="N183" s="193"/>
      <c r="O183" s="761"/>
      <c r="P183" s="917">
        <f t="shared" si="13"/>
        <v>0</v>
      </c>
      <c r="Q183" s="917">
        <f t="shared" si="14"/>
        <v>0</v>
      </c>
      <c r="R183" s="124"/>
      <c r="S183" s="10"/>
      <c r="T183" s="10"/>
      <c r="U183" s="10"/>
      <c r="V183" s="10"/>
    </row>
    <row r="184" spans="1:26" ht="15" customHeight="1" x14ac:dyDescent="0.25">
      <c r="A184" s="1412" t="s">
        <v>644</v>
      </c>
      <c r="B184" s="1413"/>
      <c r="C184" s="900"/>
      <c r="D184" s="900"/>
      <c r="E184" s="316"/>
      <c r="F184" s="901"/>
      <c r="G184" s="901"/>
      <c r="H184" s="901"/>
      <c r="I184" s="316"/>
      <c r="J184" s="316"/>
      <c r="K184" s="260"/>
      <c r="L184" s="900"/>
      <c r="M184" s="315"/>
      <c r="N184" s="124"/>
      <c r="O184" s="279"/>
      <c r="P184" s="917">
        <f t="shared" si="13"/>
        <v>0</v>
      </c>
      <c r="Q184" s="917">
        <f t="shared" si="14"/>
        <v>0</v>
      </c>
      <c r="R184" s="124"/>
      <c r="S184" s="124"/>
      <c r="T184" s="124"/>
      <c r="U184" s="124"/>
      <c r="V184" s="10"/>
    </row>
    <row r="185" spans="1:26" ht="12.75" customHeight="1" x14ac:dyDescent="0.2">
      <c r="A185" s="315" t="s">
        <v>317</v>
      </c>
      <c r="B185" s="128" t="s">
        <v>645</v>
      </c>
      <c r="C185" s="900">
        <v>35</v>
      </c>
      <c r="D185" s="900"/>
      <c r="E185" s="316">
        <v>30</v>
      </c>
      <c r="F185" s="901"/>
      <c r="G185" s="901">
        <v>35</v>
      </c>
      <c r="H185" s="62"/>
      <c r="I185" s="316">
        <v>20</v>
      </c>
      <c r="J185" s="79"/>
      <c r="K185" s="79"/>
      <c r="L185" s="899"/>
      <c r="M185" s="752"/>
      <c r="N185" s="193"/>
      <c r="O185" s="1"/>
      <c r="P185" s="917">
        <f t="shared" si="13"/>
        <v>0</v>
      </c>
      <c r="Q185" s="917">
        <f t="shared" si="14"/>
        <v>0</v>
      </c>
      <c r="R185" s="124"/>
      <c r="S185" s="10"/>
      <c r="T185" s="10"/>
      <c r="U185" s="10"/>
      <c r="V185" s="10"/>
    </row>
    <row r="186" spans="1:26" ht="12.75" customHeight="1" x14ac:dyDescent="0.2">
      <c r="A186" s="315" t="s">
        <v>646</v>
      </c>
      <c r="B186" s="128" t="s">
        <v>647</v>
      </c>
      <c r="C186" s="900">
        <v>40</v>
      </c>
      <c r="D186" s="900"/>
      <c r="E186" s="316">
        <v>20</v>
      </c>
      <c r="F186" s="901"/>
      <c r="G186" s="901">
        <v>40</v>
      </c>
      <c r="H186" s="62"/>
      <c r="I186" s="316">
        <v>20</v>
      </c>
      <c r="J186" s="79"/>
      <c r="K186" s="79"/>
      <c r="L186" s="899"/>
      <c r="M186" s="153"/>
      <c r="N186" s="193"/>
      <c r="O186" s="1"/>
      <c r="P186" s="917">
        <f t="shared" si="13"/>
        <v>0</v>
      </c>
      <c r="Q186" s="917">
        <f t="shared" si="14"/>
        <v>0</v>
      </c>
      <c r="R186" s="124"/>
      <c r="S186" s="10"/>
      <c r="T186" s="10"/>
      <c r="U186" s="10"/>
      <c r="V186" s="10"/>
    </row>
    <row r="187" spans="1:26" ht="12.75" customHeight="1" x14ac:dyDescent="0.2">
      <c r="A187" s="315" t="s">
        <v>367</v>
      </c>
      <c r="B187" s="128" t="s">
        <v>648</v>
      </c>
      <c r="C187" s="900">
        <v>15</v>
      </c>
      <c r="D187" s="900"/>
      <c r="E187" s="316">
        <v>15</v>
      </c>
      <c r="F187" s="901"/>
      <c r="G187" s="901">
        <v>15</v>
      </c>
      <c r="H187" s="62"/>
      <c r="I187" s="79"/>
      <c r="J187" s="79"/>
      <c r="K187" s="79"/>
      <c r="L187" s="899"/>
      <c r="M187" s="153"/>
      <c r="N187" s="193"/>
      <c r="O187" s="1"/>
      <c r="P187" s="917">
        <f t="shared" si="13"/>
        <v>0</v>
      </c>
      <c r="Q187" s="917">
        <f t="shared" si="14"/>
        <v>0</v>
      </c>
      <c r="R187" s="124"/>
      <c r="S187" s="10"/>
      <c r="T187" s="10"/>
      <c r="U187" s="10"/>
      <c r="V187" s="10"/>
    </row>
    <row r="188" spans="1:26" ht="12.75" customHeight="1" x14ac:dyDescent="0.2">
      <c r="A188" s="315" t="s">
        <v>724</v>
      </c>
      <c r="B188" s="128" t="s">
        <v>650</v>
      </c>
      <c r="C188" s="900">
        <v>5</v>
      </c>
      <c r="D188" s="900"/>
      <c r="E188" s="316">
        <v>5</v>
      </c>
      <c r="F188" s="901"/>
      <c r="G188" s="901">
        <v>15</v>
      </c>
      <c r="H188" s="62"/>
      <c r="I188" s="316">
        <v>15</v>
      </c>
      <c r="J188" s="79"/>
      <c r="K188" s="79"/>
      <c r="L188" s="899"/>
      <c r="M188" s="153"/>
      <c r="N188" s="193"/>
      <c r="O188" s="1"/>
      <c r="P188" s="917">
        <f t="shared" si="13"/>
        <v>0</v>
      </c>
      <c r="Q188" s="917">
        <f t="shared" si="14"/>
        <v>0</v>
      </c>
      <c r="R188" s="124"/>
      <c r="S188" s="10"/>
      <c r="T188" s="10"/>
      <c r="U188" s="10"/>
      <c r="V188" s="10"/>
    </row>
    <row r="189" spans="1:26" ht="12.75" customHeight="1" x14ac:dyDescent="0.2">
      <c r="A189" s="315" t="s">
        <v>651</v>
      </c>
      <c r="B189" s="128" t="s">
        <v>652</v>
      </c>
      <c r="C189" s="900">
        <v>25</v>
      </c>
      <c r="D189" s="900"/>
      <c r="E189" s="316">
        <v>6</v>
      </c>
      <c r="F189" s="901"/>
      <c r="G189" s="901">
        <v>27</v>
      </c>
      <c r="H189" s="62"/>
      <c r="I189" s="316">
        <v>25</v>
      </c>
      <c r="J189" s="79"/>
      <c r="K189" s="79"/>
      <c r="L189" s="899"/>
      <c r="M189" s="153"/>
      <c r="N189" s="193"/>
      <c r="O189" s="1"/>
      <c r="P189" s="917">
        <f t="shared" si="13"/>
        <v>0</v>
      </c>
      <c r="Q189" s="917">
        <f t="shared" si="14"/>
        <v>0</v>
      </c>
      <c r="R189" s="124"/>
      <c r="S189" s="10"/>
      <c r="T189" s="10"/>
      <c r="U189" s="10"/>
      <c r="V189" s="10"/>
    </row>
    <row r="190" spans="1:26" ht="12.75" customHeight="1" x14ac:dyDescent="0.2">
      <c r="A190" s="315" t="s">
        <v>697</v>
      </c>
      <c r="B190" s="128" t="s">
        <v>698</v>
      </c>
      <c r="C190" s="900">
        <v>5</v>
      </c>
      <c r="D190" s="900"/>
      <c r="E190" s="316">
        <v>14</v>
      </c>
      <c r="F190" s="901"/>
      <c r="G190" s="901">
        <v>5</v>
      </c>
      <c r="H190" s="62"/>
      <c r="I190" s="79"/>
      <c r="J190" s="79"/>
      <c r="K190" s="79"/>
      <c r="L190" s="899"/>
      <c r="M190" s="153"/>
      <c r="N190" s="193"/>
      <c r="O190" s="1"/>
      <c r="P190" s="917">
        <f t="shared" si="13"/>
        <v>0</v>
      </c>
      <c r="Q190" s="917">
        <f t="shared" si="14"/>
        <v>0</v>
      </c>
      <c r="R190" s="124"/>
      <c r="S190" s="10"/>
      <c r="T190" s="10"/>
      <c r="U190" s="10"/>
      <c r="V190" s="10"/>
    </row>
    <row r="191" spans="1:26" ht="12.75" customHeight="1" x14ac:dyDescent="0.2">
      <c r="A191" s="315" t="s">
        <v>802</v>
      </c>
      <c r="B191" s="185" t="s">
        <v>803</v>
      </c>
      <c r="C191" s="900">
        <v>8</v>
      </c>
      <c r="D191" s="900"/>
      <c r="E191" s="316">
        <v>6</v>
      </c>
      <c r="F191" s="901"/>
      <c r="G191" s="901">
        <v>8</v>
      </c>
      <c r="H191" s="62"/>
      <c r="I191" s="316">
        <v>12</v>
      </c>
      <c r="J191" s="79"/>
      <c r="K191" s="79"/>
      <c r="L191" s="899"/>
      <c r="M191" s="153"/>
      <c r="N191" s="193"/>
      <c r="O191" s="1"/>
      <c r="P191" s="917">
        <f t="shared" si="13"/>
        <v>0</v>
      </c>
      <c r="Q191" s="917">
        <f t="shared" si="14"/>
        <v>0</v>
      </c>
      <c r="R191" s="124"/>
      <c r="S191" s="10"/>
      <c r="T191" s="10"/>
      <c r="U191" s="10"/>
      <c r="V191" s="10"/>
    </row>
    <row r="192" spans="1:26" ht="12.75" customHeight="1" x14ac:dyDescent="0.2">
      <c r="A192" s="315" t="s">
        <v>549</v>
      </c>
      <c r="B192" s="185" t="s">
        <v>550</v>
      </c>
      <c r="C192" s="316">
        <v>6</v>
      </c>
      <c r="D192" s="316"/>
      <c r="E192" s="316">
        <v>6</v>
      </c>
      <c r="F192" s="316"/>
      <c r="G192" s="316">
        <v>9</v>
      </c>
      <c r="H192" s="79"/>
      <c r="I192" s="316">
        <v>22</v>
      </c>
      <c r="J192" s="79"/>
      <c r="K192" s="316">
        <v>7</v>
      </c>
      <c r="L192" s="899"/>
      <c r="M192" s="153"/>
      <c r="N192" s="193"/>
      <c r="O192" s="877" t="s">
        <v>81</v>
      </c>
      <c r="P192" s="917">
        <f t="shared" si="13"/>
        <v>7</v>
      </c>
      <c r="Q192" s="917">
        <f t="shared" si="14"/>
        <v>0</v>
      </c>
      <c r="R192" s="124" t="s">
        <v>766</v>
      </c>
      <c r="S192" s="10"/>
      <c r="T192" s="10"/>
      <c r="U192" s="10"/>
      <c r="V192" s="10"/>
      <c r="W192" s="651"/>
      <c r="X192" s="651"/>
      <c r="Y192" s="651"/>
      <c r="Z192" s="651"/>
    </row>
    <row r="193" spans="1:26" ht="12.75" customHeight="1" x14ac:dyDescent="0.2">
      <c r="A193" s="315" t="s">
        <v>657</v>
      </c>
      <c r="B193" s="185" t="s">
        <v>658</v>
      </c>
      <c r="C193" s="900">
        <v>12</v>
      </c>
      <c r="D193" s="900"/>
      <c r="E193" s="316">
        <v>45</v>
      </c>
      <c r="F193" s="901"/>
      <c r="G193" s="901">
        <v>20</v>
      </c>
      <c r="H193" s="62"/>
      <c r="I193" s="316">
        <v>23</v>
      </c>
      <c r="J193" s="79"/>
      <c r="K193" s="53">
        <v>7</v>
      </c>
      <c r="L193" s="899"/>
      <c r="M193" s="255">
        <v>3</v>
      </c>
      <c r="N193" s="193"/>
      <c r="O193" s="877" t="s">
        <v>81</v>
      </c>
      <c r="P193" s="917">
        <f t="shared" si="13"/>
        <v>7</v>
      </c>
      <c r="Q193" s="917">
        <f t="shared" si="14"/>
        <v>0</v>
      </c>
      <c r="R193" s="124" t="s">
        <v>766</v>
      </c>
      <c r="S193" s="10"/>
      <c r="T193" s="10"/>
      <c r="U193" s="10"/>
      <c r="V193" s="10"/>
      <c r="W193" s="651"/>
      <c r="X193" s="651"/>
      <c r="Y193" s="651"/>
      <c r="Z193" s="651"/>
    </row>
    <row r="194" spans="1:26" ht="12.75" customHeight="1" x14ac:dyDescent="0.2">
      <c r="A194" s="315" t="s">
        <v>659</v>
      </c>
      <c r="B194" s="185" t="s">
        <v>660</v>
      </c>
      <c r="C194" s="316">
        <v>30</v>
      </c>
      <c r="D194" s="316"/>
      <c r="E194" s="316">
        <v>36</v>
      </c>
      <c r="F194" s="316"/>
      <c r="G194" s="316">
        <v>28</v>
      </c>
      <c r="H194" s="79"/>
      <c r="I194" s="316">
        <v>4</v>
      </c>
      <c r="J194" s="79"/>
      <c r="K194" s="79"/>
      <c r="L194" s="899"/>
      <c r="M194" s="153"/>
      <c r="N194" s="193"/>
      <c r="O194" s="1"/>
      <c r="P194" s="917">
        <f t="shared" si="13"/>
        <v>0</v>
      </c>
      <c r="Q194" s="917">
        <f t="shared" si="14"/>
        <v>0</v>
      </c>
      <c r="R194" s="124"/>
      <c r="S194" s="10"/>
      <c r="T194" s="10"/>
      <c r="U194" s="10"/>
      <c r="V194" s="10"/>
    </row>
    <row r="195" spans="1:26" ht="12.75" customHeight="1" x14ac:dyDescent="0.2">
      <c r="A195" s="315" t="s">
        <v>373</v>
      </c>
      <c r="B195" s="128" t="s">
        <v>783</v>
      </c>
      <c r="C195" s="900">
        <v>12</v>
      </c>
      <c r="D195" s="900"/>
      <c r="E195" s="316">
        <v>12</v>
      </c>
      <c r="F195" s="901"/>
      <c r="G195" s="901">
        <v>12</v>
      </c>
      <c r="H195" s="62"/>
      <c r="I195" s="79"/>
      <c r="J195" s="79"/>
      <c r="K195" s="79"/>
      <c r="L195" s="899"/>
      <c r="M195" s="153"/>
      <c r="N195" s="193"/>
      <c r="O195" s="1"/>
      <c r="P195" s="917">
        <f t="shared" si="13"/>
        <v>0</v>
      </c>
      <c r="Q195" s="917">
        <f t="shared" si="14"/>
        <v>0</v>
      </c>
      <c r="R195" s="124"/>
      <c r="S195" s="10"/>
      <c r="T195" s="10"/>
      <c r="U195" s="10"/>
      <c r="V195" s="10"/>
    </row>
    <row r="196" spans="1:26" ht="12.75" customHeight="1" x14ac:dyDescent="0.2">
      <c r="A196" s="315" t="s">
        <v>662</v>
      </c>
      <c r="B196" s="128" t="s">
        <v>663</v>
      </c>
      <c r="C196" s="316">
        <v>20</v>
      </c>
      <c r="D196" s="316"/>
      <c r="E196" s="316">
        <v>10</v>
      </c>
      <c r="F196" s="316"/>
      <c r="G196" s="316">
        <v>20</v>
      </c>
      <c r="H196" s="79"/>
      <c r="I196" s="316">
        <v>15</v>
      </c>
      <c r="J196" s="79"/>
      <c r="K196" s="316">
        <v>10</v>
      </c>
      <c r="L196" s="899"/>
      <c r="M196" s="153"/>
      <c r="N196" s="193"/>
      <c r="O196" s="1"/>
      <c r="P196" s="917">
        <f t="shared" si="13"/>
        <v>0</v>
      </c>
      <c r="Q196" s="917">
        <f t="shared" si="14"/>
        <v>0</v>
      </c>
      <c r="R196" s="124"/>
      <c r="S196" s="10"/>
      <c r="T196" s="10"/>
      <c r="U196" s="10"/>
      <c r="V196" s="10"/>
    </row>
    <row r="197" spans="1:26" ht="12.75" customHeight="1" x14ac:dyDescent="0.2">
      <c r="A197" s="315" t="s">
        <v>352</v>
      </c>
      <c r="B197" s="128" t="s">
        <v>664</v>
      </c>
      <c r="C197" s="316">
        <v>10</v>
      </c>
      <c r="D197" s="316"/>
      <c r="E197" s="316">
        <v>10</v>
      </c>
      <c r="F197" s="316"/>
      <c r="G197" s="316"/>
      <c r="H197" s="79"/>
      <c r="I197" s="316">
        <v>10</v>
      </c>
      <c r="J197" s="899"/>
      <c r="K197" s="316">
        <v>5</v>
      </c>
      <c r="L197" s="899"/>
      <c r="M197" s="255">
        <v>15</v>
      </c>
      <c r="N197" s="193"/>
      <c r="O197" s="877" t="s">
        <v>69</v>
      </c>
      <c r="P197" s="917">
        <f t="shared" si="13"/>
        <v>0</v>
      </c>
      <c r="Q197" s="917">
        <f t="shared" si="14"/>
        <v>5</v>
      </c>
      <c r="R197" s="124" t="s">
        <v>811</v>
      </c>
      <c r="S197" s="10"/>
      <c r="T197" s="10"/>
      <c r="U197" s="10"/>
      <c r="V197" s="10"/>
    </row>
    <row r="198" spans="1:26" ht="12.75" customHeight="1" x14ac:dyDescent="0.2">
      <c r="A198" s="315" t="s">
        <v>354</v>
      </c>
      <c r="B198" s="128" t="s">
        <v>664</v>
      </c>
      <c r="C198" s="316">
        <v>25</v>
      </c>
      <c r="D198" s="316"/>
      <c r="E198" s="316">
        <v>25</v>
      </c>
      <c r="F198" s="316"/>
      <c r="G198" s="316">
        <v>25</v>
      </c>
      <c r="H198" s="79"/>
      <c r="I198" s="693">
        <v>10</v>
      </c>
      <c r="J198" s="270"/>
      <c r="K198" s="316">
        <v>5</v>
      </c>
      <c r="L198" s="899"/>
      <c r="M198" s="153"/>
      <c r="N198" s="193"/>
      <c r="O198" s="877" t="s">
        <v>69</v>
      </c>
      <c r="P198" s="917">
        <f t="shared" si="13"/>
        <v>0</v>
      </c>
      <c r="Q198" s="917">
        <f t="shared" si="14"/>
        <v>5</v>
      </c>
      <c r="R198" s="124" t="s">
        <v>811</v>
      </c>
      <c r="S198" s="10"/>
      <c r="T198" s="10"/>
      <c r="U198" s="10"/>
      <c r="V198" s="10"/>
    </row>
    <row r="199" spans="1:26" ht="12.75" customHeight="1" x14ac:dyDescent="0.2">
      <c r="A199" s="315" t="s">
        <v>269</v>
      </c>
      <c r="B199" s="128" t="s">
        <v>665</v>
      </c>
      <c r="C199" s="316">
        <v>40</v>
      </c>
      <c r="D199" s="316"/>
      <c r="E199" s="316">
        <v>20</v>
      </c>
      <c r="F199" s="316"/>
      <c r="G199" s="316">
        <v>40</v>
      </c>
      <c r="H199" s="79"/>
      <c r="I199" s="316">
        <v>40</v>
      </c>
      <c r="J199" s="79"/>
      <c r="K199" s="53">
        <v>25</v>
      </c>
      <c r="L199" s="899"/>
      <c r="M199" s="255">
        <v>10</v>
      </c>
      <c r="N199" s="193"/>
      <c r="O199" s="877" t="s">
        <v>81</v>
      </c>
      <c r="P199" s="917">
        <f t="shared" si="13"/>
        <v>25</v>
      </c>
      <c r="Q199" s="917">
        <f t="shared" si="14"/>
        <v>0</v>
      </c>
      <c r="R199" s="124" t="s">
        <v>766</v>
      </c>
      <c r="S199" s="10"/>
      <c r="T199" s="10"/>
      <c r="U199" s="10"/>
      <c r="V199" s="10"/>
    </row>
    <row r="200" spans="1:26" ht="12.75" customHeight="1" x14ac:dyDescent="0.2">
      <c r="A200" s="315" t="s">
        <v>804</v>
      </c>
      <c r="B200" s="128" t="s">
        <v>667</v>
      </c>
      <c r="C200" s="316">
        <v>20</v>
      </c>
      <c r="D200" s="316"/>
      <c r="E200" s="316">
        <v>10</v>
      </c>
      <c r="F200" s="316"/>
      <c r="G200" s="316">
        <v>20</v>
      </c>
      <c r="H200" s="79"/>
      <c r="I200" s="316">
        <v>10</v>
      </c>
      <c r="J200" s="79"/>
      <c r="K200" s="101"/>
      <c r="L200" s="899"/>
      <c r="M200" s="255">
        <v>10</v>
      </c>
      <c r="N200" s="193"/>
      <c r="O200" s="1"/>
      <c r="P200" s="917">
        <f t="shared" si="13"/>
        <v>0</v>
      </c>
      <c r="Q200" s="917">
        <f t="shared" si="14"/>
        <v>0</v>
      </c>
      <c r="R200" s="124"/>
      <c r="S200" s="10"/>
      <c r="T200" s="10"/>
      <c r="U200" s="10"/>
      <c r="V200" s="10"/>
    </row>
    <row r="201" spans="1:26" ht="12.75" customHeight="1" x14ac:dyDescent="0.2">
      <c r="A201" s="315" t="s">
        <v>327</v>
      </c>
      <c r="B201" s="185" t="s">
        <v>670</v>
      </c>
      <c r="C201" s="316">
        <v>12</v>
      </c>
      <c r="D201" s="316"/>
      <c r="E201" s="316">
        <v>12</v>
      </c>
      <c r="F201" s="316"/>
      <c r="G201" s="316">
        <v>12</v>
      </c>
      <c r="H201" s="79"/>
      <c r="I201" s="316">
        <v>12</v>
      </c>
      <c r="J201" s="79"/>
      <c r="K201" s="101"/>
      <c r="L201" s="899"/>
      <c r="M201" s="153"/>
      <c r="N201" s="193"/>
      <c r="O201" s="1"/>
      <c r="P201" s="917">
        <f t="shared" si="13"/>
        <v>0</v>
      </c>
      <c r="Q201" s="917">
        <f t="shared" si="14"/>
        <v>0</v>
      </c>
      <c r="R201" s="124"/>
      <c r="S201" s="10"/>
      <c r="T201" s="10"/>
      <c r="U201" s="10"/>
      <c r="V201" s="10"/>
    </row>
    <row r="202" spans="1:26" ht="12.75" customHeight="1" x14ac:dyDescent="0.2">
      <c r="A202" s="315" t="s">
        <v>699</v>
      </c>
      <c r="B202" s="185" t="s">
        <v>700</v>
      </c>
      <c r="C202" s="316">
        <v>15</v>
      </c>
      <c r="D202" s="316"/>
      <c r="E202" s="316">
        <v>15</v>
      </c>
      <c r="F202" s="316"/>
      <c r="G202" s="316">
        <v>15</v>
      </c>
      <c r="H202" s="79"/>
      <c r="I202" s="316">
        <v>15</v>
      </c>
      <c r="J202" s="79"/>
      <c r="K202" s="79"/>
      <c r="L202" s="899"/>
      <c r="M202" s="153"/>
      <c r="N202" s="193"/>
      <c r="O202" s="1"/>
      <c r="P202" s="917">
        <f t="shared" si="13"/>
        <v>0</v>
      </c>
      <c r="Q202" s="917">
        <f t="shared" si="14"/>
        <v>0</v>
      </c>
      <c r="R202" s="124"/>
      <c r="S202" s="10"/>
      <c r="T202" s="10"/>
      <c r="U202" s="10"/>
      <c r="V202" s="10"/>
    </row>
    <row r="203" spans="1:26" ht="12.75" customHeight="1" x14ac:dyDescent="0.2">
      <c r="A203" s="315" t="s">
        <v>272</v>
      </c>
      <c r="B203" s="128" t="s">
        <v>671</v>
      </c>
      <c r="C203" s="900">
        <v>16</v>
      </c>
      <c r="D203" s="900"/>
      <c r="E203" s="316">
        <v>16</v>
      </c>
      <c r="F203" s="901"/>
      <c r="G203" s="901">
        <v>40</v>
      </c>
      <c r="H203" s="62"/>
      <c r="I203" s="316">
        <v>25</v>
      </c>
      <c r="J203" s="79"/>
      <c r="K203" s="53">
        <v>20</v>
      </c>
      <c r="L203" s="268"/>
      <c r="M203" s="255">
        <v>20</v>
      </c>
      <c r="N203" s="193"/>
      <c r="O203" s="877" t="s">
        <v>81</v>
      </c>
      <c r="P203" s="917">
        <f t="shared" si="13"/>
        <v>20</v>
      </c>
      <c r="Q203" s="917">
        <f t="shared" si="14"/>
        <v>0</v>
      </c>
      <c r="R203" s="124" t="s">
        <v>766</v>
      </c>
      <c r="S203" s="10"/>
      <c r="T203" s="10"/>
      <c r="U203" s="10"/>
      <c r="V203" s="10"/>
      <c r="W203" s="651"/>
      <c r="X203" s="651"/>
      <c r="Y203" s="651"/>
      <c r="Z203" s="651"/>
    </row>
    <row r="204" spans="1:26" ht="12.75" customHeight="1" x14ac:dyDescent="0.2">
      <c r="A204" s="315" t="s">
        <v>784</v>
      </c>
      <c r="B204" s="128" t="s">
        <v>785</v>
      </c>
      <c r="C204" s="900">
        <v>16</v>
      </c>
      <c r="D204" s="900"/>
      <c r="E204" s="316"/>
      <c r="F204" s="901"/>
      <c r="G204" s="901">
        <v>59</v>
      </c>
      <c r="H204" s="62"/>
      <c r="I204" s="316">
        <v>68</v>
      </c>
      <c r="J204" s="79"/>
      <c r="K204" s="316">
        <v>7</v>
      </c>
      <c r="L204" s="268"/>
      <c r="M204" s="255">
        <v>4</v>
      </c>
      <c r="N204" s="193"/>
      <c r="O204" s="877" t="s">
        <v>69</v>
      </c>
      <c r="P204" s="917">
        <f t="shared" si="13"/>
        <v>0</v>
      </c>
      <c r="Q204" s="917">
        <f t="shared" si="14"/>
        <v>7</v>
      </c>
      <c r="R204" s="124" t="s">
        <v>811</v>
      </c>
      <c r="S204" s="10"/>
      <c r="T204" s="10"/>
      <c r="U204" s="10"/>
      <c r="V204" s="10"/>
    </row>
    <row r="205" spans="1:26" ht="12.75" customHeight="1" x14ac:dyDescent="0.2">
      <c r="A205" s="315" t="s">
        <v>673</v>
      </c>
      <c r="B205" s="185" t="s">
        <v>674</v>
      </c>
      <c r="C205" s="900">
        <v>10</v>
      </c>
      <c r="D205" s="900"/>
      <c r="E205" s="316">
        <v>15</v>
      </c>
      <c r="F205" s="901"/>
      <c r="G205" s="901">
        <v>20</v>
      </c>
      <c r="H205" s="62"/>
      <c r="I205" s="316">
        <v>20</v>
      </c>
      <c r="J205" s="79"/>
      <c r="K205" s="53">
        <v>8</v>
      </c>
      <c r="L205" s="268"/>
      <c r="M205" s="153"/>
      <c r="N205" s="193"/>
      <c r="O205" s="877" t="s">
        <v>69</v>
      </c>
      <c r="P205" s="917">
        <f t="shared" si="13"/>
        <v>0</v>
      </c>
      <c r="Q205" s="917">
        <f t="shared" si="14"/>
        <v>8</v>
      </c>
      <c r="R205" s="124" t="s">
        <v>811</v>
      </c>
      <c r="S205" s="10"/>
      <c r="T205" s="10"/>
      <c r="U205" s="10"/>
      <c r="V205" s="10"/>
    </row>
    <row r="206" spans="1:26" ht="12.75" customHeight="1" x14ac:dyDescent="0.2">
      <c r="A206" s="315" t="s">
        <v>725</v>
      </c>
      <c r="B206" s="128" t="s">
        <v>676</v>
      </c>
      <c r="C206" s="900">
        <v>5</v>
      </c>
      <c r="D206" s="900"/>
      <c r="E206" s="316">
        <v>10</v>
      </c>
      <c r="F206" s="901"/>
      <c r="G206" s="901">
        <v>5</v>
      </c>
      <c r="H206" s="62"/>
      <c r="I206" s="316">
        <v>10</v>
      </c>
      <c r="J206" s="79"/>
      <c r="K206" s="79"/>
      <c r="L206" s="268"/>
      <c r="M206" s="153"/>
      <c r="N206" s="193"/>
      <c r="O206" s="1"/>
      <c r="P206" s="917">
        <f t="shared" si="13"/>
        <v>0</v>
      </c>
      <c r="Q206" s="917">
        <f t="shared" si="14"/>
        <v>0</v>
      </c>
      <c r="R206" s="124"/>
      <c r="S206" s="10"/>
      <c r="T206" s="10"/>
      <c r="U206" s="10"/>
      <c r="V206" s="10"/>
    </row>
    <row r="207" spans="1:26" ht="12.75" customHeight="1" x14ac:dyDescent="0.2">
      <c r="A207" s="315" t="s">
        <v>677</v>
      </c>
      <c r="B207" s="128" t="s">
        <v>678</v>
      </c>
      <c r="C207" s="900">
        <v>5</v>
      </c>
      <c r="D207" s="900"/>
      <c r="E207" s="316">
        <v>35</v>
      </c>
      <c r="F207" s="901"/>
      <c r="G207" s="901"/>
      <c r="H207" s="62"/>
      <c r="I207" s="316">
        <v>5</v>
      </c>
      <c r="J207" s="79"/>
      <c r="K207" s="101"/>
      <c r="L207" s="899"/>
      <c r="M207" s="153"/>
      <c r="N207" s="193"/>
      <c r="O207" s="1"/>
      <c r="P207" s="917">
        <f t="shared" si="13"/>
        <v>0</v>
      </c>
      <c r="Q207" s="917">
        <f t="shared" si="14"/>
        <v>0</v>
      </c>
      <c r="R207" s="124"/>
      <c r="S207" s="10"/>
      <c r="T207" s="10"/>
      <c r="U207" s="10"/>
      <c r="V207" s="10"/>
    </row>
    <row r="208" spans="1:26" ht="12.75" customHeight="1" x14ac:dyDescent="0.2">
      <c r="A208" s="315" t="s">
        <v>679</v>
      </c>
      <c r="B208" s="128" t="s">
        <v>680</v>
      </c>
      <c r="C208" s="900">
        <v>12</v>
      </c>
      <c r="D208" s="900"/>
      <c r="E208" s="900">
        <v>10</v>
      </c>
      <c r="F208" s="900"/>
      <c r="G208" s="316">
        <v>10</v>
      </c>
      <c r="H208" s="62"/>
      <c r="I208" s="316">
        <v>8</v>
      </c>
      <c r="J208" s="79"/>
      <c r="K208" s="316">
        <v>6</v>
      </c>
      <c r="L208" s="899"/>
      <c r="M208" s="153"/>
      <c r="N208" s="193"/>
      <c r="O208" s="877" t="s">
        <v>81</v>
      </c>
      <c r="P208" s="917">
        <f t="shared" si="13"/>
        <v>6</v>
      </c>
      <c r="Q208" s="917">
        <f t="shared" si="14"/>
        <v>0</v>
      </c>
      <c r="R208" s="124" t="s">
        <v>766</v>
      </c>
      <c r="S208" s="10"/>
      <c r="T208" s="10"/>
      <c r="U208" s="10"/>
      <c r="V208" s="10"/>
      <c r="W208" s="651"/>
      <c r="X208" s="651"/>
      <c r="Y208" s="651"/>
      <c r="Z208" s="651"/>
    </row>
    <row r="209" spans="1:22" ht="12.75" customHeight="1" x14ac:dyDescent="0.2">
      <c r="A209" s="651" t="s">
        <v>560</v>
      </c>
      <c r="B209" s="128" t="s">
        <v>756</v>
      </c>
      <c r="C209" s="899"/>
      <c r="D209" s="899"/>
      <c r="E209" s="899"/>
      <c r="F209" s="899"/>
      <c r="G209" s="79"/>
      <c r="H209" s="62"/>
      <c r="I209" s="316">
        <v>7</v>
      </c>
      <c r="J209" s="79"/>
      <c r="K209" s="79"/>
      <c r="L209" s="899"/>
      <c r="M209" s="186"/>
      <c r="N209" s="193"/>
      <c r="O209" s="1"/>
      <c r="P209" s="917">
        <f t="shared" si="13"/>
        <v>0</v>
      </c>
      <c r="Q209" s="917">
        <f t="shared" si="14"/>
        <v>0</v>
      </c>
      <c r="R209" s="124"/>
      <c r="S209" s="10"/>
      <c r="T209" s="10"/>
      <c r="U209" s="10"/>
      <c r="V209" s="10"/>
    </row>
    <row r="210" spans="1:22" ht="14.25" customHeight="1" x14ac:dyDescent="0.25">
      <c r="A210" s="651"/>
      <c r="B210" s="228" t="s">
        <v>780</v>
      </c>
      <c r="C210" s="16">
        <f t="shared" ref="C210:K210" si="18">SUM(C185:C209)</f>
        <v>399</v>
      </c>
      <c r="D210" s="16">
        <f t="shared" si="18"/>
        <v>0</v>
      </c>
      <c r="E210" s="16">
        <f t="shared" si="18"/>
        <v>383</v>
      </c>
      <c r="F210" s="16">
        <f t="shared" si="18"/>
        <v>0</v>
      </c>
      <c r="G210" s="16">
        <f t="shared" si="18"/>
        <v>480</v>
      </c>
      <c r="H210" s="16">
        <f t="shared" si="18"/>
        <v>0</v>
      </c>
      <c r="I210" s="16">
        <f t="shared" si="18"/>
        <v>396</v>
      </c>
      <c r="J210" s="237">
        <f t="shared" si="18"/>
        <v>0</v>
      </c>
      <c r="K210" s="16">
        <f t="shared" si="18"/>
        <v>100</v>
      </c>
      <c r="L210" s="282">
        <f>SUM(L170:L207)</f>
        <v>0</v>
      </c>
      <c r="M210" s="232">
        <f>SUM(M185:M209)</f>
        <v>62</v>
      </c>
      <c r="N210" s="109"/>
      <c r="O210" s="761"/>
      <c r="P210" s="917">
        <f t="shared" si="13"/>
        <v>0</v>
      </c>
      <c r="Q210" s="917">
        <f t="shared" si="14"/>
        <v>0</v>
      </c>
      <c r="R210" s="124"/>
      <c r="S210" s="10"/>
      <c r="T210" s="10"/>
      <c r="U210" s="10"/>
      <c r="V210" s="10"/>
    </row>
    <row r="211" spans="1:22" ht="12.75" customHeight="1" x14ac:dyDescent="0.2">
      <c r="A211" s="651"/>
      <c r="B211" s="108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651"/>
      <c r="N211" s="124"/>
      <c r="O211" s="1"/>
      <c r="P211" s="917"/>
      <c r="Q211" s="917"/>
      <c r="R211" s="124"/>
      <c r="S211" s="10"/>
      <c r="T211" s="10"/>
      <c r="U211" s="10"/>
      <c r="V211" s="10"/>
    </row>
    <row r="212" spans="1:22" ht="12.75" customHeight="1" x14ac:dyDescent="0.2">
      <c r="A212" s="651"/>
      <c r="B212" s="228" t="s">
        <v>786</v>
      </c>
      <c r="C212" s="16">
        <f t="shared" ref="C212:L212" si="19">C210+C183+C167+C127</f>
        <v>1104</v>
      </c>
      <c r="D212" s="16">
        <f t="shared" si="19"/>
        <v>0</v>
      </c>
      <c r="E212" s="16">
        <f t="shared" si="19"/>
        <v>988</v>
      </c>
      <c r="F212" s="16">
        <f t="shared" si="19"/>
        <v>0</v>
      </c>
      <c r="G212" s="16">
        <f t="shared" si="19"/>
        <v>1366</v>
      </c>
      <c r="H212" s="16">
        <f t="shared" si="19"/>
        <v>0</v>
      </c>
      <c r="I212" s="16">
        <f t="shared" si="19"/>
        <v>1320</v>
      </c>
      <c r="J212" s="237">
        <f t="shared" si="19"/>
        <v>0</v>
      </c>
      <c r="K212" s="16">
        <f t="shared" si="19"/>
        <v>266</v>
      </c>
      <c r="L212" s="237">
        <f t="shared" si="19"/>
        <v>0</v>
      </c>
      <c r="M212" s="237">
        <f>M210+M127+M170+M167</f>
        <v>190</v>
      </c>
      <c r="N212" s="193"/>
      <c r="O212" s="761"/>
      <c r="P212" s="917">
        <f t="shared" ref="P212:Q212" si="20">SUM(P125:P210)</f>
        <v>167</v>
      </c>
      <c r="Q212" s="917">
        <f t="shared" si="20"/>
        <v>40</v>
      </c>
      <c r="R212" s="124"/>
      <c r="S212" s="10"/>
      <c r="T212" s="10"/>
      <c r="U212" s="10"/>
      <c r="V212" s="10"/>
    </row>
    <row r="213" spans="1:22" ht="15.75" customHeight="1" x14ac:dyDescent="0.2">
      <c r="A213" s="651"/>
      <c r="B213" s="46"/>
      <c r="C213" s="654"/>
      <c r="D213" s="654"/>
      <c r="E213" s="651"/>
      <c r="F213" s="651"/>
      <c r="G213" s="651"/>
      <c r="H213" s="651"/>
      <c r="I213" s="10"/>
      <c r="J213" s="10"/>
      <c r="K213" s="598"/>
      <c r="L213" s="598"/>
      <c r="M213" s="877"/>
      <c r="N213" s="124"/>
      <c r="O213" s="1"/>
      <c r="P213" s="124"/>
      <c r="Q213" s="124"/>
      <c r="R213" s="124"/>
      <c r="S213" s="10"/>
      <c r="T213" s="10"/>
      <c r="U213" s="10"/>
      <c r="V213" s="10"/>
    </row>
    <row r="214" spans="1:22" ht="15" customHeight="1" x14ac:dyDescent="0.25">
      <c r="A214" s="1682"/>
      <c r="B214" s="1623"/>
      <c r="C214" s="140"/>
      <c r="D214" s="140"/>
      <c r="E214" s="257"/>
      <c r="F214" s="257"/>
      <c r="G214" s="651"/>
      <c r="H214" s="651"/>
      <c r="I214" s="10"/>
      <c r="J214" s="10"/>
      <c r="K214" s="598"/>
      <c r="L214" s="598"/>
      <c r="M214" s="877"/>
      <c r="N214" s="124"/>
      <c r="O214" s="1"/>
      <c r="P214" s="124"/>
      <c r="Q214" s="124"/>
      <c r="R214" s="124"/>
      <c r="S214" s="10"/>
      <c r="T214" s="10"/>
      <c r="U214" s="10"/>
      <c r="V214" s="10"/>
    </row>
    <row r="215" spans="1:22" ht="15" customHeight="1" x14ac:dyDescent="0.2">
      <c r="A215" s="651"/>
      <c r="B215" s="46"/>
      <c r="C215" s="1641"/>
      <c r="D215" s="902"/>
      <c r="E215" s="651"/>
      <c r="F215" s="651"/>
      <c r="G215" s="651"/>
      <c r="H215" s="651"/>
      <c r="I215" s="191" t="s">
        <v>9</v>
      </c>
      <c r="J215" s="10"/>
      <c r="K215" s="598" t="s">
        <v>81</v>
      </c>
      <c r="L215" s="598"/>
      <c r="M215" s="1484" t="s">
        <v>390</v>
      </c>
      <c r="N215" s="1623"/>
      <c r="O215" s="1623"/>
      <c r="P215" s="1623"/>
      <c r="Q215" s="1623"/>
      <c r="R215" s="124"/>
      <c r="S215" s="10"/>
      <c r="T215" s="10"/>
      <c r="U215" s="10"/>
      <c r="V215" s="10"/>
    </row>
    <row r="216" spans="1:22" ht="15" customHeight="1" x14ac:dyDescent="0.2">
      <c r="A216" s="651"/>
      <c r="B216" s="46"/>
      <c r="C216" s="1623"/>
      <c r="D216" s="902"/>
      <c r="E216" s="651"/>
      <c r="F216" s="651"/>
      <c r="G216" s="651"/>
      <c r="H216" s="651"/>
      <c r="I216" s="192"/>
      <c r="J216" s="10"/>
      <c r="K216" s="598" t="s">
        <v>69</v>
      </c>
      <c r="L216" s="598"/>
      <c r="M216" s="1484" t="s">
        <v>391</v>
      </c>
      <c r="N216" s="1623"/>
      <c r="O216" s="1623"/>
      <c r="P216" s="1623"/>
      <c r="Q216" s="1623"/>
      <c r="R216" s="124"/>
      <c r="S216" s="10"/>
      <c r="T216" s="10"/>
      <c r="U216" s="10"/>
      <c r="V216" s="10"/>
    </row>
    <row r="217" spans="1:22" ht="12.75" customHeight="1" x14ac:dyDescent="0.2">
      <c r="A217" s="651"/>
      <c r="B217" s="46"/>
      <c r="C217" s="1623"/>
      <c r="D217" s="902"/>
      <c r="E217" s="651"/>
      <c r="F217" s="651"/>
      <c r="G217" s="651"/>
      <c r="H217" s="651"/>
      <c r="I217" s="651"/>
      <c r="J217" s="651"/>
      <c r="K217" s="651"/>
      <c r="L217" s="651"/>
      <c r="M217" s="651"/>
      <c r="N217" s="651"/>
      <c r="O217" s="8"/>
      <c r="P217" s="124"/>
      <c r="Q217" s="124"/>
      <c r="R217" s="124"/>
      <c r="S217" s="10"/>
      <c r="T217" s="10"/>
      <c r="U217" s="10"/>
      <c r="V217" s="10"/>
    </row>
    <row r="218" spans="1:22" ht="12.75" customHeight="1" x14ac:dyDescent="0.2">
      <c r="A218" s="651"/>
      <c r="B218" s="46"/>
      <c r="C218" s="1623"/>
      <c r="D218" s="902"/>
      <c r="E218" s="651"/>
      <c r="F218" s="651"/>
      <c r="G218" s="651"/>
      <c r="H218" s="651"/>
      <c r="I218" s="10"/>
      <c r="J218" s="10"/>
      <c r="K218" s="598"/>
      <c r="L218" s="598"/>
      <c r="M218" s="877"/>
      <c r="N218" s="124"/>
      <c r="O218" s="1"/>
      <c r="P218" s="124"/>
      <c r="Q218" s="124"/>
      <c r="R218" s="124"/>
      <c r="S218" s="10"/>
      <c r="T218" s="10"/>
      <c r="U218" s="10"/>
      <c r="V218" s="10"/>
    </row>
    <row r="219" spans="1:22" ht="12.75" customHeight="1" x14ac:dyDescent="0.2">
      <c r="A219" s="10"/>
      <c r="B219" s="10"/>
      <c r="C219" s="651"/>
      <c r="D219" s="651"/>
      <c r="E219" s="651"/>
      <c r="F219" s="651"/>
      <c r="G219" s="651"/>
      <c r="H219" s="651"/>
      <c r="I219" s="193" t="s">
        <v>806</v>
      </c>
      <c r="J219" s="193"/>
      <c r="K219" s="148"/>
      <c r="L219" s="148"/>
      <c r="M219" s="1"/>
      <c r="N219" s="193"/>
      <c r="O219" s="1"/>
      <c r="P219" s="124"/>
      <c r="Q219" s="124"/>
      <c r="R219" s="124"/>
      <c r="S219" s="10"/>
      <c r="T219" s="10"/>
      <c r="U219" s="10"/>
      <c r="V219" s="10"/>
    </row>
    <row r="220" spans="1:22" ht="12.75" customHeight="1" x14ac:dyDescent="0.2">
      <c r="A220" s="105"/>
      <c r="B220" s="651"/>
      <c r="C220" s="651"/>
      <c r="D220" s="651"/>
      <c r="E220" s="651"/>
      <c r="F220" s="651"/>
      <c r="G220" s="651"/>
      <c r="H220" s="651"/>
      <c r="I220" s="10"/>
      <c r="J220" s="10"/>
      <c r="K220" s="598"/>
      <c r="L220" s="598"/>
      <c r="M220" s="877"/>
      <c r="N220" s="124"/>
      <c r="O220" s="1"/>
      <c r="P220" s="124"/>
      <c r="Q220" s="124"/>
      <c r="R220" s="124"/>
      <c r="S220" s="10"/>
      <c r="T220" s="10"/>
      <c r="U220" s="10"/>
      <c r="V220" s="10"/>
    </row>
    <row r="221" spans="1:22" ht="15" customHeight="1" x14ac:dyDescent="0.25">
      <c r="A221" s="651"/>
      <c r="B221" s="1485" t="s">
        <v>393</v>
      </c>
      <c r="C221" s="1487" t="s">
        <v>5</v>
      </c>
      <c r="D221" s="1413"/>
      <c r="E221" s="1487" t="s">
        <v>6</v>
      </c>
      <c r="F221" s="1413"/>
      <c r="G221" s="1487" t="s">
        <v>7</v>
      </c>
      <c r="H221" s="1413"/>
      <c r="I221" s="1487" t="s">
        <v>8</v>
      </c>
      <c r="J221" s="1413"/>
      <c r="K221" s="1487" t="s">
        <v>9</v>
      </c>
      <c r="L221" s="1413"/>
      <c r="M221" s="1487" t="s">
        <v>63</v>
      </c>
      <c r="N221" s="1413"/>
      <c r="O221" s="1"/>
      <c r="P221" s="124"/>
      <c r="Q221" s="124"/>
      <c r="R221" s="124"/>
      <c r="S221" s="10"/>
      <c r="T221" s="10"/>
      <c r="U221" s="10"/>
      <c r="V221" s="10"/>
    </row>
    <row r="222" spans="1:22" ht="15" customHeight="1" x14ac:dyDescent="0.25">
      <c r="A222" s="651"/>
      <c r="B222" s="1486"/>
      <c r="C222" s="195">
        <f>C5+SUM(C15:C17)+C34+C46+C70+C122+C212+C55+C6+C61</f>
        <v>4667</v>
      </c>
      <c r="D222" s="194"/>
      <c r="E222" s="195">
        <f>E5+E7+E15+E16+E17+E34+E46+E70+E122+G122+E212+SUM(E58:E60)+E55</f>
        <v>3582</v>
      </c>
      <c r="F222" s="194"/>
      <c r="G222" s="195">
        <f>G10+G11+G34+G46+G70+I122+G212+SUM(G58:G60)+G55</f>
        <v>3664</v>
      </c>
      <c r="H222" s="194"/>
      <c r="I222" s="194">
        <f>I10+I11+I34+I46+I70+K122+I212+I55</f>
        <v>1870</v>
      </c>
      <c r="J222" s="194"/>
      <c r="K222" s="194">
        <f>K212+M122+K70+K61+K55+K46+K34+K11+K10</f>
        <v>530</v>
      </c>
      <c r="L222" s="194">
        <f>L10+L11+L34+L46+L70+N122+L212</f>
        <v>111</v>
      </c>
      <c r="M222" s="194">
        <f>M212+O122+M34+M55</f>
        <v>270</v>
      </c>
      <c r="N222" s="124"/>
      <c r="O222" s="1"/>
      <c r="P222" s="124"/>
      <c r="Q222" s="124"/>
      <c r="R222" s="124"/>
      <c r="S222" s="10"/>
      <c r="T222" s="10"/>
      <c r="U222" s="10"/>
      <c r="V222" s="10"/>
    </row>
    <row r="223" spans="1:22" ht="15" hidden="1" customHeight="1" x14ac:dyDescent="0.25">
      <c r="A223" s="651"/>
      <c r="B223" s="252" t="s">
        <v>789</v>
      </c>
      <c r="C223" s="1690"/>
      <c r="D223" s="1413"/>
      <c r="E223" s="1690"/>
      <c r="F223" s="1413"/>
      <c r="G223" s="1690"/>
      <c r="H223" s="1413"/>
      <c r="I223" s="1690"/>
      <c r="J223" s="1413"/>
      <c r="K223" s="1701"/>
      <c r="L223" s="1413"/>
      <c r="M223" s="877"/>
      <c r="N223" s="124"/>
      <c r="O223" s="1"/>
      <c r="P223" s="124"/>
      <c r="Q223" s="124"/>
      <c r="R223" s="124"/>
      <c r="S223" s="10"/>
      <c r="T223" s="10"/>
      <c r="U223" s="10"/>
      <c r="V223" s="10"/>
    </row>
    <row r="224" spans="1:22" ht="14.25" hidden="1" customHeight="1" x14ac:dyDescent="0.2">
      <c r="A224" s="651"/>
      <c r="B224" s="275" t="s">
        <v>789</v>
      </c>
      <c r="C224" s="1691">
        <v>0.92</v>
      </c>
      <c r="D224" s="1413"/>
      <c r="E224" s="1691">
        <v>0.92</v>
      </c>
      <c r="F224" s="1413"/>
      <c r="G224" s="1691">
        <v>0.95</v>
      </c>
      <c r="H224" s="1413"/>
      <c r="I224" s="1691">
        <v>0.86</v>
      </c>
      <c r="J224" s="1413"/>
      <c r="K224" s="1691">
        <v>0.89</v>
      </c>
      <c r="L224" s="1413"/>
      <c r="M224" s="877"/>
      <c r="N224" s="124"/>
      <c r="O224" s="1"/>
      <c r="P224" s="124"/>
      <c r="Q224" s="124"/>
      <c r="R224" s="124"/>
      <c r="S224" s="10"/>
      <c r="T224" s="10"/>
      <c r="U224" s="10"/>
      <c r="V224" s="10"/>
    </row>
    <row r="225" spans="1:22" ht="25.5" customHeight="1" x14ac:dyDescent="0.2">
      <c r="A225" s="651"/>
      <c r="B225" s="651"/>
      <c r="C225" s="10"/>
      <c r="D225" s="10"/>
      <c r="E225" s="10"/>
      <c r="F225" s="10"/>
      <c r="G225" s="10"/>
      <c r="H225" s="10"/>
      <c r="I225" s="258" t="s">
        <v>790</v>
      </c>
      <c r="J225" s="10"/>
      <c r="K225" s="598"/>
      <c r="L225" s="598"/>
      <c r="M225" s="877"/>
      <c r="N225" s="124"/>
      <c r="O225" s="1"/>
      <c r="P225" s="124"/>
      <c r="Q225" s="124"/>
      <c r="R225" s="124"/>
      <c r="S225" s="10"/>
      <c r="T225" s="10"/>
      <c r="U225" s="10"/>
      <c r="V225" s="10"/>
    </row>
    <row r="226" spans="1:22" ht="14.25" customHeight="1" x14ac:dyDescent="0.2">
      <c r="A226" s="651"/>
      <c r="B226" s="651"/>
      <c r="C226" s="10"/>
      <c r="D226" s="10"/>
      <c r="E226" s="10"/>
      <c r="F226" s="10"/>
      <c r="G226" s="10"/>
      <c r="H226" s="10"/>
      <c r="I226" s="10"/>
      <c r="J226" s="10"/>
      <c r="K226" s="598"/>
      <c r="L226" s="598"/>
      <c r="M226" s="877"/>
      <c r="N226" s="124"/>
      <c r="O226" s="1"/>
      <c r="P226" s="124"/>
      <c r="Q226" s="124"/>
      <c r="R226" s="124"/>
      <c r="S226" s="10"/>
      <c r="T226" s="10"/>
      <c r="U226" s="10"/>
      <c r="V226" s="10"/>
    </row>
    <row r="227" spans="1:22" ht="12.75" customHeight="1" x14ac:dyDescent="0.2">
      <c r="A227" s="10"/>
      <c r="B227" s="10"/>
      <c r="C227" s="10"/>
      <c r="D227" s="10"/>
      <c r="E227" s="10" t="s">
        <v>791</v>
      </c>
      <c r="F227" s="10"/>
      <c r="G227" s="10"/>
      <c r="H227" s="10"/>
      <c r="I227" s="10"/>
      <c r="J227" s="10"/>
      <c r="K227" s="877"/>
      <c r="L227" s="877"/>
      <c r="M227" s="10"/>
      <c r="N227" s="124"/>
      <c r="O227" s="1"/>
      <c r="P227" s="124"/>
      <c r="Q227" s="124"/>
      <c r="R227" s="124"/>
      <c r="S227" s="10"/>
      <c r="T227" s="10"/>
      <c r="U227" s="10"/>
      <c r="V227" s="10"/>
    </row>
    <row r="228" spans="1:22" ht="12.75" customHeight="1" x14ac:dyDescent="0.2">
      <c r="A228" s="124"/>
      <c r="B228" s="10"/>
      <c r="C228" s="10"/>
      <c r="D228" s="10"/>
      <c r="E228" s="10" t="s">
        <v>807</v>
      </c>
      <c r="F228" s="651"/>
      <c r="G228" s="651"/>
      <c r="H228" s="651"/>
      <c r="I228" s="651"/>
      <c r="J228" s="651"/>
      <c r="K228" s="651"/>
      <c r="L228" s="651"/>
      <c r="M228" s="651"/>
      <c r="N228" s="651"/>
      <c r="O228" s="8"/>
      <c r="P228" s="651"/>
      <c r="Q228" s="651"/>
      <c r="R228" s="651"/>
      <c r="S228" s="651"/>
      <c r="T228" s="651"/>
    </row>
    <row r="229" spans="1:22" ht="15.75" customHeight="1" x14ac:dyDescent="0.2">
      <c r="A229" s="124"/>
      <c r="B229" s="10"/>
      <c r="C229" s="10"/>
      <c r="D229" s="10"/>
      <c r="E229" s="10" t="s">
        <v>395</v>
      </c>
      <c r="F229" s="651"/>
      <c r="G229" s="651"/>
      <c r="H229" s="651"/>
      <c r="I229" s="651"/>
      <c r="J229" s="651"/>
      <c r="K229" s="651"/>
      <c r="L229" s="651"/>
      <c r="M229" s="651"/>
      <c r="N229" s="651"/>
      <c r="O229" s="8"/>
      <c r="P229" s="651"/>
      <c r="Q229" s="651"/>
      <c r="R229" s="651"/>
      <c r="S229" s="651"/>
      <c r="T229" s="651"/>
    </row>
    <row r="230" spans="1:22" ht="15.75" customHeight="1" x14ac:dyDescent="0.2">
      <c r="A230" s="124"/>
      <c r="B230" s="10"/>
      <c r="C230" s="10"/>
      <c r="D230" s="10"/>
      <c r="E230" s="10"/>
      <c r="F230" s="651"/>
      <c r="G230" s="651"/>
      <c r="H230" s="651"/>
      <c r="I230" s="651"/>
      <c r="J230" s="651"/>
      <c r="K230" s="651"/>
      <c r="L230" s="651"/>
      <c r="M230" s="651"/>
      <c r="N230" s="651"/>
      <c r="O230" s="8"/>
      <c r="P230" s="651"/>
      <c r="Q230" s="651"/>
      <c r="R230" s="651"/>
      <c r="S230" s="651"/>
      <c r="T230" s="651"/>
    </row>
    <row r="231" spans="1:22" ht="12.75" customHeight="1" x14ac:dyDescent="0.2">
      <c r="A231" s="124"/>
      <c r="B231" s="10"/>
      <c r="C231" s="10"/>
      <c r="D231" s="10"/>
      <c r="E231" s="10"/>
      <c r="F231" s="651"/>
      <c r="G231" s="651"/>
      <c r="H231" s="651"/>
      <c r="I231" s="651"/>
      <c r="J231" s="651"/>
      <c r="K231" s="651"/>
      <c r="L231" s="651"/>
      <c r="M231" s="651"/>
      <c r="N231" s="651"/>
      <c r="O231" s="8"/>
      <c r="P231" s="651"/>
      <c r="Q231" s="651"/>
      <c r="R231" s="651"/>
      <c r="S231" s="651"/>
      <c r="T231" s="651"/>
    </row>
    <row r="232" spans="1:22" ht="12.75" customHeight="1" x14ac:dyDescent="0.2">
      <c r="A232" s="10"/>
      <c r="B232" s="10"/>
      <c r="C232" s="10"/>
      <c r="D232" s="10"/>
      <c r="E232" s="10"/>
      <c r="F232" s="651"/>
      <c r="G232" s="651"/>
      <c r="H232" s="651"/>
      <c r="I232" s="651"/>
      <c r="J232" s="651"/>
      <c r="K232" s="651"/>
      <c r="L232" s="651"/>
      <c r="M232" s="651"/>
      <c r="N232" s="651"/>
      <c r="O232" s="8"/>
      <c r="P232" s="651"/>
      <c r="Q232" s="651"/>
      <c r="R232" s="651"/>
      <c r="S232" s="651"/>
      <c r="T232" s="651"/>
    </row>
    <row r="233" spans="1:22" ht="12.7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"/>
      <c r="P233" s="10"/>
      <c r="Q233" s="10"/>
      <c r="R233" s="10"/>
      <c r="S233" s="10"/>
      <c r="T233" s="10"/>
      <c r="U233" s="10"/>
      <c r="V233" s="10"/>
    </row>
    <row r="234" spans="1:22" ht="12.7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"/>
      <c r="P234" s="10"/>
      <c r="Q234" s="10"/>
      <c r="R234" s="10"/>
      <c r="S234" s="10"/>
      <c r="T234" s="10"/>
      <c r="U234" s="10"/>
      <c r="V234" s="10"/>
    </row>
    <row r="235" spans="1:22" ht="12.7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"/>
      <c r="P235" s="10"/>
      <c r="Q235" s="10"/>
      <c r="R235" s="10"/>
      <c r="S235" s="10"/>
      <c r="T235" s="10"/>
      <c r="U235" s="10"/>
      <c r="V235" s="10"/>
    </row>
    <row r="236" spans="1:22" ht="12.7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"/>
      <c r="P236" s="10"/>
      <c r="Q236" s="10"/>
      <c r="R236" s="10"/>
      <c r="S236" s="10"/>
      <c r="T236" s="10"/>
      <c r="U236" s="10"/>
      <c r="V236" s="10"/>
    </row>
    <row r="237" spans="1:22" ht="12.75" customHeight="1" x14ac:dyDescent="0.2">
      <c r="A237" s="10"/>
      <c r="B237" s="10"/>
      <c r="C237" s="259"/>
      <c r="D237" s="259"/>
      <c r="E237" s="259"/>
      <c r="F237" s="259"/>
      <c r="G237" s="259"/>
      <c r="H237" s="10"/>
      <c r="I237" s="10"/>
      <c r="J237" s="10"/>
      <c r="K237" s="10"/>
      <c r="L237" s="10"/>
      <c r="M237" s="10"/>
      <c r="N237" s="10"/>
      <c r="O237" s="1"/>
      <c r="P237" s="10"/>
      <c r="Q237" s="10"/>
      <c r="R237" s="10"/>
      <c r="S237" s="10"/>
      <c r="T237" s="10"/>
      <c r="U237" s="10"/>
      <c r="V237" s="10"/>
    </row>
    <row r="238" spans="1:22" ht="12.7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"/>
      <c r="P238" s="10"/>
      <c r="Q238" s="10"/>
      <c r="R238" s="10"/>
      <c r="S238" s="10"/>
      <c r="T238" s="10"/>
      <c r="U238" s="10"/>
      <c r="V238" s="10"/>
    </row>
    <row r="239" spans="1:22" ht="12.7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"/>
      <c r="P239" s="10"/>
      <c r="Q239" s="10"/>
      <c r="R239" s="10"/>
      <c r="S239" s="10"/>
      <c r="T239" s="10"/>
      <c r="U239" s="10"/>
      <c r="V239" s="10"/>
    </row>
    <row r="240" spans="1:22" ht="12.7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"/>
      <c r="P240" s="10"/>
      <c r="Q240" s="10"/>
      <c r="R240" s="10"/>
      <c r="S240" s="10"/>
      <c r="T240" s="10"/>
      <c r="U240" s="10"/>
      <c r="V240" s="10"/>
    </row>
    <row r="241" spans="1:22" ht="12.7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"/>
      <c r="P241" s="10"/>
      <c r="Q241" s="10"/>
      <c r="R241" s="10"/>
      <c r="S241" s="10"/>
      <c r="T241" s="10"/>
      <c r="U241" s="10"/>
      <c r="V241" s="10"/>
    </row>
    <row r="242" spans="1:22" ht="12.7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"/>
      <c r="P242" s="10"/>
      <c r="Q242" s="10"/>
      <c r="R242" s="10"/>
      <c r="S242" s="10"/>
      <c r="T242" s="10"/>
      <c r="U242" s="10"/>
      <c r="V242" s="10"/>
    </row>
    <row r="243" spans="1:22" ht="12.7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"/>
      <c r="P243" s="10"/>
      <c r="Q243" s="10"/>
      <c r="R243" s="10"/>
      <c r="S243" s="10"/>
      <c r="T243" s="10"/>
      <c r="U243" s="10"/>
      <c r="V243" s="10"/>
    </row>
    <row r="244" spans="1:22" ht="12.7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"/>
      <c r="P244" s="10"/>
      <c r="Q244" s="10"/>
      <c r="R244" s="10"/>
      <c r="S244" s="10"/>
      <c r="T244" s="10"/>
      <c r="U244" s="10"/>
      <c r="V244" s="10"/>
    </row>
    <row r="245" spans="1:22" ht="12.7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"/>
      <c r="P245" s="10"/>
      <c r="Q245" s="10"/>
      <c r="R245" s="10"/>
      <c r="S245" s="10"/>
      <c r="T245" s="10"/>
      <c r="U245" s="10"/>
      <c r="V245" s="10"/>
    </row>
    <row r="246" spans="1:22" ht="12.7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"/>
      <c r="P246" s="10"/>
      <c r="Q246" s="10"/>
      <c r="R246" s="10"/>
      <c r="S246" s="10"/>
      <c r="T246" s="10"/>
      <c r="U246" s="10"/>
      <c r="V246" s="10"/>
    </row>
    <row r="247" spans="1:22" ht="12.7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"/>
      <c r="P247" s="10"/>
      <c r="Q247" s="10"/>
      <c r="R247" s="10"/>
      <c r="S247" s="10"/>
      <c r="T247" s="10"/>
      <c r="U247" s="10"/>
      <c r="V247" s="10"/>
    </row>
    <row r="248" spans="1:22" ht="12.7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"/>
      <c r="P248" s="10"/>
      <c r="Q248" s="10"/>
      <c r="R248" s="10"/>
      <c r="S248" s="10"/>
      <c r="T248" s="10"/>
      <c r="U248" s="10"/>
      <c r="V248" s="10"/>
    </row>
    <row r="249" spans="1:22" ht="12.7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"/>
      <c r="P249" s="10"/>
      <c r="Q249" s="10"/>
      <c r="R249" s="10"/>
      <c r="S249" s="10"/>
      <c r="T249" s="10"/>
      <c r="U249" s="10"/>
      <c r="V249" s="10"/>
    </row>
    <row r="250" spans="1:22" ht="12.7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"/>
      <c r="P250" s="10"/>
      <c r="Q250" s="10"/>
      <c r="R250" s="10"/>
      <c r="S250" s="10"/>
      <c r="T250" s="10"/>
      <c r="U250" s="10"/>
      <c r="V250" s="10"/>
    </row>
    <row r="251" spans="1:22" ht="12.7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"/>
      <c r="P251" s="10"/>
      <c r="Q251" s="10"/>
      <c r="R251" s="10"/>
      <c r="S251" s="10"/>
      <c r="T251" s="10"/>
      <c r="U251" s="10"/>
      <c r="V251" s="10"/>
    </row>
    <row r="252" spans="1:22" ht="12.7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"/>
      <c r="P252" s="10"/>
      <c r="Q252" s="10"/>
      <c r="R252" s="10"/>
      <c r="S252" s="10"/>
      <c r="T252" s="10"/>
      <c r="U252" s="10"/>
      <c r="V252" s="10"/>
    </row>
    <row r="253" spans="1:22" ht="12.7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"/>
      <c r="P253" s="10"/>
      <c r="Q253" s="10"/>
      <c r="R253" s="10"/>
      <c r="S253" s="10"/>
      <c r="T253" s="10"/>
      <c r="U253" s="10"/>
      <c r="V253" s="10"/>
    </row>
    <row r="254" spans="1:22" ht="12.7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"/>
      <c r="P254" s="10"/>
      <c r="Q254" s="10"/>
      <c r="R254" s="10"/>
      <c r="S254" s="10"/>
      <c r="T254" s="10"/>
      <c r="U254" s="10"/>
      <c r="V254" s="10"/>
    </row>
    <row r="255" spans="1:22" ht="12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"/>
      <c r="P255" s="10"/>
      <c r="Q255" s="10"/>
      <c r="R255" s="10"/>
      <c r="S255" s="10"/>
      <c r="T255" s="10"/>
      <c r="U255" s="10"/>
      <c r="V255" s="10"/>
    </row>
    <row r="256" spans="1:22" ht="12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"/>
      <c r="P256" s="10"/>
      <c r="Q256" s="10"/>
      <c r="R256" s="10"/>
      <c r="S256" s="10"/>
      <c r="T256" s="10"/>
      <c r="U256" s="10"/>
      <c r="V256" s="10"/>
    </row>
    <row r="257" spans="1:22" ht="12.7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"/>
      <c r="P257" s="10"/>
      <c r="Q257" s="10"/>
      <c r="R257" s="10"/>
      <c r="S257" s="10"/>
      <c r="T257" s="10"/>
      <c r="U257" s="10"/>
      <c r="V257" s="10"/>
    </row>
    <row r="258" spans="1:22" ht="12.7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"/>
      <c r="P258" s="10"/>
      <c r="Q258" s="10"/>
      <c r="R258" s="10"/>
      <c r="S258" s="10"/>
      <c r="T258" s="10"/>
      <c r="U258" s="10"/>
      <c r="V258" s="10"/>
    </row>
    <row r="259" spans="1:22" ht="12.7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"/>
      <c r="P259" s="10"/>
      <c r="Q259" s="10"/>
      <c r="R259" s="10"/>
      <c r="S259" s="10"/>
      <c r="T259" s="10"/>
      <c r="U259" s="10"/>
      <c r="V259" s="10"/>
    </row>
    <row r="260" spans="1:22" ht="12.7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"/>
      <c r="P260" s="10"/>
      <c r="Q260" s="10"/>
      <c r="R260" s="10"/>
      <c r="S260" s="10"/>
      <c r="T260" s="10"/>
      <c r="U260" s="10"/>
      <c r="V260" s="10"/>
    </row>
    <row r="261" spans="1:22" ht="12.7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"/>
      <c r="P261" s="10"/>
      <c r="Q261" s="10"/>
      <c r="R261" s="10"/>
      <c r="S261" s="10"/>
      <c r="T261" s="10"/>
      <c r="U261" s="10"/>
      <c r="V261" s="10"/>
    </row>
    <row r="262" spans="1:22" ht="12.7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"/>
      <c r="P262" s="10"/>
      <c r="Q262" s="10"/>
      <c r="R262" s="10"/>
      <c r="S262" s="10"/>
      <c r="T262" s="10"/>
      <c r="U262" s="10"/>
      <c r="V262" s="10"/>
    </row>
    <row r="263" spans="1:22" ht="12.7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"/>
      <c r="P263" s="10"/>
      <c r="Q263" s="10"/>
      <c r="R263" s="10"/>
      <c r="S263" s="10"/>
      <c r="T263" s="10"/>
      <c r="U263" s="10"/>
      <c r="V263" s="10"/>
    </row>
    <row r="264" spans="1:22" ht="12.7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"/>
      <c r="P264" s="10"/>
      <c r="Q264" s="10"/>
      <c r="R264" s="10"/>
      <c r="S264" s="10"/>
      <c r="T264" s="10"/>
      <c r="U264" s="10"/>
      <c r="V264" s="10"/>
    </row>
    <row r="265" spans="1:22" ht="12.7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"/>
      <c r="P265" s="10"/>
      <c r="Q265" s="10"/>
      <c r="R265" s="10"/>
      <c r="S265" s="10"/>
      <c r="T265" s="10"/>
      <c r="U265" s="10"/>
      <c r="V265" s="10"/>
    </row>
    <row r="266" spans="1:22" ht="12.7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"/>
      <c r="P266" s="10"/>
      <c r="Q266" s="10"/>
      <c r="R266" s="10"/>
      <c r="S266" s="10"/>
      <c r="T266" s="10"/>
      <c r="U266" s="10"/>
      <c r="V266" s="10"/>
    </row>
    <row r="267" spans="1:22" ht="12.7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"/>
      <c r="P267" s="10"/>
      <c r="Q267" s="10"/>
      <c r="R267" s="10"/>
      <c r="S267" s="10"/>
      <c r="T267" s="10"/>
      <c r="U267" s="10"/>
      <c r="V267" s="10"/>
    </row>
    <row r="268" spans="1:22" ht="12.7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"/>
      <c r="P268" s="10"/>
      <c r="Q268" s="10"/>
      <c r="R268" s="10"/>
      <c r="S268" s="10"/>
      <c r="T268" s="10"/>
      <c r="U268" s="10"/>
      <c r="V268" s="10"/>
    </row>
    <row r="269" spans="1:22" ht="12.7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"/>
      <c r="P269" s="10"/>
      <c r="Q269" s="10"/>
      <c r="R269" s="10"/>
      <c r="S269" s="10"/>
      <c r="T269" s="10"/>
      <c r="U269" s="10"/>
      <c r="V269" s="10"/>
    </row>
    <row r="270" spans="1:22" ht="12.7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"/>
      <c r="P270" s="10"/>
      <c r="Q270" s="10"/>
      <c r="R270" s="10"/>
      <c r="S270" s="10"/>
      <c r="T270" s="10"/>
      <c r="U270" s="10"/>
      <c r="V270" s="10"/>
    </row>
    <row r="271" spans="1:22" ht="12.7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"/>
      <c r="P271" s="10"/>
      <c r="Q271" s="10"/>
      <c r="R271" s="10"/>
      <c r="S271" s="10"/>
      <c r="T271" s="10"/>
      <c r="U271" s="10"/>
      <c r="V271" s="10"/>
    </row>
    <row r="272" spans="1:22" ht="12.7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"/>
      <c r="P272" s="10"/>
      <c r="Q272" s="10"/>
      <c r="R272" s="10"/>
      <c r="S272" s="10"/>
      <c r="T272" s="10"/>
      <c r="U272" s="10"/>
      <c r="V272" s="10"/>
    </row>
    <row r="273" spans="1:22" ht="12.7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"/>
      <c r="P273" s="10"/>
      <c r="Q273" s="10"/>
      <c r="R273" s="10"/>
      <c r="S273" s="10"/>
      <c r="T273" s="10"/>
      <c r="U273" s="10"/>
      <c r="V273" s="10"/>
    </row>
    <row r="274" spans="1:22" ht="12.7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"/>
      <c r="P274" s="10"/>
      <c r="Q274" s="10"/>
      <c r="R274" s="10"/>
      <c r="S274" s="10"/>
      <c r="T274" s="10"/>
      <c r="U274" s="10"/>
      <c r="V274" s="10"/>
    </row>
    <row r="275" spans="1:22" ht="12.7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"/>
      <c r="P275" s="10"/>
      <c r="Q275" s="10"/>
      <c r="R275" s="10"/>
      <c r="S275" s="10"/>
      <c r="T275" s="10"/>
      <c r="U275" s="10"/>
      <c r="V275" s="10"/>
    </row>
    <row r="276" spans="1:22" ht="12.7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"/>
      <c r="P276" s="10"/>
      <c r="Q276" s="10"/>
      <c r="R276" s="10"/>
      <c r="S276" s="10"/>
      <c r="T276" s="10"/>
      <c r="U276" s="10"/>
      <c r="V276" s="10"/>
    </row>
    <row r="277" spans="1:22" ht="12.7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"/>
      <c r="P277" s="10"/>
      <c r="Q277" s="10"/>
      <c r="R277" s="10"/>
      <c r="S277" s="10"/>
      <c r="T277" s="10"/>
      <c r="U277" s="10"/>
      <c r="V277" s="10"/>
    </row>
    <row r="278" spans="1:22" ht="12.7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"/>
      <c r="P278" s="10"/>
      <c r="Q278" s="10"/>
      <c r="R278" s="10"/>
      <c r="S278" s="10"/>
      <c r="T278" s="10"/>
      <c r="U278" s="10"/>
      <c r="V278" s="10"/>
    </row>
    <row r="279" spans="1:22" ht="12.7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"/>
      <c r="P279" s="10"/>
      <c r="Q279" s="10"/>
      <c r="R279" s="10"/>
      <c r="S279" s="10"/>
      <c r="T279" s="10"/>
      <c r="U279" s="10"/>
      <c r="V279" s="10"/>
    </row>
    <row r="280" spans="1:22" ht="12.7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"/>
      <c r="P280" s="10"/>
      <c r="Q280" s="10"/>
      <c r="R280" s="10"/>
      <c r="S280" s="10"/>
      <c r="T280" s="10"/>
      <c r="U280" s="10"/>
      <c r="V280" s="10"/>
    </row>
    <row r="281" spans="1:22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"/>
      <c r="P281" s="10"/>
      <c r="Q281" s="10"/>
      <c r="R281" s="10"/>
      <c r="S281" s="10"/>
      <c r="T281" s="10"/>
      <c r="U281" s="10"/>
      <c r="V281" s="10"/>
    </row>
    <row r="282" spans="1:22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"/>
      <c r="P282" s="10"/>
      <c r="Q282" s="10"/>
      <c r="R282" s="10"/>
      <c r="S282" s="10"/>
      <c r="T282" s="10"/>
      <c r="U282" s="10"/>
      <c r="V282" s="10"/>
    </row>
    <row r="283" spans="1:22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"/>
      <c r="P283" s="10"/>
      <c r="Q283" s="10"/>
      <c r="R283" s="10"/>
      <c r="S283" s="10"/>
      <c r="T283" s="10"/>
      <c r="U283" s="10"/>
      <c r="V283" s="10"/>
    </row>
    <row r="284" spans="1:22" ht="12.7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"/>
      <c r="P284" s="10"/>
      <c r="Q284" s="10"/>
      <c r="R284" s="10"/>
      <c r="S284" s="10"/>
      <c r="T284" s="10"/>
      <c r="U284" s="10"/>
      <c r="V284" s="10"/>
    </row>
    <row r="285" spans="1:22" ht="12.7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"/>
      <c r="P285" s="10"/>
      <c r="Q285" s="10"/>
      <c r="R285" s="10"/>
      <c r="S285" s="10"/>
      <c r="T285" s="10"/>
      <c r="U285" s="10"/>
      <c r="V285" s="10"/>
    </row>
    <row r="286" spans="1:22" ht="12.7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"/>
      <c r="P286" s="10"/>
      <c r="Q286" s="10"/>
      <c r="R286" s="10"/>
      <c r="S286" s="10"/>
      <c r="T286" s="10"/>
      <c r="U286" s="10"/>
      <c r="V286" s="10"/>
    </row>
    <row r="287" spans="1:22" ht="12.7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"/>
      <c r="P287" s="10"/>
      <c r="Q287" s="10"/>
      <c r="R287" s="10"/>
      <c r="S287" s="10"/>
      <c r="T287" s="10"/>
      <c r="U287" s="10"/>
      <c r="V287" s="10"/>
    </row>
    <row r="288" spans="1:22" ht="12.7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"/>
      <c r="P288" s="10"/>
      <c r="Q288" s="10"/>
      <c r="R288" s="10"/>
      <c r="S288" s="10"/>
      <c r="T288" s="10"/>
      <c r="U288" s="10"/>
      <c r="V288" s="10"/>
    </row>
    <row r="289" spans="1:22" ht="12.7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"/>
      <c r="P289" s="10"/>
      <c r="Q289" s="10"/>
      <c r="R289" s="10"/>
      <c r="S289" s="10"/>
      <c r="T289" s="10"/>
      <c r="U289" s="10"/>
      <c r="V289" s="10"/>
    </row>
    <row r="290" spans="1:22" ht="12.7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"/>
      <c r="P290" s="10"/>
      <c r="Q290" s="10"/>
      <c r="R290" s="10"/>
      <c r="S290" s="10"/>
      <c r="T290" s="10"/>
      <c r="U290" s="10"/>
      <c r="V290" s="10"/>
    </row>
    <row r="291" spans="1:22" ht="12.7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"/>
      <c r="P291" s="10"/>
      <c r="Q291" s="10"/>
      <c r="R291" s="10"/>
      <c r="S291" s="10"/>
      <c r="T291" s="10"/>
      <c r="U291" s="10"/>
      <c r="V291" s="10"/>
    </row>
    <row r="292" spans="1:22" ht="12.7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"/>
      <c r="P292" s="10"/>
      <c r="Q292" s="10"/>
      <c r="R292" s="10"/>
      <c r="S292" s="10"/>
      <c r="T292" s="10"/>
      <c r="U292" s="10"/>
      <c r="V292" s="10"/>
    </row>
    <row r="293" spans="1:22" ht="12.7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"/>
      <c r="P293" s="10"/>
      <c r="Q293" s="10"/>
      <c r="R293" s="10"/>
      <c r="S293" s="10"/>
      <c r="T293" s="10"/>
      <c r="U293" s="10"/>
      <c r="V293" s="10"/>
    </row>
    <row r="294" spans="1:22" ht="12.7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"/>
      <c r="P294" s="10"/>
      <c r="Q294" s="10"/>
      <c r="R294" s="10"/>
      <c r="S294" s="10"/>
      <c r="T294" s="10"/>
      <c r="U294" s="10"/>
      <c r="V294" s="10"/>
    </row>
    <row r="295" spans="1:22" ht="12.7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"/>
      <c r="P295" s="10"/>
      <c r="Q295" s="10"/>
      <c r="R295" s="10"/>
      <c r="S295" s="10"/>
      <c r="T295" s="10"/>
      <c r="U295" s="10"/>
      <c r="V295" s="10"/>
    </row>
    <row r="296" spans="1:22" ht="12.7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"/>
      <c r="P296" s="10"/>
      <c r="Q296" s="10"/>
      <c r="R296" s="10"/>
      <c r="S296" s="10"/>
      <c r="T296" s="10"/>
      <c r="U296" s="10"/>
      <c r="V296" s="10"/>
    </row>
    <row r="297" spans="1:22" ht="12.7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"/>
      <c r="P297" s="10"/>
      <c r="Q297" s="10"/>
      <c r="R297" s="10"/>
      <c r="S297" s="10"/>
      <c r="T297" s="10"/>
      <c r="U297" s="10"/>
      <c r="V297" s="10"/>
    </row>
    <row r="298" spans="1:22" ht="12.7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"/>
      <c r="P298" s="10"/>
      <c r="Q298" s="10"/>
      <c r="R298" s="10"/>
      <c r="S298" s="10"/>
      <c r="T298" s="10"/>
      <c r="U298" s="10"/>
      <c r="V298" s="10"/>
    </row>
    <row r="299" spans="1:22" ht="12.7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"/>
      <c r="P299" s="10"/>
      <c r="Q299" s="10"/>
      <c r="R299" s="10"/>
      <c r="S299" s="10"/>
      <c r="T299" s="10"/>
      <c r="U299" s="10"/>
      <c r="V299" s="10"/>
    </row>
    <row r="300" spans="1:22" ht="12.7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"/>
      <c r="P300" s="10"/>
      <c r="Q300" s="10"/>
      <c r="R300" s="10"/>
      <c r="S300" s="10"/>
      <c r="T300" s="10"/>
      <c r="U300" s="10"/>
      <c r="V300" s="10"/>
    </row>
    <row r="301" spans="1:22" ht="12.7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"/>
      <c r="P301" s="10"/>
      <c r="Q301" s="10"/>
      <c r="R301" s="10"/>
      <c r="S301" s="10"/>
      <c r="T301" s="10"/>
      <c r="U301" s="10"/>
      <c r="V301" s="10"/>
    </row>
    <row r="302" spans="1:22" ht="12.7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"/>
      <c r="P302" s="10"/>
      <c r="Q302" s="10"/>
      <c r="R302" s="10"/>
      <c r="S302" s="10"/>
      <c r="T302" s="10"/>
      <c r="U302" s="10"/>
      <c r="V302" s="10"/>
    </row>
    <row r="303" spans="1:22" ht="12.7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"/>
      <c r="P303" s="10"/>
      <c r="Q303" s="10"/>
      <c r="R303" s="10"/>
      <c r="S303" s="10"/>
      <c r="T303" s="10"/>
      <c r="U303" s="10"/>
      <c r="V303" s="10"/>
    </row>
    <row r="304" spans="1:22" ht="12.7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"/>
      <c r="P304" s="10"/>
      <c r="Q304" s="10"/>
      <c r="R304" s="10"/>
      <c r="S304" s="10"/>
      <c r="T304" s="10"/>
      <c r="U304" s="10"/>
      <c r="V304" s="10"/>
    </row>
    <row r="305" spans="1:22" ht="12.7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"/>
      <c r="P305" s="10"/>
      <c r="Q305" s="10"/>
      <c r="R305" s="10"/>
      <c r="S305" s="10"/>
      <c r="T305" s="10"/>
      <c r="U305" s="10"/>
      <c r="V305" s="10"/>
    </row>
    <row r="306" spans="1:22" ht="12.7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"/>
      <c r="P306" s="10"/>
      <c r="Q306" s="10"/>
      <c r="R306" s="10"/>
      <c r="S306" s="10"/>
      <c r="T306" s="10"/>
      <c r="U306" s="10"/>
      <c r="V306" s="10"/>
    </row>
    <row r="307" spans="1:22" ht="12.7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"/>
      <c r="P307" s="10"/>
      <c r="Q307" s="10"/>
      <c r="R307" s="10"/>
      <c r="S307" s="10"/>
      <c r="T307" s="10"/>
      <c r="U307" s="10"/>
      <c r="V307" s="10"/>
    </row>
    <row r="308" spans="1:22" ht="12.7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"/>
      <c r="P308" s="10"/>
      <c r="Q308" s="10"/>
      <c r="R308" s="10"/>
      <c r="S308" s="10"/>
      <c r="T308" s="10"/>
      <c r="U308" s="10"/>
      <c r="V308" s="10"/>
    </row>
    <row r="309" spans="1:22" ht="12.7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"/>
      <c r="P309" s="10"/>
      <c r="Q309" s="10"/>
      <c r="R309" s="10"/>
      <c r="S309" s="10"/>
      <c r="T309" s="10"/>
      <c r="U309" s="10"/>
      <c r="V309" s="10"/>
    </row>
    <row r="310" spans="1:22" ht="12.7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"/>
      <c r="P310" s="10"/>
      <c r="Q310" s="10"/>
      <c r="R310" s="10"/>
      <c r="S310" s="10"/>
      <c r="T310" s="10"/>
      <c r="U310" s="10"/>
      <c r="V310" s="10"/>
    </row>
    <row r="311" spans="1:22" ht="12.7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"/>
      <c r="P311" s="10"/>
      <c r="Q311" s="10"/>
      <c r="R311" s="10"/>
      <c r="S311" s="10"/>
      <c r="T311" s="10"/>
      <c r="U311" s="10"/>
      <c r="V311" s="10"/>
    </row>
    <row r="312" spans="1:22" ht="12.7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"/>
      <c r="P312" s="10"/>
      <c r="Q312" s="10"/>
      <c r="R312" s="10"/>
      <c r="S312" s="10"/>
      <c r="T312" s="10"/>
      <c r="U312" s="10"/>
      <c r="V312" s="10"/>
    </row>
    <row r="313" spans="1:22" ht="12.7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"/>
      <c r="P313" s="10"/>
      <c r="Q313" s="10"/>
      <c r="R313" s="10"/>
      <c r="S313" s="10"/>
      <c r="T313" s="10"/>
      <c r="U313" s="10"/>
      <c r="V313" s="10"/>
    </row>
    <row r="314" spans="1:22" ht="12.75" customHeight="1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"/>
      <c r="P314" s="10"/>
      <c r="Q314" s="10"/>
      <c r="R314" s="10"/>
      <c r="S314" s="10"/>
      <c r="T314" s="10"/>
      <c r="U314" s="10"/>
      <c r="V314" s="10"/>
    </row>
    <row r="315" spans="1:22" ht="12.75" customHeight="1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"/>
      <c r="P315" s="10"/>
      <c r="Q315" s="10"/>
      <c r="R315" s="10"/>
      <c r="S315" s="10"/>
      <c r="T315" s="10"/>
      <c r="U315" s="10"/>
      <c r="V315" s="10"/>
    </row>
    <row r="316" spans="1:22" ht="12.75" customHeight="1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"/>
      <c r="P316" s="10"/>
      <c r="Q316" s="10"/>
      <c r="R316" s="10"/>
      <c r="S316" s="10"/>
      <c r="T316" s="10"/>
      <c r="U316" s="10"/>
      <c r="V316" s="10"/>
    </row>
    <row r="317" spans="1:22" ht="12.75" customHeight="1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"/>
      <c r="P317" s="10"/>
      <c r="Q317" s="10"/>
      <c r="R317" s="10"/>
      <c r="S317" s="10"/>
      <c r="T317" s="10"/>
      <c r="U317" s="10"/>
      <c r="V317" s="10"/>
    </row>
    <row r="318" spans="1:22" ht="12.75" customHeight="1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"/>
      <c r="P318" s="10"/>
      <c r="Q318" s="10"/>
      <c r="R318" s="10"/>
      <c r="S318" s="10"/>
      <c r="T318" s="10"/>
      <c r="U318" s="10"/>
      <c r="V318" s="10"/>
    </row>
    <row r="319" spans="1:22" ht="12.75" customHeight="1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"/>
      <c r="P319" s="10"/>
      <c r="Q319" s="10"/>
      <c r="R319" s="10"/>
      <c r="S319" s="10"/>
      <c r="T319" s="10"/>
      <c r="U319" s="10"/>
      <c r="V319" s="10"/>
    </row>
    <row r="320" spans="1:22" ht="12.75" customHeight="1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"/>
      <c r="P320" s="10"/>
      <c r="Q320" s="10"/>
      <c r="R320" s="10"/>
      <c r="S320" s="10"/>
      <c r="T320" s="10"/>
      <c r="U320" s="10"/>
      <c r="V320" s="10"/>
    </row>
    <row r="321" spans="1:22" ht="12.75" customHeight="1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"/>
      <c r="P321" s="10"/>
      <c r="Q321" s="10"/>
      <c r="R321" s="10"/>
      <c r="S321" s="10"/>
      <c r="T321" s="10"/>
      <c r="U321" s="10"/>
      <c r="V321" s="10"/>
    </row>
    <row r="322" spans="1:22" ht="12.75" customHeight="1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"/>
      <c r="P322" s="10"/>
      <c r="Q322" s="10"/>
      <c r="R322" s="10"/>
      <c r="S322" s="10"/>
      <c r="T322" s="10"/>
      <c r="U322" s="10"/>
      <c r="V322" s="10"/>
    </row>
    <row r="323" spans="1:22" ht="12.75" customHeight="1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"/>
      <c r="P323" s="10"/>
      <c r="Q323" s="10"/>
      <c r="R323" s="10"/>
      <c r="S323" s="10"/>
      <c r="T323" s="10"/>
      <c r="U323" s="10"/>
      <c r="V323" s="10"/>
    </row>
    <row r="324" spans="1:22" ht="12.75" customHeight="1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"/>
      <c r="P324" s="10"/>
      <c r="Q324" s="10"/>
      <c r="R324" s="10"/>
      <c r="S324" s="10"/>
      <c r="T324" s="10"/>
      <c r="U324" s="10"/>
      <c r="V324" s="10"/>
    </row>
    <row r="325" spans="1:22" ht="12.75" customHeight="1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"/>
      <c r="P325" s="10"/>
      <c r="Q325" s="10"/>
      <c r="R325" s="10"/>
      <c r="S325" s="10"/>
      <c r="T325" s="10"/>
      <c r="U325" s="10"/>
      <c r="V325" s="10"/>
    </row>
    <row r="326" spans="1:22" ht="12.75" customHeight="1" x14ac:dyDescent="0.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"/>
      <c r="P326" s="10"/>
      <c r="Q326" s="10"/>
      <c r="R326" s="10"/>
      <c r="S326" s="10"/>
      <c r="T326" s="10"/>
      <c r="U326" s="10"/>
      <c r="V326" s="10"/>
    </row>
    <row r="327" spans="1:22" ht="12.75" customHeight="1" x14ac:dyDescent="0.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"/>
      <c r="P327" s="10"/>
      <c r="Q327" s="10"/>
      <c r="R327" s="10"/>
      <c r="S327" s="10"/>
      <c r="T327" s="10"/>
      <c r="U327" s="10"/>
      <c r="V327" s="10"/>
    </row>
    <row r="328" spans="1:22" ht="12.75" customHeight="1" x14ac:dyDescent="0.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"/>
      <c r="P328" s="10"/>
      <c r="Q328" s="10"/>
      <c r="R328" s="10"/>
      <c r="S328" s="10"/>
      <c r="T328" s="10"/>
      <c r="U328" s="10"/>
      <c r="V328" s="10"/>
    </row>
    <row r="329" spans="1:22" ht="12.75" customHeight="1" x14ac:dyDescent="0.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"/>
      <c r="P329" s="10"/>
      <c r="Q329" s="10"/>
      <c r="R329" s="10"/>
      <c r="S329" s="10"/>
      <c r="T329" s="10"/>
      <c r="U329" s="10"/>
      <c r="V329" s="10"/>
    </row>
    <row r="330" spans="1:22" ht="12" customHeight="1" x14ac:dyDescent="0.2">
      <c r="A330" s="651"/>
      <c r="B330" s="651"/>
      <c r="C330" s="651"/>
      <c r="D330" s="651"/>
      <c r="E330" s="651"/>
      <c r="F330" s="651"/>
      <c r="G330" s="651"/>
      <c r="H330" s="651"/>
      <c r="I330" s="651"/>
      <c r="J330" s="651"/>
      <c r="K330" s="651"/>
      <c r="L330" s="651"/>
      <c r="M330" s="651"/>
      <c r="N330" s="651"/>
      <c r="O330" s="8"/>
      <c r="P330" s="651"/>
      <c r="Q330" s="651"/>
      <c r="R330" s="651"/>
      <c r="S330" s="651"/>
      <c r="T330" s="651"/>
    </row>
    <row r="331" spans="1:22" ht="12" customHeight="1" x14ac:dyDescent="0.2">
      <c r="A331" s="651"/>
      <c r="B331" s="651"/>
      <c r="C331" s="651"/>
      <c r="D331" s="651"/>
      <c r="E331" s="651"/>
      <c r="F331" s="651"/>
      <c r="G331" s="651"/>
      <c r="H331" s="651"/>
      <c r="I331" s="651"/>
      <c r="J331" s="651"/>
      <c r="K331" s="651"/>
      <c r="L331" s="651"/>
      <c r="M331" s="651"/>
      <c r="N331" s="651"/>
      <c r="O331" s="8"/>
      <c r="P331" s="651"/>
      <c r="Q331" s="651"/>
      <c r="R331" s="651"/>
      <c r="S331" s="651"/>
      <c r="T331" s="651"/>
    </row>
    <row r="332" spans="1:22" ht="12" customHeight="1" x14ac:dyDescent="0.2">
      <c r="A332" s="651"/>
      <c r="B332" s="651"/>
      <c r="C332" s="651"/>
      <c r="D332" s="651"/>
      <c r="E332" s="651"/>
      <c r="F332" s="651"/>
      <c r="G332" s="651"/>
      <c r="H332" s="651"/>
      <c r="I332" s="651"/>
      <c r="J332" s="651"/>
      <c r="K332" s="651"/>
      <c r="L332" s="651"/>
      <c r="M332" s="651"/>
      <c r="N332" s="651"/>
      <c r="O332" s="8"/>
      <c r="P332" s="651"/>
      <c r="Q332" s="651"/>
      <c r="R332" s="651"/>
      <c r="S332" s="651"/>
      <c r="T332" s="651"/>
    </row>
    <row r="333" spans="1:22" ht="12" customHeight="1" x14ac:dyDescent="0.2">
      <c r="A333" s="651"/>
      <c r="B333" s="651"/>
      <c r="C333" s="651"/>
      <c r="D333" s="651"/>
      <c r="E333" s="651"/>
      <c r="F333" s="651"/>
      <c r="G333" s="651"/>
      <c r="H333" s="651"/>
      <c r="I333" s="651"/>
      <c r="J333" s="651"/>
      <c r="K333" s="651"/>
      <c r="L333" s="651"/>
      <c r="M333" s="651"/>
      <c r="N333" s="651"/>
      <c r="O333" s="8"/>
      <c r="P333" s="651"/>
      <c r="Q333" s="651"/>
      <c r="R333" s="651"/>
      <c r="S333" s="651"/>
      <c r="T333" s="651"/>
    </row>
    <row r="334" spans="1:22" ht="12" customHeight="1" x14ac:dyDescent="0.2">
      <c r="A334" s="651"/>
      <c r="B334" s="651"/>
      <c r="C334" s="651"/>
      <c r="D334" s="651"/>
      <c r="E334" s="651"/>
      <c r="F334" s="651"/>
      <c r="G334" s="651"/>
      <c r="H334" s="651"/>
      <c r="I334" s="651"/>
      <c r="J334" s="651"/>
      <c r="K334" s="651"/>
      <c r="L334" s="651"/>
      <c r="M334" s="651"/>
      <c r="N334" s="651"/>
      <c r="O334" s="8"/>
      <c r="P334" s="651"/>
      <c r="Q334" s="651"/>
      <c r="R334" s="651"/>
      <c r="S334" s="651"/>
      <c r="T334" s="651"/>
    </row>
    <row r="335" spans="1:22" ht="12" customHeight="1" x14ac:dyDescent="0.2">
      <c r="A335" s="651"/>
      <c r="B335" s="651"/>
      <c r="C335" s="651"/>
      <c r="D335" s="651"/>
      <c r="E335" s="651"/>
      <c r="F335" s="651"/>
      <c r="G335" s="651"/>
      <c r="H335" s="651"/>
      <c r="I335" s="651"/>
      <c r="J335" s="651"/>
      <c r="K335" s="651"/>
      <c r="L335" s="651"/>
      <c r="M335" s="651"/>
      <c r="N335" s="651"/>
      <c r="O335" s="8"/>
      <c r="P335" s="651"/>
      <c r="Q335" s="651"/>
      <c r="R335" s="651"/>
      <c r="S335" s="651"/>
      <c r="T335" s="651"/>
    </row>
    <row r="336" spans="1:22" ht="12" customHeight="1" x14ac:dyDescent="0.2">
      <c r="A336" s="651"/>
      <c r="B336" s="651"/>
      <c r="C336" s="651"/>
      <c r="D336" s="651"/>
      <c r="E336" s="651"/>
      <c r="F336" s="651"/>
      <c r="G336" s="651"/>
      <c r="H336" s="651"/>
      <c r="I336" s="651"/>
      <c r="J336" s="651"/>
      <c r="K336" s="651"/>
      <c r="L336" s="651"/>
      <c r="M336" s="651"/>
      <c r="N336" s="651"/>
      <c r="O336" s="8"/>
      <c r="P336" s="651"/>
      <c r="Q336" s="651"/>
      <c r="R336" s="651"/>
      <c r="S336" s="651"/>
      <c r="T336" s="651"/>
    </row>
    <row r="337" spans="1:20" ht="12" customHeight="1" x14ac:dyDescent="0.2">
      <c r="A337" s="651"/>
      <c r="B337" s="651"/>
      <c r="C337" s="651"/>
      <c r="D337" s="651"/>
      <c r="E337" s="651"/>
      <c r="F337" s="651"/>
      <c r="G337" s="651"/>
      <c r="H337" s="651"/>
      <c r="I337" s="651"/>
      <c r="J337" s="651"/>
      <c r="K337" s="651"/>
      <c r="L337" s="651"/>
      <c r="M337" s="651"/>
      <c r="N337" s="651"/>
      <c r="O337" s="8"/>
      <c r="P337" s="651"/>
      <c r="Q337" s="651"/>
      <c r="R337" s="651"/>
      <c r="S337" s="651"/>
      <c r="T337" s="651"/>
    </row>
    <row r="338" spans="1:20" ht="12" customHeight="1" x14ac:dyDescent="0.2">
      <c r="A338" s="651"/>
      <c r="B338" s="651"/>
      <c r="C338" s="651"/>
      <c r="D338" s="651"/>
      <c r="E338" s="651"/>
      <c r="F338" s="651"/>
      <c r="G338" s="651"/>
      <c r="H338" s="651"/>
      <c r="I338" s="651"/>
      <c r="J338" s="651"/>
      <c r="K338" s="651"/>
      <c r="L338" s="651"/>
      <c r="M338" s="651"/>
      <c r="N338" s="651"/>
      <c r="O338" s="8"/>
      <c r="P338" s="651"/>
      <c r="Q338" s="651"/>
      <c r="R338" s="651"/>
      <c r="S338" s="651"/>
      <c r="T338" s="651"/>
    </row>
    <row r="339" spans="1:20" ht="12" customHeight="1" x14ac:dyDescent="0.2">
      <c r="A339" s="651"/>
      <c r="B339" s="651"/>
      <c r="C339" s="651"/>
      <c r="D339" s="651"/>
      <c r="E339" s="651"/>
      <c r="F339" s="651"/>
      <c r="G339" s="651"/>
      <c r="H339" s="651"/>
      <c r="I339" s="651"/>
      <c r="J339" s="651"/>
      <c r="K339" s="651"/>
      <c r="L339" s="651"/>
      <c r="M339" s="651"/>
      <c r="N339" s="651"/>
      <c r="O339" s="8"/>
      <c r="P339" s="651"/>
      <c r="Q339" s="651"/>
      <c r="R339" s="651"/>
      <c r="S339" s="651"/>
      <c r="T339" s="651"/>
    </row>
    <row r="340" spans="1:20" ht="12" customHeight="1" x14ac:dyDescent="0.2">
      <c r="A340" s="651"/>
      <c r="B340" s="651"/>
      <c r="C340" s="651"/>
      <c r="D340" s="651"/>
      <c r="E340" s="651"/>
      <c r="F340" s="651"/>
      <c r="G340" s="651"/>
      <c r="H340" s="651"/>
      <c r="I340" s="651"/>
      <c r="J340" s="651"/>
      <c r="K340" s="651"/>
      <c r="L340" s="651"/>
      <c r="M340" s="651"/>
      <c r="N340" s="651"/>
      <c r="O340" s="8"/>
      <c r="P340" s="651"/>
      <c r="Q340" s="651"/>
      <c r="R340" s="651"/>
      <c r="S340" s="651"/>
      <c r="T340" s="651"/>
    </row>
    <row r="341" spans="1:20" ht="12" customHeight="1" x14ac:dyDescent="0.2">
      <c r="A341" s="651"/>
      <c r="B341" s="651"/>
      <c r="C341" s="651"/>
      <c r="D341" s="651"/>
      <c r="E341" s="651"/>
      <c r="F341" s="651"/>
      <c r="G341" s="651"/>
      <c r="H341" s="651"/>
      <c r="I341" s="651"/>
      <c r="J341" s="651"/>
      <c r="K341" s="651"/>
      <c r="L341" s="651"/>
      <c r="M341" s="651"/>
      <c r="N341" s="651"/>
      <c r="O341" s="8"/>
      <c r="P341" s="651"/>
      <c r="Q341" s="651"/>
      <c r="R341" s="651"/>
      <c r="S341" s="651"/>
      <c r="T341" s="651"/>
    </row>
    <row r="342" spans="1:20" ht="12" customHeight="1" x14ac:dyDescent="0.2">
      <c r="A342" s="651"/>
      <c r="B342" s="651"/>
      <c r="C342" s="651"/>
      <c r="D342" s="651"/>
      <c r="E342" s="651"/>
      <c r="F342" s="651"/>
      <c r="G342" s="651"/>
      <c r="H342" s="651"/>
      <c r="I342" s="651"/>
      <c r="J342" s="651"/>
      <c r="K342" s="651"/>
      <c r="L342" s="651"/>
      <c r="M342" s="651"/>
      <c r="N342" s="651"/>
      <c r="O342" s="8"/>
      <c r="P342" s="651"/>
      <c r="Q342" s="651"/>
      <c r="R342" s="651"/>
      <c r="S342" s="651"/>
      <c r="T342" s="651"/>
    </row>
    <row r="343" spans="1:20" ht="12" customHeight="1" x14ac:dyDescent="0.2">
      <c r="A343" s="651"/>
      <c r="B343" s="651"/>
      <c r="C343" s="651"/>
      <c r="D343" s="651"/>
      <c r="E343" s="651"/>
      <c r="F343" s="651"/>
      <c r="G343" s="651"/>
      <c r="H343" s="651"/>
      <c r="I343" s="651"/>
      <c r="J343" s="651"/>
      <c r="K343" s="651"/>
      <c r="L343" s="651"/>
      <c r="M343" s="651"/>
      <c r="N343" s="651"/>
      <c r="O343" s="8"/>
      <c r="P343" s="651"/>
      <c r="Q343" s="651"/>
      <c r="R343" s="651"/>
      <c r="S343" s="651"/>
      <c r="T343" s="651"/>
    </row>
    <row r="344" spans="1:20" ht="12" customHeight="1" x14ac:dyDescent="0.2">
      <c r="A344" s="651"/>
      <c r="B344" s="651"/>
      <c r="C344" s="651"/>
      <c r="D344" s="651"/>
      <c r="E344" s="651"/>
      <c r="F344" s="651"/>
      <c r="G344" s="651"/>
      <c r="H344" s="651"/>
      <c r="I344" s="651"/>
      <c r="J344" s="651"/>
      <c r="K344" s="651"/>
      <c r="L344" s="651"/>
      <c r="M344" s="651"/>
      <c r="N344" s="651"/>
      <c r="O344" s="8"/>
      <c r="P344" s="651"/>
      <c r="Q344" s="651"/>
      <c r="R344" s="651"/>
      <c r="S344" s="651"/>
      <c r="T344" s="651"/>
    </row>
    <row r="345" spans="1:20" ht="12" customHeight="1" x14ac:dyDescent="0.2">
      <c r="A345" s="651"/>
      <c r="B345" s="651"/>
      <c r="C345" s="651"/>
      <c r="D345" s="651"/>
      <c r="E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8"/>
      <c r="P345" s="651"/>
      <c r="Q345" s="651"/>
      <c r="R345" s="651"/>
      <c r="S345" s="651"/>
      <c r="T345" s="651"/>
    </row>
    <row r="346" spans="1:20" ht="12" customHeight="1" x14ac:dyDescent="0.2">
      <c r="A346" s="651"/>
      <c r="B346" s="651"/>
      <c r="C346" s="651"/>
      <c r="D346" s="651"/>
      <c r="E346" s="651"/>
      <c r="F346" s="651"/>
      <c r="G346" s="651"/>
      <c r="H346" s="651"/>
      <c r="I346" s="651"/>
      <c r="J346" s="651"/>
      <c r="K346" s="651"/>
      <c r="L346" s="651"/>
      <c r="M346" s="651"/>
      <c r="N346" s="651"/>
      <c r="O346" s="8"/>
      <c r="P346" s="651"/>
      <c r="Q346" s="651"/>
      <c r="R346" s="651"/>
      <c r="S346" s="651"/>
      <c r="T346" s="651"/>
    </row>
    <row r="347" spans="1:20" ht="12" customHeight="1" x14ac:dyDescent="0.2">
      <c r="A347" s="651"/>
      <c r="B347" s="651"/>
      <c r="C347" s="651"/>
      <c r="D347" s="651"/>
      <c r="E347" s="651"/>
      <c r="F347" s="651"/>
      <c r="G347" s="651"/>
      <c r="H347" s="651"/>
      <c r="I347" s="651"/>
      <c r="J347" s="651"/>
      <c r="K347" s="651"/>
      <c r="L347" s="651"/>
      <c r="M347" s="651"/>
      <c r="N347" s="651"/>
      <c r="O347" s="8"/>
      <c r="P347" s="651"/>
      <c r="Q347" s="651"/>
      <c r="R347" s="651"/>
      <c r="S347" s="651"/>
      <c r="T347" s="651"/>
    </row>
    <row r="348" spans="1:20" ht="12" customHeight="1" x14ac:dyDescent="0.2">
      <c r="A348" s="651"/>
      <c r="B348" s="651"/>
      <c r="C348" s="651"/>
      <c r="D348" s="651"/>
      <c r="E348" s="651"/>
      <c r="F348" s="651"/>
      <c r="G348" s="651"/>
      <c r="H348" s="651"/>
      <c r="I348" s="651"/>
      <c r="J348" s="651"/>
      <c r="K348" s="651"/>
      <c r="L348" s="651"/>
      <c r="M348" s="651"/>
      <c r="N348" s="651"/>
      <c r="O348" s="8"/>
      <c r="P348" s="651"/>
      <c r="Q348" s="651"/>
      <c r="R348" s="651"/>
      <c r="S348" s="651"/>
      <c r="T348" s="651"/>
    </row>
    <row r="349" spans="1:20" ht="12" customHeight="1" x14ac:dyDescent="0.2">
      <c r="A349" s="651"/>
      <c r="B349" s="651"/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8"/>
      <c r="P349" s="651"/>
      <c r="Q349" s="651"/>
      <c r="R349" s="651"/>
      <c r="S349" s="651"/>
      <c r="T349" s="651"/>
    </row>
    <row r="350" spans="1:20" ht="12" customHeight="1" x14ac:dyDescent="0.2">
      <c r="A350" s="651"/>
      <c r="B350" s="651"/>
      <c r="C350" s="651"/>
      <c r="D350" s="651"/>
      <c r="E350" s="651"/>
      <c r="F350" s="651"/>
      <c r="G350" s="651"/>
      <c r="H350" s="651"/>
      <c r="I350" s="651"/>
      <c r="J350" s="651"/>
      <c r="K350" s="651"/>
      <c r="L350" s="651"/>
      <c r="M350" s="651"/>
      <c r="N350" s="651"/>
      <c r="O350" s="8"/>
      <c r="P350" s="651"/>
      <c r="Q350" s="651"/>
      <c r="R350" s="651"/>
      <c r="S350" s="651"/>
      <c r="T350" s="651"/>
    </row>
    <row r="351" spans="1:20" ht="12" customHeight="1" x14ac:dyDescent="0.2">
      <c r="A351" s="651"/>
      <c r="B351" s="651"/>
      <c r="C351" s="651"/>
      <c r="D351" s="651"/>
      <c r="E351" s="651"/>
      <c r="F351" s="651"/>
      <c r="G351" s="651"/>
      <c r="H351" s="651"/>
      <c r="I351" s="651"/>
      <c r="J351" s="651"/>
      <c r="K351" s="651"/>
      <c r="L351" s="651"/>
      <c r="M351" s="651"/>
      <c r="N351" s="651"/>
      <c r="O351" s="8"/>
      <c r="P351" s="651"/>
      <c r="Q351" s="651"/>
      <c r="R351" s="651"/>
      <c r="S351" s="651"/>
      <c r="T351" s="651"/>
    </row>
    <row r="352" spans="1:20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651"/>
      <c r="J352" s="651"/>
      <c r="K352" s="651"/>
      <c r="L352" s="651"/>
      <c r="M352" s="651"/>
      <c r="N352" s="651"/>
      <c r="O352" s="8"/>
      <c r="P352" s="651"/>
      <c r="Q352" s="651"/>
      <c r="R352" s="651"/>
      <c r="S352" s="651"/>
      <c r="T352" s="651"/>
    </row>
    <row r="353" spans="1:20" ht="12" customHeight="1" x14ac:dyDescent="0.2">
      <c r="A353" s="651"/>
      <c r="B353" s="651"/>
      <c r="C353" s="651"/>
      <c r="D353" s="651"/>
      <c r="E353" s="651"/>
      <c r="F353" s="651"/>
      <c r="G353" s="651"/>
      <c r="H353" s="651"/>
      <c r="I353" s="651"/>
      <c r="J353" s="651"/>
      <c r="K353" s="651"/>
      <c r="L353" s="651"/>
      <c r="M353" s="651"/>
      <c r="N353" s="651"/>
      <c r="O353" s="8"/>
      <c r="P353" s="651"/>
      <c r="Q353" s="651"/>
      <c r="R353" s="651"/>
      <c r="S353" s="651"/>
      <c r="T353" s="651"/>
    </row>
    <row r="354" spans="1:20" ht="12" customHeight="1" x14ac:dyDescent="0.2">
      <c r="A354" s="651"/>
      <c r="B354" s="651"/>
      <c r="C354" s="651"/>
      <c r="D354" s="651"/>
      <c r="E354" s="651"/>
      <c r="F354" s="651"/>
      <c r="G354" s="651"/>
      <c r="H354" s="651"/>
      <c r="I354" s="651"/>
      <c r="J354" s="651"/>
      <c r="K354" s="651"/>
      <c r="L354" s="651"/>
      <c r="M354" s="651"/>
      <c r="N354" s="651"/>
      <c r="O354" s="8"/>
      <c r="P354" s="651"/>
      <c r="Q354" s="651"/>
      <c r="R354" s="651"/>
      <c r="S354" s="651"/>
      <c r="T354" s="651"/>
    </row>
    <row r="355" spans="1:20" ht="12" customHeight="1" x14ac:dyDescent="0.2">
      <c r="A355" s="651"/>
      <c r="B355" s="651"/>
      <c r="C355" s="651"/>
      <c r="D355" s="651"/>
      <c r="E355" s="651"/>
      <c r="F355" s="651"/>
      <c r="G355" s="651"/>
      <c r="H355" s="651"/>
      <c r="I355" s="651"/>
      <c r="J355" s="651"/>
      <c r="K355" s="651"/>
      <c r="L355" s="651"/>
      <c r="M355" s="651"/>
      <c r="N355" s="651"/>
      <c r="O355" s="8"/>
      <c r="P355" s="651"/>
      <c r="Q355" s="651"/>
      <c r="R355" s="651"/>
      <c r="S355" s="651"/>
      <c r="T355" s="651"/>
    </row>
    <row r="356" spans="1:20" ht="12" customHeight="1" x14ac:dyDescent="0.2">
      <c r="A356" s="651"/>
      <c r="B356" s="651"/>
      <c r="C356" s="651"/>
      <c r="D356" s="651"/>
      <c r="E356" s="651"/>
      <c r="F356" s="651"/>
      <c r="G356" s="651"/>
      <c r="H356" s="651"/>
      <c r="I356" s="651"/>
      <c r="J356" s="651"/>
      <c r="K356" s="651"/>
      <c r="L356" s="651"/>
      <c r="M356" s="651"/>
      <c r="N356" s="651"/>
      <c r="O356" s="8"/>
      <c r="P356" s="651"/>
      <c r="Q356" s="651"/>
      <c r="R356" s="651"/>
      <c r="S356" s="651"/>
      <c r="T356" s="651"/>
    </row>
    <row r="357" spans="1:20" ht="12" customHeight="1" x14ac:dyDescent="0.2">
      <c r="A357" s="651"/>
      <c r="B357" s="651"/>
      <c r="C357" s="651"/>
      <c r="D357" s="651"/>
      <c r="E357" s="651"/>
      <c r="F357" s="651"/>
      <c r="G357" s="651"/>
      <c r="H357" s="651"/>
      <c r="I357" s="651"/>
      <c r="J357" s="651"/>
      <c r="K357" s="651"/>
      <c r="L357" s="651"/>
      <c r="M357" s="651"/>
      <c r="N357" s="651"/>
      <c r="O357" s="8"/>
      <c r="P357" s="651"/>
      <c r="Q357" s="651"/>
      <c r="R357" s="651"/>
      <c r="S357" s="651"/>
      <c r="T357" s="651"/>
    </row>
    <row r="358" spans="1:20" ht="12" customHeight="1" x14ac:dyDescent="0.2">
      <c r="A358" s="651"/>
      <c r="B358" s="651"/>
      <c r="C358" s="651"/>
      <c r="D358" s="651"/>
      <c r="E358" s="651"/>
      <c r="F358" s="651"/>
      <c r="G358" s="651"/>
      <c r="H358" s="651"/>
      <c r="I358" s="651"/>
      <c r="J358" s="651"/>
      <c r="K358" s="651"/>
      <c r="L358" s="651"/>
      <c r="M358" s="651"/>
      <c r="N358" s="651"/>
      <c r="O358" s="8"/>
      <c r="P358" s="651"/>
      <c r="Q358" s="651"/>
      <c r="R358" s="651"/>
      <c r="S358" s="651"/>
      <c r="T358" s="651"/>
    </row>
    <row r="359" spans="1:20" ht="12" customHeight="1" x14ac:dyDescent="0.2">
      <c r="A359" s="651"/>
      <c r="B359" s="651"/>
      <c r="C359" s="651"/>
      <c r="D359" s="651"/>
      <c r="E359" s="651"/>
      <c r="F359" s="651"/>
      <c r="G359" s="651"/>
      <c r="H359" s="651"/>
      <c r="I359" s="651"/>
      <c r="J359" s="651"/>
      <c r="K359" s="651"/>
      <c r="L359" s="651"/>
      <c r="M359" s="651"/>
      <c r="N359" s="651"/>
      <c r="O359" s="8"/>
      <c r="P359" s="651"/>
      <c r="Q359" s="651"/>
      <c r="R359" s="651"/>
      <c r="S359" s="651"/>
      <c r="T359" s="651"/>
    </row>
    <row r="360" spans="1:20" ht="12" customHeight="1" x14ac:dyDescent="0.2">
      <c r="A360" s="651"/>
      <c r="B360" s="651"/>
      <c r="C360" s="651"/>
      <c r="D360" s="651"/>
      <c r="E360" s="651"/>
      <c r="F360" s="651"/>
      <c r="G360" s="651"/>
      <c r="H360" s="651"/>
      <c r="I360" s="651"/>
      <c r="J360" s="651"/>
      <c r="K360" s="651"/>
      <c r="L360" s="651"/>
      <c r="M360" s="651"/>
      <c r="N360" s="651"/>
      <c r="O360" s="8"/>
      <c r="P360" s="651"/>
      <c r="Q360" s="651"/>
      <c r="R360" s="651"/>
      <c r="S360" s="651"/>
      <c r="T360" s="651"/>
    </row>
    <row r="361" spans="1:20" ht="12" customHeight="1" x14ac:dyDescent="0.2">
      <c r="A361" s="651"/>
      <c r="B361" s="651"/>
      <c r="C361" s="651"/>
      <c r="D361" s="651"/>
      <c r="E361" s="651"/>
      <c r="F361" s="651"/>
      <c r="G361" s="651"/>
      <c r="H361" s="651"/>
      <c r="I361" s="651"/>
      <c r="J361" s="651"/>
      <c r="K361" s="651"/>
      <c r="L361" s="651"/>
      <c r="M361" s="651"/>
      <c r="N361" s="651"/>
      <c r="O361" s="8"/>
      <c r="P361" s="651"/>
      <c r="Q361" s="651"/>
      <c r="R361" s="651"/>
      <c r="S361" s="651"/>
      <c r="T361" s="651"/>
    </row>
    <row r="362" spans="1:20" ht="12" customHeight="1" x14ac:dyDescent="0.2">
      <c r="A362" s="651"/>
      <c r="B362" s="651"/>
      <c r="C362" s="651"/>
      <c r="D362" s="651"/>
      <c r="E362" s="651"/>
      <c r="F362" s="651"/>
      <c r="G362" s="651"/>
      <c r="H362" s="651"/>
      <c r="I362" s="651"/>
      <c r="J362" s="651"/>
      <c r="K362" s="651"/>
      <c r="L362" s="651"/>
      <c r="M362" s="651"/>
      <c r="N362" s="651"/>
      <c r="O362" s="8"/>
      <c r="P362" s="651"/>
      <c r="Q362" s="651"/>
      <c r="R362" s="651"/>
      <c r="S362" s="651"/>
      <c r="T362" s="651"/>
    </row>
    <row r="363" spans="1:20" ht="12" customHeight="1" x14ac:dyDescent="0.2">
      <c r="A363" s="651"/>
      <c r="B363" s="651"/>
      <c r="C363" s="651"/>
      <c r="D363" s="651"/>
      <c r="E363" s="651"/>
      <c r="F363" s="651"/>
      <c r="G363" s="651"/>
      <c r="H363" s="651"/>
      <c r="I363" s="651"/>
      <c r="J363" s="651"/>
      <c r="K363" s="651"/>
      <c r="L363" s="651"/>
      <c r="M363" s="651"/>
      <c r="N363" s="651"/>
      <c r="O363" s="8"/>
      <c r="P363" s="651"/>
      <c r="Q363" s="651"/>
      <c r="R363" s="651"/>
      <c r="S363" s="651"/>
      <c r="T363" s="651"/>
    </row>
    <row r="364" spans="1:20" ht="12" customHeight="1" x14ac:dyDescent="0.2">
      <c r="A364" s="651"/>
      <c r="B364" s="651"/>
      <c r="C364" s="651"/>
      <c r="D364" s="651"/>
      <c r="E364" s="651"/>
      <c r="F364" s="651"/>
      <c r="G364" s="651"/>
      <c r="H364" s="651"/>
      <c r="I364" s="651"/>
      <c r="J364" s="651"/>
      <c r="K364" s="651"/>
      <c r="L364" s="651"/>
      <c r="M364" s="651"/>
      <c r="N364" s="651"/>
      <c r="O364" s="8"/>
      <c r="P364" s="651"/>
      <c r="Q364" s="651"/>
      <c r="R364" s="651"/>
      <c r="S364" s="651"/>
      <c r="T364" s="651"/>
    </row>
    <row r="365" spans="1:20" ht="12" customHeight="1" x14ac:dyDescent="0.2">
      <c r="A365" s="651"/>
      <c r="B365" s="651"/>
      <c r="C365" s="651"/>
      <c r="D365" s="651"/>
      <c r="E365" s="651"/>
      <c r="F365" s="651"/>
      <c r="G365" s="651"/>
      <c r="H365" s="651"/>
      <c r="I365" s="651"/>
      <c r="J365" s="651"/>
      <c r="K365" s="651"/>
      <c r="L365" s="651"/>
      <c r="M365" s="651"/>
      <c r="N365" s="651"/>
      <c r="O365" s="8"/>
      <c r="P365" s="651"/>
      <c r="Q365" s="651"/>
      <c r="R365" s="651"/>
      <c r="S365" s="651"/>
      <c r="T365" s="651"/>
    </row>
    <row r="366" spans="1:20" ht="12" customHeight="1" x14ac:dyDescent="0.2">
      <c r="A366" s="651"/>
      <c r="B366" s="651"/>
      <c r="C366" s="651"/>
      <c r="D366" s="651"/>
      <c r="E366" s="651"/>
      <c r="F366" s="651"/>
      <c r="G366" s="651"/>
      <c r="H366" s="651"/>
      <c r="I366" s="651"/>
      <c r="J366" s="651"/>
      <c r="K366" s="651"/>
      <c r="L366" s="651"/>
      <c r="M366" s="651"/>
      <c r="N366" s="651"/>
      <c r="O366" s="8"/>
      <c r="P366" s="651"/>
      <c r="Q366" s="651"/>
      <c r="R366" s="651"/>
      <c r="S366" s="651"/>
      <c r="T366" s="651"/>
    </row>
    <row r="367" spans="1:20" ht="12" customHeight="1" x14ac:dyDescent="0.2">
      <c r="A367" s="651"/>
      <c r="B367" s="651"/>
      <c r="C367" s="651"/>
      <c r="D367" s="651"/>
      <c r="E367" s="651"/>
      <c r="F367" s="651"/>
      <c r="G367" s="651"/>
      <c r="H367" s="651"/>
      <c r="I367" s="651"/>
      <c r="J367" s="651"/>
      <c r="K367" s="651"/>
      <c r="L367" s="651"/>
      <c r="M367" s="651"/>
      <c r="N367" s="651"/>
      <c r="O367" s="8"/>
      <c r="P367" s="651"/>
      <c r="Q367" s="651"/>
      <c r="R367" s="651"/>
      <c r="S367" s="651"/>
      <c r="T367" s="651"/>
    </row>
    <row r="368" spans="1:20" ht="12" customHeight="1" x14ac:dyDescent="0.2">
      <c r="A368" s="651"/>
      <c r="B368" s="651"/>
      <c r="C368" s="651"/>
      <c r="D368" s="651"/>
      <c r="E368" s="651"/>
      <c r="F368" s="651"/>
      <c r="G368" s="651"/>
      <c r="H368" s="651"/>
      <c r="I368" s="651"/>
      <c r="J368" s="651"/>
      <c r="K368" s="651"/>
      <c r="L368" s="651"/>
      <c r="M368" s="651"/>
      <c r="N368" s="651"/>
      <c r="O368" s="8"/>
      <c r="P368" s="651"/>
      <c r="Q368" s="651"/>
      <c r="R368" s="651"/>
      <c r="S368" s="651"/>
      <c r="T368" s="651"/>
    </row>
    <row r="369" spans="1:20" ht="12" customHeight="1" x14ac:dyDescent="0.2">
      <c r="A369" s="651"/>
      <c r="B369" s="651"/>
      <c r="C369" s="651"/>
      <c r="D369" s="651"/>
      <c r="E369" s="651"/>
      <c r="F369" s="651"/>
      <c r="G369" s="651"/>
      <c r="H369" s="651"/>
      <c r="I369" s="651"/>
      <c r="J369" s="651"/>
      <c r="K369" s="651"/>
      <c r="L369" s="651"/>
      <c r="M369" s="651"/>
      <c r="N369" s="651"/>
      <c r="O369" s="8"/>
      <c r="P369" s="651"/>
      <c r="Q369" s="651"/>
      <c r="R369" s="651"/>
      <c r="S369" s="651"/>
      <c r="T369" s="651"/>
    </row>
    <row r="370" spans="1:20" ht="12" customHeight="1" x14ac:dyDescent="0.2">
      <c r="A370" s="651"/>
      <c r="B370" s="651"/>
      <c r="C370" s="651"/>
      <c r="D370" s="651"/>
      <c r="E370" s="651"/>
      <c r="F370" s="651"/>
      <c r="G370" s="651"/>
      <c r="H370" s="651"/>
      <c r="I370" s="651"/>
      <c r="J370" s="651"/>
      <c r="K370" s="651"/>
      <c r="L370" s="651"/>
      <c r="M370" s="651"/>
      <c r="N370" s="651"/>
      <c r="O370" s="8"/>
      <c r="P370" s="651"/>
      <c r="Q370" s="651"/>
      <c r="R370" s="651"/>
      <c r="S370" s="651"/>
      <c r="T370" s="651"/>
    </row>
    <row r="371" spans="1:20" ht="12" customHeight="1" x14ac:dyDescent="0.2">
      <c r="A371" s="651"/>
      <c r="B371" s="651"/>
      <c r="C371" s="651"/>
      <c r="D371" s="651"/>
      <c r="E371" s="651"/>
      <c r="F371" s="651"/>
      <c r="G371" s="651"/>
      <c r="H371" s="651"/>
      <c r="I371" s="651"/>
      <c r="J371" s="651"/>
      <c r="K371" s="651"/>
      <c r="L371" s="651"/>
      <c r="M371" s="651"/>
      <c r="N371" s="651"/>
      <c r="O371" s="8"/>
      <c r="P371" s="651"/>
      <c r="Q371" s="651"/>
      <c r="R371" s="651"/>
      <c r="S371" s="651"/>
      <c r="T371" s="651"/>
    </row>
    <row r="372" spans="1:20" ht="12" customHeight="1" x14ac:dyDescent="0.2">
      <c r="A372" s="651"/>
      <c r="B372" s="651"/>
      <c r="C372" s="651"/>
      <c r="D372" s="651"/>
      <c r="E372" s="651"/>
      <c r="F372" s="651"/>
      <c r="G372" s="651"/>
      <c r="H372" s="651"/>
      <c r="I372" s="651"/>
      <c r="J372" s="651"/>
      <c r="K372" s="651"/>
      <c r="L372" s="651"/>
      <c r="M372" s="651"/>
      <c r="N372" s="651"/>
      <c r="O372" s="8"/>
      <c r="P372" s="651"/>
      <c r="Q372" s="651"/>
      <c r="R372" s="651"/>
      <c r="S372" s="651"/>
      <c r="T372" s="651"/>
    </row>
    <row r="373" spans="1:20" ht="12" customHeight="1" x14ac:dyDescent="0.2">
      <c r="A373" s="651"/>
      <c r="B373" s="651"/>
      <c r="C373" s="651"/>
      <c r="D373" s="651"/>
      <c r="E373" s="651"/>
      <c r="F373" s="651"/>
      <c r="G373" s="651"/>
      <c r="H373" s="651"/>
      <c r="I373" s="651"/>
      <c r="J373" s="651"/>
      <c r="K373" s="651"/>
      <c r="L373" s="651"/>
      <c r="M373" s="651"/>
      <c r="N373" s="651"/>
      <c r="O373" s="8"/>
      <c r="P373" s="651"/>
      <c r="Q373" s="651"/>
      <c r="R373" s="651"/>
      <c r="S373" s="651"/>
      <c r="T373" s="651"/>
    </row>
    <row r="374" spans="1:20" ht="12" customHeight="1" x14ac:dyDescent="0.2">
      <c r="A374" s="651"/>
      <c r="B374" s="651"/>
      <c r="C374" s="651"/>
      <c r="D374" s="651"/>
      <c r="E374" s="651"/>
      <c r="F374" s="651"/>
      <c r="G374" s="651"/>
      <c r="H374" s="651"/>
      <c r="I374" s="651"/>
      <c r="J374" s="651"/>
      <c r="K374" s="651"/>
      <c r="L374" s="651"/>
      <c r="M374" s="651"/>
      <c r="N374" s="651"/>
      <c r="O374" s="8"/>
      <c r="P374" s="651"/>
      <c r="Q374" s="651"/>
      <c r="R374" s="651"/>
      <c r="S374" s="651"/>
      <c r="T374" s="651"/>
    </row>
    <row r="375" spans="1:20" ht="12" customHeight="1" x14ac:dyDescent="0.2">
      <c r="A375" s="651"/>
      <c r="B375" s="651"/>
      <c r="C375" s="651"/>
      <c r="D375" s="651"/>
      <c r="E375" s="651"/>
      <c r="F375" s="651"/>
      <c r="G375" s="651"/>
      <c r="H375" s="651"/>
      <c r="I375" s="651"/>
      <c r="J375" s="651"/>
      <c r="K375" s="651"/>
      <c r="L375" s="651"/>
      <c r="M375" s="651"/>
      <c r="N375" s="651"/>
      <c r="O375" s="8"/>
      <c r="P375" s="651"/>
      <c r="Q375" s="651"/>
      <c r="R375" s="651"/>
      <c r="S375" s="651"/>
      <c r="T375" s="651"/>
    </row>
    <row r="376" spans="1:20" ht="12" customHeight="1" x14ac:dyDescent="0.2">
      <c r="A376" s="651"/>
      <c r="B376" s="651"/>
      <c r="C376" s="651"/>
      <c r="D376" s="651"/>
      <c r="E376" s="651"/>
      <c r="F376" s="651"/>
      <c r="G376" s="651"/>
      <c r="H376" s="651"/>
      <c r="I376" s="651"/>
      <c r="J376" s="651"/>
      <c r="K376" s="651"/>
      <c r="L376" s="651"/>
      <c r="M376" s="651"/>
      <c r="N376" s="651"/>
      <c r="O376" s="8"/>
      <c r="P376" s="651"/>
      <c r="Q376" s="651"/>
      <c r="R376" s="651"/>
      <c r="S376" s="651"/>
      <c r="T376" s="651"/>
    </row>
    <row r="377" spans="1:20" ht="12" customHeight="1" x14ac:dyDescent="0.2">
      <c r="A377" s="651"/>
      <c r="B377" s="651"/>
      <c r="C377" s="651"/>
      <c r="D377" s="651"/>
      <c r="E377" s="651"/>
      <c r="F377" s="651"/>
      <c r="G377" s="651"/>
      <c r="H377" s="651"/>
      <c r="I377" s="651"/>
      <c r="J377" s="651"/>
      <c r="K377" s="651"/>
      <c r="L377" s="651"/>
      <c r="M377" s="651"/>
      <c r="N377" s="651"/>
      <c r="O377" s="8"/>
      <c r="P377" s="651"/>
      <c r="Q377" s="651"/>
      <c r="R377" s="651"/>
      <c r="S377" s="651"/>
      <c r="T377" s="651"/>
    </row>
    <row r="378" spans="1:20" ht="12" customHeight="1" x14ac:dyDescent="0.2">
      <c r="A378" s="651"/>
      <c r="B378" s="651"/>
      <c r="C378" s="651"/>
      <c r="D378" s="651"/>
      <c r="E378" s="651"/>
      <c r="F378" s="651"/>
      <c r="G378" s="651"/>
      <c r="H378" s="651"/>
      <c r="I378" s="651"/>
      <c r="J378" s="651"/>
      <c r="K378" s="651"/>
      <c r="L378" s="651"/>
      <c r="M378" s="651"/>
      <c r="N378" s="651"/>
      <c r="O378" s="8"/>
      <c r="P378" s="651"/>
      <c r="Q378" s="651"/>
      <c r="R378" s="651"/>
      <c r="S378" s="651"/>
      <c r="T378" s="651"/>
    </row>
    <row r="379" spans="1:20" ht="12" customHeight="1" x14ac:dyDescent="0.2">
      <c r="A379" s="651"/>
      <c r="B379" s="651"/>
      <c r="C379" s="651"/>
      <c r="D379" s="651"/>
      <c r="E379" s="651"/>
      <c r="F379" s="651"/>
      <c r="G379" s="651"/>
      <c r="H379" s="651"/>
      <c r="I379" s="651"/>
      <c r="J379" s="651"/>
      <c r="K379" s="651"/>
      <c r="L379" s="651"/>
      <c r="M379" s="651"/>
      <c r="N379" s="651"/>
      <c r="O379" s="8"/>
      <c r="P379" s="651"/>
      <c r="Q379" s="651"/>
      <c r="R379" s="651"/>
      <c r="S379" s="651"/>
      <c r="T379" s="651"/>
    </row>
    <row r="380" spans="1:20" ht="12" customHeight="1" x14ac:dyDescent="0.2">
      <c r="A380" s="651"/>
      <c r="B380" s="651"/>
      <c r="C380" s="651"/>
      <c r="D380" s="651"/>
      <c r="E380" s="651"/>
      <c r="F380" s="651"/>
      <c r="G380" s="651"/>
      <c r="H380" s="651"/>
      <c r="I380" s="651"/>
      <c r="J380" s="651"/>
      <c r="K380" s="651"/>
      <c r="L380" s="651"/>
      <c r="M380" s="651"/>
      <c r="N380" s="651"/>
      <c r="O380" s="8"/>
      <c r="P380" s="651"/>
      <c r="Q380" s="651"/>
      <c r="R380" s="651"/>
      <c r="S380" s="651"/>
      <c r="T380" s="651"/>
    </row>
    <row r="381" spans="1:20" ht="12" customHeight="1" x14ac:dyDescent="0.2">
      <c r="A381" s="651"/>
      <c r="B381" s="651"/>
      <c r="C381" s="651"/>
      <c r="D381" s="651"/>
      <c r="E381" s="651"/>
      <c r="F381" s="651"/>
      <c r="G381" s="651"/>
      <c r="H381" s="651"/>
      <c r="I381" s="651"/>
      <c r="J381" s="651"/>
      <c r="K381" s="651"/>
      <c r="L381" s="651"/>
      <c r="M381" s="651"/>
      <c r="N381" s="651"/>
      <c r="O381" s="8"/>
      <c r="P381" s="651"/>
      <c r="Q381" s="651"/>
      <c r="R381" s="651"/>
      <c r="S381" s="651"/>
      <c r="T381" s="651"/>
    </row>
    <row r="382" spans="1:20" ht="12" customHeight="1" x14ac:dyDescent="0.2">
      <c r="A382" s="651"/>
      <c r="B382" s="651"/>
      <c r="C382" s="651"/>
      <c r="D382" s="651"/>
      <c r="E382" s="651"/>
      <c r="F382" s="651"/>
      <c r="G382" s="651"/>
      <c r="H382" s="651"/>
      <c r="I382" s="651"/>
      <c r="J382" s="651"/>
      <c r="K382" s="651"/>
      <c r="L382" s="651"/>
      <c r="M382" s="651"/>
      <c r="N382" s="651"/>
      <c r="O382" s="8"/>
      <c r="P382" s="651"/>
      <c r="Q382" s="651"/>
      <c r="R382" s="651"/>
      <c r="S382" s="651"/>
      <c r="T382" s="651"/>
    </row>
    <row r="383" spans="1:20" ht="12" customHeight="1" x14ac:dyDescent="0.2">
      <c r="A383" s="651"/>
      <c r="B383" s="651"/>
      <c r="C383" s="651"/>
      <c r="D383" s="651"/>
      <c r="E383" s="651"/>
      <c r="F383" s="651"/>
      <c r="G383" s="651"/>
      <c r="H383" s="651"/>
      <c r="I383" s="651"/>
      <c r="J383" s="651"/>
      <c r="K383" s="651"/>
      <c r="L383" s="651"/>
      <c r="M383" s="651"/>
      <c r="N383" s="651"/>
      <c r="O383" s="8"/>
      <c r="P383" s="651"/>
      <c r="Q383" s="651"/>
      <c r="R383" s="651"/>
      <c r="S383" s="651"/>
      <c r="T383" s="651"/>
    </row>
    <row r="384" spans="1:20" ht="12" customHeight="1" x14ac:dyDescent="0.2">
      <c r="A384" s="651"/>
      <c r="B384" s="651"/>
      <c r="C384" s="651"/>
      <c r="D384" s="651"/>
      <c r="E384" s="651"/>
      <c r="F384" s="651"/>
      <c r="G384" s="651"/>
      <c r="H384" s="651"/>
      <c r="I384" s="651"/>
      <c r="J384" s="651"/>
      <c r="K384" s="651"/>
      <c r="L384" s="651"/>
      <c r="M384" s="651"/>
      <c r="N384" s="651"/>
      <c r="O384" s="8"/>
      <c r="P384" s="651"/>
      <c r="Q384" s="651"/>
      <c r="R384" s="651"/>
      <c r="S384" s="651"/>
      <c r="T384" s="651"/>
    </row>
    <row r="385" spans="1:20" ht="12" customHeight="1" x14ac:dyDescent="0.2">
      <c r="A385" s="651"/>
      <c r="B385" s="651"/>
      <c r="C385" s="651"/>
      <c r="D385" s="651"/>
      <c r="E385" s="651"/>
      <c r="F385" s="651"/>
      <c r="G385" s="651"/>
      <c r="H385" s="651"/>
      <c r="I385" s="651"/>
      <c r="J385" s="651"/>
      <c r="K385" s="651"/>
      <c r="L385" s="651"/>
      <c r="M385" s="651"/>
      <c r="N385" s="651"/>
      <c r="O385" s="8"/>
      <c r="P385" s="651"/>
      <c r="Q385" s="651"/>
      <c r="R385" s="651"/>
      <c r="S385" s="651"/>
      <c r="T385" s="651"/>
    </row>
    <row r="386" spans="1:20" ht="12" customHeight="1" x14ac:dyDescent="0.2">
      <c r="A386" s="651"/>
      <c r="B386" s="651"/>
      <c r="C386" s="651"/>
      <c r="D386" s="651"/>
      <c r="E386" s="651"/>
      <c r="F386" s="651"/>
      <c r="G386" s="651"/>
      <c r="H386" s="651"/>
      <c r="I386" s="651"/>
      <c r="J386" s="651"/>
      <c r="K386" s="651"/>
      <c r="L386" s="651"/>
      <c r="M386" s="651"/>
      <c r="N386" s="651"/>
      <c r="O386" s="8"/>
      <c r="P386" s="651"/>
      <c r="Q386" s="651"/>
      <c r="R386" s="651"/>
      <c r="S386" s="651"/>
      <c r="T386" s="651"/>
    </row>
    <row r="387" spans="1:20" ht="12" customHeight="1" x14ac:dyDescent="0.2">
      <c r="A387" s="651"/>
      <c r="B387" s="651"/>
      <c r="C387" s="651"/>
      <c r="D387" s="651"/>
      <c r="E387" s="651"/>
      <c r="F387" s="651"/>
      <c r="G387" s="651"/>
      <c r="H387" s="651"/>
      <c r="I387" s="651"/>
      <c r="J387" s="651"/>
      <c r="K387" s="651"/>
      <c r="L387" s="651"/>
      <c r="M387" s="651"/>
      <c r="N387" s="651"/>
      <c r="O387" s="8"/>
      <c r="P387" s="651"/>
      <c r="Q387" s="651"/>
      <c r="R387" s="651"/>
      <c r="S387" s="651"/>
      <c r="T387" s="651"/>
    </row>
    <row r="388" spans="1:20" ht="12" customHeight="1" x14ac:dyDescent="0.2">
      <c r="A388" s="651"/>
      <c r="B388" s="651"/>
      <c r="C388" s="651"/>
      <c r="D388" s="651"/>
      <c r="E388" s="651"/>
      <c r="F388" s="651"/>
      <c r="G388" s="651"/>
      <c r="H388" s="651"/>
      <c r="I388" s="651"/>
      <c r="J388" s="651"/>
      <c r="K388" s="651"/>
      <c r="L388" s="651"/>
      <c r="M388" s="651"/>
      <c r="N388" s="651"/>
      <c r="O388" s="8"/>
      <c r="P388" s="651"/>
      <c r="Q388" s="651"/>
      <c r="R388" s="651"/>
      <c r="S388" s="651"/>
      <c r="T388" s="651"/>
    </row>
    <row r="389" spans="1:20" ht="12" customHeight="1" x14ac:dyDescent="0.2">
      <c r="A389" s="651"/>
      <c r="B389" s="651"/>
      <c r="C389" s="651"/>
      <c r="D389" s="651"/>
      <c r="E389" s="651"/>
      <c r="F389" s="651"/>
      <c r="G389" s="651"/>
      <c r="H389" s="651"/>
      <c r="I389" s="651"/>
      <c r="J389" s="651"/>
      <c r="K389" s="651"/>
      <c r="L389" s="651"/>
      <c r="M389" s="651"/>
      <c r="N389" s="651"/>
      <c r="O389" s="8"/>
      <c r="P389" s="651"/>
      <c r="Q389" s="651"/>
      <c r="R389" s="651"/>
      <c r="S389" s="651"/>
      <c r="T389" s="651"/>
    </row>
    <row r="390" spans="1:20" ht="12" customHeight="1" x14ac:dyDescent="0.2">
      <c r="A390" s="651"/>
      <c r="B390" s="651"/>
      <c r="C390" s="651"/>
      <c r="D390" s="651"/>
      <c r="E390" s="651"/>
      <c r="F390" s="651"/>
      <c r="G390" s="651"/>
      <c r="H390" s="651"/>
      <c r="I390" s="651"/>
      <c r="J390" s="651"/>
      <c r="K390" s="651"/>
      <c r="L390" s="651"/>
      <c r="M390" s="651"/>
      <c r="N390" s="651"/>
      <c r="O390" s="8"/>
      <c r="P390" s="651"/>
      <c r="Q390" s="651"/>
      <c r="R390" s="651"/>
      <c r="S390" s="651"/>
      <c r="T390" s="651"/>
    </row>
    <row r="391" spans="1:20" ht="12" customHeight="1" x14ac:dyDescent="0.2">
      <c r="A391" s="651"/>
      <c r="B391" s="651"/>
      <c r="C391" s="651"/>
      <c r="D391" s="651"/>
      <c r="E391" s="651"/>
      <c r="F391" s="651"/>
      <c r="G391" s="651"/>
      <c r="H391" s="651"/>
      <c r="I391" s="651"/>
      <c r="J391" s="651"/>
      <c r="K391" s="651"/>
      <c r="L391" s="651"/>
      <c r="M391" s="651"/>
      <c r="N391" s="651"/>
      <c r="O391" s="8"/>
      <c r="P391" s="651"/>
      <c r="Q391" s="651"/>
      <c r="R391" s="651"/>
      <c r="S391" s="651"/>
      <c r="T391" s="651"/>
    </row>
    <row r="392" spans="1:20" ht="12" customHeight="1" x14ac:dyDescent="0.2">
      <c r="A392" s="651"/>
      <c r="B392" s="651"/>
      <c r="C392" s="651"/>
      <c r="D392" s="651"/>
      <c r="E392" s="651"/>
      <c r="F392" s="651"/>
      <c r="G392" s="651"/>
      <c r="H392" s="651"/>
      <c r="I392" s="651"/>
      <c r="J392" s="651"/>
      <c r="K392" s="651"/>
      <c r="L392" s="651"/>
      <c r="M392" s="651"/>
      <c r="N392" s="651"/>
      <c r="O392" s="8"/>
      <c r="P392" s="651"/>
      <c r="Q392" s="651"/>
      <c r="R392" s="651"/>
      <c r="S392" s="651"/>
      <c r="T392" s="651"/>
    </row>
    <row r="393" spans="1:20" ht="12" customHeight="1" x14ac:dyDescent="0.2">
      <c r="A393" s="651"/>
      <c r="B393" s="651"/>
      <c r="C393" s="651"/>
      <c r="D393" s="651"/>
      <c r="E393" s="651"/>
      <c r="F393" s="651"/>
      <c r="G393" s="651"/>
      <c r="H393" s="651"/>
      <c r="I393" s="651"/>
      <c r="J393" s="651"/>
      <c r="K393" s="651"/>
      <c r="L393" s="651"/>
      <c r="M393" s="651"/>
      <c r="N393" s="651"/>
      <c r="O393" s="8"/>
      <c r="P393" s="651"/>
      <c r="Q393" s="651"/>
      <c r="R393" s="651"/>
      <c r="S393" s="651"/>
      <c r="T393" s="651"/>
    </row>
    <row r="394" spans="1:20" ht="12" customHeight="1" x14ac:dyDescent="0.2">
      <c r="A394" s="651"/>
      <c r="B394" s="651"/>
      <c r="C394" s="651"/>
      <c r="D394" s="651"/>
      <c r="E394" s="651"/>
      <c r="F394" s="651"/>
      <c r="G394" s="651"/>
      <c r="H394" s="651"/>
      <c r="I394" s="651"/>
      <c r="J394" s="651"/>
      <c r="K394" s="651"/>
      <c r="L394" s="651"/>
      <c r="M394" s="651"/>
      <c r="N394" s="651"/>
      <c r="O394" s="8"/>
      <c r="P394" s="651"/>
      <c r="Q394" s="651"/>
      <c r="R394" s="651"/>
      <c r="S394" s="651"/>
      <c r="T394" s="651"/>
    </row>
    <row r="395" spans="1:20" ht="12" customHeight="1" x14ac:dyDescent="0.2">
      <c r="A395" s="651"/>
      <c r="B395" s="651"/>
      <c r="C395" s="651"/>
      <c r="D395" s="651"/>
      <c r="E395" s="651"/>
      <c r="F395" s="651"/>
      <c r="G395" s="651"/>
      <c r="H395" s="651"/>
      <c r="I395" s="651"/>
      <c r="J395" s="651"/>
      <c r="K395" s="651"/>
      <c r="L395" s="651"/>
      <c r="M395" s="651"/>
      <c r="N395" s="651"/>
      <c r="O395" s="8"/>
      <c r="P395" s="651"/>
      <c r="Q395" s="651"/>
      <c r="R395" s="651"/>
      <c r="S395" s="651"/>
      <c r="T395" s="651"/>
    </row>
    <row r="396" spans="1:20" ht="12" customHeight="1" x14ac:dyDescent="0.2">
      <c r="A396" s="651"/>
      <c r="B396" s="651"/>
      <c r="C396" s="651"/>
      <c r="D396" s="651"/>
      <c r="E396" s="651"/>
      <c r="F396" s="651"/>
      <c r="G396" s="651"/>
      <c r="H396" s="651"/>
      <c r="I396" s="651"/>
      <c r="J396" s="651"/>
      <c r="K396" s="651"/>
      <c r="L396" s="651"/>
      <c r="M396" s="651"/>
      <c r="N396" s="651"/>
      <c r="O396" s="8"/>
      <c r="P396" s="651"/>
      <c r="Q396" s="651"/>
      <c r="R396" s="651"/>
      <c r="S396" s="651"/>
      <c r="T396" s="651"/>
    </row>
    <row r="397" spans="1:20" ht="12" customHeight="1" x14ac:dyDescent="0.2">
      <c r="A397" s="651"/>
      <c r="B397" s="651"/>
      <c r="C397" s="651"/>
      <c r="D397" s="651"/>
      <c r="E397" s="651"/>
      <c r="F397" s="651"/>
      <c r="G397" s="651"/>
      <c r="H397" s="651"/>
      <c r="I397" s="651"/>
      <c r="J397" s="651"/>
      <c r="K397" s="651"/>
      <c r="L397" s="651"/>
      <c r="M397" s="651"/>
      <c r="N397" s="651"/>
      <c r="O397" s="8"/>
      <c r="P397" s="651"/>
      <c r="Q397" s="651"/>
      <c r="R397" s="651"/>
      <c r="S397" s="651"/>
      <c r="T397" s="651"/>
    </row>
    <row r="398" spans="1:20" ht="12" customHeight="1" x14ac:dyDescent="0.2">
      <c r="A398" s="651"/>
      <c r="B398" s="651"/>
      <c r="C398" s="651"/>
      <c r="D398" s="651"/>
      <c r="E398" s="651"/>
      <c r="F398" s="651"/>
      <c r="G398" s="651"/>
      <c r="H398" s="651"/>
      <c r="I398" s="651"/>
      <c r="J398" s="651"/>
      <c r="K398" s="651"/>
      <c r="L398" s="651"/>
      <c r="M398" s="651"/>
      <c r="N398" s="651"/>
      <c r="O398" s="8"/>
      <c r="P398" s="651"/>
      <c r="Q398" s="651"/>
      <c r="R398" s="651"/>
      <c r="S398" s="651"/>
      <c r="T398" s="651"/>
    </row>
    <row r="399" spans="1:20" ht="12" customHeight="1" x14ac:dyDescent="0.2">
      <c r="A399" s="651"/>
      <c r="B399" s="651"/>
      <c r="C399" s="651"/>
      <c r="D399" s="651"/>
      <c r="E399" s="651"/>
      <c r="F399" s="651"/>
      <c r="G399" s="651"/>
      <c r="H399" s="651"/>
      <c r="I399" s="651"/>
      <c r="J399" s="651"/>
      <c r="K399" s="651"/>
      <c r="L399" s="651"/>
      <c r="M399" s="651"/>
      <c r="N399" s="651"/>
      <c r="O399" s="8"/>
      <c r="P399" s="651"/>
      <c r="Q399" s="651"/>
      <c r="R399" s="651"/>
      <c r="S399" s="651"/>
      <c r="T399" s="651"/>
    </row>
    <row r="400" spans="1:20" ht="12" customHeight="1" x14ac:dyDescent="0.2">
      <c r="A400" s="651"/>
      <c r="B400" s="651"/>
      <c r="C400" s="651"/>
      <c r="D400" s="651"/>
      <c r="E400" s="651"/>
      <c r="F400" s="651"/>
      <c r="G400" s="651"/>
      <c r="H400" s="651"/>
      <c r="I400" s="651"/>
      <c r="J400" s="651"/>
      <c r="K400" s="651"/>
      <c r="L400" s="651"/>
      <c r="M400" s="651"/>
      <c r="N400" s="651"/>
      <c r="O400" s="8"/>
      <c r="P400" s="651"/>
      <c r="Q400" s="651"/>
      <c r="R400" s="651"/>
      <c r="S400" s="651"/>
      <c r="T400" s="651"/>
    </row>
    <row r="401" spans="1:20" ht="12" customHeight="1" x14ac:dyDescent="0.2">
      <c r="A401" s="651"/>
      <c r="B401" s="651"/>
      <c r="C401" s="651"/>
      <c r="D401" s="651"/>
      <c r="E401" s="651"/>
      <c r="F401" s="651"/>
      <c r="G401" s="651"/>
      <c r="H401" s="651"/>
      <c r="I401" s="651"/>
      <c r="J401" s="651"/>
      <c r="K401" s="651"/>
      <c r="L401" s="651"/>
      <c r="M401" s="651"/>
      <c r="N401" s="651"/>
      <c r="O401" s="8"/>
      <c r="P401" s="651"/>
      <c r="Q401" s="651"/>
      <c r="R401" s="651"/>
      <c r="S401" s="651"/>
      <c r="T401" s="651"/>
    </row>
    <row r="402" spans="1:20" ht="12" customHeight="1" x14ac:dyDescent="0.2">
      <c r="A402" s="651"/>
      <c r="B402" s="651"/>
      <c r="C402" s="651"/>
      <c r="D402" s="651"/>
      <c r="E402" s="651"/>
      <c r="F402" s="651"/>
      <c r="G402" s="651"/>
      <c r="H402" s="651"/>
      <c r="I402" s="651"/>
      <c r="J402" s="651"/>
      <c r="K402" s="651"/>
      <c r="L402" s="651"/>
      <c r="M402" s="651"/>
      <c r="N402" s="651"/>
      <c r="O402" s="8"/>
      <c r="P402" s="651"/>
      <c r="Q402" s="651"/>
      <c r="R402" s="651"/>
      <c r="S402" s="651"/>
      <c r="T402" s="651"/>
    </row>
    <row r="403" spans="1:20" ht="12" customHeight="1" x14ac:dyDescent="0.2">
      <c r="A403" s="651"/>
      <c r="B403" s="651"/>
      <c r="C403" s="651"/>
      <c r="D403" s="651"/>
      <c r="E403" s="651"/>
      <c r="F403" s="651"/>
      <c r="G403" s="651"/>
      <c r="H403" s="651"/>
      <c r="I403" s="651"/>
      <c r="J403" s="651"/>
      <c r="K403" s="651"/>
      <c r="L403" s="651"/>
      <c r="M403" s="651"/>
      <c r="N403" s="651"/>
      <c r="O403" s="8"/>
      <c r="P403" s="651"/>
      <c r="Q403" s="651"/>
      <c r="R403" s="651"/>
      <c r="S403" s="651"/>
      <c r="T403" s="651"/>
    </row>
    <row r="404" spans="1:20" ht="12" customHeight="1" x14ac:dyDescent="0.2">
      <c r="A404" s="651"/>
      <c r="B404" s="651"/>
      <c r="C404" s="651"/>
      <c r="D404" s="651"/>
      <c r="E404" s="651"/>
      <c r="F404" s="651"/>
      <c r="G404" s="651"/>
      <c r="H404" s="651"/>
      <c r="I404" s="651"/>
      <c r="J404" s="651"/>
      <c r="K404" s="651"/>
      <c r="L404" s="651"/>
      <c r="M404" s="651"/>
      <c r="N404" s="651"/>
      <c r="O404" s="8"/>
      <c r="P404" s="651"/>
      <c r="Q404" s="651"/>
      <c r="R404" s="651"/>
      <c r="S404" s="651"/>
      <c r="T404" s="651"/>
    </row>
    <row r="405" spans="1:20" ht="12" customHeight="1" x14ac:dyDescent="0.2">
      <c r="A405" s="651"/>
      <c r="B405" s="651"/>
      <c r="C405" s="651"/>
      <c r="D405" s="651"/>
      <c r="E405" s="651"/>
      <c r="F405" s="651"/>
      <c r="G405" s="651"/>
      <c r="H405" s="651"/>
      <c r="I405" s="651"/>
      <c r="J405" s="651"/>
      <c r="K405" s="651"/>
      <c r="L405" s="651"/>
      <c r="M405" s="651"/>
      <c r="N405" s="651"/>
      <c r="O405" s="8"/>
      <c r="P405" s="651"/>
      <c r="Q405" s="651"/>
      <c r="R405" s="651"/>
      <c r="S405" s="651"/>
      <c r="T405" s="651"/>
    </row>
    <row r="406" spans="1:20" ht="12" customHeight="1" x14ac:dyDescent="0.2">
      <c r="A406" s="651"/>
      <c r="B406" s="651"/>
      <c r="C406" s="651"/>
      <c r="D406" s="651"/>
      <c r="E406" s="651"/>
      <c r="F406" s="651"/>
      <c r="G406" s="651"/>
      <c r="H406" s="651"/>
      <c r="I406" s="651"/>
      <c r="J406" s="651"/>
      <c r="K406" s="651"/>
      <c r="L406" s="651"/>
      <c r="M406" s="651"/>
      <c r="N406" s="651"/>
      <c r="O406" s="8"/>
      <c r="P406" s="651"/>
      <c r="Q406" s="651"/>
      <c r="R406" s="651"/>
      <c r="S406" s="651"/>
      <c r="T406" s="651"/>
    </row>
    <row r="407" spans="1:20" ht="12" customHeight="1" x14ac:dyDescent="0.2">
      <c r="A407" s="651"/>
      <c r="B407" s="651"/>
      <c r="C407" s="651"/>
      <c r="D407" s="651"/>
      <c r="E407" s="651"/>
      <c r="F407" s="651"/>
      <c r="G407" s="651"/>
      <c r="H407" s="651"/>
      <c r="I407" s="651"/>
      <c r="J407" s="651"/>
      <c r="K407" s="651"/>
      <c r="L407" s="651"/>
      <c r="M407" s="651"/>
      <c r="N407" s="651"/>
      <c r="O407" s="8"/>
      <c r="P407" s="651"/>
      <c r="Q407" s="651"/>
      <c r="R407" s="651"/>
      <c r="S407" s="651"/>
      <c r="T407" s="651"/>
    </row>
    <row r="408" spans="1:20" ht="12" customHeight="1" x14ac:dyDescent="0.2">
      <c r="A408" s="651"/>
      <c r="B408" s="651"/>
      <c r="C408" s="651"/>
      <c r="D408" s="651"/>
      <c r="E408" s="651"/>
      <c r="F408" s="651"/>
      <c r="G408" s="651"/>
      <c r="H408" s="651"/>
      <c r="I408" s="651"/>
      <c r="J408" s="651"/>
      <c r="K408" s="651"/>
      <c r="L408" s="651"/>
      <c r="M408" s="651"/>
      <c r="N408" s="651"/>
      <c r="O408" s="8"/>
      <c r="P408" s="651"/>
      <c r="Q408" s="651"/>
      <c r="R408" s="651"/>
      <c r="S408" s="651"/>
      <c r="T408" s="651"/>
    </row>
    <row r="409" spans="1:20" ht="12" customHeight="1" x14ac:dyDescent="0.2">
      <c r="A409" s="651"/>
      <c r="B409" s="651"/>
      <c r="C409" s="651"/>
      <c r="D409" s="651"/>
      <c r="E409" s="651"/>
      <c r="F409" s="651"/>
      <c r="G409" s="651"/>
      <c r="H409" s="651"/>
      <c r="I409" s="651"/>
      <c r="J409" s="651"/>
      <c r="K409" s="651"/>
      <c r="L409" s="651"/>
      <c r="M409" s="651"/>
      <c r="N409" s="651"/>
      <c r="O409" s="8"/>
      <c r="P409" s="651"/>
      <c r="Q409" s="651"/>
      <c r="R409" s="651"/>
      <c r="S409" s="651"/>
      <c r="T409" s="651"/>
    </row>
    <row r="410" spans="1:20" ht="12" customHeight="1" x14ac:dyDescent="0.2">
      <c r="A410" s="651"/>
      <c r="B410" s="651"/>
      <c r="C410" s="651"/>
      <c r="D410" s="651"/>
      <c r="E410" s="651"/>
      <c r="F410" s="651"/>
      <c r="G410" s="651"/>
      <c r="H410" s="651"/>
      <c r="I410" s="651"/>
      <c r="J410" s="651"/>
      <c r="K410" s="651"/>
      <c r="L410" s="651"/>
      <c r="M410" s="651"/>
      <c r="N410" s="651"/>
      <c r="O410" s="8"/>
      <c r="P410" s="651"/>
      <c r="Q410" s="651"/>
      <c r="R410" s="651"/>
      <c r="S410" s="651"/>
      <c r="T410" s="651"/>
    </row>
    <row r="411" spans="1:20" ht="12" customHeight="1" x14ac:dyDescent="0.2">
      <c r="A411" s="651"/>
      <c r="B411" s="651"/>
      <c r="C411" s="651"/>
      <c r="D411" s="651"/>
      <c r="E411" s="651"/>
      <c r="F411" s="651"/>
      <c r="G411" s="651"/>
      <c r="H411" s="651"/>
      <c r="I411" s="651"/>
      <c r="J411" s="651"/>
      <c r="K411" s="651"/>
      <c r="L411" s="651"/>
      <c r="M411" s="651"/>
      <c r="N411" s="651"/>
      <c r="O411" s="8"/>
      <c r="P411" s="651"/>
      <c r="Q411" s="651"/>
      <c r="R411" s="651"/>
      <c r="S411" s="651"/>
      <c r="T411" s="651"/>
    </row>
    <row r="412" spans="1:20" ht="12" customHeight="1" x14ac:dyDescent="0.2">
      <c r="A412" s="651"/>
      <c r="B412" s="651"/>
      <c r="C412" s="651"/>
      <c r="D412" s="651"/>
      <c r="E412" s="651"/>
      <c r="F412" s="651"/>
      <c r="G412" s="651"/>
      <c r="H412" s="651"/>
      <c r="I412" s="651"/>
      <c r="J412" s="651"/>
      <c r="K412" s="651"/>
      <c r="L412" s="651"/>
      <c r="M412" s="651"/>
      <c r="N412" s="651"/>
      <c r="O412" s="8"/>
      <c r="P412" s="651"/>
      <c r="Q412" s="651"/>
      <c r="R412" s="651"/>
      <c r="S412" s="651"/>
      <c r="T412" s="651"/>
    </row>
    <row r="413" spans="1:20" ht="12" customHeight="1" x14ac:dyDescent="0.2">
      <c r="A413" s="651"/>
      <c r="B413" s="651"/>
      <c r="C413" s="651"/>
      <c r="D413" s="651"/>
      <c r="E413" s="651"/>
      <c r="F413" s="651"/>
      <c r="G413" s="651"/>
      <c r="H413" s="651"/>
      <c r="I413" s="651"/>
      <c r="J413" s="651"/>
      <c r="K413" s="651"/>
      <c r="L413" s="651"/>
      <c r="M413" s="651"/>
      <c r="N413" s="651"/>
      <c r="O413" s="8"/>
      <c r="P413" s="651"/>
      <c r="Q413" s="651"/>
      <c r="R413" s="651"/>
      <c r="S413" s="651"/>
      <c r="T413" s="651"/>
    </row>
    <row r="414" spans="1:20" ht="12" customHeight="1" x14ac:dyDescent="0.2">
      <c r="A414" s="651"/>
      <c r="B414" s="651"/>
      <c r="C414" s="651"/>
      <c r="D414" s="651"/>
      <c r="E414" s="651"/>
      <c r="F414" s="651"/>
      <c r="G414" s="651"/>
      <c r="H414" s="651"/>
      <c r="I414" s="651"/>
      <c r="J414" s="651"/>
      <c r="K414" s="651"/>
      <c r="L414" s="651"/>
      <c r="M414" s="651"/>
      <c r="N414" s="651"/>
      <c r="O414" s="8"/>
      <c r="P414" s="651"/>
      <c r="Q414" s="651"/>
      <c r="R414" s="651"/>
      <c r="S414" s="651"/>
      <c r="T414" s="651"/>
    </row>
    <row r="415" spans="1:20" ht="12" customHeight="1" x14ac:dyDescent="0.2">
      <c r="A415" s="651"/>
      <c r="B415" s="651"/>
      <c r="C415" s="651"/>
      <c r="D415" s="651"/>
      <c r="E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8"/>
      <c r="P415" s="651"/>
      <c r="Q415" s="651"/>
      <c r="R415" s="651"/>
      <c r="S415" s="651"/>
      <c r="T415" s="651"/>
    </row>
    <row r="416" spans="1:20" ht="12" customHeight="1" x14ac:dyDescent="0.2">
      <c r="A416" s="651"/>
      <c r="B416" s="651"/>
      <c r="C416" s="651"/>
      <c r="D416" s="651"/>
      <c r="E416" s="651"/>
      <c r="F416" s="651"/>
      <c r="G416" s="651"/>
      <c r="H416" s="651"/>
      <c r="I416" s="651"/>
      <c r="J416" s="651"/>
      <c r="K416" s="651"/>
      <c r="L416" s="651"/>
      <c r="M416" s="651"/>
      <c r="N416" s="651"/>
      <c r="O416" s="8"/>
      <c r="P416" s="651"/>
      <c r="Q416" s="651"/>
      <c r="R416" s="651"/>
      <c r="S416" s="651"/>
      <c r="T416" s="651"/>
    </row>
    <row r="417" spans="1:20" ht="12" customHeight="1" x14ac:dyDescent="0.2">
      <c r="A417" s="651"/>
      <c r="B417" s="651"/>
      <c r="C417" s="651"/>
      <c r="D417" s="651"/>
      <c r="E417" s="651"/>
      <c r="F417" s="651"/>
      <c r="G417" s="651"/>
      <c r="H417" s="651"/>
      <c r="I417" s="651"/>
      <c r="J417" s="651"/>
      <c r="K417" s="651"/>
      <c r="L417" s="651"/>
      <c r="M417" s="651"/>
      <c r="N417" s="651"/>
      <c r="O417" s="8"/>
      <c r="P417" s="651"/>
      <c r="Q417" s="651"/>
      <c r="R417" s="651"/>
      <c r="S417" s="651"/>
      <c r="T417" s="651"/>
    </row>
    <row r="418" spans="1:20" ht="12" customHeight="1" x14ac:dyDescent="0.2">
      <c r="A418" s="651"/>
      <c r="B418" s="651"/>
      <c r="C418" s="651"/>
      <c r="D418" s="651"/>
      <c r="E418" s="651"/>
      <c r="F418" s="651"/>
      <c r="G418" s="651"/>
      <c r="H418" s="651"/>
      <c r="I418" s="651"/>
      <c r="J418" s="651"/>
      <c r="K418" s="651"/>
      <c r="L418" s="651"/>
      <c r="M418" s="651"/>
      <c r="N418" s="651"/>
      <c r="O418" s="8"/>
      <c r="P418" s="651"/>
      <c r="Q418" s="651"/>
      <c r="R418" s="651"/>
      <c r="S418" s="651"/>
      <c r="T418" s="651"/>
    </row>
    <row r="419" spans="1:20" ht="12" customHeight="1" x14ac:dyDescent="0.2">
      <c r="A419" s="651"/>
      <c r="B419" s="651"/>
      <c r="C419" s="651"/>
      <c r="D419" s="651"/>
      <c r="E419" s="651"/>
      <c r="F419" s="651"/>
      <c r="G419" s="651"/>
      <c r="H419" s="651"/>
      <c r="I419" s="651"/>
      <c r="J419" s="651"/>
      <c r="K419" s="651"/>
      <c r="L419" s="651"/>
      <c r="M419" s="651"/>
      <c r="N419" s="651"/>
      <c r="O419" s="8"/>
      <c r="P419" s="651"/>
      <c r="Q419" s="651"/>
      <c r="R419" s="651"/>
      <c r="S419" s="651"/>
      <c r="T419" s="651"/>
    </row>
    <row r="420" spans="1:20" ht="12" customHeight="1" x14ac:dyDescent="0.2">
      <c r="A420" s="651"/>
      <c r="B420" s="651"/>
      <c r="C420" s="651"/>
      <c r="D420" s="651"/>
      <c r="E420" s="651"/>
      <c r="F420" s="651"/>
      <c r="G420" s="651"/>
      <c r="H420" s="651"/>
      <c r="I420" s="651"/>
      <c r="J420" s="651"/>
      <c r="K420" s="651"/>
      <c r="L420" s="651"/>
      <c r="M420" s="651"/>
      <c r="N420" s="651"/>
      <c r="O420" s="8"/>
      <c r="P420" s="651"/>
      <c r="Q420" s="651"/>
      <c r="R420" s="651"/>
      <c r="S420" s="651"/>
      <c r="T420" s="651"/>
    </row>
    <row r="421" spans="1:20" ht="12" customHeight="1" x14ac:dyDescent="0.2">
      <c r="A421" s="651"/>
      <c r="B421" s="651"/>
      <c r="C421" s="651"/>
      <c r="D421" s="651"/>
      <c r="E421" s="651"/>
      <c r="F421" s="651"/>
      <c r="G421" s="651"/>
      <c r="H421" s="651"/>
      <c r="I421" s="651"/>
      <c r="J421" s="651"/>
      <c r="K421" s="651"/>
      <c r="L421" s="651"/>
      <c r="M421" s="651"/>
      <c r="N421" s="651"/>
      <c r="O421" s="8"/>
      <c r="P421" s="651"/>
      <c r="Q421" s="651"/>
      <c r="R421" s="651"/>
      <c r="S421" s="651"/>
      <c r="T421" s="651"/>
    </row>
    <row r="422" spans="1:20" ht="12" customHeight="1" x14ac:dyDescent="0.2">
      <c r="A422" s="651"/>
      <c r="B422" s="651"/>
      <c r="C422" s="651"/>
      <c r="D422" s="651"/>
      <c r="E422" s="651"/>
      <c r="F422" s="651"/>
      <c r="G422" s="651"/>
      <c r="H422" s="651"/>
      <c r="I422" s="651"/>
      <c r="J422" s="651"/>
      <c r="K422" s="651"/>
      <c r="L422" s="651"/>
      <c r="M422" s="651"/>
      <c r="N422" s="651"/>
      <c r="O422" s="8"/>
      <c r="P422" s="651"/>
      <c r="Q422" s="651"/>
      <c r="R422" s="651"/>
      <c r="S422" s="651"/>
      <c r="T422" s="651"/>
    </row>
    <row r="423" spans="1:20" ht="12" customHeight="1" x14ac:dyDescent="0.2">
      <c r="A423" s="651"/>
      <c r="B423" s="651"/>
      <c r="C423" s="651"/>
      <c r="D423" s="651"/>
      <c r="E423" s="651"/>
      <c r="F423" s="651"/>
      <c r="G423" s="651"/>
      <c r="H423" s="651"/>
      <c r="I423" s="651"/>
      <c r="J423" s="651"/>
      <c r="K423" s="651"/>
      <c r="L423" s="651"/>
      <c r="M423" s="651"/>
      <c r="N423" s="651"/>
      <c r="O423" s="8"/>
      <c r="P423" s="651"/>
      <c r="Q423" s="651"/>
      <c r="R423" s="651"/>
      <c r="S423" s="651"/>
      <c r="T423" s="651"/>
    </row>
    <row r="424" spans="1:20" ht="12" customHeight="1" x14ac:dyDescent="0.2">
      <c r="A424" s="651"/>
      <c r="B424" s="651"/>
      <c r="C424" s="651"/>
      <c r="D424" s="651"/>
      <c r="E424" s="651"/>
      <c r="F424" s="651"/>
      <c r="G424" s="651"/>
      <c r="H424" s="651"/>
      <c r="I424" s="651"/>
      <c r="J424" s="651"/>
      <c r="K424" s="651"/>
      <c r="L424" s="651"/>
      <c r="M424" s="651"/>
      <c r="N424" s="651"/>
      <c r="O424" s="8"/>
      <c r="P424" s="651"/>
      <c r="Q424" s="651"/>
      <c r="R424" s="651"/>
      <c r="S424" s="651"/>
      <c r="T424" s="651"/>
    </row>
    <row r="425" spans="1:20" ht="12" customHeight="1" x14ac:dyDescent="0.2">
      <c r="A425" s="651"/>
      <c r="B425" s="651"/>
      <c r="C425" s="651"/>
      <c r="D425" s="651"/>
      <c r="E425" s="651"/>
      <c r="F425" s="651"/>
      <c r="G425" s="651"/>
      <c r="H425" s="651"/>
      <c r="I425" s="651"/>
      <c r="J425" s="651"/>
      <c r="K425" s="651"/>
      <c r="L425" s="651"/>
      <c r="M425" s="651"/>
      <c r="N425" s="651"/>
      <c r="O425" s="8"/>
      <c r="P425" s="651"/>
      <c r="Q425" s="651"/>
      <c r="R425" s="651"/>
      <c r="S425" s="651"/>
      <c r="T425" s="651"/>
    </row>
    <row r="426" spans="1:20" ht="12" customHeight="1" x14ac:dyDescent="0.2">
      <c r="A426" s="651"/>
      <c r="B426" s="651"/>
      <c r="C426" s="651"/>
      <c r="D426" s="651"/>
      <c r="E426" s="651"/>
      <c r="F426" s="651"/>
      <c r="G426" s="651"/>
      <c r="H426" s="651"/>
      <c r="I426" s="651"/>
      <c r="J426" s="651"/>
      <c r="K426" s="651"/>
      <c r="L426" s="651"/>
      <c r="M426" s="651"/>
      <c r="N426" s="651"/>
      <c r="O426" s="8"/>
      <c r="P426" s="651"/>
      <c r="Q426" s="651"/>
      <c r="R426" s="651"/>
      <c r="S426" s="651"/>
      <c r="T426" s="651"/>
    </row>
    <row r="427" spans="1:20" ht="12" customHeight="1" x14ac:dyDescent="0.2">
      <c r="A427" s="651"/>
      <c r="B427" s="651"/>
      <c r="C427" s="651"/>
      <c r="D427" s="651"/>
      <c r="E427" s="651"/>
      <c r="F427" s="651"/>
      <c r="G427" s="651"/>
      <c r="H427" s="651"/>
      <c r="I427" s="651"/>
      <c r="J427" s="651"/>
      <c r="K427" s="651"/>
      <c r="L427" s="651"/>
      <c r="M427" s="651"/>
      <c r="N427" s="651"/>
      <c r="O427" s="8"/>
      <c r="P427" s="651"/>
      <c r="Q427" s="651"/>
      <c r="R427" s="651"/>
      <c r="S427" s="651"/>
      <c r="T427" s="651"/>
    </row>
    <row r="428" spans="1:20" ht="12" customHeight="1" x14ac:dyDescent="0.2">
      <c r="A428" s="651"/>
      <c r="B428" s="651"/>
      <c r="C428" s="651"/>
      <c r="D428" s="651"/>
      <c r="E428" s="651"/>
      <c r="F428" s="651"/>
      <c r="G428" s="651"/>
      <c r="H428" s="651"/>
      <c r="I428" s="651"/>
      <c r="J428" s="651"/>
      <c r="K428" s="651"/>
      <c r="L428" s="651"/>
      <c r="M428" s="651"/>
      <c r="N428" s="651"/>
      <c r="O428" s="8"/>
      <c r="P428" s="651"/>
      <c r="Q428" s="651"/>
      <c r="R428" s="651"/>
      <c r="S428" s="651"/>
      <c r="T428" s="651"/>
    </row>
    <row r="429" spans="1:20" ht="12" customHeight="1" x14ac:dyDescent="0.2">
      <c r="A429" s="651"/>
      <c r="B429" s="651"/>
      <c r="C429" s="651"/>
      <c r="D429" s="651"/>
      <c r="E429" s="651"/>
      <c r="F429" s="651"/>
      <c r="G429" s="651"/>
      <c r="H429" s="651"/>
      <c r="I429" s="651"/>
      <c r="J429" s="651"/>
      <c r="K429" s="651"/>
      <c r="L429" s="651"/>
      <c r="M429" s="651"/>
      <c r="N429" s="651"/>
      <c r="O429" s="8"/>
      <c r="P429" s="651"/>
      <c r="Q429" s="651"/>
      <c r="R429" s="651"/>
      <c r="S429" s="651"/>
      <c r="T429" s="651"/>
    </row>
    <row r="430" spans="1:20" ht="12" customHeight="1" x14ac:dyDescent="0.2">
      <c r="A430" s="651"/>
      <c r="B430" s="651"/>
      <c r="C430" s="651"/>
      <c r="D430" s="651"/>
      <c r="E430" s="651"/>
      <c r="F430" s="651"/>
      <c r="G430" s="651"/>
      <c r="H430" s="651"/>
      <c r="I430" s="651"/>
      <c r="J430" s="651"/>
      <c r="K430" s="651"/>
      <c r="L430" s="651"/>
      <c r="M430" s="651"/>
      <c r="N430" s="651"/>
      <c r="O430" s="8"/>
      <c r="P430" s="651"/>
      <c r="Q430" s="651"/>
      <c r="R430" s="651"/>
      <c r="S430" s="651"/>
      <c r="T430" s="651"/>
    </row>
    <row r="431" spans="1:20" ht="12" customHeight="1" x14ac:dyDescent="0.2">
      <c r="A431" s="651"/>
      <c r="B431" s="651"/>
      <c r="C431" s="651"/>
      <c r="D431" s="651"/>
      <c r="E431" s="651"/>
      <c r="F431" s="651"/>
      <c r="G431" s="651"/>
      <c r="H431" s="651"/>
      <c r="I431" s="651"/>
      <c r="J431" s="651"/>
      <c r="K431" s="651"/>
      <c r="L431" s="651"/>
      <c r="M431" s="651"/>
      <c r="N431" s="651"/>
      <c r="O431" s="8"/>
      <c r="P431" s="651"/>
      <c r="Q431" s="651"/>
      <c r="R431" s="651"/>
      <c r="S431" s="651"/>
      <c r="T431" s="651"/>
    </row>
    <row r="432" spans="1:20" ht="12" customHeight="1" x14ac:dyDescent="0.2">
      <c r="A432" s="651"/>
      <c r="B432" s="651"/>
      <c r="C432" s="651"/>
      <c r="D432" s="651"/>
      <c r="E432" s="651"/>
      <c r="F432" s="651"/>
      <c r="G432" s="651"/>
      <c r="H432" s="651"/>
      <c r="I432" s="651"/>
      <c r="J432" s="651"/>
      <c r="K432" s="651"/>
      <c r="L432" s="651"/>
      <c r="M432" s="651"/>
      <c r="N432" s="651"/>
      <c r="O432" s="8"/>
      <c r="P432" s="651"/>
      <c r="Q432" s="651"/>
      <c r="R432" s="651"/>
      <c r="S432" s="651"/>
      <c r="T432" s="651"/>
    </row>
    <row r="433" spans="1:20" ht="12" customHeight="1" x14ac:dyDescent="0.2">
      <c r="A433" s="651"/>
      <c r="B433" s="651"/>
      <c r="C433" s="651"/>
      <c r="D433" s="651"/>
      <c r="E433" s="651"/>
      <c r="F433" s="651"/>
      <c r="G433" s="651"/>
      <c r="H433" s="651"/>
      <c r="I433" s="651"/>
      <c r="J433" s="651"/>
      <c r="K433" s="651"/>
      <c r="L433" s="651"/>
      <c r="M433" s="651"/>
      <c r="N433" s="651"/>
      <c r="O433" s="8"/>
      <c r="P433" s="651"/>
      <c r="Q433" s="651"/>
      <c r="R433" s="651"/>
      <c r="S433" s="651"/>
      <c r="T433" s="651"/>
    </row>
    <row r="434" spans="1:20" ht="12" customHeight="1" x14ac:dyDescent="0.2">
      <c r="A434" s="651"/>
      <c r="B434" s="651"/>
      <c r="C434" s="651"/>
      <c r="D434" s="651"/>
      <c r="E434" s="651"/>
      <c r="F434" s="651"/>
      <c r="G434" s="651"/>
      <c r="H434" s="651"/>
      <c r="I434" s="651"/>
      <c r="J434" s="651"/>
      <c r="K434" s="651"/>
      <c r="L434" s="651"/>
      <c r="M434" s="651"/>
      <c r="N434" s="651"/>
      <c r="O434" s="8"/>
      <c r="P434" s="651"/>
      <c r="Q434" s="651"/>
      <c r="R434" s="651"/>
      <c r="S434" s="651"/>
      <c r="T434" s="651"/>
    </row>
    <row r="435" spans="1:20" ht="12" customHeight="1" x14ac:dyDescent="0.2">
      <c r="A435" s="651"/>
      <c r="B435" s="651"/>
      <c r="C435" s="651"/>
      <c r="D435" s="651"/>
      <c r="E435" s="651"/>
      <c r="F435" s="651"/>
      <c r="G435" s="651"/>
      <c r="H435" s="651"/>
      <c r="I435" s="651"/>
      <c r="J435" s="651"/>
      <c r="K435" s="651"/>
      <c r="L435" s="651"/>
      <c r="M435" s="651"/>
      <c r="N435" s="651"/>
      <c r="O435" s="8"/>
      <c r="P435" s="651"/>
      <c r="Q435" s="651"/>
      <c r="R435" s="651"/>
      <c r="S435" s="651"/>
      <c r="T435" s="651"/>
    </row>
    <row r="436" spans="1:20" ht="12" customHeight="1" x14ac:dyDescent="0.2">
      <c r="A436" s="651"/>
      <c r="B436" s="651"/>
      <c r="C436" s="651"/>
      <c r="D436" s="651"/>
      <c r="E436" s="651"/>
      <c r="F436" s="651"/>
      <c r="G436" s="651"/>
      <c r="H436" s="651"/>
      <c r="I436" s="651"/>
      <c r="J436" s="651"/>
      <c r="K436" s="651"/>
      <c r="L436" s="651"/>
      <c r="M436" s="651"/>
      <c r="N436" s="651"/>
      <c r="O436" s="8"/>
      <c r="P436" s="651"/>
      <c r="Q436" s="651"/>
      <c r="R436" s="651"/>
      <c r="S436" s="651"/>
      <c r="T436" s="651"/>
    </row>
    <row r="437" spans="1:20" ht="12" customHeight="1" x14ac:dyDescent="0.2">
      <c r="A437" s="651"/>
      <c r="B437" s="651"/>
      <c r="C437" s="651"/>
      <c r="D437" s="651"/>
      <c r="E437" s="651"/>
      <c r="F437" s="651"/>
      <c r="G437" s="651"/>
      <c r="H437" s="651"/>
      <c r="I437" s="651"/>
      <c r="J437" s="651"/>
      <c r="K437" s="651"/>
      <c r="L437" s="651"/>
      <c r="M437" s="651"/>
      <c r="N437" s="651"/>
      <c r="O437" s="8"/>
      <c r="P437" s="651"/>
      <c r="Q437" s="651"/>
      <c r="R437" s="651"/>
      <c r="S437" s="651"/>
      <c r="T437" s="651"/>
    </row>
    <row r="438" spans="1:20" ht="12" customHeight="1" x14ac:dyDescent="0.2">
      <c r="A438" s="651"/>
      <c r="B438" s="651"/>
      <c r="C438" s="651"/>
      <c r="D438" s="651"/>
      <c r="E438" s="651"/>
      <c r="F438" s="651"/>
      <c r="G438" s="651"/>
      <c r="H438" s="651"/>
      <c r="I438" s="651"/>
      <c r="J438" s="651"/>
      <c r="K438" s="651"/>
      <c r="L438" s="651"/>
      <c r="M438" s="651"/>
      <c r="N438" s="651"/>
      <c r="O438" s="8"/>
      <c r="P438" s="651"/>
      <c r="Q438" s="651"/>
      <c r="R438" s="651"/>
      <c r="S438" s="651"/>
      <c r="T438" s="651"/>
    </row>
    <row r="439" spans="1:20" ht="12" customHeight="1" x14ac:dyDescent="0.2">
      <c r="A439" s="651"/>
      <c r="B439" s="651"/>
      <c r="C439" s="651"/>
      <c r="D439" s="651"/>
      <c r="E439" s="651"/>
      <c r="F439" s="651"/>
      <c r="G439" s="651"/>
      <c r="H439" s="651"/>
      <c r="I439" s="651"/>
      <c r="J439" s="651"/>
      <c r="K439" s="651"/>
      <c r="L439" s="651"/>
      <c r="M439" s="651"/>
      <c r="N439" s="651"/>
      <c r="O439" s="8"/>
      <c r="P439" s="651"/>
      <c r="Q439" s="651"/>
      <c r="R439" s="651"/>
      <c r="S439" s="651"/>
      <c r="T439" s="651"/>
    </row>
    <row r="440" spans="1:20" ht="12" customHeight="1" x14ac:dyDescent="0.2">
      <c r="A440" s="651"/>
      <c r="B440" s="651"/>
      <c r="C440" s="651"/>
      <c r="D440" s="651"/>
      <c r="E440" s="651"/>
      <c r="F440" s="651"/>
      <c r="G440" s="651"/>
      <c r="H440" s="651"/>
      <c r="I440" s="651"/>
      <c r="J440" s="651"/>
      <c r="K440" s="651"/>
      <c r="L440" s="651"/>
      <c r="M440" s="651"/>
      <c r="N440" s="651"/>
      <c r="O440" s="8"/>
      <c r="P440" s="651"/>
      <c r="Q440" s="651"/>
      <c r="R440" s="651"/>
      <c r="S440" s="651"/>
      <c r="T440" s="651"/>
    </row>
    <row r="441" spans="1:20" ht="12" customHeight="1" x14ac:dyDescent="0.2">
      <c r="A441" s="651"/>
      <c r="B441" s="651"/>
      <c r="C441" s="651"/>
      <c r="D441" s="651"/>
      <c r="E441" s="651"/>
      <c r="F441" s="651"/>
      <c r="G441" s="651"/>
      <c r="H441" s="651"/>
      <c r="I441" s="651"/>
      <c r="J441" s="651"/>
      <c r="K441" s="651"/>
      <c r="L441" s="651"/>
      <c r="M441" s="651"/>
      <c r="N441" s="651"/>
      <c r="O441" s="8"/>
      <c r="P441" s="651"/>
      <c r="Q441" s="651"/>
      <c r="R441" s="651"/>
      <c r="S441" s="651"/>
      <c r="T441" s="651"/>
    </row>
    <row r="442" spans="1:20" ht="12" customHeight="1" x14ac:dyDescent="0.2">
      <c r="A442" s="651"/>
      <c r="B442" s="651"/>
      <c r="C442" s="651"/>
      <c r="D442" s="651"/>
      <c r="E442" s="651"/>
      <c r="F442" s="651"/>
      <c r="G442" s="651"/>
      <c r="H442" s="651"/>
      <c r="I442" s="651"/>
      <c r="J442" s="651"/>
      <c r="K442" s="651"/>
      <c r="L442" s="651"/>
      <c r="M442" s="651"/>
      <c r="N442" s="651"/>
      <c r="O442" s="8"/>
      <c r="P442" s="651"/>
      <c r="Q442" s="651"/>
      <c r="R442" s="651"/>
      <c r="S442" s="651"/>
      <c r="T442" s="651"/>
    </row>
    <row r="443" spans="1:20" ht="12" customHeight="1" x14ac:dyDescent="0.2">
      <c r="A443" s="651"/>
      <c r="B443" s="651"/>
      <c r="C443" s="651"/>
      <c r="D443" s="651"/>
      <c r="E443" s="651"/>
      <c r="F443" s="651"/>
      <c r="G443" s="651"/>
      <c r="H443" s="651"/>
      <c r="I443" s="651"/>
      <c r="J443" s="651"/>
      <c r="K443" s="651"/>
      <c r="L443" s="651"/>
      <c r="M443" s="651"/>
      <c r="N443" s="651"/>
      <c r="O443" s="8"/>
      <c r="P443" s="651"/>
      <c r="Q443" s="651"/>
      <c r="R443" s="651"/>
      <c r="S443" s="651"/>
      <c r="T443" s="651"/>
    </row>
    <row r="444" spans="1:20" ht="12" customHeight="1" x14ac:dyDescent="0.2">
      <c r="A444" s="651"/>
      <c r="B444" s="651"/>
      <c r="C444" s="651"/>
      <c r="D444" s="651"/>
      <c r="E444" s="651"/>
      <c r="F444" s="651"/>
      <c r="G444" s="651"/>
      <c r="H444" s="651"/>
      <c r="I444" s="651"/>
      <c r="J444" s="651"/>
      <c r="K444" s="651"/>
      <c r="L444" s="651"/>
      <c r="M444" s="651"/>
      <c r="N444" s="651"/>
      <c r="O444" s="8"/>
      <c r="P444" s="651"/>
      <c r="Q444" s="651"/>
      <c r="R444" s="651"/>
      <c r="S444" s="651"/>
      <c r="T444" s="651"/>
    </row>
    <row r="445" spans="1:20" ht="12" customHeight="1" x14ac:dyDescent="0.2">
      <c r="A445" s="651"/>
      <c r="B445" s="651"/>
      <c r="C445" s="651"/>
      <c r="D445" s="651"/>
      <c r="E445" s="651"/>
      <c r="F445" s="651"/>
      <c r="G445" s="651"/>
      <c r="H445" s="651"/>
      <c r="I445" s="651"/>
      <c r="J445" s="651"/>
      <c r="K445" s="651"/>
      <c r="L445" s="651"/>
      <c r="M445" s="651"/>
      <c r="N445" s="651"/>
      <c r="O445" s="8"/>
      <c r="P445" s="651"/>
      <c r="Q445" s="651"/>
      <c r="R445" s="651"/>
      <c r="S445" s="651"/>
      <c r="T445" s="651"/>
    </row>
    <row r="446" spans="1:20" ht="12" customHeight="1" x14ac:dyDescent="0.2">
      <c r="A446" s="651"/>
      <c r="B446" s="651"/>
      <c r="C446" s="651"/>
      <c r="D446" s="651"/>
      <c r="E446" s="651"/>
      <c r="F446" s="651"/>
      <c r="G446" s="651"/>
      <c r="H446" s="651"/>
      <c r="I446" s="651"/>
      <c r="J446" s="651"/>
      <c r="K446" s="651"/>
      <c r="L446" s="651"/>
      <c r="M446" s="651"/>
      <c r="N446" s="651"/>
      <c r="O446" s="8"/>
      <c r="P446" s="651"/>
      <c r="Q446" s="651"/>
      <c r="R446" s="651"/>
      <c r="S446" s="651"/>
      <c r="T446" s="651"/>
    </row>
    <row r="447" spans="1:20" ht="12" customHeight="1" x14ac:dyDescent="0.2">
      <c r="A447" s="651"/>
      <c r="B447" s="651"/>
      <c r="C447" s="651"/>
      <c r="D447" s="651"/>
      <c r="E447" s="651"/>
      <c r="F447" s="651"/>
      <c r="G447" s="651"/>
      <c r="H447" s="651"/>
      <c r="I447" s="651"/>
      <c r="J447" s="651"/>
      <c r="K447" s="651"/>
      <c r="L447" s="651"/>
      <c r="M447" s="651"/>
      <c r="N447" s="651"/>
      <c r="O447" s="8"/>
      <c r="P447" s="651"/>
      <c r="Q447" s="651"/>
      <c r="R447" s="651"/>
      <c r="S447" s="651"/>
      <c r="T447" s="651"/>
    </row>
    <row r="448" spans="1:20" ht="12" customHeight="1" x14ac:dyDescent="0.2">
      <c r="A448" s="651"/>
      <c r="B448" s="651"/>
      <c r="C448" s="651"/>
      <c r="D448" s="651"/>
      <c r="E448" s="651"/>
      <c r="F448" s="651"/>
      <c r="G448" s="651"/>
      <c r="H448" s="651"/>
      <c r="I448" s="651"/>
      <c r="J448" s="651"/>
      <c r="K448" s="651"/>
      <c r="L448" s="651"/>
      <c r="M448" s="651"/>
      <c r="N448" s="651"/>
      <c r="O448" s="8"/>
      <c r="P448" s="651"/>
      <c r="Q448" s="651"/>
      <c r="R448" s="651"/>
      <c r="S448" s="651"/>
      <c r="T448" s="651"/>
    </row>
    <row r="449" spans="1:20" ht="12" customHeight="1" x14ac:dyDescent="0.2">
      <c r="A449" s="651"/>
      <c r="B449" s="651"/>
      <c r="C449" s="651"/>
      <c r="D449" s="651"/>
      <c r="E449" s="651"/>
      <c r="F449" s="651"/>
      <c r="G449" s="651"/>
      <c r="H449" s="651"/>
      <c r="I449" s="651"/>
      <c r="J449" s="651"/>
      <c r="K449" s="651"/>
      <c r="L449" s="651"/>
      <c r="M449" s="651"/>
      <c r="N449" s="651"/>
      <c r="O449" s="8"/>
      <c r="P449" s="651"/>
      <c r="Q449" s="651"/>
      <c r="R449" s="651"/>
      <c r="S449" s="651"/>
      <c r="T449" s="651"/>
    </row>
    <row r="450" spans="1:20" ht="12" customHeight="1" x14ac:dyDescent="0.2">
      <c r="A450" s="651"/>
      <c r="B450" s="651"/>
      <c r="C450" s="651"/>
      <c r="D450" s="651"/>
      <c r="E450" s="651"/>
      <c r="F450" s="651"/>
      <c r="G450" s="651"/>
      <c r="H450" s="651"/>
      <c r="I450" s="651"/>
      <c r="J450" s="651"/>
      <c r="K450" s="651"/>
      <c r="L450" s="651"/>
      <c r="M450" s="651"/>
      <c r="N450" s="651"/>
      <c r="O450" s="8"/>
      <c r="P450" s="651"/>
      <c r="Q450" s="651"/>
      <c r="R450" s="651"/>
      <c r="S450" s="651"/>
      <c r="T450" s="651"/>
    </row>
    <row r="451" spans="1:20" ht="12" customHeight="1" x14ac:dyDescent="0.2">
      <c r="A451" s="651"/>
      <c r="B451" s="651"/>
      <c r="C451" s="651"/>
      <c r="D451" s="651"/>
      <c r="E451" s="651"/>
      <c r="F451" s="651"/>
      <c r="G451" s="651"/>
      <c r="H451" s="651"/>
      <c r="I451" s="651"/>
      <c r="J451" s="651"/>
      <c r="K451" s="651"/>
      <c r="L451" s="651"/>
      <c r="M451" s="651"/>
      <c r="N451" s="651"/>
      <c r="O451" s="8"/>
      <c r="P451" s="651"/>
      <c r="Q451" s="651"/>
      <c r="R451" s="651"/>
      <c r="S451" s="651"/>
      <c r="T451" s="651"/>
    </row>
    <row r="452" spans="1:20" ht="12" customHeight="1" x14ac:dyDescent="0.2">
      <c r="A452" s="651"/>
      <c r="B452" s="651"/>
      <c r="C452" s="651"/>
      <c r="D452" s="651"/>
      <c r="E452" s="651"/>
      <c r="F452" s="651"/>
      <c r="G452" s="651"/>
      <c r="H452" s="651"/>
      <c r="I452" s="651"/>
      <c r="J452" s="651"/>
      <c r="K452" s="651"/>
      <c r="L452" s="651"/>
      <c r="M452" s="651"/>
      <c r="N452" s="651"/>
      <c r="O452" s="8"/>
      <c r="P452" s="651"/>
      <c r="Q452" s="651"/>
      <c r="R452" s="651"/>
      <c r="S452" s="651"/>
      <c r="T452" s="651"/>
    </row>
    <row r="453" spans="1:20" ht="12" customHeight="1" x14ac:dyDescent="0.2">
      <c r="A453" s="651"/>
      <c r="B453" s="651"/>
      <c r="C453" s="651"/>
      <c r="D453" s="651"/>
      <c r="E453" s="651"/>
      <c r="F453" s="651"/>
      <c r="G453" s="651"/>
      <c r="H453" s="651"/>
      <c r="I453" s="651"/>
      <c r="J453" s="651"/>
      <c r="K453" s="651"/>
      <c r="L453" s="651"/>
      <c r="M453" s="651"/>
      <c r="N453" s="651"/>
      <c r="O453" s="8"/>
      <c r="P453" s="651"/>
      <c r="Q453" s="651"/>
      <c r="R453" s="651"/>
      <c r="S453" s="651"/>
      <c r="T453" s="651"/>
    </row>
    <row r="454" spans="1:20" ht="12" customHeight="1" x14ac:dyDescent="0.2">
      <c r="A454" s="651"/>
      <c r="B454" s="651"/>
      <c r="C454" s="651"/>
      <c r="D454" s="651"/>
      <c r="E454" s="651"/>
      <c r="F454" s="651"/>
      <c r="G454" s="651"/>
      <c r="H454" s="651"/>
      <c r="I454" s="651"/>
      <c r="J454" s="651"/>
      <c r="K454" s="651"/>
      <c r="L454" s="651"/>
      <c r="M454" s="651"/>
      <c r="N454" s="651"/>
      <c r="O454" s="8"/>
      <c r="P454" s="651"/>
      <c r="Q454" s="651"/>
      <c r="R454" s="651"/>
      <c r="S454" s="651"/>
      <c r="T454" s="651"/>
    </row>
    <row r="455" spans="1:20" ht="12" customHeight="1" x14ac:dyDescent="0.2">
      <c r="A455" s="651"/>
      <c r="B455" s="651"/>
      <c r="C455" s="651"/>
      <c r="D455" s="651"/>
      <c r="E455" s="651"/>
      <c r="F455" s="651"/>
      <c r="G455" s="651"/>
      <c r="H455" s="651"/>
      <c r="I455" s="651"/>
      <c r="J455" s="651"/>
      <c r="K455" s="651"/>
      <c r="L455" s="651"/>
      <c r="M455" s="651"/>
      <c r="N455" s="651"/>
      <c r="O455" s="8"/>
      <c r="P455" s="651"/>
      <c r="Q455" s="651"/>
      <c r="R455" s="651"/>
      <c r="S455" s="651"/>
      <c r="T455" s="651"/>
    </row>
    <row r="456" spans="1:20" ht="12" customHeight="1" x14ac:dyDescent="0.2">
      <c r="A456" s="651"/>
      <c r="B456" s="651"/>
      <c r="C456" s="651"/>
      <c r="D456" s="651"/>
      <c r="E456" s="651"/>
      <c r="F456" s="651"/>
      <c r="G456" s="651"/>
      <c r="H456" s="651"/>
      <c r="I456" s="651"/>
      <c r="J456" s="651"/>
      <c r="K456" s="651"/>
      <c r="L456" s="651"/>
      <c r="M456" s="651"/>
      <c r="N456" s="651"/>
      <c r="O456" s="8"/>
      <c r="P456" s="651"/>
      <c r="Q456" s="651"/>
      <c r="R456" s="651"/>
      <c r="S456" s="651"/>
      <c r="T456" s="651"/>
    </row>
    <row r="457" spans="1:20" ht="12" customHeight="1" x14ac:dyDescent="0.2">
      <c r="A457" s="651"/>
      <c r="B457" s="651"/>
      <c r="C457" s="651"/>
      <c r="D457" s="651"/>
      <c r="E457" s="651"/>
      <c r="F457" s="651"/>
      <c r="G457" s="651"/>
      <c r="H457" s="651"/>
      <c r="I457" s="651"/>
      <c r="J457" s="651"/>
      <c r="K457" s="651"/>
      <c r="L457" s="651"/>
      <c r="M457" s="651"/>
      <c r="N457" s="651"/>
      <c r="O457" s="8"/>
      <c r="P457" s="651"/>
      <c r="Q457" s="651"/>
      <c r="R457" s="651"/>
      <c r="S457" s="651"/>
      <c r="T457" s="651"/>
    </row>
    <row r="458" spans="1:20" ht="12" customHeight="1" x14ac:dyDescent="0.2">
      <c r="A458" s="651"/>
      <c r="B458" s="651"/>
      <c r="C458" s="651"/>
      <c r="D458" s="651"/>
      <c r="E458" s="651"/>
      <c r="F458" s="651"/>
      <c r="G458" s="651"/>
      <c r="H458" s="651"/>
      <c r="I458" s="651"/>
      <c r="J458" s="651"/>
      <c r="K458" s="651"/>
      <c r="L458" s="651"/>
      <c r="M458" s="651"/>
      <c r="N458" s="651"/>
      <c r="O458" s="8"/>
      <c r="P458" s="651"/>
      <c r="Q458" s="651"/>
      <c r="R458" s="651"/>
      <c r="S458" s="651"/>
      <c r="T458" s="651"/>
    </row>
    <row r="459" spans="1:20" ht="12" customHeight="1" x14ac:dyDescent="0.2">
      <c r="A459" s="651"/>
      <c r="B459" s="651"/>
      <c r="C459" s="651"/>
      <c r="D459" s="651"/>
      <c r="E459" s="651"/>
      <c r="F459" s="651"/>
      <c r="G459" s="651"/>
      <c r="H459" s="651"/>
      <c r="I459" s="651"/>
      <c r="J459" s="651"/>
      <c r="K459" s="651"/>
      <c r="L459" s="651"/>
      <c r="M459" s="651"/>
      <c r="N459" s="651"/>
      <c r="O459" s="8"/>
      <c r="P459" s="651"/>
      <c r="Q459" s="651"/>
      <c r="R459" s="651"/>
      <c r="S459" s="651"/>
      <c r="T459" s="651"/>
    </row>
    <row r="460" spans="1:20" ht="12" customHeight="1" x14ac:dyDescent="0.2">
      <c r="A460" s="651"/>
      <c r="B460" s="651"/>
      <c r="C460" s="651"/>
      <c r="D460" s="651"/>
      <c r="E460" s="651"/>
      <c r="F460" s="651"/>
      <c r="G460" s="651"/>
      <c r="H460" s="651"/>
      <c r="I460" s="651"/>
      <c r="J460" s="651"/>
      <c r="K460" s="651"/>
      <c r="L460" s="651"/>
      <c r="M460" s="651"/>
      <c r="N460" s="651"/>
      <c r="O460" s="8"/>
      <c r="P460" s="651"/>
      <c r="Q460" s="651"/>
      <c r="R460" s="651"/>
      <c r="S460" s="651"/>
      <c r="T460" s="651"/>
    </row>
    <row r="461" spans="1:20" ht="12" customHeight="1" x14ac:dyDescent="0.2">
      <c r="A461" s="651"/>
      <c r="B461" s="651"/>
      <c r="C461" s="651"/>
      <c r="D461" s="651"/>
      <c r="E461" s="651"/>
      <c r="F461" s="651"/>
      <c r="G461" s="651"/>
      <c r="H461" s="651"/>
      <c r="I461" s="651"/>
      <c r="J461" s="651"/>
      <c r="K461" s="651"/>
      <c r="L461" s="651"/>
      <c r="M461" s="651"/>
      <c r="N461" s="651"/>
      <c r="O461" s="8"/>
      <c r="P461" s="651"/>
      <c r="Q461" s="651"/>
      <c r="R461" s="651"/>
      <c r="S461" s="651"/>
      <c r="T461" s="651"/>
    </row>
    <row r="462" spans="1:20" ht="12" customHeight="1" x14ac:dyDescent="0.2">
      <c r="A462" s="651"/>
      <c r="B462" s="651"/>
      <c r="C462" s="651"/>
      <c r="D462" s="651"/>
      <c r="E462" s="651"/>
      <c r="F462" s="651"/>
      <c r="G462" s="651"/>
      <c r="H462" s="651"/>
      <c r="I462" s="651"/>
      <c r="J462" s="651"/>
      <c r="K462" s="651"/>
      <c r="L462" s="651"/>
      <c r="M462" s="651"/>
      <c r="N462" s="651"/>
      <c r="O462" s="8"/>
      <c r="P462" s="651"/>
      <c r="Q462" s="651"/>
      <c r="R462" s="651"/>
      <c r="S462" s="651"/>
      <c r="T462" s="651"/>
    </row>
    <row r="463" spans="1:20" ht="12" customHeight="1" x14ac:dyDescent="0.2">
      <c r="A463" s="651"/>
      <c r="B463" s="651"/>
      <c r="C463" s="651"/>
      <c r="D463" s="651"/>
      <c r="E463" s="651"/>
      <c r="F463" s="651"/>
      <c r="G463" s="651"/>
      <c r="H463" s="651"/>
      <c r="I463" s="651"/>
      <c r="J463" s="651"/>
      <c r="K463" s="651"/>
      <c r="L463" s="651"/>
      <c r="M463" s="651"/>
      <c r="N463" s="651"/>
      <c r="O463" s="8"/>
      <c r="P463" s="651"/>
      <c r="Q463" s="651"/>
      <c r="R463" s="651"/>
      <c r="S463" s="651"/>
      <c r="T463" s="651"/>
    </row>
    <row r="464" spans="1:20" ht="12" customHeight="1" x14ac:dyDescent="0.2">
      <c r="A464" s="651"/>
      <c r="B464" s="651"/>
      <c r="C464" s="651"/>
      <c r="D464" s="651"/>
      <c r="E464" s="651"/>
      <c r="F464" s="651"/>
      <c r="G464" s="651"/>
      <c r="H464" s="651"/>
      <c r="I464" s="651"/>
      <c r="J464" s="651"/>
      <c r="K464" s="651"/>
      <c r="L464" s="651"/>
      <c r="M464" s="651"/>
      <c r="N464" s="651"/>
      <c r="O464" s="8"/>
      <c r="P464" s="651"/>
      <c r="Q464" s="651"/>
      <c r="R464" s="651"/>
      <c r="S464" s="651"/>
      <c r="T464" s="651"/>
    </row>
    <row r="465" spans="1:20" ht="12" customHeight="1" x14ac:dyDescent="0.2">
      <c r="A465" s="651"/>
      <c r="B465" s="651"/>
      <c r="C465" s="651"/>
      <c r="D465" s="651"/>
      <c r="E465" s="651"/>
      <c r="F465" s="651"/>
      <c r="G465" s="651"/>
      <c r="H465" s="651"/>
      <c r="I465" s="651"/>
      <c r="J465" s="651"/>
      <c r="K465" s="651"/>
      <c r="L465" s="651"/>
      <c r="M465" s="651"/>
      <c r="N465" s="651"/>
      <c r="O465" s="8"/>
      <c r="P465" s="651"/>
      <c r="Q465" s="651"/>
      <c r="R465" s="651"/>
      <c r="S465" s="651"/>
      <c r="T465" s="651"/>
    </row>
    <row r="466" spans="1:20" ht="12" customHeight="1" x14ac:dyDescent="0.2">
      <c r="A466" s="651"/>
      <c r="B466" s="651"/>
      <c r="C466" s="651"/>
      <c r="D466" s="651"/>
      <c r="E466" s="651"/>
      <c r="F466" s="651"/>
      <c r="G466" s="651"/>
      <c r="H466" s="651"/>
      <c r="I466" s="651"/>
      <c r="J466" s="651"/>
      <c r="K466" s="651"/>
      <c r="L466" s="651"/>
      <c r="M466" s="651"/>
      <c r="N466" s="651"/>
      <c r="O466" s="8"/>
      <c r="P466" s="651"/>
      <c r="Q466" s="651"/>
      <c r="R466" s="651"/>
      <c r="S466" s="651"/>
      <c r="T466" s="651"/>
    </row>
    <row r="467" spans="1:20" ht="12" customHeight="1" x14ac:dyDescent="0.2">
      <c r="A467" s="651"/>
      <c r="B467" s="651"/>
      <c r="C467" s="651"/>
      <c r="D467" s="651"/>
      <c r="E467" s="651"/>
      <c r="F467" s="651"/>
      <c r="G467" s="651"/>
      <c r="H467" s="651"/>
      <c r="I467" s="651"/>
      <c r="J467" s="651"/>
      <c r="K467" s="651"/>
      <c r="L467" s="651"/>
      <c r="M467" s="651"/>
      <c r="N467" s="651"/>
      <c r="O467" s="8"/>
      <c r="P467" s="651"/>
      <c r="Q467" s="651"/>
      <c r="R467" s="651"/>
      <c r="S467" s="651"/>
      <c r="T467" s="651"/>
    </row>
    <row r="468" spans="1:20" ht="12" customHeight="1" x14ac:dyDescent="0.2">
      <c r="A468" s="651"/>
      <c r="B468" s="651"/>
      <c r="C468" s="651"/>
      <c r="D468" s="651"/>
      <c r="E468" s="651"/>
      <c r="F468" s="651"/>
      <c r="G468" s="651"/>
      <c r="H468" s="651"/>
      <c r="I468" s="651"/>
      <c r="J468" s="651"/>
      <c r="K468" s="651"/>
      <c r="L468" s="651"/>
      <c r="M468" s="651"/>
      <c r="N468" s="651"/>
      <c r="O468" s="8"/>
      <c r="P468" s="651"/>
      <c r="Q468" s="651"/>
      <c r="R468" s="651"/>
      <c r="S468" s="651"/>
      <c r="T468" s="651"/>
    </row>
    <row r="469" spans="1:20" ht="12" customHeight="1" x14ac:dyDescent="0.2">
      <c r="A469" s="651"/>
      <c r="B469" s="651"/>
      <c r="C469" s="651"/>
      <c r="D469" s="651"/>
      <c r="E469" s="651"/>
      <c r="F469" s="651"/>
      <c r="G469" s="651"/>
      <c r="H469" s="651"/>
      <c r="I469" s="651"/>
      <c r="J469" s="651"/>
      <c r="K469" s="651"/>
      <c r="L469" s="651"/>
      <c r="M469" s="651"/>
      <c r="N469" s="651"/>
      <c r="O469" s="8"/>
      <c r="P469" s="651"/>
      <c r="Q469" s="651"/>
      <c r="R469" s="651"/>
      <c r="S469" s="651"/>
      <c r="T469" s="651"/>
    </row>
    <row r="470" spans="1:20" ht="12" customHeight="1" x14ac:dyDescent="0.2">
      <c r="A470" s="651"/>
      <c r="B470" s="651"/>
      <c r="C470" s="651"/>
      <c r="D470" s="651"/>
      <c r="E470" s="651"/>
      <c r="F470" s="651"/>
      <c r="G470" s="651"/>
      <c r="H470" s="651"/>
      <c r="I470" s="651"/>
      <c r="J470" s="651"/>
      <c r="K470" s="651"/>
      <c r="L470" s="651"/>
      <c r="M470" s="651"/>
      <c r="N470" s="651"/>
      <c r="O470" s="8"/>
      <c r="P470" s="651"/>
      <c r="Q470" s="651"/>
      <c r="R470" s="651"/>
      <c r="S470" s="651"/>
      <c r="T470" s="651"/>
    </row>
    <row r="471" spans="1:20" ht="12" customHeight="1" x14ac:dyDescent="0.2">
      <c r="A471" s="651"/>
      <c r="B471" s="651"/>
      <c r="C471" s="651"/>
      <c r="D471" s="651"/>
      <c r="E471" s="651"/>
      <c r="F471" s="651"/>
      <c r="G471" s="651"/>
      <c r="H471" s="651"/>
      <c r="I471" s="651"/>
      <c r="J471" s="651"/>
      <c r="K471" s="651"/>
      <c r="L471" s="651"/>
      <c r="M471" s="651"/>
      <c r="N471" s="651"/>
      <c r="O471" s="8"/>
      <c r="P471" s="651"/>
      <c r="Q471" s="651"/>
      <c r="R471" s="651"/>
      <c r="S471" s="651"/>
      <c r="T471" s="651"/>
    </row>
    <row r="472" spans="1:20" ht="12" customHeight="1" x14ac:dyDescent="0.2">
      <c r="A472" s="651"/>
      <c r="B472" s="651"/>
      <c r="C472" s="651"/>
      <c r="D472" s="651"/>
      <c r="E472" s="651"/>
      <c r="F472" s="651"/>
      <c r="G472" s="651"/>
      <c r="H472" s="651"/>
      <c r="I472" s="651"/>
      <c r="J472" s="651"/>
      <c r="K472" s="651"/>
      <c r="L472" s="651"/>
      <c r="M472" s="651"/>
      <c r="N472" s="651"/>
      <c r="O472" s="8"/>
      <c r="P472" s="651"/>
      <c r="Q472" s="651"/>
      <c r="R472" s="651"/>
      <c r="S472" s="651"/>
      <c r="T472" s="651"/>
    </row>
    <row r="473" spans="1:20" ht="12" customHeight="1" x14ac:dyDescent="0.2">
      <c r="A473" s="651"/>
      <c r="B473" s="651"/>
      <c r="C473" s="651"/>
      <c r="D473" s="651"/>
      <c r="E473" s="651"/>
      <c r="F473" s="651"/>
      <c r="G473" s="651"/>
      <c r="H473" s="651"/>
      <c r="I473" s="651"/>
      <c r="J473" s="651"/>
      <c r="K473" s="651"/>
      <c r="L473" s="651"/>
      <c r="M473" s="651"/>
      <c r="N473" s="651"/>
      <c r="O473" s="8"/>
      <c r="P473" s="651"/>
      <c r="Q473" s="651"/>
      <c r="R473" s="651"/>
      <c r="S473" s="651"/>
      <c r="T473" s="651"/>
    </row>
    <row r="474" spans="1:20" ht="12" customHeight="1" x14ac:dyDescent="0.2">
      <c r="A474" s="651"/>
      <c r="B474" s="651"/>
      <c r="C474" s="651"/>
      <c r="D474" s="651"/>
      <c r="E474" s="651"/>
      <c r="F474" s="651"/>
      <c r="G474" s="651"/>
      <c r="H474" s="651"/>
      <c r="I474" s="651"/>
      <c r="J474" s="651"/>
      <c r="K474" s="651"/>
      <c r="L474" s="651"/>
      <c r="M474" s="651"/>
      <c r="N474" s="651"/>
      <c r="O474" s="8"/>
      <c r="P474" s="651"/>
      <c r="Q474" s="651"/>
      <c r="R474" s="651"/>
      <c r="S474" s="651"/>
      <c r="T474" s="651"/>
    </row>
    <row r="475" spans="1:20" ht="12" customHeight="1" x14ac:dyDescent="0.2">
      <c r="A475" s="651"/>
      <c r="B475" s="651"/>
      <c r="C475" s="651"/>
      <c r="D475" s="651"/>
      <c r="E475" s="651"/>
      <c r="F475" s="651"/>
      <c r="G475" s="651"/>
      <c r="H475" s="651"/>
      <c r="I475" s="651"/>
      <c r="J475" s="651"/>
      <c r="K475" s="651"/>
      <c r="L475" s="651"/>
      <c r="M475" s="651"/>
      <c r="N475" s="651"/>
      <c r="O475" s="8"/>
      <c r="P475" s="651"/>
      <c r="Q475" s="651"/>
      <c r="R475" s="651"/>
      <c r="S475" s="651"/>
      <c r="T475" s="651"/>
    </row>
    <row r="476" spans="1:20" ht="12" customHeight="1" x14ac:dyDescent="0.2">
      <c r="A476" s="651"/>
      <c r="B476" s="651"/>
      <c r="C476" s="651"/>
      <c r="D476" s="651"/>
      <c r="E476" s="651"/>
      <c r="F476" s="651"/>
      <c r="G476" s="651"/>
      <c r="H476" s="651"/>
      <c r="I476" s="651"/>
      <c r="J476" s="651"/>
      <c r="K476" s="651"/>
      <c r="L476" s="651"/>
      <c r="M476" s="651"/>
      <c r="N476" s="651"/>
      <c r="O476" s="8"/>
      <c r="P476" s="651"/>
      <c r="Q476" s="651"/>
      <c r="R476" s="651"/>
      <c r="S476" s="651"/>
      <c r="T476" s="651"/>
    </row>
    <row r="477" spans="1:20" ht="12" customHeight="1" x14ac:dyDescent="0.2">
      <c r="A477" s="651"/>
      <c r="B477" s="651"/>
      <c r="C477" s="651"/>
      <c r="D477" s="651"/>
      <c r="E477" s="651"/>
      <c r="F477" s="651"/>
      <c r="G477" s="651"/>
      <c r="H477" s="651"/>
      <c r="I477" s="651"/>
      <c r="J477" s="651"/>
      <c r="K477" s="651"/>
      <c r="L477" s="651"/>
      <c r="M477" s="651"/>
      <c r="N477" s="651"/>
      <c r="O477" s="8"/>
      <c r="P477" s="651"/>
      <c r="Q477" s="651"/>
      <c r="R477" s="651"/>
      <c r="S477" s="651"/>
      <c r="T477" s="651"/>
    </row>
    <row r="478" spans="1:20" ht="12" customHeight="1" x14ac:dyDescent="0.2">
      <c r="A478" s="651"/>
      <c r="B478" s="651"/>
      <c r="C478" s="651"/>
      <c r="D478" s="651"/>
      <c r="E478" s="651"/>
      <c r="F478" s="651"/>
      <c r="G478" s="651"/>
      <c r="H478" s="651"/>
      <c r="I478" s="651"/>
      <c r="J478" s="651"/>
      <c r="K478" s="651"/>
      <c r="L478" s="651"/>
      <c r="M478" s="651"/>
      <c r="N478" s="651"/>
      <c r="O478" s="8"/>
      <c r="P478" s="651"/>
      <c r="Q478" s="651"/>
      <c r="R478" s="651"/>
      <c r="S478" s="651"/>
      <c r="T478" s="651"/>
    </row>
    <row r="479" spans="1:20" ht="12" customHeight="1" x14ac:dyDescent="0.2">
      <c r="A479" s="651"/>
      <c r="B479" s="651"/>
      <c r="C479" s="651"/>
      <c r="D479" s="651"/>
      <c r="E479" s="651"/>
      <c r="F479" s="651"/>
      <c r="G479" s="651"/>
      <c r="H479" s="651"/>
      <c r="I479" s="651"/>
      <c r="J479" s="651"/>
      <c r="K479" s="651"/>
      <c r="L479" s="651"/>
      <c r="M479" s="651"/>
      <c r="N479" s="651"/>
      <c r="O479" s="8"/>
      <c r="P479" s="651"/>
      <c r="Q479" s="651"/>
      <c r="R479" s="651"/>
      <c r="S479" s="651"/>
      <c r="T479" s="651"/>
    </row>
    <row r="480" spans="1:20" ht="12" customHeight="1" x14ac:dyDescent="0.2">
      <c r="A480" s="651"/>
      <c r="B480" s="651"/>
      <c r="C480" s="651"/>
      <c r="D480" s="651"/>
      <c r="E480" s="651"/>
      <c r="F480" s="651"/>
      <c r="G480" s="651"/>
      <c r="H480" s="651"/>
      <c r="I480" s="651"/>
      <c r="J480" s="651"/>
      <c r="K480" s="651"/>
      <c r="L480" s="651"/>
      <c r="M480" s="651"/>
      <c r="N480" s="651"/>
      <c r="O480" s="8"/>
      <c r="P480" s="651"/>
      <c r="Q480" s="651"/>
      <c r="R480" s="651"/>
      <c r="S480" s="651"/>
      <c r="T480" s="651"/>
    </row>
    <row r="481" spans="1:20" ht="12" customHeight="1" x14ac:dyDescent="0.2">
      <c r="A481" s="651"/>
      <c r="B481" s="651"/>
      <c r="C481" s="651"/>
      <c r="D481" s="651"/>
      <c r="E481" s="651"/>
      <c r="F481" s="651"/>
      <c r="G481" s="651"/>
      <c r="H481" s="651"/>
      <c r="I481" s="651"/>
      <c r="J481" s="651"/>
      <c r="K481" s="651"/>
      <c r="L481" s="651"/>
      <c r="M481" s="651"/>
      <c r="N481" s="651"/>
      <c r="O481" s="8"/>
      <c r="P481" s="651"/>
      <c r="Q481" s="651"/>
      <c r="R481" s="651"/>
      <c r="S481" s="651"/>
      <c r="T481" s="651"/>
    </row>
    <row r="482" spans="1:20" ht="12" customHeight="1" x14ac:dyDescent="0.2">
      <c r="A482" s="651"/>
      <c r="B482" s="651"/>
      <c r="C482" s="651"/>
      <c r="D482" s="651"/>
      <c r="E482" s="651"/>
      <c r="F482" s="651"/>
      <c r="G482" s="651"/>
      <c r="H482" s="651"/>
      <c r="I482" s="651"/>
      <c r="J482" s="651"/>
      <c r="K482" s="651"/>
      <c r="L482" s="651"/>
      <c r="M482" s="651"/>
      <c r="N482" s="651"/>
      <c r="O482" s="8"/>
      <c r="P482" s="651"/>
      <c r="Q482" s="651"/>
      <c r="R482" s="651"/>
      <c r="S482" s="651"/>
      <c r="T482" s="651"/>
    </row>
    <row r="483" spans="1:20" ht="12" customHeight="1" x14ac:dyDescent="0.2">
      <c r="A483" s="651"/>
      <c r="B483" s="651"/>
      <c r="C483" s="651"/>
      <c r="D483" s="651"/>
      <c r="E483" s="651"/>
      <c r="F483" s="651"/>
      <c r="G483" s="651"/>
      <c r="H483" s="651"/>
      <c r="I483" s="651"/>
      <c r="J483" s="651"/>
      <c r="K483" s="651"/>
      <c r="L483" s="651"/>
      <c r="M483" s="651"/>
      <c r="N483" s="651"/>
      <c r="O483" s="8"/>
      <c r="P483" s="651"/>
      <c r="Q483" s="651"/>
      <c r="R483" s="651"/>
      <c r="S483" s="651"/>
      <c r="T483" s="651"/>
    </row>
    <row r="484" spans="1:20" ht="12" customHeight="1" x14ac:dyDescent="0.2">
      <c r="A484" s="651"/>
      <c r="B484" s="651"/>
      <c r="C484" s="651"/>
      <c r="D484" s="651"/>
      <c r="E484" s="651"/>
      <c r="F484" s="651"/>
      <c r="G484" s="651"/>
      <c r="H484" s="651"/>
      <c r="I484" s="651"/>
      <c r="J484" s="651"/>
      <c r="K484" s="651"/>
      <c r="L484" s="651"/>
      <c r="M484" s="651"/>
      <c r="N484" s="651"/>
      <c r="O484" s="8"/>
      <c r="P484" s="651"/>
      <c r="Q484" s="651"/>
      <c r="R484" s="651"/>
      <c r="S484" s="651"/>
      <c r="T484" s="651"/>
    </row>
    <row r="485" spans="1:20" ht="12" customHeight="1" x14ac:dyDescent="0.2">
      <c r="A485" s="651"/>
      <c r="B485" s="651"/>
      <c r="C485" s="651"/>
      <c r="D485" s="651"/>
      <c r="E485" s="651"/>
      <c r="F485" s="651"/>
      <c r="G485" s="651"/>
      <c r="H485" s="651"/>
      <c r="I485" s="651"/>
      <c r="J485" s="651"/>
      <c r="K485" s="651"/>
      <c r="L485" s="651"/>
      <c r="M485" s="651"/>
      <c r="N485" s="651"/>
      <c r="O485" s="8"/>
      <c r="P485" s="651"/>
      <c r="Q485" s="651"/>
      <c r="R485" s="651"/>
      <c r="S485" s="651"/>
      <c r="T485" s="651"/>
    </row>
    <row r="486" spans="1:20" ht="12" customHeight="1" x14ac:dyDescent="0.2">
      <c r="A486" s="651"/>
      <c r="B486" s="651"/>
      <c r="C486" s="651"/>
      <c r="D486" s="651"/>
      <c r="E486" s="651"/>
      <c r="F486" s="651"/>
      <c r="G486" s="651"/>
      <c r="H486" s="651"/>
      <c r="I486" s="651"/>
      <c r="J486" s="651"/>
      <c r="K486" s="651"/>
      <c r="L486" s="651"/>
      <c r="M486" s="651"/>
      <c r="N486" s="651"/>
      <c r="O486" s="8"/>
      <c r="P486" s="651"/>
      <c r="Q486" s="651"/>
      <c r="R486" s="651"/>
      <c r="S486" s="651"/>
      <c r="T486" s="651"/>
    </row>
    <row r="487" spans="1:20" ht="12" customHeight="1" x14ac:dyDescent="0.2">
      <c r="A487" s="651"/>
      <c r="B487" s="651"/>
      <c r="C487" s="651"/>
      <c r="D487" s="651"/>
      <c r="E487" s="651"/>
      <c r="F487" s="651"/>
      <c r="G487" s="651"/>
      <c r="H487" s="651"/>
      <c r="I487" s="651"/>
      <c r="J487" s="651"/>
      <c r="K487" s="651"/>
      <c r="L487" s="651"/>
      <c r="M487" s="651"/>
      <c r="N487" s="651"/>
      <c r="O487" s="8"/>
      <c r="P487" s="651"/>
      <c r="Q487" s="651"/>
      <c r="R487" s="651"/>
      <c r="S487" s="651"/>
      <c r="T487" s="651"/>
    </row>
    <row r="488" spans="1:20" ht="12" customHeight="1" x14ac:dyDescent="0.2">
      <c r="A488" s="651"/>
      <c r="B488" s="651"/>
      <c r="C488" s="651"/>
      <c r="D488" s="651"/>
      <c r="E488" s="651"/>
      <c r="F488" s="651"/>
      <c r="G488" s="651"/>
      <c r="H488" s="651"/>
      <c r="I488" s="651"/>
      <c r="J488" s="651"/>
      <c r="K488" s="651"/>
      <c r="L488" s="651"/>
      <c r="M488" s="651"/>
      <c r="N488" s="651"/>
      <c r="O488" s="8"/>
      <c r="P488" s="651"/>
      <c r="Q488" s="651"/>
      <c r="R488" s="651"/>
      <c r="S488" s="651"/>
      <c r="T488" s="651"/>
    </row>
    <row r="489" spans="1:20" ht="12" customHeight="1" x14ac:dyDescent="0.2">
      <c r="A489" s="651"/>
      <c r="B489" s="651"/>
      <c r="C489" s="651"/>
      <c r="D489" s="651"/>
      <c r="E489" s="651"/>
      <c r="F489" s="651"/>
      <c r="G489" s="651"/>
      <c r="H489" s="651"/>
      <c r="I489" s="651"/>
      <c r="J489" s="651"/>
      <c r="K489" s="651"/>
      <c r="L489" s="651"/>
      <c r="M489" s="651"/>
      <c r="N489" s="651"/>
      <c r="O489" s="8"/>
      <c r="P489" s="651"/>
      <c r="Q489" s="651"/>
      <c r="R489" s="651"/>
      <c r="S489" s="651"/>
      <c r="T489" s="651"/>
    </row>
    <row r="490" spans="1:20" ht="12" customHeight="1" x14ac:dyDescent="0.2">
      <c r="A490" s="651"/>
      <c r="B490" s="651"/>
      <c r="C490" s="651"/>
      <c r="D490" s="651"/>
      <c r="E490" s="651"/>
      <c r="F490" s="651"/>
      <c r="G490" s="651"/>
      <c r="H490" s="651"/>
      <c r="I490" s="651"/>
      <c r="J490" s="651"/>
      <c r="K490" s="651"/>
      <c r="L490" s="651"/>
      <c r="M490" s="651"/>
      <c r="N490" s="651"/>
      <c r="O490" s="8"/>
      <c r="P490" s="651"/>
      <c r="Q490" s="651"/>
      <c r="R490" s="651"/>
      <c r="S490" s="651"/>
      <c r="T490" s="651"/>
    </row>
    <row r="491" spans="1:20" ht="12" customHeight="1" x14ac:dyDescent="0.2">
      <c r="A491" s="651"/>
      <c r="B491" s="651"/>
      <c r="C491" s="651"/>
      <c r="D491" s="651"/>
      <c r="E491" s="651"/>
      <c r="F491" s="651"/>
      <c r="G491" s="651"/>
      <c r="H491" s="651"/>
      <c r="I491" s="651"/>
      <c r="J491" s="651"/>
      <c r="K491" s="651"/>
      <c r="L491" s="651"/>
      <c r="M491" s="651"/>
      <c r="N491" s="651"/>
      <c r="O491" s="8"/>
      <c r="P491" s="651"/>
      <c r="Q491" s="651"/>
      <c r="R491" s="651"/>
      <c r="S491" s="651"/>
      <c r="T491" s="651"/>
    </row>
    <row r="492" spans="1:20" ht="12" customHeight="1" x14ac:dyDescent="0.2">
      <c r="A492" s="651"/>
      <c r="B492" s="651"/>
      <c r="C492" s="651"/>
      <c r="D492" s="651"/>
      <c r="E492" s="651"/>
      <c r="F492" s="651"/>
      <c r="G492" s="651"/>
      <c r="H492" s="651"/>
      <c r="I492" s="651"/>
      <c r="J492" s="651"/>
      <c r="K492" s="651"/>
      <c r="L492" s="651"/>
      <c r="M492" s="651"/>
      <c r="N492" s="651"/>
      <c r="O492" s="8"/>
      <c r="P492" s="651"/>
      <c r="Q492" s="651"/>
      <c r="R492" s="651"/>
      <c r="S492" s="651"/>
      <c r="T492" s="651"/>
    </row>
    <row r="493" spans="1:20" ht="12" customHeight="1" x14ac:dyDescent="0.2">
      <c r="A493" s="651"/>
      <c r="B493" s="651"/>
      <c r="C493" s="651"/>
      <c r="D493" s="651"/>
      <c r="E493" s="651"/>
      <c r="F493" s="651"/>
      <c r="G493" s="651"/>
      <c r="H493" s="651"/>
      <c r="I493" s="651"/>
      <c r="J493" s="651"/>
      <c r="K493" s="651"/>
      <c r="L493" s="651"/>
      <c r="M493" s="651"/>
      <c r="N493" s="651"/>
      <c r="O493" s="8"/>
      <c r="P493" s="651"/>
      <c r="Q493" s="651"/>
      <c r="R493" s="651"/>
      <c r="S493" s="651"/>
      <c r="T493" s="651"/>
    </row>
    <row r="494" spans="1:20" ht="12" customHeight="1" x14ac:dyDescent="0.2">
      <c r="A494" s="651"/>
      <c r="B494" s="651"/>
      <c r="C494" s="651"/>
      <c r="D494" s="651"/>
      <c r="E494" s="651"/>
      <c r="F494" s="651"/>
      <c r="G494" s="651"/>
      <c r="H494" s="651"/>
      <c r="I494" s="651"/>
      <c r="J494" s="651"/>
      <c r="K494" s="651"/>
      <c r="L494" s="651"/>
      <c r="M494" s="651"/>
      <c r="N494" s="651"/>
      <c r="O494" s="8"/>
      <c r="P494" s="651"/>
      <c r="Q494" s="651"/>
      <c r="R494" s="651"/>
      <c r="S494" s="651"/>
      <c r="T494" s="651"/>
    </row>
    <row r="495" spans="1:20" ht="12" customHeight="1" x14ac:dyDescent="0.2">
      <c r="A495" s="651"/>
      <c r="B495" s="651"/>
      <c r="C495" s="651"/>
      <c r="D495" s="651"/>
      <c r="E495" s="651"/>
      <c r="F495" s="651"/>
      <c r="G495" s="651"/>
      <c r="H495" s="651"/>
      <c r="I495" s="651"/>
      <c r="J495" s="651"/>
      <c r="K495" s="651"/>
      <c r="L495" s="651"/>
      <c r="M495" s="651"/>
      <c r="N495" s="651"/>
      <c r="O495" s="8"/>
      <c r="P495" s="651"/>
      <c r="Q495" s="651"/>
      <c r="R495" s="651"/>
      <c r="S495" s="651"/>
      <c r="T495" s="651"/>
    </row>
    <row r="496" spans="1:20" ht="12" customHeight="1" x14ac:dyDescent="0.2">
      <c r="A496" s="651"/>
      <c r="B496" s="651"/>
      <c r="C496" s="651"/>
      <c r="D496" s="651"/>
      <c r="E496" s="651"/>
      <c r="F496" s="651"/>
      <c r="G496" s="651"/>
      <c r="H496" s="651"/>
      <c r="I496" s="651"/>
      <c r="J496" s="651"/>
      <c r="K496" s="651"/>
      <c r="L496" s="651"/>
      <c r="M496" s="651"/>
      <c r="N496" s="651"/>
      <c r="O496" s="8"/>
      <c r="P496" s="651"/>
      <c r="Q496" s="651"/>
      <c r="R496" s="651"/>
      <c r="S496" s="651"/>
      <c r="T496" s="651"/>
    </row>
    <row r="497" spans="1:20" ht="12" customHeight="1" x14ac:dyDescent="0.2">
      <c r="A497" s="651"/>
      <c r="B497" s="651"/>
      <c r="C497" s="651"/>
      <c r="D497" s="651"/>
      <c r="E497" s="651"/>
      <c r="F497" s="651"/>
      <c r="G497" s="651"/>
      <c r="H497" s="651"/>
      <c r="I497" s="651"/>
      <c r="J497" s="651"/>
      <c r="K497" s="651"/>
      <c r="L497" s="651"/>
      <c r="M497" s="651"/>
      <c r="N497" s="651"/>
      <c r="O497" s="8"/>
      <c r="P497" s="651"/>
      <c r="Q497" s="651"/>
      <c r="R497" s="651"/>
      <c r="S497" s="651"/>
      <c r="T497" s="651"/>
    </row>
    <row r="498" spans="1:20" ht="12" customHeight="1" x14ac:dyDescent="0.2">
      <c r="A498" s="651"/>
      <c r="B498" s="651"/>
      <c r="C498" s="651"/>
      <c r="D498" s="651"/>
      <c r="E498" s="651"/>
      <c r="F498" s="651"/>
      <c r="G498" s="651"/>
      <c r="H498" s="651"/>
      <c r="I498" s="651"/>
      <c r="J498" s="651"/>
      <c r="K498" s="651"/>
      <c r="L498" s="651"/>
      <c r="M498" s="651"/>
      <c r="N498" s="651"/>
      <c r="O498" s="8"/>
      <c r="P498" s="651"/>
      <c r="Q498" s="651"/>
      <c r="R498" s="651"/>
      <c r="S498" s="651"/>
      <c r="T498" s="651"/>
    </row>
    <row r="499" spans="1:20" ht="12" customHeight="1" x14ac:dyDescent="0.2">
      <c r="A499" s="651"/>
      <c r="B499" s="651"/>
      <c r="C499" s="651"/>
      <c r="D499" s="651"/>
      <c r="E499" s="651"/>
      <c r="F499" s="651"/>
      <c r="G499" s="651"/>
      <c r="H499" s="651"/>
      <c r="I499" s="651"/>
      <c r="J499" s="651"/>
      <c r="K499" s="651"/>
      <c r="L499" s="651"/>
      <c r="M499" s="651"/>
      <c r="N499" s="651"/>
      <c r="O499" s="8"/>
      <c r="P499" s="651"/>
      <c r="Q499" s="651"/>
      <c r="R499" s="651"/>
      <c r="S499" s="651"/>
      <c r="T499" s="651"/>
    </row>
    <row r="500" spans="1:20" ht="12" customHeight="1" x14ac:dyDescent="0.2">
      <c r="A500" s="651"/>
      <c r="B500" s="651"/>
      <c r="C500" s="651"/>
      <c r="D500" s="651"/>
      <c r="E500" s="651"/>
      <c r="F500" s="651"/>
      <c r="G500" s="651"/>
      <c r="H500" s="651"/>
      <c r="I500" s="651"/>
      <c r="J500" s="651"/>
      <c r="K500" s="651"/>
      <c r="L500" s="651"/>
      <c r="M500" s="651"/>
      <c r="N500" s="651"/>
      <c r="O500" s="8"/>
      <c r="P500" s="651"/>
      <c r="Q500" s="651"/>
      <c r="R500" s="651"/>
      <c r="S500" s="651"/>
      <c r="T500" s="651"/>
    </row>
    <row r="501" spans="1:20" ht="12" customHeight="1" x14ac:dyDescent="0.2">
      <c r="A501" s="651"/>
      <c r="B501" s="651"/>
      <c r="C501" s="651"/>
      <c r="D501" s="651"/>
      <c r="E501" s="651"/>
      <c r="F501" s="651"/>
      <c r="G501" s="651"/>
      <c r="H501" s="651"/>
      <c r="I501" s="651"/>
      <c r="J501" s="651"/>
      <c r="K501" s="651"/>
      <c r="L501" s="651"/>
      <c r="M501" s="651"/>
      <c r="N501" s="651"/>
      <c r="O501" s="8"/>
      <c r="P501" s="651"/>
      <c r="Q501" s="651"/>
      <c r="R501" s="651"/>
      <c r="S501" s="651"/>
      <c r="T501" s="651"/>
    </row>
    <row r="502" spans="1:20" ht="12" customHeight="1" x14ac:dyDescent="0.2">
      <c r="A502" s="651"/>
      <c r="B502" s="651"/>
      <c r="C502" s="651"/>
      <c r="D502" s="651"/>
      <c r="E502" s="651"/>
      <c r="F502" s="651"/>
      <c r="G502" s="651"/>
      <c r="H502" s="651"/>
      <c r="I502" s="651"/>
      <c r="J502" s="651"/>
      <c r="K502" s="651"/>
      <c r="L502" s="651"/>
      <c r="M502" s="651"/>
      <c r="N502" s="651"/>
      <c r="O502" s="8"/>
      <c r="P502" s="651"/>
      <c r="Q502" s="651"/>
      <c r="R502" s="651"/>
      <c r="S502" s="651"/>
      <c r="T502" s="651"/>
    </row>
    <row r="503" spans="1:20" ht="12" customHeight="1" x14ac:dyDescent="0.2">
      <c r="A503" s="651"/>
      <c r="B503" s="651"/>
      <c r="C503" s="651"/>
      <c r="D503" s="651"/>
      <c r="E503" s="651"/>
      <c r="F503" s="651"/>
      <c r="G503" s="651"/>
      <c r="H503" s="651"/>
      <c r="I503" s="651"/>
      <c r="J503" s="651"/>
      <c r="K503" s="651"/>
      <c r="L503" s="651"/>
      <c r="M503" s="651"/>
      <c r="N503" s="651"/>
      <c r="O503" s="8"/>
      <c r="P503" s="651"/>
      <c r="Q503" s="651"/>
      <c r="R503" s="651"/>
      <c r="S503" s="651"/>
      <c r="T503" s="651"/>
    </row>
    <row r="504" spans="1:20" ht="12" customHeight="1" x14ac:dyDescent="0.2">
      <c r="A504" s="651"/>
      <c r="B504" s="651"/>
      <c r="C504" s="651"/>
      <c r="D504" s="651"/>
      <c r="E504" s="651"/>
      <c r="F504" s="651"/>
      <c r="G504" s="651"/>
      <c r="H504" s="651"/>
      <c r="I504" s="651"/>
      <c r="J504" s="651"/>
      <c r="K504" s="651"/>
      <c r="L504" s="651"/>
      <c r="M504" s="651"/>
      <c r="N504" s="651"/>
      <c r="O504" s="8"/>
      <c r="P504" s="651"/>
      <c r="Q504" s="651"/>
      <c r="R504" s="651"/>
      <c r="S504" s="651"/>
      <c r="T504" s="651"/>
    </row>
    <row r="505" spans="1:20" ht="12" customHeight="1" x14ac:dyDescent="0.2">
      <c r="A505" s="651"/>
      <c r="B505" s="651"/>
      <c r="C505" s="651"/>
      <c r="D505" s="651"/>
      <c r="E505" s="651"/>
      <c r="F505" s="651"/>
      <c r="G505" s="651"/>
      <c r="H505" s="651"/>
      <c r="I505" s="651"/>
      <c r="J505" s="651"/>
      <c r="K505" s="651"/>
      <c r="L505" s="651"/>
      <c r="M505" s="651"/>
      <c r="N505" s="651"/>
      <c r="O505" s="8"/>
      <c r="P505" s="651"/>
      <c r="Q505" s="651"/>
      <c r="R505" s="651"/>
      <c r="S505" s="651"/>
      <c r="T505" s="651"/>
    </row>
    <row r="506" spans="1:20" ht="12" customHeight="1" x14ac:dyDescent="0.2">
      <c r="A506" s="651"/>
      <c r="B506" s="651"/>
      <c r="C506" s="651"/>
      <c r="D506" s="651"/>
      <c r="E506" s="651"/>
      <c r="F506" s="651"/>
      <c r="G506" s="651"/>
      <c r="H506" s="651"/>
      <c r="I506" s="651"/>
      <c r="J506" s="651"/>
      <c r="K506" s="651"/>
      <c r="L506" s="651"/>
      <c r="M506" s="651"/>
      <c r="N506" s="651"/>
      <c r="O506" s="8"/>
      <c r="P506" s="651"/>
      <c r="Q506" s="651"/>
      <c r="R506" s="651"/>
      <c r="S506" s="651"/>
      <c r="T506" s="651"/>
    </row>
    <row r="507" spans="1:20" ht="12" customHeight="1" x14ac:dyDescent="0.2">
      <c r="A507" s="651"/>
      <c r="B507" s="651"/>
      <c r="C507" s="651"/>
      <c r="D507" s="651"/>
      <c r="E507" s="651"/>
      <c r="F507" s="651"/>
      <c r="G507" s="651"/>
      <c r="H507" s="651"/>
      <c r="I507" s="651"/>
      <c r="J507" s="651"/>
      <c r="K507" s="651"/>
      <c r="L507" s="651"/>
      <c r="M507" s="651"/>
      <c r="N507" s="651"/>
      <c r="O507" s="8"/>
      <c r="P507" s="651"/>
      <c r="Q507" s="651"/>
      <c r="R507" s="651"/>
      <c r="S507" s="651"/>
      <c r="T507" s="651"/>
    </row>
    <row r="508" spans="1:20" ht="12" customHeight="1" x14ac:dyDescent="0.2">
      <c r="A508" s="651"/>
      <c r="B508" s="651"/>
      <c r="C508" s="651"/>
      <c r="D508" s="651"/>
      <c r="E508" s="651"/>
      <c r="F508" s="651"/>
      <c r="G508" s="651"/>
      <c r="H508" s="651"/>
      <c r="I508" s="651"/>
      <c r="J508" s="651"/>
      <c r="K508" s="651"/>
      <c r="L508" s="651"/>
      <c r="M508" s="651"/>
      <c r="N508" s="651"/>
      <c r="O508" s="8"/>
      <c r="P508" s="651"/>
      <c r="Q508" s="651"/>
      <c r="R508" s="651"/>
      <c r="S508" s="651"/>
      <c r="T508" s="651"/>
    </row>
    <row r="509" spans="1:20" ht="12" customHeight="1" x14ac:dyDescent="0.2">
      <c r="A509" s="651"/>
      <c r="B509" s="651"/>
      <c r="C509" s="651"/>
      <c r="D509" s="651"/>
      <c r="E509" s="651"/>
      <c r="F509" s="651"/>
      <c r="G509" s="651"/>
      <c r="H509" s="651"/>
      <c r="I509" s="651"/>
      <c r="J509" s="651"/>
      <c r="K509" s="651"/>
      <c r="L509" s="651"/>
      <c r="M509" s="651"/>
      <c r="N509" s="651"/>
      <c r="O509" s="8"/>
      <c r="P509" s="651"/>
      <c r="Q509" s="651"/>
      <c r="R509" s="651"/>
      <c r="S509" s="651"/>
      <c r="T509" s="651"/>
    </row>
    <row r="510" spans="1:20" ht="12" customHeight="1" x14ac:dyDescent="0.2">
      <c r="A510" s="651"/>
      <c r="B510" s="651"/>
      <c r="C510" s="651"/>
      <c r="D510" s="651"/>
      <c r="E510" s="651"/>
      <c r="F510" s="651"/>
      <c r="G510" s="651"/>
      <c r="H510" s="651"/>
      <c r="I510" s="651"/>
      <c r="J510" s="651"/>
      <c r="K510" s="651"/>
      <c r="L510" s="651"/>
      <c r="M510" s="651"/>
      <c r="N510" s="651"/>
      <c r="O510" s="8"/>
      <c r="P510" s="651"/>
      <c r="Q510" s="651"/>
      <c r="R510" s="651"/>
      <c r="S510" s="651"/>
      <c r="T510" s="651"/>
    </row>
    <row r="511" spans="1:20" ht="12" customHeight="1" x14ac:dyDescent="0.2">
      <c r="A511" s="651"/>
      <c r="B511" s="651"/>
      <c r="C511" s="651"/>
      <c r="D511" s="651"/>
      <c r="E511" s="651"/>
      <c r="F511" s="651"/>
      <c r="G511" s="651"/>
      <c r="H511" s="651"/>
      <c r="I511" s="651"/>
      <c r="J511" s="651"/>
      <c r="K511" s="651"/>
      <c r="L511" s="651"/>
      <c r="M511" s="651"/>
      <c r="N511" s="651"/>
      <c r="O511" s="8"/>
      <c r="P511" s="651"/>
      <c r="Q511" s="651"/>
      <c r="R511" s="651"/>
      <c r="S511" s="651"/>
      <c r="T511" s="651"/>
    </row>
    <row r="512" spans="1:20" ht="12" customHeight="1" x14ac:dyDescent="0.2">
      <c r="A512" s="651"/>
      <c r="B512" s="651"/>
      <c r="C512" s="651"/>
      <c r="D512" s="651"/>
      <c r="E512" s="651"/>
      <c r="F512" s="651"/>
      <c r="G512" s="651"/>
      <c r="H512" s="651"/>
      <c r="I512" s="651"/>
      <c r="J512" s="651"/>
      <c r="K512" s="651"/>
      <c r="L512" s="651"/>
      <c r="M512" s="651"/>
      <c r="N512" s="651"/>
      <c r="O512" s="8"/>
      <c r="P512" s="651"/>
      <c r="Q512" s="651"/>
      <c r="R512" s="651"/>
      <c r="S512" s="651"/>
      <c r="T512" s="651"/>
    </row>
    <row r="513" spans="1:20" ht="12" customHeight="1" x14ac:dyDescent="0.2">
      <c r="A513" s="651"/>
      <c r="B513" s="651"/>
      <c r="C513" s="651"/>
      <c r="D513" s="651"/>
      <c r="E513" s="651"/>
      <c r="F513" s="651"/>
      <c r="G513" s="651"/>
      <c r="H513" s="651"/>
      <c r="I513" s="651"/>
      <c r="J513" s="651"/>
      <c r="K513" s="651"/>
      <c r="L513" s="651"/>
      <c r="M513" s="651"/>
      <c r="N513" s="651"/>
      <c r="O513" s="8"/>
      <c r="P513" s="651"/>
      <c r="Q513" s="651"/>
      <c r="R513" s="651"/>
      <c r="S513" s="651"/>
      <c r="T513" s="651"/>
    </row>
    <row r="514" spans="1:20" ht="12" customHeight="1" x14ac:dyDescent="0.2">
      <c r="A514" s="651"/>
      <c r="B514" s="651"/>
      <c r="C514" s="651"/>
      <c r="D514" s="651"/>
      <c r="E514" s="651"/>
      <c r="F514" s="651"/>
      <c r="G514" s="651"/>
      <c r="H514" s="651"/>
      <c r="I514" s="651"/>
      <c r="J514" s="651"/>
      <c r="K514" s="651"/>
      <c r="L514" s="651"/>
      <c r="M514" s="651"/>
      <c r="N514" s="651"/>
      <c r="O514" s="8"/>
      <c r="P514" s="651"/>
      <c r="Q514" s="651"/>
      <c r="R514" s="651"/>
      <c r="S514" s="651"/>
      <c r="T514" s="651"/>
    </row>
    <row r="515" spans="1:20" ht="12" customHeight="1" x14ac:dyDescent="0.2">
      <c r="A515" s="651"/>
      <c r="B515" s="651"/>
      <c r="C515" s="651"/>
      <c r="D515" s="651"/>
      <c r="E515" s="651"/>
      <c r="F515" s="651"/>
      <c r="G515" s="651"/>
      <c r="H515" s="651"/>
      <c r="I515" s="651"/>
      <c r="J515" s="651"/>
      <c r="K515" s="651"/>
      <c r="L515" s="651"/>
      <c r="M515" s="651"/>
      <c r="N515" s="651"/>
      <c r="O515" s="8"/>
      <c r="P515" s="651"/>
      <c r="Q515" s="651"/>
      <c r="R515" s="651"/>
      <c r="S515" s="651"/>
      <c r="T515" s="651"/>
    </row>
    <row r="516" spans="1:20" ht="12" customHeight="1" x14ac:dyDescent="0.2">
      <c r="A516" s="651"/>
      <c r="B516" s="651"/>
      <c r="C516" s="651"/>
      <c r="D516" s="651"/>
      <c r="E516" s="651"/>
      <c r="F516" s="651"/>
      <c r="G516" s="651"/>
      <c r="H516" s="651"/>
      <c r="I516" s="651"/>
      <c r="J516" s="651"/>
      <c r="K516" s="651"/>
      <c r="L516" s="651"/>
      <c r="M516" s="651"/>
      <c r="N516" s="651"/>
      <c r="O516" s="8"/>
      <c r="P516" s="651"/>
      <c r="Q516" s="651"/>
      <c r="R516" s="651"/>
      <c r="S516" s="651"/>
      <c r="T516" s="651"/>
    </row>
    <row r="517" spans="1:20" ht="12" customHeight="1" x14ac:dyDescent="0.2">
      <c r="A517" s="651"/>
      <c r="B517" s="651"/>
      <c r="C517" s="651"/>
      <c r="D517" s="651"/>
      <c r="E517" s="651"/>
      <c r="F517" s="651"/>
      <c r="G517" s="651"/>
      <c r="H517" s="651"/>
      <c r="I517" s="651"/>
      <c r="J517" s="651"/>
      <c r="K517" s="651"/>
      <c r="L517" s="651"/>
      <c r="M517" s="651"/>
      <c r="N517" s="651"/>
      <c r="O517" s="8"/>
      <c r="P517" s="651"/>
      <c r="Q517" s="651"/>
      <c r="R517" s="651"/>
      <c r="S517" s="651"/>
      <c r="T517" s="651"/>
    </row>
    <row r="518" spans="1:20" ht="12" customHeight="1" x14ac:dyDescent="0.2">
      <c r="A518" s="651"/>
      <c r="B518" s="651"/>
      <c r="C518" s="651"/>
      <c r="D518" s="651"/>
      <c r="E518" s="651"/>
      <c r="F518" s="651"/>
      <c r="G518" s="651"/>
      <c r="H518" s="651"/>
      <c r="I518" s="651"/>
      <c r="J518" s="651"/>
      <c r="K518" s="651"/>
      <c r="L518" s="651"/>
      <c r="M518" s="651"/>
      <c r="N518" s="651"/>
      <c r="O518" s="8"/>
      <c r="P518" s="651"/>
      <c r="Q518" s="651"/>
      <c r="R518" s="651"/>
      <c r="S518" s="651"/>
      <c r="T518" s="651"/>
    </row>
    <row r="519" spans="1:20" ht="12" customHeight="1" x14ac:dyDescent="0.2">
      <c r="A519" s="651"/>
      <c r="B519" s="651"/>
      <c r="C519" s="651"/>
      <c r="D519" s="651"/>
      <c r="E519" s="651"/>
      <c r="F519" s="651"/>
      <c r="G519" s="651"/>
      <c r="H519" s="651"/>
      <c r="I519" s="651"/>
      <c r="J519" s="651"/>
      <c r="K519" s="651"/>
      <c r="L519" s="651"/>
      <c r="M519" s="651"/>
      <c r="N519" s="651"/>
      <c r="O519" s="8"/>
      <c r="P519" s="651"/>
      <c r="Q519" s="651"/>
      <c r="R519" s="651"/>
      <c r="S519" s="651"/>
      <c r="T519" s="651"/>
    </row>
    <row r="520" spans="1:20" ht="12" customHeight="1" x14ac:dyDescent="0.2">
      <c r="A520" s="651"/>
      <c r="B520" s="651"/>
      <c r="C520" s="651"/>
      <c r="D520" s="651"/>
      <c r="E520" s="651"/>
      <c r="F520" s="651"/>
      <c r="G520" s="651"/>
      <c r="H520" s="651"/>
      <c r="I520" s="651"/>
      <c r="J520" s="651"/>
      <c r="K520" s="651"/>
      <c r="L520" s="651"/>
      <c r="M520" s="651"/>
      <c r="N520" s="651"/>
      <c r="O520" s="8"/>
      <c r="P520" s="651"/>
      <c r="Q520" s="651"/>
      <c r="R520" s="651"/>
      <c r="S520" s="651"/>
      <c r="T520" s="651"/>
    </row>
    <row r="521" spans="1:20" ht="12" customHeight="1" x14ac:dyDescent="0.2">
      <c r="A521" s="651"/>
      <c r="B521" s="651"/>
      <c r="C521" s="651"/>
      <c r="D521" s="651"/>
      <c r="E521" s="651"/>
      <c r="F521" s="651"/>
      <c r="G521" s="651"/>
      <c r="H521" s="651"/>
      <c r="I521" s="651"/>
      <c r="J521" s="651"/>
      <c r="K521" s="651"/>
      <c r="L521" s="651"/>
      <c r="M521" s="651"/>
      <c r="N521" s="651"/>
      <c r="O521" s="8"/>
      <c r="P521" s="651"/>
      <c r="Q521" s="651"/>
      <c r="R521" s="651"/>
      <c r="S521" s="651"/>
      <c r="T521" s="651"/>
    </row>
    <row r="522" spans="1:20" ht="12" customHeight="1" x14ac:dyDescent="0.2">
      <c r="A522" s="651"/>
      <c r="B522" s="651"/>
      <c r="C522" s="651"/>
      <c r="D522" s="651"/>
      <c r="E522" s="651"/>
      <c r="F522" s="651"/>
      <c r="G522" s="651"/>
      <c r="H522" s="651"/>
      <c r="I522" s="651"/>
      <c r="J522" s="651"/>
      <c r="K522" s="651"/>
      <c r="L522" s="651"/>
      <c r="M522" s="651"/>
      <c r="N522" s="651"/>
      <c r="O522" s="8"/>
      <c r="P522" s="651"/>
      <c r="Q522" s="651"/>
      <c r="R522" s="651"/>
      <c r="S522" s="651"/>
      <c r="T522" s="651"/>
    </row>
    <row r="523" spans="1:20" ht="12" customHeight="1" x14ac:dyDescent="0.2">
      <c r="A523" s="651"/>
      <c r="B523" s="651"/>
      <c r="C523" s="651"/>
      <c r="D523" s="651"/>
      <c r="E523" s="651"/>
      <c r="F523" s="651"/>
      <c r="G523" s="651"/>
      <c r="H523" s="651"/>
      <c r="I523" s="651"/>
      <c r="J523" s="651"/>
      <c r="K523" s="651"/>
      <c r="L523" s="651"/>
      <c r="M523" s="651"/>
      <c r="N523" s="651"/>
      <c r="O523" s="8"/>
      <c r="P523" s="651"/>
      <c r="Q523" s="651"/>
      <c r="R523" s="651"/>
      <c r="S523" s="651"/>
      <c r="T523" s="651"/>
    </row>
    <row r="524" spans="1:20" ht="12" customHeight="1" x14ac:dyDescent="0.2">
      <c r="A524" s="651"/>
      <c r="B524" s="651"/>
      <c r="C524" s="651"/>
      <c r="D524" s="651"/>
      <c r="E524" s="651"/>
      <c r="F524" s="651"/>
      <c r="G524" s="651"/>
      <c r="H524" s="651"/>
      <c r="I524" s="651"/>
      <c r="J524" s="651"/>
      <c r="K524" s="651"/>
      <c r="L524" s="651"/>
      <c r="M524" s="651"/>
      <c r="N524" s="651"/>
      <c r="O524" s="8"/>
      <c r="P524" s="651"/>
      <c r="Q524" s="651"/>
      <c r="R524" s="651"/>
      <c r="S524" s="651"/>
      <c r="T524" s="651"/>
    </row>
    <row r="525" spans="1:20" ht="12" customHeight="1" x14ac:dyDescent="0.2">
      <c r="A525" s="651"/>
      <c r="B525" s="651"/>
      <c r="C525" s="651"/>
      <c r="D525" s="651"/>
      <c r="E525" s="651"/>
      <c r="F525" s="651"/>
      <c r="G525" s="651"/>
      <c r="H525" s="651"/>
      <c r="I525" s="651"/>
      <c r="J525" s="651"/>
      <c r="K525" s="651"/>
      <c r="L525" s="651"/>
      <c r="M525" s="651"/>
      <c r="N525" s="651"/>
      <c r="O525" s="8"/>
      <c r="P525" s="651"/>
      <c r="Q525" s="651"/>
      <c r="R525" s="651"/>
      <c r="S525" s="651"/>
      <c r="T525" s="651"/>
    </row>
    <row r="526" spans="1:20" ht="12" customHeight="1" x14ac:dyDescent="0.2">
      <c r="A526" s="651"/>
      <c r="B526" s="651"/>
      <c r="C526" s="651"/>
      <c r="D526" s="651"/>
      <c r="E526" s="651"/>
      <c r="F526" s="651"/>
      <c r="G526" s="651"/>
      <c r="H526" s="651"/>
      <c r="I526" s="651"/>
      <c r="J526" s="651"/>
      <c r="K526" s="651"/>
      <c r="L526" s="651"/>
      <c r="M526" s="651"/>
      <c r="N526" s="651"/>
      <c r="O526" s="8"/>
      <c r="P526" s="651"/>
      <c r="Q526" s="651"/>
      <c r="R526" s="651"/>
      <c r="S526" s="651"/>
      <c r="T526" s="651"/>
    </row>
    <row r="527" spans="1:20" ht="12" customHeight="1" x14ac:dyDescent="0.2">
      <c r="A527" s="651"/>
      <c r="B527" s="651"/>
      <c r="C527" s="651"/>
      <c r="D527" s="651"/>
      <c r="E527" s="651"/>
      <c r="F527" s="651"/>
      <c r="G527" s="651"/>
      <c r="H527" s="651"/>
      <c r="I527" s="651"/>
      <c r="J527" s="651"/>
      <c r="K527" s="651"/>
      <c r="L527" s="651"/>
      <c r="M527" s="651"/>
      <c r="N527" s="651"/>
      <c r="O527" s="8"/>
      <c r="P527" s="651"/>
      <c r="Q527" s="651"/>
      <c r="R527" s="651"/>
      <c r="S527" s="651"/>
      <c r="T527" s="651"/>
    </row>
    <row r="528" spans="1:20" ht="12" customHeight="1" x14ac:dyDescent="0.2">
      <c r="A528" s="651"/>
      <c r="B528" s="651"/>
      <c r="C528" s="651"/>
      <c r="D528" s="651"/>
      <c r="E528" s="651"/>
      <c r="F528" s="651"/>
      <c r="G528" s="651"/>
      <c r="H528" s="651"/>
      <c r="I528" s="651"/>
      <c r="J528" s="651"/>
      <c r="K528" s="651"/>
      <c r="L528" s="651"/>
      <c r="M528" s="651"/>
      <c r="N528" s="651"/>
      <c r="O528" s="8"/>
      <c r="P528" s="651"/>
      <c r="Q528" s="651"/>
      <c r="R528" s="651"/>
      <c r="S528" s="651"/>
      <c r="T528" s="651"/>
    </row>
    <row r="529" spans="1:20" ht="12" customHeight="1" x14ac:dyDescent="0.2">
      <c r="A529" s="651"/>
      <c r="B529" s="651"/>
      <c r="C529" s="651"/>
      <c r="D529" s="651"/>
      <c r="E529" s="651"/>
      <c r="F529" s="651"/>
      <c r="G529" s="651"/>
      <c r="H529" s="651"/>
      <c r="I529" s="651"/>
      <c r="J529" s="651"/>
      <c r="K529" s="651"/>
      <c r="L529" s="651"/>
      <c r="M529" s="651"/>
      <c r="N529" s="651"/>
      <c r="O529" s="8"/>
      <c r="P529" s="651"/>
      <c r="Q529" s="651"/>
      <c r="R529" s="651"/>
      <c r="S529" s="651"/>
      <c r="T529" s="651"/>
    </row>
    <row r="530" spans="1:20" ht="12" customHeight="1" x14ac:dyDescent="0.2">
      <c r="A530" s="651"/>
      <c r="B530" s="651"/>
      <c r="C530" s="651"/>
      <c r="D530" s="651"/>
      <c r="E530" s="651"/>
      <c r="F530" s="651"/>
      <c r="G530" s="651"/>
      <c r="H530" s="651"/>
      <c r="I530" s="651"/>
      <c r="J530" s="651"/>
      <c r="K530" s="651"/>
      <c r="L530" s="651"/>
      <c r="M530" s="651"/>
      <c r="N530" s="651"/>
      <c r="O530" s="8"/>
      <c r="P530" s="651"/>
      <c r="Q530" s="651"/>
      <c r="R530" s="651"/>
      <c r="S530" s="651"/>
      <c r="T530" s="651"/>
    </row>
    <row r="531" spans="1:20" ht="12" customHeight="1" x14ac:dyDescent="0.2">
      <c r="A531" s="651"/>
      <c r="B531" s="651"/>
      <c r="C531" s="651"/>
      <c r="D531" s="651"/>
      <c r="E531" s="651"/>
      <c r="F531" s="651"/>
      <c r="G531" s="651"/>
      <c r="H531" s="651"/>
      <c r="I531" s="651"/>
      <c r="J531" s="651"/>
      <c r="K531" s="651"/>
      <c r="L531" s="651"/>
      <c r="M531" s="651"/>
      <c r="N531" s="651"/>
      <c r="O531" s="8"/>
      <c r="P531" s="651"/>
      <c r="Q531" s="651"/>
      <c r="R531" s="651"/>
      <c r="S531" s="651"/>
      <c r="T531" s="651"/>
    </row>
    <row r="532" spans="1:20" ht="12" customHeight="1" x14ac:dyDescent="0.2">
      <c r="A532" s="651"/>
      <c r="B532" s="651"/>
      <c r="C532" s="651"/>
      <c r="D532" s="651"/>
      <c r="E532" s="651"/>
      <c r="F532" s="651"/>
      <c r="G532" s="651"/>
      <c r="H532" s="651"/>
      <c r="I532" s="651"/>
      <c r="J532" s="651"/>
      <c r="K532" s="651"/>
      <c r="L532" s="651"/>
      <c r="M532" s="651"/>
      <c r="N532" s="651"/>
      <c r="O532" s="8"/>
      <c r="P532" s="651"/>
      <c r="Q532" s="651"/>
      <c r="R532" s="651"/>
      <c r="S532" s="651"/>
      <c r="T532" s="651"/>
    </row>
    <row r="533" spans="1:20" ht="12" customHeight="1" x14ac:dyDescent="0.2">
      <c r="A533" s="651"/>
      <c r="B533" s="651"/>
      <c r="C533" s="651"/>
      <c r="D533" s="651"/>
      <c r="E533" s="651"/>
      <c r="F533" s="651"/>
      <c r="G533" s="651"/>
      <c r="H533" s="651"/>
      <c r="I533" s="651"/>
      <c r="J533" s="651"/>
      <c r="K533" s="651"/>
      <c r="L533" s="651"/>
      <c r="M533" s="651"/>
      <c r="N533" s="651"/>
      <c r="O533" s="8"/>
      <c r="P533" s="651"/>
      <c r="Q533" s="651"/>
      <c r="R533" s="651"/>
      <c r="S533" s="651"/>
      <c r="T533" s="651"/>
    </row>
    <row r="534" spans="1:20" ht="12" customHeight="1" x14ac:dyDescent="0.2">
      <c r="A534" s="651"/>
      <c r="B534" s="651"/>
      <c r="C534" s="651"/>
      <c r="D534" s="651"/>
      <c r="E534" s="651"/>
      <c r="F534" s="651"/>
      <c r="G534" s="651"/>
      <c r="H534" s="651"/>
      <c r="I534" s="651"/>
      <c r="J534" s="651"/>
      <c r="K534" s="651"/>
      <c r="L534" s="651"/>
      <c r="M534" s="651"/>
      <c r="N534" s="651"/>
      <c r="O534" s="8"/>
      <c r="P534" s="651"/>
      <c r="Q534" s="651"/>
      <c r="R534" s="651"/>
      <c r="S534" s="651"/>
      <c r="T534" s="651"/>
    </row>
    <row r="535" spans="1:20" ht="12" customHeight="1" x14ac:dyDescent="0.2">
      <c r="A535" s="651"/>
      <c r="B535" s="651"/>
      <c r="C535" s="651"/>
      <c r="D535" s="651"/>
      <c r="E535" s="651"/>
      <c r="F535" s="651"/>
      <c r="G535" s="651"/>
      <c r="H535" s="651"/>
      <c r="I535" s="651"/>
      <c r="J535" s="651"/>
      <c r="K535" s="651"/>
      <c r="L535" s="651"/>
      <c r="M535" s="651"/>
      <c r="N535" s="651"/>
      <c r="O535" s="8"/>
      <c r="P535" s="651"/>
      <c r="Q535" s="651"/>
      <c r="R535" s="651"/>
      <c r="S535" s="651"/>
      <c r="T535" s="651"/>
    </row>
    <row r="536" spans="1:20" ht="12" customHeight="1" x14ac:dyDescent="0.2">
      <c r="A536" s="651"/>
      <c r="B536" s="651"/>
      <c r="C536" s="651"/>
      <c r="D536" s="651"/>
      <c r="E536" s="651"/>
      <c r="F536" s="651"/>
      <c r="G536" s="651"/>
      <c r="H536" s="651"/>
      <c r="I536" s="651"/>
      <c r="J536" s="651"/>
      <c r="K536" s="651"/>
      <c r="L536" s="651"/>
      <c r="M536" s="651"/>
      <c r="N536" s="651"/>
      <c r="O536" s="8"/>
      <c r="P536" s="651"/>
      <c r="Q536" s="651"/>
      <c r="R536" s="651"/>
      <c r="S536" s="651"/>
      <c r="T536" s="651"/>
    </row>
    <row r="537" spans="1:20" ht="12" customHeight="1" x14ac:dyDescent="0.2">
      <c r="A537" s="651"/>
      <c r="B537" s="651"/>
      <c r="C537" s="651"/>
      <c r="D537" s="651"/>
      <c r="E537" s="651"/>
      <c r="F537" s="651"/>
      <c r="G537" s="651"/>
      <c r="H537" s="651"/>
      <c r="I537" s="651"/>
      <c r="J537" s="651"/>
      <c r="K537" s="651"/>
      <c r="L537" s="651"/>
      <c r="M537" s="651"/>
      <c r="N537" s="651"/>
      <c r="O537" s="8"/>
      <c r="P537" s="651"/>
      <c r="Q537" s="651"/>
      <c r="R537" s="651"/>
      <c r="S537" s="651"/>
      <c r="T537" s="651"/>
    </row>
    <row r="538" spans="1:20" ht="12" customHeight="1" x14ac:dyDescent="0.2">
      <c r="A538" s="651"/>
      <c r="B538" s="651"/>
      <c r="C538" s="651"/>
      <c r="D538" s="651"/>
      <c r="E538" s="651"/>
      <c r="F538" s="651"/>
      <c r="G538" s="651"/>
      <c r="H538" s="651"/>
      <c r="I538" s="651"/>
      <c r="J538" s="651"/>
      <c r="K538" s="651"/>
      <c r="L538" s="651"/>
      <c r="M538" s="651"/>
      <c r="N538" s="651"/>
      <c r="O538" s="8"/>
      <c r="P538" s="651"/>
      <c r="Q538" s="651"/>
      <c r="R538" s="651"/>
      <c r="S538" s="651"/>
      <c r="T538" s="651"/>
    </row>
    <row r="539" spans="1:20" ht="12" customHeight="1" x14ac:dyDescent="0.2">
      <c r="A539" s="651"/>
      <c r="B539" s="651"/>
      <c r="C539" s="651"/>
      <c r="D539" s="651"/>
      <c r="E539" s="651"/>
      <c r="F539" s="651"/>
      <c r="G539" s="651"/>
      <c r="H539" s="651"/>
      <c r="I539" s="651"/>
      <c r="J539" s="651"/>
      <c r="K539" s="651"/>
      <c r="L539" s="651"/>
      <c r="M539" s="651"/>
      <c r="N539" s="651"/>
      <c r="O539" s="8"/>
      <c r="P539" s="651"/>
      <c r="Q539" s="651"/>
      <c r="R539" s="651"/>
      <c r="S539" s="651"/>
      <c r="T539" s="651"/>
    </row>
    <row r="540" spans="1:20" ht="12" customHeight="1" x14ac:dyDescent="0.2">
      <c r="A540" s="651"/>
      <c r="B540" s="651"/>
      <c r="C540" s="651"/>
      <c r="D540" s="651"/>
      <c r="E540" s="651"/>
      <c r="F540" s="651"/>
      <c r="G540" s="651"/>
      <c r="H540" s="651"/>
      <c r="I540" s="651"/>
      <c r="J540" s="651"/>
      <c r="K540" s="651"/>
      <c r="L540" s="651"/>
      <c r="M540" s="651"/>
      <c r="N540" s="651"/>
      <c r="O540" s="8"/>
      <c r="P540" s="651"/>
      <c r="Q540" s="651"/>
      <c r="R540" s="651"/>
      <c r="S540" s="651"/>
      <c r="T540" s="651"/>
    </row>
    <row r="541" spans="1:20" ht="12" customHeight="1" x14ac:dyDescent="0.2">
      <c r="A541" s="651"/>
      <c r="B541" s="651"/>
      <c r="C541" s="651"/>
      <c r="D541" s="651"/>
      <c r="E541" s="651"/>
      <c r="F541" s="651"/>
      <c r="G541" s="651"/>
      <c r="H541" s="651"/>
      <c r="I541" s="651"/>
      <c r="J541" s="651"/>
      <c r="K541" s="651"/>
      <c r="L541" s="651"/>
      <c r="M541" s="651"/>
      <c r="N541" s="651"/>
      <c r="O541" s="8"/>
      <c r="P541" s="651"/>
      <c r="Q541" s="651"/>
      <c r="R541" s="651"/>
      <c r="S541" s="651"/>
      <c r="T541" s="651"/>
    </row>
    <row r="542" spans="1:20" ht="12" customHeight="1" x14ac:dyDescent="0.2">
      <c r="A542" s="651"/>
      <c r="B542" s="651"/>
      <c r="C542" s="651"/>
      <c r="D542" s="651"/>
      <c r="E542" s="651"/>
      <c r="F542" s="651"/>
      <c r="G542" s="651"/>
      <c r="H542" s="651"/>
      <c r="I542" s="651"/>
      <c r="J542" s="651"/>
      <c r="K542" s="651"/>
      <c r="L542" s="651"/>
      <c r="M542" s="651"/>
      <c r="N542" s="651"/>
      <c r="O542" s="8"/>
      <c r="P542" s="651"/>
      <c r="Q542" s="651"/>
      <c r="R542" s="651"/>
      <c r="S542" s="651"/>
      <c r="T542" s="651"/>
    </row>
    <row r="543" spans="1:20" ht="12" customHeight="1" x14ac:dyDescent="0.2">
      <c r="A543" s="651"/>
      <c r="B543" s="651"/>
      <c r="C543" s="651"/>
      <c r="D543" s="651"/>
      <c r="E543" s="651"/>
      <c r="F543" s="651"/>
      <c r="G543" s="651"/>
      <c r="H543" s="651"/>
      <c r="I543" s="651"/>
      <c r="J543" s="651"/>
      <c r="K543" s="651"/>
      <c r="L543" s="651"/>
      <c r="M543" s="651"/>
      <c r="N543" s="651"/>
      <c r="O543" s="8"/>
      <c r="P543" s="651"/>
      <c r="Q543" s="651"/>
      <c r="R543" s="651"/>
      <c r="S543" s="651"/>
      <c r="T543" s="651"/>
    </row>
    <row r="544" spans="1:20" ht="12" customHeight="1" x14ac:dyDescent="0.2">
      <c r="A544" s="651"/>
      <c r="B544" s="651"/>
      <c r="C544" s="651"/>
      <c r="D544" s="651"/>
      <c r="E544" s="651"/>
      <c r="F544" s="651"/>
      <c r="G544" s="651"/>
      <c r="H544" s="651"/>
      <c r="I544" s="651"/>
      <c r="J544" s="651"/>
      <c r="K544" s="651"/>
      <c r="L544" s="651"/>
      <c r="M544" s="651"/>
      <c r="N544" s="651"/>
      <c r="O544" s="8"/>
      <c r="P544" s="651"/>
      <c r="Q544" s="651"/>
      <c r="R544" s="651"/>
      <c r="S544" s="651"/>
      <c r="T544" s="651"/>
    </row>
    <row r="545" spans="1:20" ht="12" customHeight="1" x14ac:dyDescent="0.2">
      <c r="A545" s="651"/>
      <c r="B545" s="651"/>
      <c r="C545" s="651"/>
      <c r="D545" s="651"/>
      <c r="E545" s="651"/>
      <c r="F545" s="651"/>
      <c r="G545" s="651"/>
      <c r="H545" s="651"/>
      <c r="I545" s="651"/>
      <c r="J545" s="651"/>
      <c r="K545" s="651"/>
      <c r="L545" s="651"/>
      <c r="M545" s="651"/>
      <c r="N545" s="651"/>
      <c r="O545" s="8"/>
      <c r="P545" s="651"/>
      <c r="Q545" s="651"/>
      <c r="R545" s="651"/>
      <c r="S545" s="651"/>
      <c r="T545" s="651"/>
    </row>
    <row r="546" spans="1:20" ht="12" customHeight="1" x14ac:dyDescent="0.2">
      <c r="A546" s="651"/>
      <c r="B546" s="651"/>
      <c r="C546" s="651"/>
      <c r="D546" s="651"/>
      <c r="E546" s="651"/>
      <c r="F546" s="651"/>
      <c r="G546" s="651"/>
      <c r="H546" s="651"/>
      <c r="I546" s="651"/>
      <c r="J546" s="651"/>
      <c r="K546" s="651"/>
      <c r="L546" s="651"/>
      <c r="M546" s="651"/>
      <c r="N546" s="651"/>
      <c r="O546" s="8"/>
      <c r="P546" s="651"/>
      <c r="Q546" s="651"/>
      <c r="R546" s="651"/>
      <c r="S546" s="651"/>
      <c r="T546" s="651"/>
    </row>
    <row r="547" spans="1:20" ht="12" customHeight="1" x14ac:dyDescent="0.2">
      <c r="A547" s="651"/>
      <c r="B547" s="651"/>
      <c r="C547" s="651"/>
      <c r="D547" s="651"/>
      <c r="E547" s="651"/>
      <c r="F547" s="651"/>
      <c r="G547" s="651"/>
      <c r="H547" s="651"/>
      <c r="I547" s="651"/>
      <c r="J547" s="651"/>
      <c r="K547" s="651"/>
      <c r="L547" s="651"/>
      <c r="M547" s="651"/>
      <c r="N547" s="651"/>
      <c r="O547" s="8"/>
      <c r="P547" s="651"/>
      <c r="Q547" s="651"/>
      <c r="R547" s="651"/>
      <c r="S547" s="651"/>
      <c r="T547" s="651"/>
    </row>
    <row r="548" spans="1:20" ht="12" customHeight="1" x14ac:dyDescent="0.2">
      <c r="A548" s="651"/>
      <c r="B548" s="651"/>
      <c r="C548" s="651"/>
      <c r="D548" s="651"/>
      <c r="E548" s="651"/>
      <c r="F548" s="651"/>
      <c r="G548" s="651"/>
      <c r="H548" s="651"/>
      <c r="I548" s="651"/>
      <c r="J548" s="651"/>
      <c r="K548" s="651"/>
      <c r="L548" s="651"/>
      <c r="M548" s="651"/>
      <c r="N548" s="651"/>
      <c r="O548" s="8"/>
      <c r="P548" s="651"/>
      <c r="Q548" s="651"/>
      <c r="R548" s="651"/>
      <c r="S548" s="651"/>
      <c r="T548" s="651"/>
    </row>
    <row r="549" spans="1:20" ht="12" customHeight="1" x14ac:dyDescent="0.2">
      <c r="A549" s="651"/>
      <c r="B549" s="651"/>
      <c r="C549" s="651"/>
      <c r="D549" s="651"/>
      <c r="E549" s="651"/>
      <c r="F549" s="651"/>
      <c r="G549" s="651"/>
      <c r="H549" s="651"/>
      <c r="I549" s="651"/>
      <c r="J549" s="651"/>
      <c r="K549" s="651"/>
      <c r="L549" s="651"/>
      <c r="M549" s="651"/>
      <c r="N549" s="651"/>
      <c r="O549" s="8"/>
      <c r="P549" s="651"/>
      <c r="Q549" s="651"/>
      <c r="R549" s="651"/>
      <c r="S549" s="651"/>
      <c r="T549" s="651"/>
    </row>
    <row r="550" spans="1:20" ht="12" customHeight="1" x14ac:dyDescent="0.2">
      <c r="A550" s="651"/>
      <c r="B550" s="651"/>
      <c r="C550" s="651"/>
      <c r="D550" s="651"/>
      <c r="E550" s="651"/>
      <c r="F550" s="651"/>
      <c r="G550" s="651"/>
      <c r="H550" s="651"/>
      <c r="I550" s="651"/>
      <c r="J550" s="651"/>
      <c r="K550" s="651"/>
      <c r="L550" s="651"/>
      <c r="M550" s="651"/>
      <c r="N550" s="651"/>
      <c r="O550" s="8"/>
      <c r="P550" s="651"/>
      <c r="Q550" s="651"/>
      <c r="R550" s="651"/>
      <c r="S550" s="651"/>
      <c r="T550" s="651"/>
    </row>
    <row r="551" spans="1:20" ht="12" customHeight="1" x14ac:dyDescent="0.2">
      <c r="A551" s="651"/>
      <c r="B551" s="651"/>
      <c r="C551" s="651"/>
      <c r="D551" s="651"/>
      <c r="E551" s="651"/>
      <c r="F551" s="651"/>
      <c r="G551" s="651"/>
      <c r="H551" s="651"/>
      <c r="I551" s="651"/>
      <c r="J551" s="651"/>
      <c r="K551" s="651"/>
      <c r="L551" s="651"/>
      <c r="M551" s="651"/>
      <c r="N551" s="651"/>
      <c r="O551" s="8"/>
      <c r="P551" s="651"/>
      <c r="Q551" s="651"/>
      <c r="R551" s="651"/>
      <c r="S551" s="651"/>
      <c r="T551" s="651"/>
    </row>
    <row r="552" spans="1:20" ht="12" customHeight="1" x14ac:dyDescent="0.2">
      <c r="A552" s="651"/>
      <c r="B552" s="651"/>
      <c r="C552" s="651"/>
      <c r="D552" s="651"/>
      <c r="E552" s="651"/>
      <c r="F552" s="651"/>
      <c r="G552" s="651"/>
      <c r="H552" s="651"/>
      <c r="I552" s="651"/>
      <c r="J552" s="651"/>
      <c r="K552" s="651"/>
      <c r="L552" s="651"/>
      <c r="M552" s="651"/>
      <c r="N552" s="651"/>
      <c r="O552" s="8"/>
      <c r="P552" s="651"/>
      <c r="Q552" s="651"/>
      <c r="R552" s="651"/>
      <c r="S552" s="651"/>
      <c r="T552" s="651"/>
    </row>
    <row r="553" spans="1:20" ht="12" customHeight="1" x14ac:dyDescent="0.2">
      <c r="A553" s="651"/>
      <c r="B553" s="651"/>
      <c r="C553" s="651"/>
      <c r="D553" s="651"/>
      <c r="E553" s="651"/>
      <c r="F553" s="651"/>
      <c r="G553" s="651"/>
      <c r="H553" s="651"/>
      <c r="I553" s="651"/>
      <c r="J553" s="651"/>
      <c r="K553" s="651"/>
      <c r="L553" s="651"/>
      <c r="M553" s="651"/>
      <c r="N553" s="651"/>
      <c r="O553" s="8"/>
      <c r="P553" s="651"/>
      <c r="Q553" s="651"/>
      <c r="R553" s="651"/>
      <c r="S553" s="651"/>
      <c r="T553" s="651"/>
    </row>
    <row r="554" spans="1:20" ht="12" customHeight="1" x14ac:dyDescent="0.2">
      <c r="A554" s="651"/>
      <c r="B554" s="651"/>
      <c r="C554" s="651"/>
      <c r="D554" s="651"/>
      <c r="E554" s="651"/>
      <c r="F554" s="651"/>
      <c r="G554" s="651"/>
      <c r="H554" s="651"/>
      <c r="I554" s="651"/>
      <c r="J554" s="651"/>
      <c r="K554" s="651"/>
      <c r="L554" s="651"/>
      <c r="M554" s="651"/>
      <c r="N554" s="651"/>
      <c r="O554" s="8"/>
      <c r="P554" s="651"/>
      <c r="Q554" s="651"/>
      <c r="R554" s="651"/>
      <c r="S554" s="651"/>
      <c r="T554" s="651"/>
    </row>
    <row r="555" spans="1:20" ht="12" customHeight="1" x14ac:dyDescent="0.2">
      <c r="A555" s="651"/>
      <c r="B555" s="651"/>
      <c r="C555" s="651"/>
      <c r="D555" s="651"/>
      <c r="E555" s="651"/>
      <c r="F555" s="651"/>
      <c r="G555" s="651"/>
      <c r="H555" s="651"/>
      <c r="I555" s="651"/>
      <c r="J555" s="651"/>
      <c r="K555" s="651"/>
      <c r="L555" s="651"/>
      <c r="M555" s="651"/>
      <c r="N555" s="651"/>
      <c r="O555" s="8"/>
      <c r="P555" s="651"/>
      <c r="Q555" s="651"/>
      <c r="R555" s="651"/>
      <c r="S555" s="651"/>
      <c r="T555" s="651"/>
    </row>
    <row r="556" spans="1:20" ht="12" customHeight="1" x14ac:dyDescent="0.2">
      <c r="A556" s="651"/>
      <c r="B556" s="651"/>
      <c r="C556" s="651"/>
      <c r="D556" s="651"/>
      <c r="E556" s="651"/>
      <c r="F556" s="651"/>
      <c r="G556" s="651"/>
      <c r="H556" s="651"/>
      <c r="I556" s="651"/>
      <c r="J556" s="651"/>
      <c r="K556" s="651"/>
      <c r="L556" s="651"/>
      <c r="M556" s="651"/>
      <c r="N556" s="651"/>
      <c r="O556" s="8"/>
      <c r="P556" s="651"/>
      <c r="Q556" s="651"/>
      <c r="R556" s="651"/>
      <c r="S556" s="651"/>
      <c r="T556" s="651"/>
    </row>
    <row r="557" spans="1:20" ht="12" customHeight="1" x14ac:dyDescent="0.2">
      <c r="A557" s="651"/>
      <c r="B557" s="651"/>
      <c r="C557" s="651"/>
      <c r="D557" s="651"/>
      <c r="E557" s="651"/>
      <c r="F557" s="651"/>
      <c r="G557" s="651"/>
      <c r="H557" s="651"/>
      <c r="I557" s="651"/>
      <c r="J557" s="651"/>
      <c r="K557" s="651"/>
      <c r="L557" s="651"/>
      <c r="M557" s="651"/>
      <c r="N557" s="651"/>
      <c r="O557" s="8"/>
      <c r="P557" s="651"/>
      <c r="Q557" s="651"/>
      <c r="R557" s="651"/>
      <c r="S557" s="651"/>
      <c r="T557" s="651"/>
    </row>
    <row r="558" spans="1:20" ht="12" customHeight="1" x14ac:dyDescent="0.2">
      <c r="A558" s="651"/>
      <c r="B558" s="651"/>
      <c r="C558" s="651"/>
      <c r="D558" s="651"/>
      <c r="E558" s="651"/>
      <c r="F558" s="651"/>
      <c r="G558" s="651"/>
      <c r="H558" s="651"/>
      <c r="I558" s="651"/>
      <c r="J558" s="651"/>
      <c r="K558" s="651"/>
      <c r="L558" s="651"/>
      <c r="M558" s="651"/>
      <c r="N558" s="651"/>
      <c r="O558" s="8"/>
      <c r="P558" s="651"/>
      <c r="Q558" s="651"/>
      <c r="R558" s="651"/>
      <c r="S558" s="651"/>
      <c r="T558" s="651"/>
    </row>
    <row r="559" spans="1:20" ht="12" customHeight="1" x14ac:dyDescent="0.2">
      <c r="A559" s="651"/>
      <c r="B559" s="651"/>
      <c r="C559" s="651"/>
      <c r="D559" s="651"/>
      <c r="E559" s="651"/>
      <c r="F559" s="651"/>
      <c r="G559" s="651"/>
      <c r="H559" s="651"/>
      <c r="I559" s="651"/>
      <c r="J559" s="651"/>
      <c r="K559" s="651"/>
      <c r="L559" s="651"/>
      <c r="M559" s="651"/>
      <c r="N559" s="651"/>
      <c r="O559" s="8"/>
      <c r="P559" s="651"/>
      <c r="Q559" s="651"/>
      <c r="R559" s="651"/>
      <c r="S559" s="651"/>
      <c r="T559" s="651"/>
    </row>
    <row r="560" spans="1:20" ht="12" customHeight="1" x14ac:dyDescent="0.2">
      <c r="A560" s="651"/>
      <c r="B560" s="651"/>
      <c r="C560" s="651"/>
      <c r="D560" s="651"/>
      <c r="E560" s="651"/>
      <c r="F560" s="651"/>
      <c r="G560" s="651"/>
      <c r="H560" s="651"/>
      <c r="I560" s="651"/>
      <c r="J560" s="651"/>
      <c r="K560" s="651"/>
      <c r="L560" s="651"/>
      <c r="M560" s="651"/>
      <c r="N560" s="651"/>
      <c r="O560" s="8"/>
      <c r="P560" s="651"/>
      <c r="Q560" s="651"/>
      <c r="R560" s="651"/>
      <c r="S560" s="651"/>
      <c r="T560" s="651"/>
    </row>
    <row r="561" spans="1:20" ht="12" customHeight="1" x14ac:dyDescent="0.2">
      <c r="A561" s="651"/>
      <c r="B561" s="651"/>
      <c r="C561" s="651"/>
      <c r="D561" s="651"/>
      <c r="E561" s="651"/>
      <c r="F561" s="651"/>
      <c r="G561" s="651"/>
      <c r="H561" s="651"/>
      <c r="I561" s="651"/>
      <c r="J561" s="651"/>
      <c r="K561" s="651"/>
      <c r="L561" s="651"/>
      <c r="M561" s="651"/>
      <c r="N561" s="651"/>
      <c r="O561" s="8"/>
      <c r="P561" s="651"/>
      <c r="Q561" s="651"/>
      <c r="R561" s="651"/>
      <c r="S561" s="651"/>
      <c r="T561" s="651"/>
    </row>
    <row r="562" spans="1:20" ht="12" customHeight="1" x14ac:dyDescent="0.2">
      <c r="A562" s="651"/>
      <c r="B562" s="651"/>
      <c r="C562" s="651"/>
      <c r="D562" s="651"/>
      <c r="E562" s="651"/>
      <c r="F562" s="651"/>
      <c r="G562" s="651"/>
      <c r="H562" s="651"/>
      <c r="I562" s="651"/>
      <c r="J562" s="651"/>
      <c r="K562" s="651"/>
      <c r="L562" s="651"/>
      <c r="M562" s="651"/>
      <c r="N562" s="651"/>
      <c r="O562" s="8"/>
      <c r="P562" s="651"/>
      <c r="Q562" s="651"/>
      <c r="R562" s="651"/>
      <c r="S562" s="651"/>
      <c r="T562" s="651"/>
    </row>
    <row r="563" spans="1:20" ht="12" customHeight="1" x14ac:dyDescent="0.2">
      <c r="A563" s="651"/>
      <c r="B563" s="651"/>
      <c r="C563" s="651"/>
      <c r="D563" s="651"/>
      <c r="E563" s="651"/>
      <c r="F563" s="651"/>
      <c r="G563" s="651"/>
      <c r="H563" s="651"/>
      <c r="I563" s="651"/>
      <c r="J563" s="651"/>
      <c r="K563" s="651"/>
      <c r="L563" s="651"/>
      <c r="M563" s="651"/>
      <c r="N563" s="651"/>
      <c r="O563" s="8"/>
      <c r="P563" s="651"/>
      <c r="Q563" s="651"/>
      <c r="R563" s="651"/>
      <c r="S563" s="651"/>
      <c r="T563" s="651"/>
    </row>
    <row r="564" spans="1:20" ht="12" customHeight="1" x14ac:dyDescent="0.2">
      <c r="A564" s="651"/>
      <c r="B564" s="651"/>
      <c r="C564" s="651"/>
      <c r="D564" s="651"/>
      <c r="E564" s="651"/>
      <c r="F564" s="651"/>
      <c r="G564" s="651"/>
      <c r="H564" s="651"/>
      <c r="I564" s="651"/>
      <c r="J564" s="651"/>
      <c r="K564" s="651"/>
      <c r="L564" s="651"/>
      <c r="M564" s="651"/>
      <c r="N564" s="651"/>
      <c r="O564" s="8"/>
      <c r="P564" s="651"/>
      <c r="Q564" s="651"/>
      <c r="R564" s="651"/>
      <c r="S564" s="651"/>
      <c r="T564" s="651"/>
    </row>
    <row r="565" spans="1:20" ht="12" customHeight="1" x14ac:dyDescent="0.2">
      <c r="A565" s="651"/>
      <c r="B565" s="651"/>
      <c r="C565" s="651"/>
      <c r="D565" s="651"/>
      <c r="E565" s="651"/>
      <c r="F565" s="651"/>
      <c r="G565" s="651"/>
      <c r="H565" s="651"/>
      <c r="I565" s="651"/>
      <c r="J565" s="651"/>
      <c r="K565" s="651"/>
      <c r="L565" s="651"/>
      <c r="M565" s="651"/>
      <c r="N565" s="651"/>
      <c r="O565" s="8"/>
      <c r="P565" s="651"/>
      <c r="Q565" s="651"/>
      <c r="R565" s="651"/>
      <c r="S565" s="651"/>
      <c r="T565" s="651"/>
    </row>
    <row r="566" spans="1:20" ht="12" customHeight="1" x14ac:dyDescent="0.2">
      <c r="A566" s="651"/>
      <c r="B566" s="651"/>
      <c r="C566" s="651"/>
      <c r="D566" s="651"/>
      <c r="E566" s="651"/>
      <c r="F566" s="651"/>
      <c r="G566" s="651"/>
      <c r="H566" s="651"/>
      <c r="I566" s="651"/>
      <c r="J566" s="651"/>
      <c r="K566" s="651"/>
      <c r="L566" s="651"/>
      <c r="M566" s="651"/>
      <c r="N566" s="651"/>
      <c r="O566" s="8"/>
      <c r="P566" s="651"/>
      <c r="Q566" s="651"/>
      <c r="R566" s="651"/>
      <c r="S566" s="651"/>
      <c r="T566" s="651"/>
    </row>
    <row r="567" spans="1:20" ht="12" customHeight="1" x14ac:dyDescent="0.2">
      <c r="A567" s="651"/>
      <c r="B567" s="651"/>
      <c r="C567" s="651"/>
      <c r="D567" s="651"/>
      <c r="E567" s="651"/>
      <c r="F567" s="651"/>
      <c r="G567" s="651"/>
      <c r="H567" s="651"/>
      <c r="I567" s="651"/>
      <c r="J567" s="651"/>
      <c r="K567" s="651"/>
      <c r="L567" s="651"/>
      <c r="M567" s="651"/>
      <c r="N567" s="651"/>
      <c r="O567" s="8"/>
      <c r="P567" s="651"/>
      <c r="Q567" s="651"/>
      <c r="R567" s="651"/>
      <c r="S567" s="651"/>
      <c r="T567" s="651"/>
    </row>
    <row r="568" spans="1:20" ht="12" customHeight="1" x14ac:dyDescent="0.2">
      <c r="A568" s="651"/>
      <c r="B568" s="651"/>
      <c r="C568" s="651"/>
      <c r="D568" s="651"/>
      <c r="E568" s="651"/>
      <c r="F568" s="651"/>
      <c r="G568" s="651"/>
      <c r="H568" s="651"/>
      <c r="I568" s="651"/>
      <c r="J568" s="651"/>
      <c r="K568" s="651"/>
      <c r="L568" s="651"/>
      <c r="M568" s="651"/>
      <c r="N568" s="651"/>
      <c r="O568" s="8"/>
      <c r="P568" s="651"/>
      <c r="Q568" s="651"/>
      <c r="R568" s="651"/>
      <c r="S568" s="651"/>
      <c r="T568" s="651"/>
    </row>
    <row r="569" spans="1:20" ht="12" customHeight="1" x14ac:dyDescent="0.2">
      <c r="A569" s="651"/>
      <c r="B569" s="651"/>
      <c r="C569" s="651"/>
      <c r="D569" s="651"/>
      <c r="E569" s="651"/>
      <c r="F569" s="651"/>
      <c r="G569" s="651"/>
      <c r="H569" s="651"/>
      <c r="I569" s="651"/>
      <c r="J569" s="651"/>
      <c r="K569" s="651"/>
      <c r="L569" s="651"/>
      <c r="M569" s="651"/>
      <c r="N569" s="651"/>
      <c r="O569" s="8"/>
      <c r="P569" s="651"/>
      <c r="Q569" s="651"/>
      <c r="R569" s="651"/>
      <c r="S569" s="651"/>
      <c r="T569" s="651"/>
    </row>
    <row r="570" spans="1:20" ht="12" customHeight="1" x14ac:dyDescent="0.2">
      <c r="A570" s="651"/>
      <c r="B570" s="651"/>
      <c r="C570" s="651"/>
      <c r="D570" s="651"/>
      <c r="E570" s="651"/>
      <c r="F570" s="651"/>
      <c r="G570" s="651"/>
      <c r="H570" s="651"/>
      <c r="I570" s="651"/>
      <c r="J570" s="651"/>
      <c r="K570" s="651"/>
      <c r="L570" s="651"/>
      <c r="M570" s="651"/>
      <c r="N570" s="651"/>
      <c r="O570" s="8"/>
      <c r="P570" s="651"/>
      <c r="Q570" s="651"/>
      <c r="R570" s="651"/>
      <c r="S570" s="651"/>
      <c r="T570" s="651"/>
    </row>
    <row r="571" spans="1:20" ht="12" customHeight="1" x14ac:dyDescent="0.2">
      <c r="A571" s="651"/>
      <c r="B571" s="651"/>
      <c r="C571" s="651"/>
      <c r="D571" s="651"/>
      <c r="E571" s="651"/>
      <c r="F571" s="651"/>
      <c r="G571" s="651"/>
      <c r="H571" s="651"/>
      <c r="I571" s="651"/>
      <c r="J571" s="651"/>
      <c r="K571" s="651"/>
      <c r="L571" s="651"/>
      <c r="M571" s="651"/>
      <c r="N571" s="651"/>
      <c r="O571" s="8"/>
      <c r="P571" s="651"/>
      <c r="Q571" s="651"/>
      <c r="R571" s="651"/>
      <c r="S571" s="651"/>
      <c r="T571" s="651"/>
    </row>
    <row r="572" spans="1:20" ht="12" customHeight="1" x14ac:dyDescent="0.2">
      <c r="A572" s="651"/>
      <c r="B572" s="651"/>
      <c r="C572" s="651"/>
      <c r="D572" s="651"/>
      <c r="E572" s="651"/>
      <c r="F572" s="651"/>
      <c r="G572" s="651"/>
      <c r="H572" s="651"/>
      <c r="I572" s="651"/>
      <c r="J572" s="651"/>
      <c r="K572" s="651"/>
      <c r="L572" s="651"/>
      <c r="M572" s="651"/>
      <c r="N572" s="651"/>
      <c r="O572" s="8"/>
      <c r="P572" s="651"/>
      <c r="Q572" s="651"/>
      <c r="R572" s="651"/>
      <c r="S572" s="651"/>
      <c r="T572" s="651"/>
    </row>
    <row r="573" spans="1:20" ht="12" customHeight="1" x14ac:dyDescent="0.2">
      <c r="A573" s="651"/>
      <c r="B573" s="651"/>
      <c r="C573" s="651"/>
      <c r="D573" s="651"/>
      <c r="E573" s="651"/>
      <c r="F573" s="651"/>
      <c r="G573" s="651"/>
      <c r="H573" s="651"/>
      <c r="I573" s="651"/>
      <c r="J573" s="651"/>
      <c r="K573" s="651"/>
      <c r="L573" s="651"/>
      <c r="M573" s="651"/>
      <c r="N573" s="651"/>
      <c r="O573" s="8"/>
      <c r="P573" s="651"/>
      <c r="Q573" s="651"/>
      <c r="R573" s="651"/>
      <c r="S573" s="651"/>
      <c r="T573" s="651"/>
    </row>
    <row r="574" spans="1:20" ht="12" customHeight="1" x14ac:dyDescent="0.2">
      <c r="A574" s="651"/>
      <c r="B574" s="651"/>
      <c r="C574" s="651"/>
      <c r="D574" s="651"/>
      <c r="E574" s="651"/>
      <c r="F574" s="651"/>
      <c r="G574" s="651"/>
      <c r="H574" s="651"/>
      <c r="I574" s="651"/>
      <c r="J574" s="651"/>
      <c r="K574" s="651"/>
      <c r="L574" s="651"/>
      <c r="M574" s="651"/>
      <c r="N574" s="651"/>
      <c r="O574" s="8"/>
      <c r="P574" s="651"/>
      <c r="Q574" s="651"/>
      <c r="R574" s="651"/>
      <c r="S574" s="651"/>
      <c r="T574" s="651"/>
    </row>
    <row r="575" spans="1:20" ht="12" customHeight="1" x14ac:dyDescent="0.2">
      <c r="A575" s="651"/>
      <c r="B575" s="651"/>
      <c r="C575" s="651"/>
      <c r="D575" s="651"/>
      <c r="E575" s="651"/>
      <c r="F575" s="651"/>
      <c r="G575" s="651"/>
      <c r="H575" s="651"/>
      <c r="I575" s="651"/>
      <c r="J575" s="651"/>
      <c r="K575" s="651"/>
      <c r="L575" s="651"/>
      <c r="M575" s="651"/>
      <c r="N575" s="651"/>
      <c r="O575" s="8"/>
      <c r="P575" s="651"/>
      <c r="Q575" s="651"/>
      <c r="R575" s="651"/>
      <c r="S575" s="651"/>
      <c r="T575" s="651"/>
    </row>
    <row r="576" spans="1:20" ht="12" customHeight="1" x14ac:dyDescent="0.2">
      <c r="A576" s="651"/>
      <c r="B576" s="651"/>
      <c r="C576" s="651"/>
      <c r="D576" s="651"/>
      <c r="E576" s="651"/>
      <c r="F576" s="651"/>
      <c r="G576" s="651"/>
      <c r="H576" s="651"/>
      <c r="I576" s="651"/>
      <c r="J576" s="651"/>
      <c r="K576" s="651"/>
      <c r="L576" s="651"/>
      <c r="M576" s="651"/>
      <c r="N576" s="651"/>
      <c r="O576" s="8"/>
      <c r="P576" s="651"/>
      <c r="Q576" s="651"/>
      <c r="R576" s="651"/>
      <c r="S576" s="651"/>
      <c r="T576" s="651"/>
    </row>
    <row r="577" spans="1:20" ht="12" customHeight="1" x14ac:dyDescent="0.2">
      <c r="A577" s="651"/>
      <c r="B577" s="651"/>
      <c r="C577" s="651"/>
      <c r="D577" s="651"/>
      <c r="E577" s="651"/>
      <c r="F577" s="651"/>
      <c r="G577" s="651"/>
      <c r="H577" s="651"/>
      <c r="I577" s="651"/>
      <c r="J577" s="651"/>
      <c r="K577" s="651"/>
      <c r="L577" s="651"/>
      <c r="M577" s="651"/>
      <c r="N577" s="651"/>
      <c r="O577" s="8"/>
      <c r="P577" s="651"/>
      <c r="Q577" s="651"/>
      <c r="R577" s="651"/>
      <c r="S577" s="651"/>
      <c r="T577" s="651"/>
    </row>
    <row r="578" spans="1:20" ht="12" customHeight="1" x14ac:dyDescent="0.2">
      <c r="A578" s="651"/>
      <c r="B578" s="651"/>
      <c r="C578" s="651"/>
      <c r="D578" s="651"/>
      <c r="E578" s="651"/>
      <c r="F578" s="651"/>
      <c r="G578" s="651"/>
      <c r="H578" s="651"/>
      <c r="I578" s="651"/>
      <c r="J578" s="651"/>
      <c r="K578" s="651"/>
      <c r="L578" s="651"/>
      <c r="M578" s="651"/>
      <c r="N578" s="651"/>
      <c r="O578" s="8"/>
      <c r="P578" s="651"/>
      <c r="Q578" s="651"/>
      <c r="R578" s="651"/>
      <c r="S578" s="651"/>
      <c r="T578" s="651"/>
    </row>
    <row r="579" spans="1:20" ht="12" customHeight="1" x14ac:dyDescent="0.2">
      <c r="A579" s="651"/>
      <c r="B579" s="651"/>
      <c r="C579" s="651"/>
      <c r="D579" s="651"/>
      <c r="E579" s="651"/>
      <c r="F579" s="651"/>
      <c r="G579" s="651"/>
      <c r="H579" s="651"/>
      <c r="I579" s="651"/>
      <c r="J579" s="651"/>
      <c r="K579" s="651"/>
      <c r="L579" s="651"/>
      <c r="M579" s="651"/>
      <c r="N579" s="651"/>
      <c r="O579" s="8"/>
      <c r="P579" s="651"/>
      <c r="Q579" s="651"/>
      <c r="R579" s="651"/>
      <c r="S579" s="651"/>
      <c r="T579" s="651"/>
    </row>
    <row r="580" spans="1:20" ht="12" customHeight="1" x14ac:dyDescent="0.2">
      <c r="A580" s="651"/>
      <c r="B580" s="651"/>
      <c r="C580" s="651"/>
      <c r="D580" s="651"/>
      <c r="E580" s="651"/>
      <c r="F580" s="651"/>
      <c r="G580" s="651"/>
      <c r="H580" s="651"/>
      <c r="I580" s="651"/>
      <c r="J580" s="651"/>
      <c r="K580" s="651"/>
      <c r="L580" s="651"/>
      <c r="M580" s="651"/>
      <c r="N580" s="651"/>
      <c r="O580" s="8"/>
      <c r="P580" s="651"/>
      <c r="Q580" s="651"/>
      <c r="R580" s="651"/>
      <c r="S580" s="651"/>
      <c r="T580" s="651"/>
    </row>
    <row r="581" spans="1:20" ht="12" customHeight="1" x14ac:dyDescent="0.2">
      <c r="A581" s="651"/>
      <c r="B581" s="651"/>
      <c r="C581" s="651"/>
      <c r="D581" s="651"/>
      <c r="E581" s="651"/>
      <c r="F581" s="651"/>
      <c r="G581" s="651"/>
      <c r="H581" s="651"/>
      <c r="I581" s="651"/>
      <c r="J581" s="651"/>
      <c r="K581" s="651"/>
      <c r="L581" s="651"/>
      <c r="M581" s="651"/>
      <c r="N581" s="651"/>
      <c r="O581" s="8"/>
      <c r="P581" s="651"/>
      <c r="Q581" s="651"/>
      <c r="R581" s="651"/>
      <c r="S581" s="651"/>
      <c r="T581" s="651"/>
    </row>
    <row r="582" spans="1:20" ht="12" customHeight="1" x14ac:dyDescent="0.2">
      <c r="A582" s="651"/>
      <c r="B582" s="651"/>
      <c r="C582" s="651"/>
      <c r="D582" s="651"/>
      <c r="E582" s="651"/>
      <c r="F582" s="651"/>
      <c r="G582" s="651"/>
      <c r="H582" s="651"/>
      <c r="I582" s="651"/>
      <c r="J582" s="651"/>
      <c r="K582" s="651"/>
      <c r="L582" s="651"/>
      <c r="M582" s="651"/>
      <c r="N582" s="651"/>
      <c r="O582" s="8"/>
      <c r="P582" s="651"/>
      <c r="Q582" s="651"/>
      <c r="R582" s="651"/>
      <c r="S582" s="651"/>
      <c r="T582" s="651"/>
    </row>
    <row r="583" spans="1:20" ht="12" customHeight="1" x14ac:dyDescent="0.2">
      <c r="A583" s="651"/>
      <c r="B583" s="651"/>
      <c r="C583" s="651"/>
      <c r="D583" s="651"/>
      <c r="E583" s="651"/>
      <c r="F583" s="651"/>
      <c r="G583" s="651"/>
      <c r="H583" s="651"/>
      <c r="I583" s="651"/>
      <c r="J583" s="651"/>
      <c r="K583" s="651"/>
      <c r="L583" s="651"/>
      <c r="M583" s="651"/>
      <c r="N583" s="651"/>
      <c r="O583" s="8"/>
      <c r="P583" s="651"/>
      <c r="Q583" s="651"/>
      <c r="R583" s="651"/>
      <c r="S583" s="651"/>
      <c r="T583" s="651"/>
    </row>
    <row r="584" spans="1:20" ht="12" customHeight="1" x14ac:dyDescent="0.2">
      <c r="A584" s="651"/>
      <c r="B584" s="651"/>
      <c r="C584" s="651"/>
      <c r="D584" s="651"/>
      <c r="E584" s="651"/>
      <c r="F584" s="651"/>
      <c r="G584" s="651"/>
      <c r="H584" s="651"/>
      <c r="I584" s="651"/>
      <c r="J584" s="651"/>
      <c r="K584" s="651"/>
      <c r="L584" s="651"/>
      <c r="M584" s="651"/>
      <c r="N584" s="651"/>
      <c r="O584" s="8"/>
      <c r="P584" s="651"/>
      <c r="Q584" s="651"/>
      <c r="R584" s="651"/>
      <c r="S584" s="651"/>
      <c r="T584" s="651"/>
    </row>
    <row r="585" spans="1:20" ht="12" customHeight="1" x14ac:dyDescent="0.2">
      <c r="A585" s="651"/>
      <c r="B585" s="651"/>
      <c r="C585" s="651"/>
      <c r="D585" s="651"/>
      <c r="E585" s="651"/>
      <c r="F585" s="651"/>
      <c r="G585" s="651"/>
      <c r="H585" s="651"/>
      <c r="I585" s="651"/>
      <c r="J585" s="651"/>
      <c r="K585" s="651"/>
      <c r="L585" s="651"/>
      <c r="M585" s="651"/>
      <c r="N585" s="651"/>
      <c r="O585" s="8"/>
      <c r="P585" s="651"/>
      <c r="Q585" s="651"/>
      <c r="R585" s="651"/>
      <c r="S585" s="651"/>
      <c r="T585" s="651"/>
    </row>
    <row r="586" spans="1:20" ht="12" customHeight="1" x14ac:dyDescent="0.2">
      <c r="A586" s="651"/>
      <c r="B586" s="651"/>
      <c r="C586" s="651"/>
      <c r="D586" s="651"/>
      <c r="E586" s="651"/>
      <c r="F586" s="651"/>
      <c r="G586" s="651"/>
      <c r="H586" s="651"/>
      <c r="I586" s="651"/>
      <c r="J586" s="651"/>
      <c r="K586" s="651"/>
      <c r="L586" s="651"/>
      <c r="M586" s="651"/>
      <c r="N586" s="651"/>
      <c r="O586" s="8"/>
      <c r="P586" s="651"/>
      <c r="Q586" s="651"/>
      <c r="R586" s="651"/>
      <c r="S586" s="651"/>
      <c r="T586" s="651"/>
    </row>
    <row r="587" spans="1:20" ht="12" customHeight="1" x14ac:dyDescent="0.2">
      <c r="A587" s="651"/>
      <c r="B587" s="651"/>
      <c r="C587" s="651"/>
      <c r="D587" s="651"/>
      <c r="E587" s="651"/>
      <c r="F587" s="651"/>
      <c r="G587" s="651"/>
      <c r="H587" s="651"/>
      <c r="I587" s="651"/>
      <c r="J587" s="651"/>
      <c r="K587" s="651"/>
      <c r="L587" s="651"/>
      <c r="M587" s="651"/>
      <c r="N587" s="651"/>
      <c r="O587" s="8"/>
      <c r="P587" s="651"/>
      <c r="Q587" s="651"/>
      <c r="R587" s="651"/>
      <c r="S587" s="651"/>
      <c r="T587" s="651"/>
    </row>
    <row r="588" spans="1:20" ht="12" customHeight="1" x14ac:dyDescent="0.2">
      <c r="A588" s="651"/>
      <c r="B588" s="651"/>
      <c r="C588" s="651"/>
      <c r="D588" s="651"/>
      <c r="E588" s="651"/>
      <c r="F588" s="651"/>
      <c r="G588" s="651"/>
      <c r="H588" s="651"/>
      <c r="I588" s="651"/>
      <c r="J588" s="651"/>
      <c r="K588" s="651"/>
      <c r="L588" s="651"/>
      <c r="M588" s="651"/>
      <c r="N588" s="651"/>
      <c r="O588" s="8"/>
      <c r="P588" s="651"/>
      <c r="Q588" s="651"/>
      <c r="R588" s="651"/>
      <c r="S588" s="651"/>
      <c r="T588" s="651"/>
    </row>
    <row r="589" spans="1:20" ht="12" customHeight="1" x14ac:dyDescent="0.2">
      <c r="A589" s="651"/>
      <c r="B589" s="651"/>
      <c r="C589" s="651"/>
      <c r="D589" s="651"/>
      <c r="E589" s="651"/>
      <c r="F589" s="651"/>
      <c r="G589" s="651"/>
      <c r="H589" s="651"/>
      <c r="I589" s="651"/>
      <c r="J589" s="651"/>
      <c r="K589" s="651"/>
      <c r="L589" s="651"/>
      <c r="M589" s="651"/>
      <c r="N589" s="651"/>
      <c r="O589" s="8"/>
      <c r="P589" s="651"/>
      <c r="Q589" s="651"/>
      <c r="R589" s="651"/>
      <c r="S589" s="651"/>
      <c r="T589" s="651"/>
    </row>
    <row r="590" spans="1:20" ht="12" customHeight="1" x14ac:dyDescent="0.2">
      <c r="A590" s="651"/>
      <c r="B590" s="651"/>
      <c r="C590" s="651"/>
      <c r="D590" s="651"/>
      <c r="E590" s="651"/>
      <c r="F590" s="651"/>
      <c r="G590" s="651"/>
      <c r="H590" s="651"/>
      <c r="I590" s="651"/>
      <c r="J590" s="651"/>
      <c r="K590" s="651"/>
      <c r="L590" s="651"/>
      <c r="M590" s="651"/>
      <c r="N590" s="651"/>
      <c r="O590" s="8"/>
      <c r="P590" s="651"/>
      <c r="Q590" s="651"/>
      <c r="R590" s="651"/>
      <c r="S590" s="651"/>
      <c r="T590" s="651"/>
    </row>
    <row r="591" spans="1:20" ht="12" customHeight="1" x14ac:dyDescent="0.2">
      <c r="A591" s="651"/>
      <c r="B591" s="651"/>
      <c r="C591" s="651"/>
      <c r="D591" s="651"/>
      <c r="E591" s="651"/>
      <c r="F591" s="651"/>
      <c r="G591" s="651"/>
      <c r="H591" s="651"/>
      <c r="I591" s="651"/>
      <c r="J591" s="651"/>
      <c r="K591" s="651"/>
      <c r="L591" s="651"/>
      <c r="M591" s="651"/>
      <c r="N591" s="651"/>
      <c r="O591" s="8"/>
      <c r="P591" s="651"/>
      <c r="Q591" s="651"/>
      <c r="R591" s="651"/>
      <c r="S591" s="651"/>
      <c r="T591" s="651"/>
    </row>
    <row r="592" spans="1:20" ht="12" customHeight="1" x14ac:dyDescent="0.2">
      <c r="A592" s="651"/>
      <c r="B592" s="651"/>
      <c r="C592" s="651"/>
      <c r="D592" s="651"/>
      <c r="E592" s="651"/>
      <c r="F592" s="651"/>
      <c r="G592" s="651"/>
      <c r="H592" s="651"/>
      <c r="I592" s="651"/>
      <c r="J592" s="651"/>
      <c r="K592" s="651"/>
      <c r="L592" s="651"/>
      <c r="M592" s="651"/>
      <c r="N592" s="651"/>
      <c r="O592" s="8"/>
      <c r="P592" s="651"/>
      <c r="Q592" s="651"/>
      <c r="R592" s="651"/>
      <c r="S592" s="651"/>
      <c r="T592" s="651"/>
    </row>
    <row r="593" spans="1:20" ht="12" customHeight="1" x14ac:dyDescent="0.2">
      <c r="A593" s="651"/>
      <c r="B593" s="651"/>
      <c r="C593" s="651"/>
      <c r="D593" s="651"/>
      <c r="E593" s="651"/>
      <c r="F593" s="651"/>
      <c r="G593" s="651"/>
      <c r="H593" s="651"/>
      <c r="I593" s="651"/>
      <c r="J593" s="651"/>
      <c r="K593" s="651"/>
      <c r="L593" s="651"/>
      <c r="M593" s="651"/>
      <c r="N593" s="651"/>
      <c r="O593" s="8"/>
      <c r="P593" s="651"/>
      <c r="Q593" s="651"/>
      <c r="R593" s="651"/>
      <c r="S593" s="651"/>
      <c r="T593" s="651"/>
    </row>
    <row r="594" spans="1:20" ht="12" customHeight="1" x14ac:dyDescent="0.2">
      <c r="A594" s="651"/>
      <c r="B594" s="651"/>
      <c r="C594" s="651"/>
      <c r="D594" s="651"/>
      <c r="E594" s="651"/>
      <c r="F594" s="651"/>
      <c r="G594" s="651"/>
      <c r="H594" s="651"/>
      <c r="I594" s="651"/>
      <c r="J594" s="651"/>
      <c r="K594" s="651"/>
      <c r="L594" s="651"/>
      <c r="M594" s="651"/>
      <c r="N594" s="651"/>
      <c r="O594" s="8"/>
      <c r="P594" s="651"/>
      <c r="Q594" s="651"/>
      <c r="R594" s="651"/>
      <c r="S594" s="651"/>
      <c r="T594" s="651"/>
    </row>
    <row r="595" spans="1:20" ht="12" customHeight="1" x14ac:dyDescent="0.2">
      <c r="A595" s="651"/>
      <c r="B595" s="651"/>
      <c r="C595" s="651"/>
      <c r="D595" s="651"/>
      <c r="E595" s="651"/>
      <c r="F595" s="651"/>
      <c r="G595" s="651"/>
      <c r="H595" s="651"/>
      <c r="I595" s="651"/>
      <c r="J595" s="651"/>
      <c r="K595" s="651"/>
      <c r="L595" s="651"/>
      <c r="M595" s="651"/>
      <c r="N595" s="651"/>
      <c r="O595" s="8"/>
      <c r="P595" s="651"/>
      <c r="Q595" s="651"/>
      <c r="R595" s="651"/>
      <c r="S595" s="651"/>
      <c r="T595" s="651"/>
    </row>
    <row r="596" spans="1:20" ht="12" customHeight="1" x14ac:dyDescent="0.2">
      <c r="A596" s="651"/>
      <c r="B596" s="651"/>
      <c r="C596" s="651"/>
      <c r="D596" s="651"/>
      <c r="E596" s="651"/>
      <c r="F596" s="651"/>
      <c r="G596" s="651"/>
      <c r="H596" s="651"/>
      <c r="I596" s="651"/>
      <c r="J596" s="651"/>
      <c r="K596" s="651"/>
      <c r="L596" s="651"/>
      <c r="M596" s="651"/>
      <c r="N596" s="651"/>
      <c r="O596" s="8"/>
      <c r="P596" s="651"/>
      <c r="Q596" s="651"/>
      <c r="R596" s="651"/>
      <c r="S596" s="651"/>
      <c r="T596" s="651"/>
    </row>
    <row r="597" spans="1:20" ht="12" customHeight="1" x14ac:dyDescent="0.2">
      <c r="A597" s="651"/>
      <c r="B597" s="651"/>
      <c r="C597" s="651"/>
      <c r="D597" s="651"/>
      <c r="E597" s="651"/>
      <c r="F597" s="651"/>
      <c r="G597" s="651"/>
      <c r="H597" s="651"/>
      <c r="I597" s="651"/>
      <c r="J597" s="651"/>
      <c r="K597" s="651"/>
      <c r="L597" s="651"/>
      <c r="M597" s="651"/>
      <c r="N597" s="651"/>
      <c r="O597" s="8"/>
      <c r="P597" s="651"/>
      <c r="Q597" s="651"/>
      <c r="R597" s="651"/>
      <c r="S597" s="651"/>
      <c r="T597" s="651"/>
    </row>
    <row r="598" spans="1:20" ht="12" customHeight="1" x14ac:dyDescent="0.2">
      <c r="A598" s="651"/>
      <c r="B598" s="651"/>
      <c r="C598" s="651"/>
      <c r="D598" s="651"/>
      <c r="E598" s="651"/>
      <c r="F598" s="651"/>
      <c r="G598" s="651"/>
      <c r="H598" s="651"/>
      <c r="I598" s="651"/>
      <c r="J598" s="651"/>
      <c r="K598" s="651"/>
      <c r="L598" s="651"/>
      <c r="M598" s="651"/>
      <c r="N598" s="651"/>
      <c r="O598" s="8"/>
      <c r="P598" s="651"/>
      <c r="Q598" s="651"/>
      <c r="R598" s="651"/>
      <c r="S598" s="651"/>
      <c r="T598" s="651"/>
    </row>
    <row r="599" spans="1:20" ht="12" customHeight="1" x14ac:dyDescent="0.2">
      <c r="A599" s="651"/>
      <c r="B599" s="651"/>
      <c r="C599" s="651"/>
      <c r="D599" s="651"/>
      <c r="E599" s="651"/>
      <c r="F599" s="651"/>
      <c r="G599" s="651"/>
      <c r="H599" s="651"/>
      <c r="I599" s="651"/>
      <c r="J599" s="651"/>
      <c r="K599" s="651"/>
      <c r="L599" s="651"/>
      <c r="M599" s="651"/>
      <c r="N599" s="651"/>
      <c r="O599" s="8"/>
      <c r="P599" s="651"/>
      <c r="Q599" s="651"/>
      <c r="R599" s="651"/>
      <c r="S599" s="651"/>
      <c r="T599" s="651"/>
    </row>
    <row r="600" spans="1:20" ht="12" customHeight="1" x14ac:dyDescent="0.2">
      <c r="A600" s="651"/>
      <c r="B600" s="651"/>
      <c r="C600" s="651"/>
      <c r="D600" s="651"/>
      <c r="E600" s="651"/>
      <c r="F600" s="651"/>
      <c r="G600" s="651"/>
      <c r="H600" s="651"/>
      <c r="I600" s="651"/>
      <c r="J600" s="651"/>
      <c r="K600" s="651"/>
      <c r="L600" s="651"/>
      <c r="M600" s="651"/>
      <c r="N600" s="651"/>
      <c r="O600" s="8"/>
      <c r="P600" s="651"/>
      <c r="Q600" s="651"/>
      <c r="R600" s="651"/>
      <c r="S600" s="651"/>
      <c r="T600" s="651"/>
    </row>
    <row r="601" spans="1:20" ht="12" customHeight="1" x14ac:dyDescent="0.2">
      <c r="A601" s="651"/>
      <c r="B601" s="651"/>
      <c r="C601" s="651"/>
      <c r="D601" s="651"/>
      <c r="E601" s="651"/>
      <c r="F601" s="651"/>
      <c r="G601" s="651"/>
      <c r="H601" s="651"/>
      <c r="I601" s="651"/>
      <c r="J601" s="651"/>
      <c r="K601" s="651"/>
      <c r="L601" s="651"/>
      <c r="M601" s="651"/>
      <c r="N601" s="651"/>
      <c r="O601" s="8"/>
      <c r="P601" s="651"/>
      <c r="Q601" s="651"/>
      <c r="R601" s="651"/>
      <c r="S601" s="651"/>
      <c r="T601" s="651"/>
    </row>
    <row r="602" spans="1:20" ht="12" customHeight="1" x14ac:dyDescent="0.2">
      <c r="A602" s="651"/>
      <c r="B602" s="651"/>
      <c r="C602" s="651"/>
      <c r="D602" s="651"/>
      <c r="E602" s="651"/>
      <c r="F602" s="651"/>
      <c r="G602" s="651"/>
      <c r="H602" s="651"/>
      <c r="I602" s="651"/>
      <c r="J602" s="651"/>
      <c r="K602" s="651"/>
      <c r="L602" s="651"/>
      <c r="M602" s="651"/>
      <c r="N602" s="651"/>
      <c r="O602" s="8"/>
      <c r="P602" s="651"/>
      <c r="Q602" s="651"/>
      <c r="R602" s="651"/>
      <c r="S602" s="651"/>
      <c r="T602" s="651"/>
    </row>
    <row r="603" spans="1:20" ht="12" customHeight="1" x14ac:dyDescent="0.2">
      <c r="A603" s="651"/>
      <c r="B603" s="651"/>
      <c r="C603" s="651"/>
      <c r="D603" s="651"/>
      <c r="E603" s="651"/>
      <c r="F603" s="651"/>
      <c r="G603" s="651"/>
      <c r="H603" s="651"/>
      <c r="I603" s="651"/>
      <c r="J603" s="651"/>
      <c r="K603" s="651"/>
      <c r="L603" s="651"/>
      <c r="M603" s="651"/>
      <c r="N603" s="651"/>
      <c r="O603" s="8"/>
      <c r="P603" s="651"/>
      <c r="Q603" s="651"/>
      <c r="R603" s="651"/>
      <c r="S603" s="651"/>
      <c r="T603" s="651"/>
    </row>
    <row r="604" spans="1:20" ht="12" customHeight="1" x14ac:dyDescent="0.2">
      <c r="A604" s="651"/>
      <c r="B604" s="651"/>
      <c r="C604" s="651"/>
      <c r="D604" s="651"/>
      <c r="E604" s="651"/>
      <c r="F604" s="651"/>
      <c r="G604" s="651"/>
      <c r="H604" s="651"/>
      <c r="I604" s="651"/>
      <c r="J604" s="651"/>
      <c r="K604" s="651"/>
      <c r="L604" s="651"/>
      <c r="M604" s="651"/>
      <c r="N604" s="651"/>
      <c r="O604" s="8"/>
      <c r="P604" s="651"/>
      <c r="Q604" s="651"/>
      <c r="R604" s="651"/>
      <c r="S604" s="651"/>
      <c r="T604" s="651"/>
    </row>
    <row r="605" spans="1:20" ht="12" customHeight="1" x14ac:dyDescent="0.2">
      <c r="A605" s="651"/>
      <c r="B605" s="651"/>
      <c r="C605" s="651"/>
      <c r="D605" s="651"/>
      <c r="E605" s="651"/>
      <c r="F605" s="651"/>
      <c r="G605" s="651"/>
      <c r="H605" s="651"/>
      <c r="I605" s="651"/>
      <c r="J605" s="651"/>
      <c r="K605" s="651"/>
      <c r="L605" s="651"/>
      <c r="M605" s="651"/>
      <c r="N605" s="651"/>
      <c r="O605" s="8"/>
      <c r="P605" s="651"/>
      <c r="Q605" s="651"/>
      <c r="R605" s="651"/>
      <c r="S605" s="651"/>
      <c r="T605" s="651"/>
    </row>
    <row r="606" spans="1:20" ht="12" customHeight="1" x14ac:dyDescent="0.2">
      <c r="A606" s="651"/>
      <c r="B606" s="651"/>
      <c r="C606" s="651"/>
      <c r="D606" s="651"/>
      <c r="E606" s="651"/>
      <c r="F606" s="651"/>
      <c r="G606" s="651"/>
      <c r="H606" s="651"/>
      <c r="I606" s="651"/>
      <c r="J606" s="651"/>
      <c r="K606" s="651"/>
      <c r="L606" s="651"/>
      <c r="M606" s="651"/>
      <c r="N606" s="651"/>
      <c r="O606" s="8"/>
      <c r="P606" s="651"/>
      <c r="Q606" s="651"/>
      <c r="R606" s="651"/>
      <c r="S606" s="651"/>
      <c r="T606" s="651"/>
    </row>
    <row r="607" spans="1:20" ht="12" customHeight="1" x14ac:dyDescent="0.2">
      <c r="A607" s="651"/>
      <c r="B607" s="651"/>
      <c r="C607" s="651"/>
      <c r="D607" s="651"/>
      <c r="E607" s="651"/>
      <c r="F607" s="651"/>
      <c r="G607" s="651"/>
      <c r="H607" s="651"/>
      <c r="I607" s="651"/>
      <c r="J607" s="651"/>
      <c r="K607" s="651"/>
      <c r="L607" s="651"/>
      <c r="M607" s="651"/>
      <c r="N607" s="651"/>
      <c r="O607" s="8"/>
      <c r="P607" s="651"/>
      <c r="Q607" s="651"/>
      <c r="R607" s="651"/>
      <c r="S607" s="651"/>
      <c r="T607" s="651"/>
    </row>
    <row r="608" spans="1:20" ht="12" customHeight="1" x14ac:dyDescent="0.2">
      <c r="A608" s="651"/>
      <c r="B608" s="651"/>
      <c r="C608" s="651"/>
      <c r="D608" s="651"/>
      <c r="E608" s="651"/>
      <c r="F608" s="651"/>
      <c r="G608" s="651"/>
      <c r="H608" s="651"/>
      <c r="I608" s="651"/>
      <c r="J608" s="651"/>
      <c r="K608" s="651"/>
      <c r="L608" s="651"/>
      <c r="M608" s="651"/>
      <c r="N608" s="651"/>
      <c r="O608" s="8"/>
      <c r="P608" s="651"/>
      <c r="Q608" s="651"/>
      <c r="R608" s="651"/>
      <c r="S608" s="651"/>
      <c r="T608" s="651"/>
    </row>
    <row r="609" spans="1:20" ht="12" customHeight="1" x14ac:dyDescent="0.2">
      <c r="A609" s="651"/>
      <c r="B609" s="651"/>
      <c r="C609" s="651"/>
      <c r="D609" s="651"/>
      <c r="E609" s="651"/>
      <c r="F609" s="651"/>
      <c r="G609" s="651"/>
      <c r="H609" s="651"/>
      <c r="I609" s="651"/>
      <c r="J609" s="651"/>
      <c r="K609" s="651"/>
      <c r="L609" s="651"/>
      <c r="M609" s="651"/>
      <c r="N609" s="651"/>
      <c r="O609" s="8"/>
      <c r="P609" s="651"/>
      <c r="Q609" s="651"/>
      <c r="R609" s="651"/>
      <c r="S609" s="651"/>
      <c r="T609" s="651"/>
    </row>
    <row r="610" spans="1:20" ht="12" customHeight="1" x14ac:dyDescent="0.2">
      <c r="A610" s="651"/>
      <c r="B610" s="651"/>
      <c r="C610" s="651"/>
      <c r="D610" s="651"/>
      <c r="E610" s="651"/>
      <c r="F610" s="651"/>
      <c r="G610" s="651"/>
      <c r="H610" s="651"/>
      <c r="I610" s="651"/>
      <c r="J610" s="651"/>
      <c r="K610" s="651"/>
      <c r="L610" s="651"/>
      <c r="M610" s="651"/>
      <c r="N610" s="651"/>
      <c r="O610" s="8"/>
      <c r="P610" s="651"/>
      <c r="Q610" s="651"/>
      <c r="R610" s="651"/>
      <c r="S610" s="651"/>
      <c r="T610" s="651"/>
    </row>
    <row r="611" spans="1:20" ht="12" customHeight="1" x14ac:dyDescent="0.2">
      <c r="A611" s="651"/>
      <c r="B611" s="651"/>
      <c r="C611" s="651"/>
      <c r="D611" s="651"/>
      <c r="E611" s="651"/>
      <c r="F611" s="651"/>
      <c r="G611" s="651"/>
      <c r="H611" s="651"/>
      <c r="I611" s="651"/>
      <c r="J611" s="651"/>
      <c r="K611" s="651"/>
      <c r="L611" s="651"/>
      <c r="M611" s="651"/>
      <c r="N611" s="651"/>
      <c r="O611" s="8"/>
      <c r="P611" s="651"/>
      <c r="Q611" s="651"/>
      <c r="R611" s="651"/>
      <c r="S611" s="651"/>
      <c r="T611" s="651"/>
    </row>
    <row r="612" spans="1:20" ht="12" customHeight="1" x14ac:dyDescent="0.2">
      <c r="A612" s="651"/>
      <c r="B612" s="651"/>
      <c r="C612" s="651"/>
      <c r="D612" s="651"/>
      <c r="E612" s="651"/>
      <c r="F612" s="651"/>
      <c r="G612" s="651"/>
      <c r="H612" s="651"/>
      <c r="I612" s="651"/>
      <c r="J612" s="651"/>
      <c r="K612" s="651"/>
      <c r="L612" s="651"/>
      <c r="M612" s="651"/>
      <c r="N612" s="651"/>
      <c r="O612" s="8"/>
      <c r="P612" s="651"/>
      <c r="Q612" s="651"/>
      <c r="R612" s="651"/>
      <c r="S612" s="651"/>
      <c r="T612" s="651"/>
    </row>
    <row r="613" spans="1:20" ht="12" customHeight="1" x14ac:dyDescent="0.2">
      <c r="A613" s="651"/>
      <c r="B613" s="651"/>
      <c r="C613" s="651"/>
      <c r="D613" s="651"/>
      <c r="E613" s="651"/>
      <c r="F613" s="651"/>
      <c r="G613" s="651"/>
      <c r="H613" s="651"/>
      <c r="I613" s="651"/>
      <c r="J613" s="651"/>
      <c r="K613" s="651"/>
      <c r="L613" s="651"/>
      <c r="M613" s="651"/>
      <c r="N613" s="651"/>
      <c r="O613" s="8"/>
      <c r="P613" s="651"/>
      <c r="Q613" s="651"/>
      <c r="R613" s="651"/>
      <c r="S613" s="651"/>
      <c r="T613" s="651"/>
    </row>
    <row r="614" spans="1:20" ht="12" customHeight="1" x14ac:dyDescent="0.2">
      <c r="A614" s="651"/>
      <c r="B614" s="651"/>
      <c r="C614" s="651"/>
      <c r="D614" s="651"/>
      <c r="E614" s="651"/>
      <c r="F614" s="651"/>
      <c r="G614" s="651"/>
      <c r="H614" s="651"/>
      <c r="I614" s="651"/>
      <c r="J614" s="651"/>
      <c r="K614" s="651"/>
      <c r="L614" s="651"/>
      <c r="M614" s="651"/>
      <c r="N614" s="651"/>
      <c r="O614" s="8"/>
      <c r="P614" s="651"/>
      <c r="Q614" s="651"/>
      <c r="R614" s="651"/>
      <c r="S614" s="651"/>
      <c r="T614" s="651"/>
    </row>
    <row r="615" spans="1:20" ht="12" customHeight="1" x14ac:dyDescent="0.2">
      <c r="A615" s="651"/>
      <c r="B615" s="651"/>
      <c r="C615" s="651"/>
      <c r="D615" s="651"/>
      <c r="E615" s="651"/>
      <c r="F615" s="651"/>
      <c r="G615" s="651"/>
      <c r="H615" s="651"/>
      <c r="I615" s="651"/>
      <c r="J615" s="651"/>
      <c r="K615" s="651"/>
      <c r="L615" s="651"/>
      <c r="M615" s="651"/>
      <c r="N615" s="651"/>
      <c r="O615" s="8"/>
      <c r="P615" s="651"/>
      <c r="Q615" s="651"/>
      <c r="R615" s="651"/>
      <c r="S615" s="651"/>
      <c r="T615" s="651"/>
    </row>
    <row r="616" spans="1:20" ht="12" customHeight="1" x14ac:dyDescent="0.2">
      <c r="A616" s="651"/>
      <c r="B616" s="651"/>
      <c r="C616" s="651"/>
      <c r="D616" s="651"/>
      <c r="E616" s="651"/>
      <c r="F616" s="651"/>
      <c r="G616" s="651"/>
      <c r="H616" s="651"/>
      <c r="I616" s="651"/>
      <c r="J616" s="651"/>
      <c r="K616" s="651"/>
      <c r="L616" s="651"/>
      <c r="M616" s="651"/>
      <c r="N616" s="651"/>
      <c r="O616" s="8"/>
      <c r="P616" s="651"/>
      <c r="Q616" s="651"/>
      <c r="R616" s="651"/>
      <c r="S616" s="651"/>
      <c r="T616" s="651"/>
    </row>
    <row r="617" spans="1:20" ht="12" customHeight="1" x14ac:dyDescent="0.2">
      <c r="A617" s="651"/>
      <c r="B617" s="651"/>
      <c r="C617" s="651"/>
      <c r="D617" s="651"/>
      <c r="E617" s="651"/>
      <c r="F617" s="651"/>
      <c r="G617" s="651"/>
      <c r="H617" s="651"/>
      <c r="I617" s="651"/>
      <c r="J617" s="651"/>
      <c r="K617" s="651"/>
      <c r="L617" s="651"/>
      <c r="M617" s="651"/>
      <c r="N617" s="651"/>
      <c r="O617" s="8"/>
      <c r="P617" s="651"/>
      <c r="Q617" s="651"/>
      <c r="R617" s="651"/>
      <c r="S617" s="651"/>
      <c r="T617" s="651"/>
    </row>
    <row r="618" spans="1:20" ht="12" customHeight="1" x14ac:dyDescent="0.2">
      <c r="A618" s="651"/>
      <c r="B618" s="651"/>
      <c r="C618" s="651"/>
      <c r="D618" s="651"/>
      <c r="E618" s="651"/>
      <c r="F618" s="651"/>
      <c r="G618" s="651"/>
      <c r="H618" s="651"/>
      <c r="I618" s="651"/>
      <c r="J618" s="651"/>
      <c r="K618" s="651"/>
      <c r="L618" s="651"/>
      <c r="M618" s="651"/>
      <c r="N618" s="651"/>
      <c r="O618" s="8"/>
      <c r="P618" s="651"/>
      <c r="Q618" s="651"/>
      <c r="R618" s="651"/>
      <c r="S618" s="651"/>
      <c r="T618" s="651"/>
    </row>
    <row r="619" spans="1:20" ht="12" customHeight="1" x14ac:dyDescent="0.2">
      <c r="A619" s="651"/>
      <c r="B619" s="651"/>
      <c r="C619" s="651"/>
      <c r="D619" s="651"/>
      <c r="E619" s="651"/>
      <c r="F619" s="651"/>
      <c r="G619" s="651"/>
      <c r="H619" s="651"/>
      <c r="I619" s="651"/>
      <c r="J619" s="651"/>
      <c r="K619" s="651"/>
      <c r="L619" s="651"/>
      <c r="M619" s="651"/>
      <c r="N619" s="651"/>
      <c r="O619" s="8"/>
      <c r="P619" s="651"/>
      <c r="Q619" s="651"/>
      <c r="R619" s="651"/>
      <c r="S619" s="651"/>
      <c r="T619" s="651"/>
    </row>
    <row r="620" spans="1:20" ht="12" customHeight="1" x14ac:dyDescent="0.2">
      <c r="A620" s="651"/>
      <c r="B620" s="651"/>
      <c r="C620" s="651"/>
      <c r="D620" s="651"/>
      <c r="E620" s="651"/>
      <c r="F620" s="651"/>
      <c r="G620" s="651"/>
      <c r="H620" s="651"/>
      <c r="I620" s="651"/>
      <c r="J620" s="651"/>
      <c r="K620" s="651"/>
      <c r="L620" s="651"/>
      <c r="M620" s="651"/>
      <c r="N620" s="651"/>
      <c r="O620" s="8"/>
      <c r="P620" s="651"/>
      <c r="Q620" s="651"/>
      <c r="R620" s="651"/>
      <c r="S620" s="651"/>
      <c r="T620" s="651"/>
    </row>
    <row r="621" spans="1:20" ht="12" customHeight="1" x14ac:dyDescent="0.2">
      <c r="A621" s="651"/>
      <c r="B621" s="651"/>
      <c r="C621" s="651"/>
      <c r="D621" s="651"/>
      <c r="E621" s="651"/>
      <c r="F621" s="651"/>
      <c r="G621" s="651"/>
      <c r="H621" s="651"/>
      <c r="I621" s="651"/>
      <c r="J621" s="651"/>
      <c r="K621" s="651"/>
      <c r="L621" s="651"/>
      <c r="M621" s="651"/>
      <c r="N621" s="651"/>
      <c r="O621" s="8"/>
      <c r="P621" s="651"/>
      <c r="Q621" s="651"/>
      <c r="R621" s="651"/>
      <c r="S621" s="651"/>
      <c r="T621" s="651"/>
    </row>
    <row r="622" spans="1:20" ht="12" customHeight="1" x14ac:dyDescent="0.2">
      <c r="A622" s="651"/>
      <c r="B622" s="651"/>
      <c r="C622" s="651"/>
      <c r="D622" s="651"/>
      <c r="E622" s="651"/>
      <c r="F622" s="651"/>
      <c r="G622" s="651"/>
      <c r="H622" s="651"/>
      <c r="I622" s="651"/>
      <c r="J622" s="651"/>
      <c r="K622" s="651"/>
      <c r="L622" s="651"/>
      <c r="M622" s="651"/>
      <c r="N622" s="651"/>
      <c r="O622" s="8"/>
      <c r="P622" s="651"/>
      <c r="Q622" s="651"/>
      <c r="R622" s="651"/>
      <c r="S622" s="651"/>
      <c r="T622" s="651"/>
    </row>
    <row r="623" spans="1:20" ht="12" customHeight="1" x14ac:dyDescent="0.2">
      <c r="A623" s="651"/>
      <c r="B623" s="651"/>
      <c r="C623" s="651"/>
      <c r="D623" s="651"/>
      <c r="E623" s="651"/>
      <c r="F623" s="651"/>
      <c r="G623" s="651"/>
      <c r="H623" s="651"/>
      <c r="I623" s="651"/>
      <c r="J623" s="651"/>
      <c r="K623" s="651"/>
      <c r="L623" s="651"/>
      <c r="M623" s="651"/>
      <c r="N623" s="651"/>
      <c r="O623" s="8"/>
      <c r="P623" s="651"/>
      <c r="Q623" s="651"/>
      <c r="R623" s="651"/>
      <c r="S623" s="651"/>
      <c r="T623" s="651"/>
    </row>
    <row r="624" spans="1:20" ht="12" customHeight="1" x14ac:dyDescent="0.2">
      <c r="A624" s="651"/>
      <c r="B624" s="651"/>
      <c r="C624" s="651"/>
      <c r="D624" s="651"/>
      <c r="E624" s="651"/>
      <c r="F624" s="651"/>
      <c r="G624" s="651"/>
      <c r="H624" s="651"/>
      <c r="I624" s="651"/>
      <c r="J624" s="651"/>
      <c r="K624" s="651"/>
      <c r="L624" s="651"/>
      <c r="M624" s="651"/>
      <c r="N624" s="651"/>
      <c r="O624" s="8"/>
      <c r="P624" s="651"/>
      <c r="Q624" s="651"/>
      <c r="R624" s="651"/>
      <c r="S624" s="651"/>
      <c r="T624" s="651"/>
    </row>
    <row r="625" spans="1:20" ht="12" customHeight="1" x14ac:dyDescent="0.2">
      <c r="A625" s="651"/>
      <c r="B625" s="651"/>
      <c r="C625" s="651"/>
      <c r="D625" s="651"/>
      <c r="E625" s="651"/>
      <c r="F625" s="651"/>
      <c r="G625" s="651"/>
      <c r="H625" s="651"/>
      <c r="I625" s="651"/>
      <c r="J625" s="651"/>
      <c r="K625" s="651"/>
      <c r="L625" s="651"/>
      <c r="M625" s="651"/>
      <c r="N625" s="651"/>
      <c r="O625" s="8"/>
      <c r="P625" s="651"/>
      <c r="Q625" s="651"/>
      <c r="R625" s="651"/>
      <c r="S625" s="651"/>
      <c r="T625" s="651"/>
    </row>
    <row r="626" spans="1:20" ht="12" customHeight="1" x14ac:dyDescent="0.2">
      <c r="A626" s="651"/>
      <c r="B626" s="651"/>
      <c r="C626" s="651"/>
      <c r="D626" s="651"/>
      <c r="E626" s="651"/>
      <c r="F626" s="651"/>
      <c r="G626" s="651"/>
      <c r="H626" s="651"/>
      <c r="I626" s="651"/>
      <c r="J626" s="651"/>
      <c r="K626" s="651"/>
      <c r="L626" s="651"/>
      <c r="M626" s="651"/>
      <c r="N626" s="651"/>
      <c r="O626" s="8"/>
      <c r="P626" s="651"/>
      <c r="Q626" s="651"/>
      <c r="R626" s="651"/>
      <c r="S626" s="651"/>
      <c r="T626" s="651"/>
    </row>
    <row r="627" spans="1:20" ht="12" customHeight="1" x14ac:dyDescent="0.2">
      <c r="A627" s="651"/>
      <c r="B627" s="651"/>
      <c r="C627" s="651"/>
      <c r="D627" s="651"/>
      <c r="E627" s="651"/>
      <c r="F627" s="651"/>
      <c r="G627" s="651"/>
      <c r="H627" s="651"/>
      <c r="I627" s="651"/>
      <c r="J627" s="651"/>
      <c r="K627" s="651"/>
      <c r="L627" s="651"/>
      <c r="M627" s="651"/>
      <c r="N627" s="651"/>
      <c r="O627" s="8"/>
      <c r="P627" s="651"/>
      <c r="Q627" s="651"/>
      <c r="R627" s="651"/>
      <c r="S627" s="651"/>
      <c r="T627" s="651"/>
    </row>
    <row r="628" spans="1:20" ht="12" customHeight="1" x14ac:dyDescent="0.2">
      <c r="A628" s="651"/>
      <c r="B628" s="651"/>
      <c r="C628" s="651"/>
      <c r="D628" s="651"/>
      <c r="E628" s="651"/>
      <c r="F628" s="651"/>
      <c r="G628" s="651"/>
      <c r="H628" s="651"/>
      <c r="I628" s="651"/>
      <c r="J628" s="651"/>
      <c r="K628" s="651"/>
      <c r="L628" s="651"/>
      <c r="M628" s="651"/>
      <c r="N628" s="651"/>
      <c r="O628" s="8"/>
      <c r="P628" s="651"/>
      <c r="Q628" s="651"/>
      <c r="R628" s="651"/>
      <c r="S628" s="651"/>
      <c r="T628" s="651"/>
    </row>
    <row r="629" spans="1:20" ht="12" customHeight="1" x14ac:dyDescent="0.2">
      <c r="A629" s="651"/>
      <c r="B629" s="651"/>
      <c r="C629" s="651"/>
      <c r="D629" s="651"/>
      <c r="E629" s="651"/>
      <c r="F629" s="651"/>
      <c r="G629" s="651"/>
      <c r="H629" s="651"/>
      <c r="I629" s="651"/>
      <c r="J629" s="651"/>
      <c r="K629" s="651"/>
      <c r="L629" s="651"/>
      <c r="M629" s="651"/>
      <c r="N629" s="651"/>
      <c r="O629" s="8"/>
      <c r="P629" s="651"/>
      <c r="Q629" s="651"/>
      <c r="R629" s="651"/>
      <c r="S629" s="651"/>
      <c r="T629" s="651"/>
    </row>
    <row r="630" spans="1:20" ht="12" customHeight="1" x14ac:dyDescent="0.2">
      <c r="A630" s="651"/>
      <c r="B630" s="651"/>
      <c r="C630" s="651"/>
      <c r="D630" s="651"/>
      <c r="E630" s="651"/>
      <c r="F630" s="651"/>
      <c r="G630" s="651"/>
      <c r="H630" s="651"/>
      <c r="I630" s="651"/>
      <c r="J630" s="651"/>
      <c r="K630" s="651"/>
      <c r="L630" s="651"/>
      <c r="M630" s="651"/>
      <c r="N630" s="651"/>
      <c r="O630" s="8"/>
      <c r="P630" s="651"/>
      <c r="Q630" s="651"/>
      <c r="R630" s="651"/>
      <c r="S630" s="651"/>
      <c r="T630" s="651"/>
    </row>
    <row r="631" spans="1:20" ht="12" customHeight="1" x14ac:dyDescent="0.2">
      <c r="A631" s="651"/>
      <c r="B631" s="651"/>
      <c r="C631" s="651"/>
      <c r="D631" s="651"/>
      <c r="E631" s="651"/>
      <c r="F631" s="651"/>
      <c r="G631" s="651"/>
      <c r="H631" s="651"/>
      <c r="I631" s="651"/>
      <c r="J631" s="651"/>
      <c r="K631" s="651"/>
      <c r="L631" s="651"/>
      <c r="M631" s="651"/>
      <c r="N631" s="651"/>
      <c r="O631" s="8"/>
      <c r="P631" s="651"/>
      <c r="Q631" s="651"/>
      <c r="R631" s="651"/>
      <c r="S631" s="651"/>
      <c r="T631" s="651"/>
    </row>
    <row r="632" spans="1:20" ht="12" customHeight="1" x14ac:dyDescent="0.2">
      <c r="A632" s="651"/>
      <c r="B632" s="651"/>
      <c r="C632" s="651"/>
      <c r="D632" s="651"/>
      <c r="E632" s="651"/>
      <c r="F632" s="651"/>
      <c r="G632" s="651"/>
      <c r="H632" s="651"/>
      <c r="I632" s="651"/>
      <c r="J632" s="651"/>
      <c r="K632" s="651"/>
      <c r="L632" s="651"/>
      <c r="M632" s="651"/>
      <c r="N632" s="651"/>
      <c r="O632" s="8"/>
      <c r="P632" s="651"/>
      <c r="Q632" s="651"/>
      <c r="R632" s="651"/>
      <c r="S632" s="651"/>
      <c r="T632" s="651"/>
    </row>
    <row r="633" spans="1:20" ht="12" customHeight="1" x14ac:dyDescent="0.2">
      <c r="A633" s="651"/>
      <c r="B633" s="651"/>
      <c r="C633" s="651"/>
      <c r="D633" s="651"/>
      <c r="E633" s="651"/>
      <c r="F633" s="651"/>
      <c r="G633" s="651"/>
      <c r="H633" s="651"/>
      <c r="I633" s="651"/>
      <c r="J633" s="651"/>
      <c r="K633" s="651"/>
      <c r="L633" s="651"/>
      <c r="M633" s="651"/>
      <c r="N633" s="651"/>
      <c r="O633" s="8"/>
      <c r="P633" s="651"/>
      <c r="Q633" s="651"/>
      <c r="R633" s="651"/>
      <c r="S633" s="651"/>
      <c r="T633" s="651"/>
    </row>
    <row r="634" spans="1:20" ht="12" customHeight="1" x14ac:dyDescent="0.2">
      <c r="A634" s="651"/>
      <c r="B634" s="651"/>
      <c r="C634" s="651"/>
      <c r="D634" s="651"/>
      <c r="E634" s="651"/>
      <c r="F634" s="651"/>
      <c r="G634" s="651"/>
      <c r="H634" s="651"/>
      <c r="I634" s="651"/>
      <c r="J634" s="651"/>
      <c r="K634" s="651"/>
      <c r="L634" s="651"/>
      <c r="M634" s="651"/>
      <c r="N634" s="651"/>
      <c r="O634" s="8"/>
      <c r="P634" s="651"/>
      <c r="Q634" s="651"/>
      <c r="R634" s="651"/>
      <c r="S634" s="651"/>
      <c r="T634" s="651"/>
    </row>
    <row r="635" spans="1:20" ht="12" customHeight="1" x14ac:dyDescent="0.2">
      <c r="A635" s="651"/>
      <c r="B635" s="651"/>
      <c r="C635" s="651"/>
      <c r="D635" s="651"/>
      <c r="E635" s="651"/>
      <c r="F635" s="651"/>
      <c r="G635" s="651"/>
      <c r="H635" s="651"/>
      <c r="I635" s="651"/>
      <c r="J635" s="651"/>
      <c r="K635" s="651"/>
      <c r="L635" s="651"/>
      <c r="M635" s="651"/>
      <c r="N635" s="651"/>
      <c r="O635" s="8"/>
      <c r="P635" s="651"/>
      <c r="Q635" s="651"/>
      <c r="R635" s="651"/>
      <c r="S635" s="651"/>
      <c r="T635" s="651"/>
    </row>
    <row r="636" spans="1:20" ht="12" customHeight="1" x14ac:dyDescent="0.2">
      <c r="A636" s="651"/>
      <c r="B636" s="651"/>
      <c r="C636" s="651"/>
      <c r="D636" s="651"/>
      <c r="E636" s="651"/>
      <c r="F636" s="651"/>
      <c r="G636" s="651"/>
      <c r="H636" s="651"/>
      <c r="I636" s="651"/>
      <c r="J636" s="651"/>
      <c r="K636" s="651"/>
      <c r="L636" s="651"/>
      <c r="M636" s="651"/>
      <c r="N636" s="651"/>
      <c r="O636" s="8"/>
      <c r="P636" s="651"/>
      <c r="Q636" s="651"/>
      <c r="R636" s="651"/>
      <c r="S636" s="651"/>
      <c r="T636" s="651"/>
    </row>
    <row r="637" spans="1:20" ht="12" customHeight="1" x14ac:dyDescent="0.2">
      <c r="A637" s="651"/>
      <c r="B637" s="651"/>
      <c r="C637" s="651"/>
      <c r="D637" s="651"/>
      <c r="E637" s="651"/>
      <c r="F637" s="651"/>
      <c r="G637" s="651"/>
      <c r="H637" s="651"/>
      <c r="I637" s="651"/>
      <c r="J637" s="651"/>
      <c r="K637" s="651"/>
      <c r="L637" s="651"/>
      <c r="M637" s="651"/>
      <c r="N637" s="651"/>
      <c r="O637" s="8"/>
      <c r="P637" s="651"/>
      <c r="Q637" s="651"/>
      <c r="R637" s="651"/>
      <c r="S637" s="651"/>
      <c r="T637" s="651"/>
    </row>
    <row r="638" spans="1:20" ht="12" customHeight="1" x14ac:dyDescent="0.2">
      <c r="A638" s="651"/>
      <c r="B638" s="651"/>
      <c r="C638" s="651"/>
      <c r="D638" s="651"/>
      <c r="E638" s="651"/>
      <c r="F638" s="651"/>
      <c r="G638" s="651"/>
      <c r="H638" s="651"/>
      <c r="I638" s="651"/>
      <c r="J638" s="651"/>
      <c r="K638" s="651"/>
      <c r="L638" s="651"/>
      <c r="M638" s="651"/>
      <c r="N638" s="651"/>
      <c r="O638" s="8"/>
      <c r="P638" s="651"/>
      <c r="Q638" s="651"/>
      <c r="R638" s="651"/>
      <c r="S638" s="651"/>
      <c r="T638" s="651"/>
    </row>
    <row r="639" spans="1:20" ht="12" customHeight="1" x14ac:dyDescent="0.2">
      <c r="A639" s="651"/>
      <c r="B639" s="651"/>
      <c r="C639" s="651"/>
      <c r="D639" s="651"/>
      <c r="E639" s="651"/>
      <c r="F639" s="651"/>
      <c r="G639" s="651"/>
      <c r="H639" s="651"/>
      <c r="I639" s="651"/>
      <c r="J639" s="651"/>
      <c r="K639" s="651"/>
      <c r="L639" s="651"/>
      <c r="M639" s="651"/>
      <c r="N639" s="651"/>
      <c r="O639" s="8"/>
      <c r="P639" s="651"/>
      <c r="Q639" s="651"/>
      <c r="R639" s="651"/>
      <c r="S639" s="651"/>
      <c r="T639" s="651"/>
    </row>
    <row r="640" spans="1:20" ht="12" customHeight="1" x14ac:dyDescent="0.2">
      <c r="A640" s="651"/>
      <c r="B640" s="651"/>
      <c r="C640" s="651"/>
      <c r="D640" s="651"/>
      <c r="E640" s="651"/>
      <c r="F640" s="651"/>
      <c r="G640" s="651"/>
      <c r="H640" s="651"/>
      <c r="I640" s="651"/>
      <c r="J640" s="651"/>
      <c r="K640" s="651"/>
      <c r="L640" s="651"/>
      <c r="M640" s="651"/>
      <c r="N640" s="651"/>
      <c r="O640" s="8"/>
      <c r="P640" s="651"/>
      <c r="Q640" s="651"/>
      <c r="R640" s="651"/>
      <c r="S640" s="651"/>
      <c r="T640" s="651"/>
    </row>
    <row r="641" spans="1:20" ht="12" customHeight="1" x14ac:dyDescent="0.2">
      <c r="A641" s="651"/>
      <c r="B641" s="651"/>
      <c r="C641" s="651"/>
      <c r="D641" s="651"/>
      <c r="E641" s="651"/>
      <c r="F641" s="651"/>
      <c r="G641" s="651"/>
      <c r="H641" s="651"/>
      <c r="I641" s="651"/>
      <c r="J641" s="651"/>
      <c r="K641" s="651"/>
      <c r="L641" s="651"/>
      <c r="M641" s="651"/>
      <c r="N641" s="651"/>
      <c r="O641" s="8"/>
      <c r="P641" s="651"/>
      <c r="Q641" s="651"/>
      <c r="R641" s="651"/>
      <c r="S641" s="651"/>
      <c r="T641" s="651"/>
    </row>
    <row r="642" spans="1:20" ht="12" customHeight="1" x14ac:dyDescent="0.2">
      <c r="A642" s="651"/>
      <c r="B642" s="651"/>
      <c r="C642" s="651"/>
      <c r="D642" s="651"/>
      <c r="E642" s="651"/>
      <c r="F642" s="651"/>
      <c r="G642" s="651"/>
      <c r="H642" s="651"/>
      <c r="I642" s="651"/>
      <c r="J642" s="651"/>
      <c r="K642" s="651"/>
      <c r="L642" s="651"/>
      <c r="M642" s="651"/>
      <c r="N642" s="651"/>
      <c r="O642" s="8"/>
      <c r="P642" s="651"/>
      <c r="Q642" s="651"/>
      <c r="R642" s="651"/>
      <c r="S642" s="651"/>
      <c r="T642" s="651"/>
    </row>
    <row r="643" spans="1:20" ht="12" customHeight="1" x14ac:dyDescent="0.2">
      <c r="A643" s="651"/>
      <c r="B643" s="651"/>
      <c r="C643" s="651"/>
      <c r="D643" s="651"/>
      <c r="E643" s="651"/>
      <c r="F643" s="651"/>
      <c r="G643" s="651"/>
      <c r="H643" s="651"/>
      <c r="I643" s="651"/>
      <c r="J643" s="651"/>
      <c r="K643" s="651"/>
      <c r="L643" s="651"/>
      <c r="M643" s="651"/>
      <c r="N643" s="651"/>
      <c r="O643" s="8"/>
      <c r="P643" s="651"/>
      <c r="Q643" s="651"/>
      <c r="R643" s="651"/>
      <c r="S643" s="651"/>
      <c r="T643" s="651"/>
    </row>
    <row r="644" spans="1:20" ht="12" customHeight="1" x14ac:dyDescent="0.2">
      <c r="A644" s="651"/>
      <c r="B644" s="651"/>
      <c r="C644" s="651"/>
      <c r="D644" s="651"/>
      <c r="E644" s="651"/>
      <c r="F644" s="651"/>
      <c r="G644" s="651"/>
      <c r="H644" s="651"/>
      <c r="I644" s="651"/>
      <c r="J644" s="651"/>
      <c r="K644" s="651"/>
      <c r="L644" s="651"/>
      <c r="M644" s="651"/>
      <c r="N644" s="651"/>
      <c r="O644" s="8"/>
      <c r="P644" s="651"/>
      <c r="Q644" s="651"/>
      <c r="R644" s="651"/>
      <c r="S644" s="651"/>
      <c r="T644" s="651"/>
    </row>
    <row r="645" spans="1:20" ht="12" customHeight="1" x14ac:dyDescent="0.2">
      <c r="A645" s="651"/>
      <c r="B645" s="651"/>
      <c r="C645" s="651"/>
      <c r="D645" s="651"/>
      <c r="E645" s="651"/>
      <c r="F645" s="651"/>
      <c r="G645" s="651"/>
      <c r="H645" s="651"/>
      <c r="I645" s="651"/>
      <c r="J645" s="651"/>
      <c r="K645" s="651"/>
      <c r="L645" s="651"/>
      <c r="M645" s="651"/>
      <c r="N645" s="651"/>
      <c r="O645" s="8"/>
      <c r="P645" s="651"/>
      <c r="Q645" s="651"/>
      <c r="R645" s="651"/>
      <c r="S645" s="651"/>
      <c r="T645" s="651"/>
    </row>
    <row r="646" spans="1:20" ht="12" customHeight="1" x14ac:dyDescent="0.2">
      <c r="A646" s="651"/>
      <c r="B646" s="651"/>
      <c r="C646" s="651"/>
      <c r="D646" s="651"/>
      <c r="E646" s="651"/>
      <c r="F646" s="651"/>
      <c r="G646" s="651"/>
      <c r="H646" s="651"/>
      <c r="I646" s="651"/>
      <c r="J646" s="651"/>
      <c r="K646" s="651"/>
      <c r="L646" s="651"/>
      <c r="M646" s="651"/>
      <c r="N646" s="651"/>
      <c r="O646" s="8"/>
      <c r="P646" s="651"/>
      <c r="Q646" s="651"/>
      <c r="R646" s="651"/>
      <c r="S646" s="651"/>
      <c r="T646" s="651"/>
    </row>
    <row r="647" spans="1:20" ht="12" customHeight="1" x14ac:dyDescent="0.2">
      <c r="A647" s="651"/>
      <c r="B647" s="651"/>
      <c r="C647" s="651"/>
      <c r="D647" s="651"/>
      <c r="E647" s="651"/>
      <c r="F647" s="651"/>
      <c r="G647" s="651"/>
      <c r="H647" s="651"/>
      <c r="I647" s="651"/>
      <c r="J647" s="651"/>
      <c r="K647" s="651"/>
      <c r="L647" s="651"/>
      <c r="M647" s="651"/>
      <c r="N647" s="651"/>
      <c r="O647" s="8"/>
      <c r="P647" s="651"/>
      <c r="Q647" s="651"/>
      <c r="R647" s="651"/>
      <c r="S647" s="651"/>
      <c r="T647" s="651"/>
    </row>
    <row r="648" spans="1:20" ht="12" customHeight="1" x14ac:dyDescent="0.2">
      <c r="A648" s="651"/>
      <c r="B648" s="651"/>
      <c r="C648" s="651"/>
      <c r="D648" s="651"/>
      <c r="E648" s="651"/>
      <c r="F648" s="651"/>
      <c r="G648" s="651"/>
      <c r="H648" s="651"/>
      <c r="I648" s="651"/>
      <c r="J648" s="651"/>
      <c r="K648" s="651"/>
      <c r="L648" s="651"/>
      <c r="M648" s="651"/>
      <c r="N648" s="651"/>
      <c r="O648" s="8"/>
      <c r="P648" s="651"/>
      <c r="Q648" s="651"/>
      <c r="R648" s="651"/>
      <c r="S648" s="651"/>
      <c r="T648" s="651"/>
    </row>
    <row r="649" spans="1:20" ht="12" customHeight="1" x14ac:dyDescent="0.2">
      <c r="A649" s="651"/>
      <c r="B649" s="651"/>
      <c r="C649" s="651"/>
      <c r="D649" s="651"/>
      <c r="E649" s="651"/>
      <c r="F649" s="651"/>
      <c r="G649" s="651"/>
      <c r="H649" s="651"/>
      <c r="I649" s="651"/>
      <c r="J649" s="651"/>
      <c r="K649" s="651"/>
      <c r="L649" s="651"/>
      <c r="M649" s="651"/>
      <c r="N649" s="651"/>
      <c r="O649" s="8"/>
      <c r="P649" s="651"/>
      <c r="Q649" s="651"/>
      <c r="R649" s="651"/>
      <c r="S649" s="651"/>
      <c r="T649" s="651"/>
    </row>
    <row r="650" spans="1:20" ht="12" customHeight="1" x14ac:dyDescent="0.2">
      <c r="A650" s="651"/>
      <c r="B650" s="651"/>
      <c r="C650" s="651"/>
      <c r="D650" s="651"/>
      <c r="E650" s="651"/>
      <c r="F650" s="651"/>
      <c r="G650" s="651"/>
      <c r="H650" s="651"/>
      <c r="I650" s="651"/>
      <c r="J650" s="651"/>
      <c r="K650" s="651"/>
      <c r="L650" s="651"/>
      <c r="M650" s="651"/>
      <c r="N650" s="651"/>
      <c r="O650" s="8"/>
      <c r="P650" s="651"/>
      <c r="Q650" s="651"/>
      <c r="R650" s="651"/>
      <c r="S650" s="651"/>
      <c r="T650" s="651"/>
    </row>
    <row r="651" spans="1:20" ht="12" customHeight="1" x14ac:dyDescent="0.2">
      <c r="A651" s="651"/>
      <c r="B651" s="651"/>
      <c r="C651" s="651"/>
      <c r="D651" s="651"/>
      <c r="E651" s="651"/>
      <c r="F651" s="651"/>
      <c r="G651" s="651"/>
      <c r="H651" s="651"/>
      <c r="I651" s="651"/>
      <c r="J651" s="651"/>
      <c r="K651" s="651"/>
      <c r="L651" s="651"/>
      <c r="M651" s="651"/>
      <c r="N651" s="651"/>
      <c r="O651" s="8"/>
      <c r="P651" s="651"/>
      <c r="Q651" s="651"/>
      <c r="R651" s="651"/>
      <c r="S651" s="651"/>
      <c r="T651" s="651"/>
    </row>
    <row r="652" spans="1:20" ht="12" customHeight="1" x14ac:dyDescent="0.2">
      <c r="A652" s="651"/>
      <c r="B652" s="651"/>
      <c r="C652" s="651"/>
      <c r="D652" s="651"/>
      <c r="E652" s="651"/>
      <c r="F652" s="651"/>
      <c r="G652" s="651"/>
      <c r="H652" s="651"/>
      <c r="I652" s="651"/>
      <c r="J652" s="651"/>
      <c r="K652" s="651"/>
      <c r="L652" s="651"/>
      <c r="M652" s="651"/>
      <c r="N652" s="651"/>
      <c r="O652" s="8"/>
      <c r="P652" s="651"/>
      <c r="Q652" s="651"/>
      <c r="R652" s="651"/>
      <c r="S652" s="651"/>
      <c r="T652" s="651"/>
    </row>
    <row r="653" spans="1:20" ht="12" customHeight="1" x14ac:dyDescent="0.2">
      <c r="A653" s="651"/>
      <c r="B653" s="651"/>
      <c r="C653" s="651"/>
      <c r="D653" s="651"/>
      <c r="E653" s="651"/>
      <c r="F653" s="651"/>
      <c r="G653" s="651"/>
      <c r="H653" s="651"/>
      <c r="I653" s="651"/>
      <c r="J653" s="651"/>
      <c r="K653" s="651"/>
      <c r="L653" s="651"/>
      <c r="M653" s="651"/>
      <c r="N653" s="651"/>
      <c r="O653" s="8"/>
      <c r="P653" s="651"/>
      <c r="Q653" s="651"/>
      <c r="R653" s="651"/>
      <c r="S653" s="651"/>
      <c r="T653" s="651"/>
    </row>
    <row r="654" spans="1:20" ht="12" customHeight="1" x14ac:dyDescent="0.2">
      <c r="A654" s="651"/>
      <c r="B654" s="651"/>
      <c r="C654" s="651"/>
      <c r="D654" s="651"/>
      <c r="E654" s="651"/>
      <c r="F654" s="651"/>
      <c r="G654" s="651"/>
      <c r="H654" s="651"/>
      <c r="I654" s="651"/>
      <c r="J654" s="651"/>
      <c r="K654" s="651"/>
      <c r="L654" s="651"/>
      <c r="M654" s="651"/>
      <c r="N654" s="651"/>
      <c r="O654" s="8"/>
      <c r="P654" s="651"/>
      <c r="Q654" s="651"/>
      <c r="R654" s="651"/>
      <c r="S654" s="651"/>
      <c r="T654" s="651"/>
    </row>
    <row r="655" spans="1:20" ht="12" customHeight="1" x14ac:dyDescent="0.2">
      <c r="A655" s="651"/>
      <c r="B655" s="651"/>
      <c r="C655" s="651"/>
      <c r="D655" s="651"/>
      <c r="E655" s="651"/>
      <c r="F655" s="651"/>
      <c r="G655" s="651"/>
      <c r="H655" s="651"/>
      <c r="I655" s="651"/>
      <c r="J655" s="651"/>
      <c r="K655" s="651"/>
      <c r="L655" s="651"/>
      <c r="M655" s="651"/>
      <c r="N655" s="651"/>
      <c r="O655" s="8"/>
      <c r="P655" s="651"/>
      <c r="Q655" s="651"/>
      <c r="R655" s="651"/>
      <c r="S655" s="651"/>
      <c r="T655" s="651"/>
    </row>
    <row r="656" spans="1:20" ht="12" customHeight="1" x14ac:dyDescent="0.2">
      <c r="A656" s="651"/>
      <c r="B656" s="651"/>
      <c r="C656" s="651"/>
      <c r="D656" s="651"/>
      <c r="E656" s="651"/>
      <c r="F656" s="651"/>
      <c r="G656" s="651"/>
      <c r="H656" s="651"/>
      <c r="I656" s="651"/>
      <c r="J656" s="651"/>
      <c r="K656" s="651"/>
      <c r="L656" s="651"/>
      <c r="M656" s="651"/>
      <c r="N656" s="651"/>
      <c r="O656" s="8"/>
      <c r="P656" s="651"/>
      <c r="Q656" s="651"/>
      <c r="R656" s="651"/>
      <c r="S656" s="651"/>
      <c r="T656" s="651"/>
    </row>
    <row r="657" spans="1:20" ht="12" customHeight="1" x14ac:dyDescent="0.2">
      <c r="A657" s="651"/>
      <c r="B657" s="651"/>
      <c r="C657" s="651"/>
      <c r="D657" s="651"/>
      <c r="E657" s="651"/>
      <c r="F657" s="651"/>
      <c r="G657" s="651"/>
      <c r="H657" s="651"/>
      <c r="I657" s="651"/>
      <c r="J657" s="651"/>
      <c r="K657" s="651"/>
      <c r="L657" s="651"/>
      <c r="M657" s="651"/>
      <c r="N657" s="651"/>
      <c r="O657" s="8"/>
      <c r="P657" s="651"/>
      <c r="Q657" s="651"/>
      <c r="R657" s="651"/>
      <c r="S657" s="651"/>
      <c r="T657" s="651"/>
    </row>
    <row r="658" spans="1:20" ht="12" customHeight="1" x14ac:dyDescent="0.2">
      <c r="A658" s="651"/>
      <c r="B658" s="651"/>
      <c r="C658" s="651"/>
      <c r="D658" s="651"/>
      <c r="E658" s="651"/>
      <c r="F658" s="651"/>
      <c r="G658" s="651"/>
      <c r="H658" s="651"/>
      <c r="I658" s="651"/>
      <c r="J658" s="651"/>
      <c r="K658" s="651"/>
      <c r="L658" s="651"/>
      <c r="M658" s="651"/>
      <c r="N658" s="651"/>
      <c r="O658" s="8"/>
      <c r="P658" s="651"/>
      <c r="Q658" s="651"/>
      <c r="R658" s="651"/>
      <c r="S658" s="651"/>
      <c r="T658" s="651"/>
    </row>
    <row r="659" spans="1:20" ht="12" customHeight="1" x14ac:dyDescent="0.2">
      <c r="A659" s="651"/>
      <c r="B659" s="651"/>
      <c r="C659" s="651"/>
      <c r="D659" s="651"/>
      <c r="E659" s="651"/>
      <c r="F659" s="651"/>
      <c r="G659" s="651"/>
      <c r="H659" s="651"/>
      <c r="I659" s="651"/>
      <c r="J659" s="651"/>
      <c r="K659" s="651"/>
      <c r="L659" s="651"/>
      <c r="M659" s="651"/>
      <c r="N659" s="651"/>
      <c r="O659" s="8"/>
      <c r="P659" s="651"/>
      <c r="Q659" s="651"/>
      <c r="R659" s="651"/>
      <c r="S659" s="651"/>
      <c r="T659" s="651"/>
    </row>
    <row r="660" spans="1:20" ht="12" customHeight="1" x14ac:dyDescent="0.2">
      <c r="A660" s="651"/>
      <c r="B660" s="651"/>
      <c r="C660" s="651"/>
      <c r="D660" s="651"/>
      <c r="E660" s="651"/>
      <c r="F660" s="651"/>
      <c r="G660" s="651"/>
      <c r="H660" s="651"/>
      <c r="I660" s="651"/>
      <c r="J660" s="651"/>
      <c r="K660" s="651"/>
      <c r="L660" s="651"/>
      <c r="M660" s="651"/>
      <c r="N660" s="651"/>
      <c r="O660" s="8"/>
      <c r="P660" s="651"/>
      <c r="Q660" s="651"/>
      <c r="R660" s="651"/>
      <c r="S660" s="651"/>
      <c r="T660" s="651"/>
    </row>
    <row r="661" spans="1:20" ht="12" customHeight="1" x14ac:dyDescent="0.2">
      <c r="A661" s="651"/>
      <c r="B661" s="651"/>
      <c r="C661" s="651"/>
      <c r="D661" s="651"/>
      <c r="E661" s="651"/>
      <c r="F661" s="651"/>
      <c r="G661" s="651"/>
      <c r="H661" s="651"/>
      <c r="I661" s="651"/>
      <c r="J661" s="651"/>
      <c r="K661" s="651"/>
      <c r="L661" s="651"/>
      <c r="M661" s="651"/>
      <c r="N661" s="651"/>
      <c r="O661" s="8"/>
      <c r="P661" s="651"/>
      <c r="Q661" s="651"/>
      <c r="R661" s="651"/>
      <c r="S661" s="651"/>
      <c r="T661" s="651"/>
    </row>
    <row r="662" spans="1:20" ht="12" customHeight="1" x14ac:dyDescent="0.2">
      <c r="A662" s="651"/>
      <c r="B662" s="651"/>
      <c r="C662" s="651"/>
      <c r="D662" s="651"/>
      <c r="E662" s="651"/>
      <c r="F662" s="651"/>
      <c r="G662" s="651"/>
      <c r="H662" s="651"/>
      <c r="I662" s="651"/>
      <c r="J662" s="651"/>
      <c r="K662" s="651"/>
      <c r="L662" s="651"/>
      <c r="M662" s="651"/>
      <c r="N662" s="651"/>
      <c r="O662" s="8"/>
      <c r="P662" s="651"/>
      <c r="Q662" s="651"/>
      <c r="R662" s="651"/>
      <c r="S662" s="651"/>
      <c r="T662" s="651"/>
    </row>
    <row r="663" spans="1:20" ht="12" customHeight="1" x14ac:dyDescent="0.2">
      <c r="A663" s="651"/>
      <c r="B663" s="651"/>
      <c r="C663" s="651"/>
      <c r="D663" s="651"/>
      <c r="E663" s="651"/>
      <c r="F663" s="651"/>
      <c r="G663" s="651"/>
      <c r="H663" s="651"/>
      <c r="I663" s="651"/>
      <c r="J663" s="651"/>
      <c r="K663" s="651"/>
      <c r="L663" s="651"/>
      <c r="M663" s="651"/>
      <c r="N663" s="651"/>
      <c r="O663" s="8"/>
      <c r="P663" s="651"/>
      <c r="Q663" s="651"/>
      <c r="R663" s="651"/>
      <c r="S663" s="651"/>
      <c r="T663" s="651"/>
    </row>
    <row r="664" spans="1:20" ht="12" customHeight="1" x14ac:dyDescent="0.2">
      <c r="A664" s="651"/>
      <c r="B664" s="651"/>
      <c r="C664" s="651"/>
      <c r="D664" s="651"/>
      <c r="E664" s="651"/>
      <c r="F664" s="651"/>
      <c r="G664" s="651"/>
      <c r="H664" s="651"/>
      <c r="I664" s="651"/>
      <c r="J664" s="651"/>
      <c r="K664" s="651"/>
      <c r="L664" s="651"/>
      <c r="M664" s="651"/>
      <c r="N664" s="651"/>
      <c r="O664" s="8"/>
      <c r="P664" s="651"/>
      <c r="Q664" s="651"/>
      <c r="R664" s="651"/>
      <c r="S664" s="651"/>
      <c r="T664" s="651"/>
    </row>
    <row r="665" spans="1:20" ht="12" customHeight="1" x14ac:dyDescent="0.2">
      <c r="A665" s="651"/>
      <c r="B665" s="651"/>
      <c r="C665" s="651"/>
      <c r="D665" s="651"/>
      <c r="E665" s="651"/>
      <c r="F665" s="651"/>
      <c r="G665" s="651"/>
      <c r="H665" s="651"/>
      <c r="I665" s="651"/>
      <c r="J665" s="651"/>
      <c r="K665" s="651"/>
      <c r="L665" s="651"/>
      <c r="M665" s="651"/>
      <c r="N665" s="651"/>
      <c r="O665" s="8"/>
      <c r="P665" s="651"/>
      <c r="Q665" s="651"/>
      <c r="R665" s="651"/>
      <c r="S665" s="651"/>
      <c r="T665" s="651"/>
    </row>
    <row r="666" spans="1:20" ht="12" customHeight="1" x14ac:dyDescent="0.2">
      <c r="A666" s="651"/>
      <c r="B666" s="651"/>
      <c r="C666" s="651"/>
      <c r="D666" s="651"/>
      <c r="E666" s="651"/>
      <c r="F666" s="651"/>
      <c r="G666" s="651"/>
      <c r="H666" s="651"/>
      <c r="I666" s="651"/>
      <c r="J666" s="651"/>
      <c r="K666" s="651"/>
      <c r="L666" s="651"/>
      <c r="M666" s="651"/>
      <c r="N666" s="651"/>
      <c r="O666" s="8"/>
      <c r="P666" s="651"/>
      <c r="Q666" s="651"/>
      <c r="R666" s="651"/>
      <c r="S666" s="651"/>
      <c r="T666" s="651"/>
    </row>
    <row r="667" spans="1:20" ht="12" customHeight="1" x14ac:dyDescent="0.2">
      <c r="A667" s="651"/>
      <c r="B667" s="651"/>
      <c r="C667" s="651"/>
      <c r="D667" s="651"/>
      <c r="E667" s="651"/>
      <c r="F667" s="651"/>
      <c r="G667" s="651"/>
      <c r="H667" s="651"/>
      <c r="I667" s="651"/>
      <c r="J667" s="651"/>
      <c r="K667" s="651"/>
      <c r="L667" s="651"/>
      <c r="M667" s="651"/>
      <c r="N667" s="651"/>
      <c r="O667" s="8"/>
      <c r="P667" s="651"/>
      <c r="Q667" s="651"/>
      <c r="R667" s="651"/>
      <c r="S667" s="651"/>
      <c r="T667" s="651"/>
    </row>
    <row r="668" spans="1:20" ht="12" customHeight="1" x14ac:dyDescent="0.2">
      <c r="A668" s="651"/>
      <c r="B668" s="651"/>
      <c r="C668" s="651"/>
      <c r="D668" s="651"/>
      <c r="E668" s="651"/>
      <c r="F668" s="651"/>
      <c r="G668" s="651"/>
      <c r="H668" s="651"/>
      <c r="I668" s="651"/>
      <c r="J668" s="651"/>
      <c r="K668" s="651"/>
      <c r="L668" s="651"/>
      <c r="M668" s="651"/>
      <c r="N668" s="651"/>
      <c r="O668" s="8"/>
      <c r="P668" s="651"/>
      <c r="Q668" s="651"/>
      <c r="R668" s="651"/>
      <c r="S668" s="651"/>
      <c r="T668" s="651"/>
    </row>
    <row r="669" spans="1:20" ht="12" customHeight="1" x14ac:dyDescent="0.2">
      <c r="A669" s="651"/>
      <c r="B669" s="651"/>
      <c r="C669" s="651"/>
      <c r="D669" s="651"/>
      <c r="E669" s="651"/>
      <c r="F669" s="651"/>
      <c r="G669" s="651"/>
      <c r="H669" s="651"/>
      <c r="I669" s="651"/>
      <c r="J669" s="651"/>
      <c r="K669" s="651"/>
      <c r="L669" s="651"/>
      <c r="M669" s="651"/>
      <c r="N669" s="651"/>
      <c r="O669" s="8"/>
      <c r="P669" s="651"/>
      <c r="Q669" s="651"/>
      <c r="R669" s="651"/>
      <c r="S669" s="651"/>
      <c r="T669" s="651"/>
    </row>
    <row r="670" spans="1:20" ht="12" customHeight="1" x14ac:dyDescent="0.2">
      <c r="A670" s="651"/>
      <c r="B670" s="651"/>
      <c r="C670" s="651"/>
      <c r="D670" s="651"/>
      <c r="E670" s="651"/>
      <c r="F670" s="651"/>
      <c r="G670" s="651"/>
      <c r="H670" s="651"/>
      <c r="I670" s="651"/>
      <c r="J670" s="651"/>
      <c r="K670" s="651"/>
      <c r="L670" s="651"/>
      <c r="M670" s="651"/>
      <c r="N670" s="651"/>
      <c r="O670" s="8"/>
      <c r="P670" s="651"/>
      <c r="Q670" s="651"/>
      <c r="R670" s="651"/>
      <c r="S670" s="651"/>
      <c r="T670" s="651"/>
    </row>
    <row r="671" spans="1:20" ht="12" customHeight="1" x14ac:dyDescent="0.2">
      <c r="A671" s="651"/>
      <c r="B671" s="651"/>
      <c r="C671" s="651"/>
      <c r="D671" s="651"/>
      <c r="E671" s="651"/>
      <c r="F671" s="651"/>
      <c r="G671" s="651"/>
      <c r="H671" s="651"/>
      <c r="I671" s="651"/>
      <c r="J671" s="651"/>
      <c r="K671" s="651"/>
      <c r="L671" s="651"/>
      <c r="M671" s="651"/>
      <c r="N671" s="651"/>
      <c r="O671" s="8"/>
      <c r="P671" s="651"/>
      <c r="Q671" s="651"/>
      <c r="R671" s="651"/>
      <c r="S671" s="651"/>
      <c r="T671" s="651"/>
    </row>
    <row r="672" spans="1:20" ht="12" customHeight="1" x14ac:dyDescent="0.2">
      <c r="A672" s="651"/>
      <c r="B672" s="651"/>
      <c r="C672" s="651"/>
      <c r="D672" s="651"/>
      <c r="E672" s="651"/>
      <c r="F672" s="651"/>
      <c r="G672" s="651"/>
      <c r="H672" s="651"/>
      <c r="I672" s="651"/>
      <c r="J672" s="651"/>
      <c r="K672" s="651"/>
      <c r="L672" s="651"/>
      <c r="M672" s="651"/>
      <c r="N672" s="651"/>
      <c r="O672" s="8"/>
      <c r="P672" s="651"/>
      <c r="Q672" s="651"/>
      <c r="R672" s="651"/>
      <c r="S672" s="651"/>
      <c r="T672" s="651"/>
    </row>
    <row r="673" spans="1:20" ht="12" customHeight="1" x14ac:dyDescent="0.2">
      <c r="A673" s="651"/>
      <c r="B673" s="651"/>
      <c r="C673" s="651"/>
      <c r="D673" s="651"/>
      <c r="E673" s="651"/>
      <c r="F673" s="651"/>
      <c r="G673" s="651"/>
      <c r="H673" s="651"/>
      <c r="I673" s="651"/>
      <c r="J673" s="651"/>
      <c r="K673" s="651"/>
      <c r="L673" s="651"/>
      <c r="M673" s="651"/>
      <c r="N673" s="651"/>
      <c r="O673" s="8"/>
      <c r="P673" s="651"/>
      <c r="Q673" s="651"/>
      <c r="R673" s="651"/>
      <c r="S673" s="651"/>
      <c r="T673" s="651"/>
    </row>
    <row r="674" spans="1:20" ht="12" customHeight="1" x14ac:dyDescent="0.2">
      <c r="A674" s="651"/>
      <c r="B674" s="651"/>
      <c r="C674" s="651"/>
      <c r="D674" s="651"/>
      <c r="E674" s="651"/>
      <c r="F674" s="651"/>
      <c r="G674" s="651"/>
      <c r="H674" s="651"/>
      <c r="I674" s="651"/>
      <c r="J674" s="651"/>
      <c r="K674" s="651"/>
      <c r="L674" s="651"/>
      <c r="M674" s="651"/>
      <c r="N674" s="651"/>
      <c r="O674" s="8"/>
      <c r="P674" s="651"/>
      <c r="Q674" s="651"/>
      <c r="R674" s="651"/>
      <c r="S674" s="651"/>
      <c r="T674" s="651"/>
    </row>
    <row r="675" spans="1:20" ht="12" customHeight="1" x14ac:dyDescent="0.2">
      <c r="A675" s="651"/>
      <c r="B675" s="651"/>
      <c r="C675" s="651"/>
      <c r="D675" s="651"/>
      <c r="E675" s="651"/>
      <c r="F675" s="651"/>
      <c r="G675" s="651"/>
      <c r="H675" s="651"/>
      <c r="I675" s="651"/>
      <c r="J675" s="651"/>
      <c r="K675" s="651"/>
      <c r="L675" s="651"/>
      <c r="M675" s="651"/>
      <c r="N675" s="651"/>
      <c r="O675" s="8"/>
      <c r="P675" s="651"/>
      <c r="Q675" s="651"/>
      <c r="R675" s="651"/>
      <c r="S675" s="651"/>
      <c r="T675" s="651"/>
    </row>
    <row r="676" spans="1:20" ht="12" customHeight="1" x14ac:dyDescent="0.2">
      <c r="A676" s="651"/>
      <c r="B676" s="651"/>
      <c r="C676" s="651"/>
      <c r="D676" s="651"/>
      <c r="E676" s="651"/>
      <c r="F676" s="651"/>
      <c r="G676" s="651"/>
      <c r="H676" s="651"/>
      <c r="I676" s="651"/>
      <c r="J676" s="651"/>
      <c r="K676" s="651"/>
      <c r="L676" s="651"/>
      <c r="M676" s="651"/>
      <c r="N676" s="651"/>
      <c r="O676" s="8"/>
      <c r="P676" s="651"/>
      <c r="Q676" s="651"/>
      <c r="R676" s="651"/>
      <c r="S676" s="651"/>
      <c r="T676" s="651"/>
    </row>
    <row r="677" spans="1:20" ht="12" customHeight="1" x14ac:dyDescent="0.2">
      <c r="A677" s="651"/>
      <c r="B677" s="651"/>
      <c r="C677" s="651"/>
      <c r="D677" s="651"/>
      <c r="E677" s="651"/>
      <c r="F677" s="651"/>
      <c r="G677" s="651"/>
      <c r="H677" s="651"/>
      <c r="I677" s="651"/>
      <c r="J677" s="651"/>
      <c r="K677" s="651"/>
      <c r="L677" s="651"/>
      <c r="M677" s="651"/>
      <c r="N677" s="651"/>
      <c r="O677" s="8"/>
      <c r="P677" s="651"/>
      <c r="Q677" s="651"/>
      <c r="R677" s="651"/>
      <c r="S677" s="651"/>
      <c r="T677" s="651"/>
    </row>
    <row r="678" spans="1:20" ht="12" customHeight="1" x14ac:dyDescent="0.2">
      <c r="A678" s="651"/>
      <c r="B678" s="651"/>
      <c r="C678" s="651"/>
      <c r="D678" s="651"/>
      <c r="E678" s="651"/>
      <c r="F678" s="651"/>
      <c r="G678" s="651"/>
      <c r="H678" s="651"/>
      <c r="I678" s="651"/>
      <c r="J678" s="651"/>
      <c r="K678" s="651"/>
      <c r="L678" s="651"/>
      <c r="M678" s="651"/>
      <c r="N678" s="651"/>
      <c r="O678" s="8"/>
      <c r="P678" s="651"/>
      <c r="Q678" s="651"/>
      <c r="R678" s="651"/>
      <c r="S678" s="651"/>
      <c r="T678" s="651"/>
    </row>
    <row r="679" spans="1:20" ht="12" customHeight="1" x14ac:dyDescent="0.2">
      <c r="A679" s="651"/>
      <c r="B679" s="651"/>
      <c r="C679" s="651"/>
      <c r="D679" s="651"/>
      <c r="E679" s="651"/>
      <c r="F679" s="651"/>
      <c r="G679" s="651"/>
      <c r="H679" s="651"/>
      <c r="I679" s="651"/>
      <c r="J679" s="651"/>
      <c r="K679" s="651"/>
      <c r="L679" s="651"/>
      <c r="M679" s="651"/>
      <c r="N679" s="651"/>
      <c r="O679" s="8"/>
      <c r="P679" s="651"/>
      <c r="Q679" s="651"/>
      <c r="R679" s="651"/>
      <c r="S679" s="651"/>
      <c r="T679" s="651"/>
    </row>
    <row r="680" spans="1:20" ht="12" customHeight="1" x14ac:dyDescent="0.2">
      <c r="A680" s="651"/>
      <c r="B680" s="651"/>
      <c r="C680" s="651"/>
      <c r="D680" s="651"/>
      <c r="E680" s="651"/>
      <c r="F680" s="651"/>
      <c r="G680" s="651"/>
      <c r="H680" s="651"/>
      <c r="I680" s="651"/>
      <c r="J680" s="651"/>
      <c r="K680" s="651"/>
      <c r="L680" s="651"/>
      <c r="M680" s="651"/>
      <c r="N680" s="651"/>
      <c r="O680" s="8"/>
      <c r="P680" s="651"/>
      <c r="Q680" s="651"/>
      <c r="R680" s="651"/>
      <c r="S680" s="651"/>
      <c r="T680" s="651"/>
    </row>
    <row r="681" spans="1:20" ht="12" customHeight="1" x14ac:dyDescent="0.2">
      <c r="A681" s="651"/>
      <c r="B681" s="651"/>
      <c r="C681" s="651"/>
      <c r="D681" s="651"/>
      <c r="E681" s="651"/>
      <c r="F681" s="651"/>
      <c r="G681" s="651"/>
      <c r="H681" s="651"/>
      <c r="I681" s="651"/>
      <c r="J681" s="651"/>
      <c r="K681" s="651"/>
      <c r="L681" s="651"/>
      <c r="M681" s="651"/>
      <c r="N681" s="651"/>
      <c r="O681" s="8"/>
      <c r="P681" s="651"/>
      <c r="Q681" s="651"/>
      <c r="R681" s="651"/>
      <c r="S681" s="651"/>
      <c r="T681" s="651"/>
    </row>
    <row r="682" spans="1:20" ht="12" customHeight="1" x14ac:dyDescent="0.2">
      <c r="A682" s="651"/>
      <c r="B682" s="651"/>
      <c r="C682" s="651"/>
      <c r="D682" s="651"/>
      <c r="E682" s="651"/>
      <c r="F682" s="651"/>
      <c r="G682" s="651"/>
      <c r="H682" s="651"/>
      <c r="I682" s="651"/>
      <c r="J682" s="651"/>
      <c r="K682" s="651"/>
      <c r="L682" s="651"/>
      <c r="M682" s="651"/>
      <c r="N682" s="651"/>
      <c r="O682" s="8"/>
      <c r="P682" s="651"/>
      <c r="Q682" s="651"/>
      <c r="R682" s="651"/>
      <c r="S682" s="651"/>
      <c r="T682" s="651"/>
    </row>
    <row r="683" spans="1:20" ht="12" customHeight="1" x14ac:dyDescent="0.2">
      <c r="A683" s="651"/>
      <c r="B683" s="651"/>
      <c r="C683" s="651"/>
      <c r="D683" s="651"/>
      <c r="E683" s="651"/>
      <c r="F683" s="651"/>
      <c r="G683" s="651"/>
      <c r="H683" s="651"/>
      <c r="I683" s="651"/>
      <c r="J683" s="651"/>
      <c r="K683" s="651"/>
      <c r="L683" s="651"/>
      <c r="M683" s="651"/>
      <c r="N683" s="651"/>
      <c r="O683" s="8"/>
      <c r="P683" s="651"/>
      <c r="Q683" s="651"/>
      <c r="R683" s="651"/>
      <c r="S683" s="651"/>
      <c r="T683" s="651"/>
    </row>
    <row r="684" spans="1:20" ht="12" customHeight="1" x14ac:dyDescent="0.2">
      <c r="A684" s="651"/>
      <c r="B684" s="651"/>
      <c r="C684" s="651"/>
      <c r="D684" s="651"/>
      <c r="E684" s="651"/>
      <c r="F684" s="651"/>
      <c r="G684" s="651"/>
      <c r="H684" s="651"/>
      <c r="I684" s="651"/>
      <c r="J684" s="651"/>
      <c r="K684" s="651"/>
      <c r="L684" s="651"/>
      <c r="M684" s="651"/>
      <c r="N684" s="651"/>
      <c r="O684" s="8"/>
      <c r="P684" s="651"/>
      <c r="Q684" s="651"/>
      <c r="R684" s="651"/>
      <c r="S684" s="651"/>
      <c r="T684" s="651"/>
    </row>
    <row r="685" spans="1:20" ht="12" customHeight="1" x14ac:dyDescent="0.2">
      <c r="A685" s="651"/>
      <c r="B685" s="651"/>
      <c r="C685" s="651"/>
      <c r="D685" s="651"/>
      <c r="E685" s="651"/>
      <c r="F685" s="651"/>
      <c r="G685" s="651"/>
      <c r="H685" s="651"/>
      <c r="I685" s="651"/>
      <c r="J685" s="651"/>
      <c r="K685" s="651"/>
      <c r="L685" s="651"/>
      <c r="M685" s="651"/>
      <c r="N685" s="651"/>
      <c r="O685" s="8"/>
      <c r="P685" s="651"/>
      <c r="Q685" s="651"/>
      <c r="R685" s="651"/>
      <c r="S685" s="651"/>
      <c r="T685" s="651"/>
    </row>
    <row r="686" spans="1:20" ht="12" customHeight="1" x14ac:dyDescent="0.2">
      <c r="A686" s="651"/>
      <c r="B686" s="651"/>
      <c r="C686" s="651"/>
      <c r="D686" s="651"/>
      <c r="E686" s="651"/>
      <c r="F686" s="651"/>
      <c r="G686" s="651"/>
      <c r="H686" s="651"/>
      <c r="I686" s="651"/>
      <c r="J686" s="651"/>
      <c r="K686" s="651"/>
      <c r="L686" s="651"/>
      <c r="M686" s="651"/>
      <c r="N686" s="651"/>
      <c r="O686" s="8"/>
      <c r="P686" s="651"/>
      <c r="Q686" s="651"/>
      <c r="R686" s="651"/>
      <c r="S686" s="651"/>
      <c r="T686" s="651"/>
    </row>
    <row r="687" spans="1:20" ht="12" customHeight="1" x14ac:dyDescent="0.2">
      <c r="A687" s="651"/>
      <c r="B687" s="651"/>
      <c r="C687" s="651"/>
      <c r="D687" s="651"/>
      <c r="E687" s="651"/>
      <c r="F687" s="651"/>
      <c r="G687" s="651"/>
      <c r="H687" s="651"/>
      <c r="I687" s="651"/>
      <c r="J687" s="651"/>
      <c r="K687" s="651"/>
      <c r="L687" s="651"/>
      <c r="M687" s="651"/>
      <c r="N687" s="651"/>
      <c r="O687" s="8"/>
      <c r="P687" s="651"/>
      <c r="Q687" s="651"/>
      <c r="R687" s="651"/>
      <c r="S687" s="651"/>
      <c r="T687" s="651"/>
    </row>
    <row r="688" spans="1:20" ht="12" customHeight="1" x14ac:dyDescent="0.2">
      <c r="A688" s="651"/>
      <c r="B688" s="651"/>
      <c r="C688" s="651"/>
      <c r="D688" s="651"/>
      <c r="E688" s="651"/>
      <c r="F688" s="651"/>
      <c r="G688" s="651"/>
      <c r="H688" s="651"/>
      <c r="I688" s="651"/>
      <c r="J688" s="651"/>
      <c r="K688" s="651"/>
      <c r="L688" s="651"/>
      <c r="M688" s="651"/>
      <c r="N688" s="651"/>
      <c r="O688" s="8"/>
      <c r="P688" s="651"/>
      <c r="Q688" s="651"/>
      <c r="R688" s="651"/>
      <c r="S688" s="651"/>
      <c r="T688" s="651"/>
    </row>
    <row r="689" spans="1:20" ht="12" customHeight="1" x14ac:dyDescent="0.2">
      <c r="A689" s="651"/>
      <c r="B689" s="651"/>
      <c r="C689" s="651"/>
      <c r="D689" s="651"/>
      <c r="E689" s="651"/>
      <c r="F689" s="651"/>
      <c r="G689" s="651"/>
      <c r="H689" s="651"/>
      <c r="I689" s="651"/>
      <c r="J689" s="651"/>
      <c r="K689" s="651"/>
      <c r="L689" s="651"/>
      <c r="M689" s="651"/>
      <c r="N689" s="651"/>
      <c r="O689" s="8"/>
      <c r="P689" s="651"/>
      <c r="Q689" s="651"/>
      <c r="R689" s="651"/>
      <c r="S689" s="651"/>
      <c r="T689" s="651"/>
    </row>
    <row r="690" spans="1:20" ht="12" customHeight="1" x14ac:dyDescent="0.2">
      <c r="A690" s="651"/>
      <c r="B690" s="651"/>
      <c r="C690" s="651"/>
      <c r="D690" s="651"/>
      <c r="E690" s="651"/>
      <c r="F690" s="651"/>
      <c r="G690" s="651"/>
      <c r="H690" s="651"/>
      <c r="I690" s="651"/>
      <c r="J690" s="651"/>
      <c r="K690" s="651"/>
      <c r="L690" s="651"/>
      <c r="M690" s="651"/>
      <c r="N690" s="651"/>
      <c r="O690" s="8"/>
      <c r="P690" s="651"/>
      <c r="Q690" s="651"/>
      <c r="R690" s="651"/>
      <c r="S690" s="651"/>
      <c r="T690" s="651"/>
    </row>
    <row r="691" spans="1:20" ht="12" customHeight="1" x14ac:dyDescent="0.2">
      <c r="A691" s="651"/>
      <c r="B691" s="651"/>
      <c r="C691" s="651"/>
      <c r="D691" s="651"/>
      <c r="E691" s="651"/>
      <c r="F691" s="651"/>
      <c r="G691" s="651"/>
      <c r="H691" s="651"/>
      <c r="I691" s="651"/>
      <c r="J691" s="651"/>
      <c r="K691" s="651"/>
      <c r="L691" s="651"/>
      <c r="M691" s="651"/>
      <c r="N691" s="651"/>
      <c r="O691" s="8"/>
      <c r="P691" s="651"/>
      <c r="Q691" s="651"/>
      <c r="R691" s="651"/>
      <c r="S691" s="651"/>
      <c r="T691" s="651"/>
    </row>
    <row r="692" spans="1:20" ht="12" customHeight="1" x14ac:dyDescent="0.2">
      <c r="A692" s="651"/>
      <c r="B692" s="651"/>
      <c r="C692" s="651"/>
      <c r="D692" s="651"/>
      <c r="E692" s="651"/>
      <c r="F692" s="651"/>
      <c r="G692" s="651"/>
      <c r="H692" s="651"/>
      <c r="I692" s="651"/>
      <c r="J692" s="651"/>
      <c r="K692" s="651"/>
      <c r="L692" s="651"/>
      <c r="M692" s="651"/>
      <c r="N692" s="651"/>
      <c r="O692" s="8"/>
      <c r="P692" s="651"/>
      <c r="Q692" s="651"/>
      <c r="R692" s="651"/>
      <c r="S692" s="651"/>
      <c r="T692" s="651"/>
    </row>
    <row r="693" spans="1:20" ht="12" customHeight="1" x14ac:dyDescent="0.2">
      <c r="A693" s="651"/>
      <c r="B693" s="651"/>
      <c r="C693" s="651"/>
      <c r="D693" s="651"/>
      <c r="E693" s="651"/>
      <c r="F693" s="651"/>
      <c r="G693" s="651"/>
      <c r="H693" s="651"/>
      <c r="I693" s="651"/>
      <c r="J693" s="651"/>
      <c r="K693" s="651"/>
      <c r="L693" s="651"/>
      <c r="M693" s="651"/>
      <c r="N693" s="651"/>
      <c r="O693" s="8"/>
      <c r="P693" s="651"/>
      <c r="Q693" s="651"/>
      <c r="R693" s="651"/>
      <c r="S693" s="651"/>
      <c r="T693" s="651"/>
    </row>
    <row r="694" spans="1:20" ht="12" customHeight="1" x14ac:dyDescent="0.2">
      <c r="A694" s="651"/>
      <c r="B694" s="651"/>
      <c r="C694" s="651"/>
      <c r="D694" s="651"/>
      <c r="E694" s="651"/>
      <c r="F694" s="651"/>
      <c r="G694" s="651"/>
      <c r="H694" s="651"/>
      <c r="I694" s="651"/>
      <c r="J694" s="651"/>
      <c r="K694" s="651"/>
      <c r="L694" s="651"/>
      <c r="M694" s="651"/>
      <c r="N694" s="651"/>
      <c r="O694" s="8"/>
      <c r="P694" s="651"/>
      <c r="Q694" s="651"/>
      <c r="R694" s="651"/>
      <c r="S694" s="651"/>
      <c r="T694" s="651"/>
    </row>
    <row r="695" spans="1:20" ht="12" customHeight="1" x14ac:dyDescent="0.2">
      <c r="A695" s="651"/>
      <c r="B695" s="651"/>
      <c r="C695" s="651"/>
      <c r="D695" s="651"/>
      <c r="E695" s="651"/>
      <c r="F695" s="651"/>
      <c r="G695" s="651"/>
      <c r="H695" s="651"/>
      <c r="I695" s="651"/>
      <c r="J695" s="651"/>
      <c r="K695" s="651"/>
      <c r="L695" s="651"/>
      <c r="M695" s="651"/>
      <c r="N695" s="651"/>
      <c r="O695" s="8"/>
      <c r="P695" s="651"/>
      <c r="Q695" s="651"/>
      <c r="R695" s="651"/>
      <c r="S695" s="651"/>
      <c r="T695" s="651"/>
    </row>
    <row r="696" spans="1:20" ht="12" customHeight="1" x14ac:dyDescent="0.2">
      <c r="A696" s="651"/>
      <c r="B696" s="651"/>
      <c r="C696" s="651"/>
      <c r="D696" s="651"/>
      <c r="E696" s="651"/>
      <c r="F696" s="651"/>
      <c r="G696" s="651"/>
      <c r="H696" s="651"/>
      <c r="I696" s="651"/>
      <c r="J696" s="651"/>
      <c r="K696" s="651"/>
      <c r="L696" s="651"/>
      <c r="M696" s="651"/>
      <c r="N696" s="651"/>
      <c r="O696" s="8"/>
      <c r="P696" s="651"/>
      <c r="Q696" s="651"/>
      <c r="R696" s="651"/>
      <c r="S696" s="651"/>
      <c r="T696" s="651"/>
    </row>
    <row r="697" spans="1:20" ht="12" customHeight="1" x14ac:dyDescent="0.2">
      <c r="A697" s="651"/>
      <c r="B697" s="651"/>
      <c r="C697" s="651"/>
      <c r="D697" s="651"/>
      <c r="E697" s="651"/>
      <c r="F697" s="651"/>
      <c r="G697" s="651"/>
      <c r="H697" s="651"/>
      <c r="I697" s="651"/>
      <c r="J697" s="651"/>
      <c r="K697" s="651"/>
      <c r="L697" s="651"/>
      <c r="M697" s="651"/>
      <c r="N697" s="651"/>
      <c r="O697" s="8"/>
      <c r="P697" s="651"/>
      <c r="Q697" s="651"/>
      <c r="R697" s="651"/>
      <c r="S697" s="651"/>
      <c r="T697" s="651"/>
    </row>
    <row r="698" spans="1:20" ht="12" customHeight="1" x14ac:dyDescent="0.2">
      <c r="A698" s="651"/>
      <c r="B698" s="651"/>
      <c r="C698" s="651"/>
      <c r="D698" s="651"/>
      <c r="E698" s="651"/>
      <c r="F698" s="651"/>
      <c r="G698" s="651"/>
      <c r="H698" s="651"/>
      <c r="I698" s="651"/>
      <c r="J698" s="651"/>
      <c r="K698" s="651"/>
      <c r="L698" s="651"/>
      <c r="M698" s="651"/>
      <c r="N698" s="651"/>
      <c r="O698" s="8"/>
      <c r="P698" s="651"/>
      <c r="Q698" s="651"/>
      <c r="R698" s="651"/>
      <c r="S698" s="651"/>
      <c r="T698" s="651"/>
    </row>
    <row r="699" spans="1:20" ht="12" customHeight="1" x14ac:dyDescent="0.2">
      <c r="A699" s="651"/>
      <c r="B699" s="651"/>
      <c r="C699" s="651"/>
      <c r="D699" s="651"/>
      <c r="E699" s="651"/>
      <c r="F699" s="651"/>
      <c r="G699" s="651"/>
      <c r="H699" s="651"/>
      <c r="I699" s="651"/>
      <c r="J699" s="651"/>
      <c r="K699" s="651"/>
      <c r="L699" s="651"/>
      <c r="M699" s="651"/>
      <c r="N699" s="651"/>
      <c r="O699" s="8"/>
      <c r="P699" s="651"/>
      <c r="Q699" s="651"/>
      <c r="R699" s="651"/>
      <c r="S699" s="651"/>
      <c r="T699" s="651"/>
    </row>
    <row r="700" spans="1:20" ht="12" customHeight="1" x14ac:dyDescent="0.2">
      <c r="A700" s="651"/>
      <c r="B700" s="651"/>
      <c r="C700" s="651"/>
      <c r="D700" s="651"/>
      <c r="E700" s="651"/>
      <c r="F700" s="651"/>
      <c r="G700" s="651"/>
      <c r="H700" s="651"/>
      <c r="I700" s="651"/>
      <c r="J700" s="651"/>
      <c r="K700" s="651"/>
      <c r="L700" s="651"/>
      <c r="M700" s="651"/>
      <c r="N700" s="651"/>
      <c r="O700" s="8"/>
      <c r="P700" s="651"/>
      <c r="Q700" s="651"/>
      <c r="R700" s="651"/>
      <c r="S700" s="651"/>
      <c r="T700" s="651"/>
    </row>
    <row r="701" spans="1:20" ht="12" customHeight="1" x14ac:dyDescent="0.2">
      <c r="A701" s="651"/>
      <c r="B701" s="651"/>
      <c r="C701" s="651"/>
      <c r="D701" s="651"/>
      <c r="E701" s="651"/>
      <c r="F701" s="651"/>
      <c r="G701" s="651"/>
      <c r="H701" s="651"/>
      <c r="I701" s="651"/>
      <c r="J701" s="651"/>
      <c r="K701" s="651"/>
      <c r="L701" s="651"/>
      <c r="M701" s="651"/>
      <c r="N701" s="651"/>
      <c r="O701" s="8"/>
      <c r="P701" s="651"/>
      <c r="Q701" s="651"/>
      <c r="R701" s="651"/>
      <c r="S701" s="651"/>
      <c r="T701" s="651"/>
    </row>
    <row r="702" spans="1:20" ht="12" customHeight="1" x14ac:dyDescent="0.2">
      <c r="A702" s="651"/>
      <c r="B702" s="651"/>
      <c r="C702" s="651"/>
      <c r="D702" s="651"/>
      <c r="E702" s="651"/>
      <c r="F702" s="651"/>
      <c r="G702" s="651"/>
      <c r="H702" s="651"/>
      <c r="I702" s="651"/>
      <c r="J702" s="651"/>
      <c r="K702" s="651"/>
      <c r="L702" s="651"/>
      <c r="M702" s="651"/>
      <c r="N702" s="651"/>
      <c r="O702" s="8"/>
      <c r="P702" s="651"/>
      <c r="Q702" s="651"/>
      <c r="R702" s="651"/>
      <c r="S702" s="651"/>
      <c r="T702" s="651"/>
    </row>
    <row r="703" spans="1:20" ht="12" customHeight="1" x14ac:dyDescent="0.2">
      <c r="A703" s="651"/>
      <c r="B703" s="651"/>
      <c r="C703" s="651"/>
      <c r="D703" s="651"/>
      <c r="E703" s="651"/>
      <c r="F703" s="651"/>
      <c r="G703" s="651"/>
      <c r="H703" s="651"/>
      <c r="I703" s="651"/>
      <c r="J703" s="651"/>
      <c r="K703" s="651"/>
      <c r="L703" s="651"/>
      <c r="M703" s="651"/>
      <c r="N703" s="651"/>
      <c r="O703" s="8"/>
      <c r="P703" s="651"/>
      <c r="Q703" s="651"/>
      <c r="R703" s="651"/>
      <c r="S703" s="651"/>
      <c r="T703" s="651"/>
    </row>
    <row r="704" spans="1:20" ht="12" customHeight="1" x14ac:dyDescent="0.2">
      <c r="A704" s="651"/>
      <c r="B704" s="651"/>
      <c r="C704" s="651"/>
      <c r="D704" s="651"/>
      <c r="E704" s="651"/>
      <c r="F704" s="651"/>
      <c r="G704" s="651"/>
      <c r="H704" s="651"/>
      <c r="I704" s="651"/>
      <c r="J704" s="651"/>
      <c r="K704" s="651"/>
      <c r="L704" s="651"/>
      <c r="M704" s="651"/>
      <c r="N704" s="651"/>
      <c r="O704" s="8"/>
      <c r="P704" s="651"/>
      <c r="Q704" s="651"/>
      <c r="R704" s="651"/>
      <c r="S704" s="651"/>
      <c r="T704" s="651"/>
    </row>
    <row r="705" spans="1:20" ht="12" customHeight="1" x14ac:dyDescent="0.2">
      <c r="A705" s="651"/>
      <c r="B705" s="651"/>
      <c r="C705" s="651"/>
      <c r="D705" s="651"/>
      <c r="E705" s="651"/>
      <c r="F705" s="651"/>
      <c r="G705" s="651"/>
      <c r="H705" s="651"/>
      <c r="I705" s="651"/>
      <c r="J705" s="651"/>
      <c r="K705" s="651"/>
      <c r="L705" s="651"/>
      <c r="M705" s="651"/>
      <c r="N705" s="651"/>
      <c r="O705" s="8"/>
      <c r="P705" s="651"/>
      <c r="Q705" s="651"/>
      <c r="R705" s="651"/>
      <c r="S705" s="651"/>
      <c r="T705" s="651"/>
    </row>
    <row r="706" spans="1:20" ht="12" customHeight="1" x14ac:dyDescent="0.2">
      <c r="A706" s="651"/>
      <c r="B706" s="651"/>
      <c r="C706" s="651"/>
      <c r="D706" s="651"/>
      <c r="E706" s="651"/>
      <c r="F706" s="651"/>
      <c r="G706" s="651"/>
      <c r="H706" s="651"/>
      <c r="I706" s="651"/>
      <c r="J706" s="651"/>
      <c r="K706" s="651"/>
      <c r="L706" s="651"/>
      <c r="M706" s="651"/>
      <c r="N706" s="651"/>
      <c r="O706" s="8"/>
      <c r="P706" s="651"/>
      <c r="Q706" s="651"/>
      <c r="R706" s="651"/>
      <c r="S706" s="651"/>
      <c r="T706" s="651"/>
    </row>
    <row r="707" spans="1:20" ht="12" customHeight="1" x14ac:dyDescent="0.2">
      <c r="A707" s="651"/>
      <c r="B707" s="651"/>
      <c r="C707" s="651"/>
      <c r="D707" s="651"/>
      <c r="E707" s="651"/>
      <c r="F707" s="651"/>
      <c r="G707" s="651"/>
      <c r="H707" s="651"/>
      <c r="I707" s="651"/>
      <c r="J707" s="651"/>
      <c r="K707" s="651"/>
      <c r="L707" s="651"/>
      <c r="M707" s="651"/>
      <c r="N707" s="651"/>
      <c r="O707" s="8"/>
      <c r="P707" s="651"/>
      <c r="Q707" s="651"/>
      <c r="R707" s="651"/>
      <c r="S707" s="651"/>
      <c r="T707" s="651"/>
    </row>
    <row r="708" spans="1:20" ht="12" customHeight="1" x14ac:dyDescent="0.2">
      <c r="A708" s="651"/>
      <c r="B708" s="651"/>
      <c r="C708" s="651"/>
      <c r="D708" s="651"/>
      <c r="E708" s="651"/>
      <c r="F708" s="651"/>
      <c r="G708" s="651"/>
      <c r="H708" s="651"/>
      <c r="I708" s="651"/>
      <c r="J708" s="651"/>
      <c r="K708" s="651"/>
      <c r="L708" s="651"/>
      <c r="M708" s="651"/>
      <c r="N708" s="651"/>
      <c r="O708" s="8"/>
      <c r="P708" s="651"/>
      <c r="Q708" s="651"/>
      <c r="R708" s="651"/>
      <c r="S708" s="651"/>
      <c r="T708" s="651"/>
    </row>
    <row r="709" spans="1:20" ht="12" customHeight="1" x14ac:dyDescent="0.2">
      <c r="A709" s="651"/>
      <c r="B709" s="651"/>
      <c r="C709" s="651"/>
      <c r="D709" s="651"/>
      <c r="E709" s="651"/>
      <c r="F709" s="651"/>
      <c r="G709" s="651"/>
      <c r="H709" s="651"/>
      <c r="I709" s="651"/>
      <c r="J709" s="651"/>
      <c r="K709" s="651"/>
      <c r="L709" s="651"/>
      <c r="M709" s="651"/>
      <c r="N709" s="651"/>
      <c r="O709" s="8"/>
      <c r="P709" s="651"/>
      <c r="Q709" s="651"/>
      <c r="R709" s="651"/>
      <c r="S709" s="651"/>
      <c r="T709" s="651"/>
    </row>
    <row r="710" spans="1:20" ht="12" customHeight="1" x14ac:dyDescent="0.2">
      <c r="A710" s="651"/>
      <c r="B710" s="651"/>
      <c r="C710" s="651"/>
      <c r="D710" s="651"/>
      <c r="E710" s="651"/>
      <c r="F710" s="651"/>
      <c r="G710" s="651"/>
      <c r="H710" s="651"/>
      <c r="I710" s="651"/>
      <c r="J710" s="651"/>
      <c r="K710" s="651"/>
      <c r="L710" s="651"/>
      <c r="M710" s="651"/>
      <c r="N710" s="651"/>
      <c r="O710" s="8"/>
      <c r="P710" s="651"/>
      <c r="Q710" s="651"/>
      <c r="R710" s="651"/>
      <c r="S710" s="651"/>
      <c r="T710" s="651"/>
    </row>
    <row r="711" spans="1:20" ht="12" customHeight="1" x14ac:dyDescent="0.2">
      <c r="A711" s="651"/>
      <c r="B711" s="651"/>
      <c r="C711" s="651"/>
      <c r="D711" s="651"/>
      <c r="E711" s="651"/>
      <c r="F711" s="651"/>
      <c r="G711" s="651"/>
      <c r="H711" s="651"/>
      <c r="I711" s="651"/>
      <c r="J711" s="651"/>
      <c r="K711" s="651"/>
      <c r="L711" s="651"/>
      <c r="M711" s="651"/>
      <c r="N711" s="651"/>
      <c r="O711" s="8"/>
      <c r="P711" s="651"/>
      <c r="Q711" s="651"/>
      <c r="R711" s="651"/>
      <c r="S711" s="651"/>
      <c r="T711" s="651"/>
    </row>
    <row r="712" spans="1:20" ht="12" customHeight="1" x14ac:dyDescent="0.2">
      <c r="A712" s="651"/>
      <c r="B712" s="651"/>
      <c r="C712" s="651"/>
      <c r="D712" s="651"/>
      <c r="E712" s="651"/>
      <c r="F712" s="651"/>
      <c r="G712" s="651"/>
      <c r="H712" s="651"/>
      <c r="I712" s="651"/>
      <c r="J712" s="651"/>
      <c r="K712" s="651"/>
      <c r="L712" s="651"/>
      <c r="M712" s="651"/>
      <c r="N712" s="651"/>
      <c r="O712" s="8"/>
      <c r="P712" s="651"/>
      <c r="Q712" s="651"/>
      <c r="R712" s="651"/>
      <c r="S712" s="651"/>
      <c r="T712" s="651"/>
    </row>
    <row r="713" spans="1:20" ht="12" customHeight="1" x14ac:dyDescent="0.2">
      <c r="A713" s="651"/>
      <c r="B713" s="651"/>
      <c r="C713" s="651"/>
      <c r="D713" s="651"/>
      <c r="E713" s="651"/>
      <c r="F713" s="651"/>
      <c r="G713" s="651"/>
      <c r="H713" s="651"/>
      <c r="I713" s="651"/>
      <c r="J713" s="651"/>
      <c r="K713" s="651"/>
      <c r="L713" s="651"/>
      <c r="M713" s="651"/>
      <c r="N713" s="651"/>
      <c r="O713" s="8"/>
      <c r="P713" s="651"/>
      <c r="Q713" s="651"/>
      <c r="R713" s="651"/>
      <c r="S713" s="651"/>
      <c r="T713" s="651"/>
    </row>
    <row r="714" spans="1:20" ht="12" customHeight="1" x14ac:dyDescent="0.2">
      <c r="A714" s="651"/>
      <c r="B714" s="651"/>
      <c r="C714" s="651"/>
      <c r="D714" s="651"/>
      <c r="E714" s="651"/>
      <c r="F714" s="651"/>
      <c r="G714" s="651"/>
      <c r="H714" s="651"/>
      <c r="I714" s="651"/>
      <c r="J714" s="651"/>
      <c r="K714" s="651"/>
      <c r="L714" s="651"/>
      <c r="M714" s="651"/>
      <c r="N714" s="651"/>
      <c r="O714" s="8"/>
      <c r="P714" s="651"/>
      <c r="Q714" s="651"/>
      <c r="R714" s="651"/>
      <c r="S714" s="651"/>
      <c r="T714" s="651"/>
    </row>
    <row r="715" spans="1:20" ht="12" customHeight="1" x14ac:dyDescent="0.2">
      <c r="A715" s="651"/>
      <c r="B715" s="651"/>
      <c r="C715" s="651"/>
      <c r="D715" s="651"/>
      <c r="E715" s="651"/>
      <c r="F715" s="651"/>
      <c r="G715" s="651"/>
      <c r="H715" s="651"/>
      <c r="I715" s="651"/>
      <c r="J715" s="651"/>
      <c r="K715" s="651"/>
      <c r="L715" s="651"/>
      <c r="M715" s="651"/>
      <c r="N715" s="651"/>
      <c r="O715" s="8"/>
      <c r="P715" s="651"/>
      <c r="Q715" s="651"/>
      <c r="R715" s="651"/>
      <c r="S715" s="651"/>
      <c r="T715" s="651"/>
    </row>
    <row r="716" spans="1:20" ht="12" customHeight="1" x14ac:dyDescent="0.2">
      <c r="A716" s="651"/>
      <c r="B716" s="651"/>
      <c r="C716" s="651"/>
      <c r="D716" s="651"/>
      <c r="E716" s="651"/>
      <c r="F716" s="651"/>
      <c r="G716" s="651"/>
      <c r="H716" s="651"/>
      <c r="I716" s="651"/>
      <c r="J716" s="651"/>
      <c r="K716" s="651"/>
      <c r="L716" s="651"/>
      <c r="M716" s="651"/>
      <c r="N716" s="651"/>
      <c r="O716" s="8"/>
      <c r="P716" s="651"/>
      <c r="Q716" s="651"/>
      <c r="R716" s="651"/>
      <c r="S716" s="651"/>
      <c r="T716" s="651"/>
    </row>
    <row r="717" spans="1:20" ht="12" customHeight="1" x14ac:dyDescent="0.2">
      <c r="A717" s="651"/>
      <c r="B717" s="651"/>
      <c r="C717" s="651"/>
      <c r="D717" s="651"/>
      <c r="E717" s="651"/>
      <c r="F717" s="651"/>
      <c r="G717" s="651"/>
      <c r="H717" s="651"/>
      <c r="I717" s="651"/>
      <c r="J717" s="651"/>
      <c r="K717" s="651"/>
      <c r="L717" s="651"/>
      <c r="M717" s="651"/>
      <c r="N717" s="651"/>
      <c r="O717" s="8"/>
      <c r="P717" s="651"/>
      <c r="Q717" s="651"/>
      <c r="R717" s="651"/>
      <c r="S717" s="651"/>
      <c r="T717" s="651"/>
    </row>
    <row r="718" spans="1:20" ht="12" customHeight="1" x14ac:dyDescent="0.2">
      <c r="A718" s="651"/>
      <c r="B718" s="651"/>
      <c r="C718" s="651"/>
      <c r="D718" s="651"/>
      <c r="E718" s="651"/>
      <c r="F718" s="651"/>
      <c r="G718" s="651"/>
      <c r="H718" s="651"/>
      <c r="I718" s="651"/>
      <c r="J718" s="651"/>
      <c r="K718" s="651"/>
      <c r="L718" s="651"/>
      <c r="M718" s="651"/>
      <c r="N718" s="651"/>
      <c r="O718" s="8"/>
      <c r="P718" s="651"/>
      <c r="Q718" s="651"/>
      <c r="R718" s="651"/>
      <c r="S718" s="651"/>
      <c r="T718" s="651"/>
    </row>
    <row r="719" spans="1:20" ht="12" customHeight="1" x14ac:dyDescent="0.2">
      <c r="A719" s="651"/>
      <c r="B719" s="651"/>
      <c r="C719" s="651"/>
      <c r="D719" s="651"/>
      <c r="E719" s="651"/>
      <c r="F719" s="651"/>
      <c r="G719" s="651"/>
      <c r="H719" s="651"/>
      <c r="I719" s="651"/>
      <c r="J719" s="651"/>
      <c r="K719" s="651"/>
      <c r="L719" s="651"/>
      <c r="M719" s="651"/>
      <c r="N719" s="651"/>
      <c r="O719" s="8"/>
      <c r="P719" s="651"/>
      <c r="Q719" s="651"/>
      <c r="R719" s="651"/>
      <c r="S719" s="651"/>
      <c r="T719" s="651"/>
    </row>
    <row r="720" spans="1:20" ht="12" customHeight="1" x14ac:dyDescent="0.2">
      <c r="A720" s="651"/>
      <c r="B720" s="651"/>
      <c r="C720" s="651"/>
      <c r="D720" s="651"/>
      <c r="E720" s="651"/>
      <c r="F720" s="651"/>
      <c r="G720" s="651"/>
      <c r="H720" s="651"/>
      <c r="I720" s="651"/>
      <c r="J720" s="651"/>
      <c r="K720" s="651"/>
      <c r="L720" s="651"/>
      <c r="M720" s="651"/>
      <c r="N720" s="651"/>
      <c r="O720" s="8"/>
      <c r="P720" s="651"/>
      <c r="Q720" s="651"/>
      <c r="R720" s="651"/>
      <c r="S720" s="651"/>
      <c r="T720" s="651"/>
    </row>
    <row r="721" spans="1:20" ht="12" customHeight="1" x14ac:dyDescent="0.2">
      <c r="A721" s="651"/>
      <c r="B721" s="651"/>
      <c r="C721" s="651"/>
      <c r="D721" s="651"/>
      <c r="E721" s="651"/>
      <c r="F721" s="651"/>
      <c r="G721" s="651"/>
      <c r="H721" s="651"/>
      <c r="I721" s="651"/>
      <c r="J721" s="651"/>
      <c r="K721" s="651"/>
      <c r="L721" s="651"/>
      <c r="M721" s="651"/>
      <c r="N721" s="651"/>
      <c r="O721" s="8"/>
      <c r="P721" s="651"/>
      <c r="Q721" s="651"/>
      <c r="R721" s="651"/>
      <c r="S721" s="651"/>
      <c r="T721" s="651"/>
    </row>
    <row r="722" spans="1:20" ht="12" customHeight="1" x14ac:dyDescent="0.2">
      <c r="A722" s="651"/>
      <c r="B722" s="651"/>
      <c r="C722" s="651"/>
      <c r="D722" s="651"/>
      <c r="E722" s="651"/>
      <c r="F722" s="651"/>
      <c r="G722" s="651"/>
      <c r="H722" s="651"/>
      <c r="I722" s="651"/>
      <c r="J722" s="651"/>
      <c r="K722" s="651"/>
      <c r="L722" s="651"/>
      <c r="M722" s="651"/>
      <c r="N722" s="651"/>
      <c r="O722" s="8"/>
      <c r="P722" s="651"/>
      <c r="Q722" s="651"/>
      <c r="R722" s="651"/>
      <c r="S722" s="651"/>
      <c r="T722" s="651"/>
    </row>
    <row r="723" spans="1:20" ht="12" customHeight="1" x14ac:dyDescent="0.2">
      <c r="A723" s="651"/>
      <c r="B723" s="651"/>
      <c r="C723" s="651"/>
      <c r="D723" s="651"/>
      <c r="E723" s="651"/>
      <c r="F723" s="651"/>
      <c r="G723" s="651"/>
      <c r="H723" s="651"/>
      <c r="I723" s="651"/>
      <c r="J723" s="651"/>
      <c r="K723" s="651"/>
      <c r="L723" s="651"/>
      <c r="M723" s="651"/>
      <c r="N723" s="651"/>
      <c r="O723" s="8"/>
      <c r="P723" s="651"/>
      <c r="Q723" s="651"/>
      <c r="R723" s="651"/>
      <c r="S723" s="651"/>
      <c r="T723" s="651"/>
    </row>
    <row r="724" spans="1:20" ht="12" customHeight="1" x14ac:dyDescent="0.2">
      <c r="A724" s="651"/>
      <c r="B724" s="651"/>
      <c r="C724" s="651"/>
      <c r="D724" s="651"/>
      <c r="E724" s="651"/>
      <c r="F724" s="651"/>
      <c r="G724" s="651"/>
      <c r="H724" s="651"/>
      <c r="I724" s="651"/>
      <c r="J724" s="651"/>
      <c r="K724" s="651"/>
      <c r="L724" s="651"/>
      <c r="M724" s="651"/>
      <c r="N724" s="651"/>
      <c r="O724" s="8"/>
      <c r="P724" s="651"/>
      <c r="Q724" s="651"/>
      <c r="R724" s="651"/>
      <c r="S724" s="651"/>
      <c r="T724" s="651"/>
    </row>
    <row r="725" spans="1:20" ht="12" customHeight="1" x14ac:dyDescent="0.2">
      <c r="A725" s="651"/>
      <c r="B725" s="651"/>
      <c r="C725" s="651"/>
      <c r="D725" s="651"/>
      <c r="E725" s="651"/>
      <c r="F725" s="651"/>
      <c r="G725" s="651"/>
      <c r="H725" s="651"/>
      <c r="I725" s="651"/>
      <c r="J725" s="651"/>
      <c r="K725" s="651"/>
      <c r="L725" s="651"/>
      <c r="M725" s="651"/>
      <c r="N725" s="651"/>
      <c r="O725" s="8"/>
      <c r="P725" s="651"/>
      <c r="Q725" s="651"/>
      <c r="R725" s="651"/>
      <c r="S725" s="651"/>
      <c r="T725" s="651"/>
    </row>
    <row r="726" spans="1:20" ht="12" customHeight="1" x14ac:dyDescent="0.2">
      <c r="A726" s="651"/>
      <c r="B726" s="651"/>
      <c r="C726" s="651"/>
      <c r="D726" s="651"/>
      <c r="E726" s="651"/>
      <c r="F726" s="651"/>
      <c r="G726" s="651"/>
      <c r="H726" s="651"/>
      <c r="I726" s="651"/>
      <c r="J726" s="651"/>
      <c r="K726" s="651"/>
      <c r="L726" s="651"/>
      <c r="M726" s="651"/>
      <c r="N726" s="651"/>
      <c r="O726" s="8"/>
      <c r="P726" s="651"/>
      <c r="Q726" s="651"/>
      <c r="R726" s="651"/>
      <c r="S726" s="651"/>
      <c r="T726" s="651"/>
    </row>
    <row r="727" spans="1:20" ht="12" customHeight="1" x14ac:dyDescent="0.2">
      <c r="A727" s="651"/>
      <c r="B727" s="651"/>
      <c r="C727" s="651"/>
      <c r="D727" s="651"/>
      <c r="E727" s="651"/>
      <c r="F727" s="651"/>
      <c r="G727" s="651"/>
      <c r="H727" s="651"/>
      <c r="I727" s="651"/>
      <c r="J727" s="651"/>
      <c r="K727" s="651"/>
      <c r="L727" s="651"/>
      <c r="M727" s="651"/>
      <c r="N727" s="651"/>
      <c r="O727" s="8"/>
      <c r="P727" s="651"/>
      <c r="Q727" s="651"/>
      <c r="R727" s="651"/>
      <c r="S727" s="651"/>
      <c r="T727" s="651"/>
    </row>
    <row r="728" spans="1:20" ht="12" customHeight="1" x14ac:dyDescent="0.2">
      <c r="A728" s="651"/>
      <c r="B728" s="651"/>
      <c r="C728" s="651"/>
      <c r="D728" s="651"/>
      <c r="E728" s="651"/>
      <c r="F728" s="651"/>
      <c r="G728" s="651"/>
      <c r="H728" s="651"/>
      <c r="I728" s="651"/>
      <c r="J728" s="651"/>
      <c r="K728" s="651"/>
      <c r="L728" s="651"/>
      <c r="M728" s="651"/>
      <c r="N728" s="651"/>
      <c r="O728" s="8"/>
      <c r="P728" s="651"/>
      <c r="Q728" s="651"/>
      <c r="R728" s="651"/>
      <c r="S728" s="651"/>
      <c r="T728" s="651"/>
    </row>
    <row r="729" spans="1:20" ht="12" customHeight="1" x14ac:dyDescent="0.2">
      <c r="A729" s="651"/>
      <c r="B729" s="651"/>
      <c r="C729" s="651"/>
      <c r="D729" s="651"/>
      <c r="E729" s="651"/>
      <c r="F729" s="651"/>
      <c r="G729" s="651"/>
      <c r="H729" s="651"/>
      <c r="I729" s="651"/>
      <c r="J729" s="651"/>
      <c r="K729" s="651"/>
      <c r="L729" s="651"/>
      <c r="M729" s="651"/>
      <c r="N729" s="651"/>
      <c r="O729" s="8"/>
      <c r="P729" s="651"/>
      <c r="Q729" s="651"/>
      <c r="R729" s="651"/>
      <c r="S729" s="651"/>
      <c r="T729" s="651"/>
    </row>
    <row r="730" spans="1:20" ht="12" customHeight="1" x14ac:dyDescent="0.2">
      <c r="A730" s="651"/>
      <c r="B730" s="651"/>
      <c r="C730" s="651"/>
      <c r="D730" s="651"/>
      <c r="E730" s="651"/>
      <c r="F730" s="651"/>
      <c r="G730" s="651"/>
      <c r="H730" s="651"/>
      <c r="I730" s="651"/>
      <c r="J730" s="651"/>
      <c r="K730" s="651"/>
      <c r="L730" s="651"/>
      <c r="M730" s="651"/>
      <c r="N730" s="651"/>
      <c r="O730" s="8"/>
      <c r="P730" s="651"/>
      <c r="Q730" s="651"/>
      <c r="R730" s="651"/>
      <c r="S730" s="651"/>
      <c r="T730" s="651"/>
    </row>
    <row r="731" spans="1:20" ht="12" customHeight="1" x14ac:dyDescent="0.2">
      <c r="A731" s="651"/>
      <c r="B731" s="651"/>
      <c r="C731" s="651"/>
      <c r="D731" s="651"/>
      <c r="E731" s="651"/>
      <c r="F731" s="651"/>
      <c r="G731" s="651"/>
      <c r="H731" s="651"/>
      <c r="I731" s="651"/>
      <c r="J731" s="651"/>
      <c r="K731" s="651"/>
      <c r="L731" s="651"/>
      <c r="M731" s="651"/>
      <c r="N731" s="651"/>
      <c r="O731" s="8"/>
      <c r="P731" s="651"/>
      <c r="Q731" s="651"/>
      <c r="R731" s="651"/>
      <c r="S731" s="651"/>
      <c r="T731" s="651"/>
    </row>
    <row r="732" spans="1:20" ht="12" customHeight="1" x14ac:dyDescent="0.2">
      <c r="A732" s="651"/>
      <c r="B732" s="651"/>
      <c r="C732" s="651"/>
      <c r="D732" s="651"/>
      <c r="E732" s="651"/>
      <c r="F732" s="651"/>
      <c r="G732" s="651"/>
      <c r="H732" s="651"/>
      <c r="I732" s="651"/>
      <c r="J732" s="651"/>
      <c r="K732" s="651"/>
      <c r="L732" s="651"/>
      <c r="M732" s="651"/>
      <c r="N732" s="651"/>
      <c r="O732" s="8"/>
      <c r="P732" s="651"/>
      <c r="Q732" s="651"/>
      <c r="R732" s="651"/>
      <c r="S732" s="651"/>
      <c r="T732" s="651"/>
    </row>
    <row r="733" spans="1:20" ht="12" customHeight="1" x14ac:dyDescent="0.2">
      <c r="A733" s="651"/>
      <c r="B733" s="651"/>
      <c r="C733" s="651"/>
      <c r="D733" s="651"/>
      <c r="E733" s="651"/>
      <c r="F733" s="651"/>
      <c r="G733" s="651"/>
      <c r="H733" s="651"/>
      <c r="I733" s="651"/>
      <c r="J733" s="651"/>
      <c r="K733" s="651"/>
      <c r="L733" s="651"/>
      <c r="M733" s="651"/>
      <c r="N733" s="651"/>
      <c r="O733" s="8"/>
      <c r="P733" s="651"/>
      <c r="Q733" s="651"/>
      <c r="R733" s="651"/>
      <c r="S733" s="651"/>
      <c r="T733" s="651"/>
    </row>
    <row r="734" spans="1:20" ht="12" customHeight="1" x14ac:dyDescent="0.2">
      <c r="A734" s="651"/>
      <c r="B734" s="651"/>
      <c r="C734" s="651"/>
      <c r="D734" s="651"/>
      <c r="E734" s="651"/>
      <c r="F734" s="651"/>
      <c r="G734" s="651"/>
      <c r="H734" s="651"/>
      <c r="I734" s="651"/>
      <c r="J734" s="651"/>
      <c r="K734" s="651"/>
      <c r="L734" s="651"/>
      <c r="M734" s="651"/>
      <c r="N734" s="651"/>
      <c r="O734" s="8"/>
      <c r="P734" s="651"/>
      <c r="Q734" s="651"/>
      <c r="R734" s="651"/>
      <c r="S734" s="651"/>
      <c r="T734" s="651"/>
    </row>
    <row r="735" spans="1:20" ht="12" customHeight="1" x14ac:dyDescent="0.2">
      <c r="A735" s="651"/>
      <c r="B735" s="651"/>
      <c r="C735" s="651"/>
      <c r="D735" s="651"/>
      <c r="E735" s="651"/>
      <c r="F735" s="651"/>
      <c r="G735" s="651"/>
      <c r="H735" s="651"/>
      <c r="I735" s="651"/>
      <c r="J735" s="651"/>
      <c r="K735" s="651"/>
      <c r="L735" s="651"/>
      <c r="M735" s="651"/>
      <c r="N735" s="651"/>
      <c r="O735" s="8"/>
      <c r="P735" s="651"/>
      <c r="Q735" s="651"/>
      <c r="R735" s="651"/>
      <c r="S735" s="651"/>
      <c r="T735" s="651"/>
    </row>
    <row r="736" spans="1:20" ht="12" customHeight="1" x14ac:dyDescent="0.2">
      <c r="A736" s="651"/>
      <c r="B736" s="651"/>
      <c r="C736" s="651"/>
      <c r="D736" s="651"/>
      <c r="E736" s="651"/>
      <c r="F736" s="651"/>
      <c r="G736" s="651"/>
      <c r="H736" s="651"/>
      <c r="I736" s="651"/>
      <c r="J736" s="651"/>
      <c r="K736" s="651"/>
      <c r="L736" s="651"/>
      <c r="M736" s="651"/>
      <c r="N736" s="651"/>
      <c r="O736" s="8"/>
      <c r="P736" s="651"/>
      <c r="Q736" s="651"/>
      <c r="R736" s="651"/>
      <c r="S736" s="651"/>
      <c r="T736" s="651"/>
    </row>
    <row r="737" spans="1:20" ht="12" customHeight="1" x14ac:dyDescent="0.2">
      <c r="A737" s="651"/>
      <c r="B737" s="651"/>
      <c r="C737" s="651"/>
      <c r="D737" s="651"/>
      <c r="E737" s="651"/>
      <c r="F737" s="651"/>
      <c r="G737" s="651"/>
      <c r="H737" s="651"/>
      <c r="I737" s="651"/>
      <c r="J737" s="651"/>
      <c r="K737" s="651"/>
      <c r="L737" s="651"/>
      <c r="M737" s="651"/>
      <c r="N737" s="651"/>
      <c r="O737" s="8"/>
      <c r="P737" s="651"/>
      <c r="Q737" s="651"/>
      <c r="R737" s="651"/>
      <c r="S737" s="651"/>
      <c r="T737" s="651"/>
    </row>
    <row r="738" spans="1:20" ht="12" customHeight="1" x14ac:dyDescent="0.2">
      <c r="A738" s="651"/>
      <c r="B738" s="651"/>
      <c r="C738" s="651"/>
      <c r="D738" s="651"/>
      <c r="E738" s="651"/>
      <c r="F738" s="651"/>
      <c r="G738" s="651"/>
      <c r="H738" s="651"/>
      <c r="I738" s="651"/>
      <c r="J738" s="651"/>
      <c r="K738" s="651"/>
      <c r="L738" s="651"/>
      <c r="M738" s="651"/>
      <c r="N738" s="651"/>
      <c r="O738" s="8"/>
      <c r="P738" s="651"/>
      <c r="Q738" s="651"/>
      <c r="R738" s="651"/>
      <c r="S738" s="651"/>
      <c r="T738" s="651"/>
    </row>
    <row r="739" spans="1:20" ht="12" customHeight="1" x14ac:dyDescent="0.2">
      <c r="A739" s="651"/>
      <c r="B739" s="651"/>
      <c r="C739" s="651"/>
      <c r="D739" s="651"/>
      <c r="E739" s="651"/>
      <c r="F739" s="651"/>
      <c r="G739" s="651"/>
      <c r="H739" s="651"/>
      <c r="I739" s="651"/>
      <c r="J739" s="651"/>
      <c r="K739" s="651"/>
      <c r="L739" s="651"/>
      <c r="M739" s="651"/>
      <c r="N739" s="651"/>
      <c r="O739" s="8"/>
      <c r="P739" s="651"/>
      <c r="Q739" s="651"/>
      <c r="R739" s="651"/>
      <c r="S739" s="651"/>
      <c r="T739" s="651"/>
    </row>
    <row r="740" spans="1:20" ht="12" customHeight="1" x14ac:dyDescent="0.2">
      <c r="A740" s="651"/>
      <c r="B740" s="651"/>
      <c r="C740" s="651"/>
      <c r="D740" s="651"/>
      <c r="E740" s="651"/>
      <c r="F740" s="651"/>
      <c r="G740" s="651"/>
      <c r="H740" s="651"/>
      <c r="I740" s="651"/>
      <c r="J740" s="651"/>
      <c r="K740" s="651"/>
      <c r="L740" s="651"/>
      <c r="M740" s="651"/>
      <c r="N740" s="651"/>
      <c r="O740" s="8"/>
      <c r="P740" s="651"/>
      <c r="Q740" s="651"/>
      <c r="R740" s="651"/>
      <c r="S740" s="651"/>
      <c r="T740" s="651"/>
    </row>
    <row r="741" spans="1:20" ht="12" customHeight="1" x14ac:dyDescent="0.2">
      <c r="A741" s="651"/>
      <c r="B741" s="651"/>
      <c r="C741" s="651"/>
      <c r="D741" s="651"/>
      <c r="E741" s="651"/>
      <c r="F741" s="651"/>
      <c r="G741" s="651"/>
      <c r="H741" s="651"/>
      <c r="I741" s="651"/>
      <c r="J741" s="651"/>
      <c r="K741" s="651"/>
      <c r="L741" s="651"/>
      <c r="M741" s="651"/>
      <c r="N741" s="651"/>
      <c r="O741" s="8"/>
      <c r="P741" s="651"/>
      <c r="Q741" s="651"/>
      <c r="R741" s="651"/>
      <c r="S741" s="651"/>
      <c r="T741" s="651"/>
    </row>
    <row r="742" spans="1:20" ht="12" customHeight="1" x14ac:dyDescent="0.2">
      <c r="A742" s="651"/>
      <c r="B742" s="651"/>
      <c r="C742" s="651"/>
      <c r="D742" s="651"/>
      <c r="E742" s="651"/>
      <c r="F742" s="651"/>
      <c r="G742" s="651"/>
      <c r="H742" s="651"/>
      <c r="I742" s="651"/>
      <c r="J742" s="651"/>
      <c r="K742" s="651"/>
      <c r="L742" s="651"/>
      <c r="M742" s="651"/>
      <c r="N742" s="651"/>
      <c r="O742" s="8"/>
      <c r="P742" s="651"/>
      <c r="Q742" s="651"/>
      <c r="R742" s="651"/>
      <c r="S742" s="651"/>
      <c r="T742" s="651"/>
    </row>
    <row r="743" spans="1:20" ht="12" customHeight="1" x14ac:dyDescent="0.2">
      <c r="A743" s="651"/>
      <c r="B743" s="651"/>
      <c r="C743" s="651"/>
      <c r="D743" s="651"/>
      <c r="E743" s="651"/>
      <c r="F743" s="651"/>
      <c r="G743" s="651"/>
      <c r="H743" s="651"/>
      <c r="I743" s="651"/>
      <c r="J743" s="651"/>
      <c r="K743" s="651"/>
      <c r="L743" s="651"/>
      <c r="M743" s="651"/>
      <c r="N743" s="651"/>
      <c r="O743" s="8"/>
      <c r="P743" s="651"/>
      <c r="Q743" s="651"/>
      <c r="R743" s="651"/>
      <c r="S743" s="651"/>
      <c r="T743" s="651"/>
    </row>
    <row r="744" spans="1:20" ht="12" customHeight="1" x14ac:dyDescent="0.2">
      <c r="A744" s="651"/>
      <c r="B744" s="651"/>
      <c r="C744" s="651"/>
      <c r="D744" s="651"/>
      <c r="E744" s="651"/>
      <c r="F744" s="651"/>
      <c r="G744" s="651"/>
      <c r="H744" s="651"/>
      <c r="I744" s="651"/>
      <c r="J744" s="651"/>
      <c r="K744" s="651"/>
      <c r="L744" s="651"/>
      <c r="M744" s="651"/>
      <c r="N744" s="651"/>
      <c r="O744" s="8"/>
      <c r="P744" s="651"/>
      <c r="Q744" s="651"/>
      <c r="R744" s="651"/>
      <c r="S744" s="651"/>
      <c r="T744" s="651"/>
    </row>
    <row r="745" spans="1:20" ht="12" customHeight="1" x14ac:dyDescent="0.2">
      <c r="A745" s="651"/>
      <c r="B745" s="651"/>
      <c r="C745" s="651"/>
      <c r="D745" s="651"/>
      <c r="E745" s="651"/>
      <c r="F745" s="651"/>
      <c r="G745" s="651"/>
      <c r="H745" s="651"/>
      <c r="I745" s="651"/>
      <c r="J745" s="651"/>
      <c r="K745" s="651"/>
      <c r="L745" s="651"/>
      <c r="M745" s="651"/>
      <c r="N745" s="651"/>
      <c r="O745" s="8"/>
      <c r="P745" s="651"/>
      <c r="Q745" s="651"/>
      <c r="R745" s="651"/>
      <c r="S745" s="651"/>
      <c r="T745" s="651"/>
    </row>
    <row r="746" spans="1:20" ht="12" customHeight="1" x14ac:dyDescent="0.2">
      <c r="A746" s="651"/>
      <c r="B746" s="651"/>
      <c r="C746" s="651"/>
      <c r="D746" s="651"/>
      <c r="E746" s="651"/>
      <c r="F746" s="651"/>
      <c r="G746" s="651"/>
      <c r="H746" s="651"/>
      <c r="I746" s="651"/>
      <c r="J746" s="651"/>
      <c r="K746" s="651"/>
      <c r="L746" s="651"/>
      <c r="M746" s="651"/>
      <c r="N746" s="651"/>
      <c r="O746" s="8"/>
      <c r="P746" s="651"/>
      <c r="Q746" s="651"/>
      <c r="R746" s="651"/>
      <c r="S746" s="651"/>
      <c r="T746" s="651"/>
    </row>
    <row r="747" spans="1:20" ht="12" customHeight="1" x14ac:dyDescent="0.2">
      <c r="A747" s="651"/>
      <c r="B747" s="651"/>
      <c r="C747" s="651"/>
      <c r="D747" s="651"/>
      <c r="E747" s="651"/>
      <c r="F747" s="651"/>
      <c r="G747" s="651"/>
      <c r="H747" s="651"/>
      <c r="I747" s="651"/>
      <c r="J747" s="651"/>
      <c r="K747" s="651"/>
      <c r="L747" s="651"/>
      <c r="M747" s="651"/>
      <c r="N747" s="651"/>
      <c r="O747" s="8"/>
      <c r="P747" s="651"/>
      <c r="Q747" s="651"/>
      <c r="R747" s="651"/>
      <c r="S747" s="651"/>
      <c r="T747" s="651"/>
    </row>
    <row r="748" spans="1:20" ht="12" customHeight="1" x14ac:dyDescent="0.2">
      <c r="A748" s="651"/>
      <c r="B748" s="651"/>
      <c r="C748" s="651"/>
      <c r="D748" s="651"/>
      <c r="E748" s="651"/>
      <c r="F748" s="651"/>
      <c r="G748" s="651"/>
      <c r="H748" s="651"/>
      <c r="I748" s="651"/>
      <c r="J748" s="651"/>
      <c r="K748" s="651"/>
      <c r="L748" s="651"/>
      <c r="M748" s="651"/>
      <c r="N748" s="651"/>
      <c r="O748" s="8"/>
      <c r="P748" s="651"/>
      <c r="Q748" s="651"/>
      <c r="R748" s="651"/>
      <c r="S748" s="651"/>
      <c r="T748" s="651"/>
    </row>
    <row r="749" spans="1:20" ht="12" customHeight="1" x14ac:dyDescent="0.2">
      <c r="A749" s="651"/>
      <c r="B749" s="651"/>
      <c r="C749" s="651"/>
      <c r="D749" s="651"/>
      <c r="E749" s="651"/>
      <c r="F749" s="651"/>
      <c r="G749" s="651"/>
      <c r="H749" s="651"/>
      <c r="I749" s="651"/>
      <c r="J749" s="651"/>
      <c r="K749" s="651"/>
      <c r="L749" s="651"/>
      <c r="M749" s="651"/>
      <c r="N749" s="651"/>
      <c r="O749" s="8"/>
      <c r="P749" s="651"/>
      <c r="Q749" s="651"/>
      <c r="R749" s="651"/>
      <c r="S749" s="651"/>
      <c r="T749" s="651"/>
    </row>
    <row r="750" spans="1:20" ht="12" customHeight="1" x14ac:dyDescent="0.2">
      <c r="A750" s="651"/>
      <c r="B750" s="651"/>
      <c r="C750" s="651"/>
      <c r="D750" s="651"/>
      <c r="E750" s="651"/>
      <c r="F750" s="651"/>
      <c r="G750" s="651"/>
      <c r="H750" s="651"/>
      <c r="I750" s="651"/>
      <c r="J750" s="651"/>
      <c r="K750" s="651"/>
      <c r="L750" s="651"/>
      <c r="M750" s="651"/>
      <c r="N750" s="651"/>
      <c r="O750" s="8"/>
      <c r="P750" s="651"/>
      <c r="Q750" s="651"/>
      <c r="R750" s="651"/>
      <c r="S750" s="651"/>
      <c r="T750" s="651"/>
    </row>
    <row r="751" spans="1:20" ht="12" customHeight="1" x14ac:dyDescent="0.2">
      <c r="A751" s="651"/>
      <c r="B751" s="651"/>
      <c r="C751" s="651"/>
      <c r="D751" s="651"/>
      <c r="E751" s="651"/>
      <c r="F751" s="651"/>
      <c r="G751" s="651"/>
      <c r="H751" s="651"/>
      <c r="I751" s="651"/>
      <c r="J751" s="651"/>
      <c r="K751" s="651"/>
      <c r="L751" s="651"/>
      <c r="M751" s="651"/>
      <c r="N751" s="651"/>
      <c r="O751" s="8"/>
      <c r="P751" s="651"/>
      <c r="Q751" s="651"/>
      <c r="R751" s="651"/>
      <c r="S751" s="651"/>
      <c r="T751" s="651"/>
    </row>
    <row r="752" spans="1:20" ht="12" customHeight="1" x14ac:dyDescent="0.2">
      <c r="A752" s="651"/>
      <c r="B752" s="651"/>
      <c r="C752" s="651"/>
      <c r="D752" s="651"/>
      <c r="E752" s="651"/>
      <c r="F752" s="651"/>
      <c r="G752" s="651"/>
      <c r="H752" s="651"/>
      <c r="I752" s="651"/>
      <c r="J752" s="651"/>
      <c r="K752" s="651"/>
      <c r="L752" s="651"/>
      <c r="M752" s="651"/>
      <c r="N752" s="651"/>
      <c r="O752" s="8"/>
      <c r="P752" s="651"/>
      <c r="Q752" s="651"/>
      <c r="R752" s="651"/>
      <c r="S752" s="651"/>
      <c r="T752" s="651"/>
    </row>
    <row r="753" spans="1:20" ht="12" customHeight="1" x14ac:dyDescent="0.2">
      <c r="A753" s="651"/>
      <c r="B753" s="651"/>
      <c r="C753" s="651"/>
      <c r="D753" s="651"/>
      <c r="E753" s="651"/>
      <c r="F753" s="651"/>
      <c r="G753" s="651"/>
      <c r="H753" s="651"/>
      <c r="I753" s="651"/>
      <c r="J753" s="651"/>
      <c r="K753" s="651"/>
      <c r="L753" s="651"/>
      <c r="M753" s="651"/>
      <c r="N753" s="651"/>
      <c r="O753" s="8"/>
      <c r="P753" s="651"/>
      <c r="Q753" s="651"/>
      <c r="R753" s="651"/>
      <c r="S753" s="651"/>
      <c r="T753" s="651"/>
    </row>
    <row r="754" spans="1:20" ht="12" customHeight="1" x14ac:dyDescent="0.2">
      <c r="A754" s="651"/>
      <c r="B754" s="651"/>
      <c r="C754" s="651"/>
      <c r="D754" s="651"/>
      <c r="E754" s="651"/>
      <c r="F754" s="651"/>
      <c r="G754" s="651"/>
      <c r="H754" s="651"/>
      <c r="I754" s="651"/>
      <c r="J754" s="651"/>
      <c r="K754" s="651"/>
      <c r="L754" s="651"/>
      <c r="M754" s="651"/>
      <c r="N754" s="651"/>
      <c r="O754" s="8"/>
      <c r="P754" s="651"/>
      <c r="Q754" s="651"/>
      <c r="R754" s="651"/>
      <c r="S754" s="651"/>
      <c r="T754" s="651"/>
    </row>
    <row r="755" spans="1:20" ht="12" customHeight="1" x14ac:dyDescent="0.2">
      <c r="A755" s="651"/>
      <c r="B755" s="651"/>
      <c r="C755" s="651"/>
      <c r="D755" s="651"/>
      <c r="E755" s="651"/>
      <c r="F755" s="651"/>
      <c r="G755" s="651"/>
      <c r="H755" s="651"/>
      <c r="I755" s="651"/>
      <c r="J755" s="651"/>
      <c r="K755" s="651"/>
      <c r="L755" s="651"/>
      <c r="M755" s="651"/>
      <c r="N755" s="651"/>
      <c r="O755" s="8"/>
      <c r="P755" s="651"/>
      <c r="Q755" s="651"/>
      <c r="R755" s="651"/>
      <c r="S755" s="651"/>
      <c r="T755" s="651"/>
    </row>
    <row r="756" spans="1:20" ht="12" customHeight="1" x14ac:dyDescent="0.2">
      <c r="A756" s="651"/>
      <c r="B756" s="651"/>
      <c r="C756" s="651"/>
      <c r="D756" s="651"/>
      <c r="E756" s="651"/>
      <c r="F756" s="651"/>
      <c r="G756" s="651"/>
      <c r="H756" s="651"/>
      <c r="I756" s="651"/>
      <c r="J756" s="651"/>
      <c r="K756" s="651"/>
      <c r="L756" s="651"/>
      <c r="M756" s="651"/>
      <c r="N756" s="651"/>
      <c r="O756" s="8"/>
      <c r="P756" s="651"/>
      <c r="Q756" s="651"/>
      <c r="R756" s="651"/>
      <c r="S756" s="651"/>
      <c r="T756" s="651"/>
    </row>
    <row r="757" spans="1:20" ht="12" customHeight="1" x14ac:dyDescent="0.2">
      <c r="A757" s="651"/>
      <c r="B757" s="651"/>
      <c r="C757" s="651"/>
      <c r="D757" s="651"/>
      <c r="E757" s="651"/>
      <c r="F757" s="651"/>
      <c r="G757" s="651"/>
      <c r="H757" s="651"/>
      <c r="I757" s="651"/>
      <c r="J757" s="651"/>
      <c r="K757" s="651"/>
      <c r="L757" s="651"/>
      <c r="M757" s="651"/>
      <c r="N757" s="651"/>
      <c r="O757" s="8"/>
      <c r="P757" s="651"/>
      <c r="Q757" s="651"/>
      <c r="R757" s="651"/>
      <c r="S757" s="651"/>
      <c r="T757" s="651"/>
    </row>
    <row r="758" spans="1:20" ht="12" customHeight="1" x14ac:dyDescent="0.2">
      <c r="A758" s="651"/>
      <c r="B758" s="651"/>
      <c r="C758" s="651"/>
      <c r="D758" s="651"/>
      <c r="E758" s="651"/>
      <c r="F758" s="651"/>
      <c r="G758" s="651"/>
      <c r="H758" s="651"/>
      <c r="I758" s="651"/>
      <c r="J758" s="651"/>
      <c r="K758" s="651"/>
      <c r="L758" s="651"/>
      <c r="M758" s="651"/>
      <c r="N758" s="651"/>
      <c r="O758" s="8"/>
      <c r="P758" s="651"/>
      <c r="Q758" s="651"/>
      <c r="R758" s="651"/>
      <c r="S758" s="651"/>
      <c r="T758" s="651"/>
    </row>
    <row r="759" spans="1:20" ht="12" customHeight="1" x14ac:dyDescent="0.2">
      <c r="A759" s="651"/>
      <c r="B759" s="651"/>
      <c r="C759" s="651"/>
      <c r="D759" s="651"/>
      <c r="E759" s="651"/>
      <c r="F759" s="651"/>
      <c r="G759" s="651"/>
      <c r="H759" s="651"/>
      <c r="I759" s="651"/>
      <c r="J759" s="651"/>
      <c r="K759" s="651"/>
      <c r="L759" s="651"/>
      <c r="M759" s="651"/>
      <c r="N759" s="651"/>
      <c r="O759" s="8"/>
      <c r="P759" s="651"/>
      <c r="Q759" s="651"/>
      <c r="R759" s="651"/>
      <c r="S759" s="651"/>
      <c r="T759" s="651"/>
    </row>
    <row r="760" spans="1:20" ht="12" customHeight="1" x14ac:dyDescent="0.2">
      <c r="A760" s="651"/>
      <c r="B760" s="651"/>
      <c r="C760" s="651"/>
      <c r="D760" s="651"/>
      <c r="E760" s="651"/>
      <c r="F760" s="651"/>
      <c r="G760" s="651"/>
      <c r="H760" s="651"/>
      <c r="I760" s="651"/>
      <c r="J760" s="651"/>
      <c r="K760" s="651"/>
      <c r="L760" s="651"/>
      <c r="M760" s="651"/>
      <c r="N760" s="651"/>
      <c r="O760" s="8"/>
      <c r="P760" s="651"/>
      <c r="Q760" s="651"/>
      <c r="R760" s="651"/>
      <c r="S760" s="651"/>
      <c r="T760" s="651"/>
    </row>
    <row r="761" spans="1:20" ht="12" customHeight="1" x14ac:dyDescent="0.2">
      <c r="A761" s="651"/>
      <c r="B761" s="651"/>
      <c r="C761" s="651"/>
      <c r="D761" s="651"/>
      <c r="E761" s="651"/>
      <c r="F761" s="651"/>
      <c r="G761" s="651"/>
      <c r="H761" s="651"/>
      <c r="I761" s="651"/>
      <c r="J761" s="651"/>
      <c r="K761" s="651"/>
      <c r="L761" s="651"/>
      <c r="M761" s="651"/>
      <c r="N761" s="651"/>
      <c r="O761" s="8"/>
      <c r="P761" s="651"/>
      <c r="Q761" s="651"/>
      <c r="R761" s="651"/>
      <c r="S761" s="651"/>
      <c r="T761" s="651"/>
    </row>
    <row r="762" spans="1:20" ht="12" customHeight="1" x14ac:dyDescent="0.2">
      <c r="A762" s="651"/>
      <c r="B762" s="651"/>
      <c r="C762" s="651"/>
      <c r="D762" s="651"/>
      <c r="E762" s="651"/>
      <c r="F762" s="651"/>
      <c r="G762" s="651"/>
      <c r="H762" s="651"/>
      <c r="I762" s="651"/>
      <c r="J762" s="651"/>
      <c r="K762" s="651"/>
      <c r="L762" s="651"/>
      <c r="M762" s="651"/>
      <c r="N762" s="651"/>
      <c r="O762" s="8"/>
      <c r="P762" s="651"/>
      <c r="Q762" s="651"/>
      <c r="R762" s="651"/>
      <c r="S762" s="651"/>
      <c r="T762" s="651"/>
    </row>
    <row r="763" spans="1:20" ht="12" customHeight="1" x14ac:dyDescent="0.2">
      <c r="A763" s="651"/>
      <c r="B763" s="651"/>
      <c r="C763" s="651"/>
      <c r="D763" s="651"/>
      <c r="E763" s="651"/>
      <c r="F763" s="651"/>
      <c r="G763" s="651"/>
      <c r="H763" s="651"/>
      <c r="I763" s="651"/>
      <c r="J763" s="651"/>
      <c r="K763" s="651"/>
      <c r="L763" s="651"/>
      <c r="M763" s="651"/>
      <c r="N763" s="651"/>
      <c r="O763" s="8"/>
      <c r="P763" s="651"/>
      <c r="Q763" s="651"/>
      <c r="R763" s="651"/>
      <c r="S763" s="651"/>
      <c r="T763" s="651"/>
    </row>
    <row r="764" spans="1:20" ht="12" customHeight="1" x14ac:dyDescent="0.2">
      <c r="A764" s="651"/>
      <c r="B764" s="651"/>
      <c r="C764" s="651"/>
      <c r="D764" s="651"/>
      <c r="E764" s="651"/>
      <c r="F764" s="651"/>
      <c r="G764" s="651"/>
      <c r="H764" s="651"/>
      <c r="I764" s="651"/>
      <c r="J764" s="651"/>
      <c r="K764" s="651"/>
      <c r="L764" s="651"/>
      <c r="M764" s="651"/>
      <c r="N764" s="651"/>
      <c r="O764" s="8"/>
      <c r="P764" s="651"/>
      <c r="Q764" s="651"/>
      <c r="R764" s="651"/>
      <c r="S764" s="651"/>
      <c r="T764" s="651"/>
    </row>
    <row r="765" spans="1:20" ht="12" customHeight="1" x14ac:dyDescent="0.2">
      <c r="A765" s="651"/>
      <c r="B765" s="651"/>
      <c r="C765" s="651"/>
      <c r="D765" s="651"/>
      <c r="E765" s="651"/>
      <c r="F765" s="651"/>
      <c r="G765" s="651"/>
      <c r="H765" s="651"/>
      <c r="I765" s="651"/>
      <c r="J765" s="651"/>
      <c r="K765" s="651"/>
      <c r="L765" s="651"/>
      <c r="M765" s="651"/>
      <c r="N765" s="651"/>
      <c r="O765" s="8"/>
      <c r="P765" s="651"/>
      <c r="Q765" s="651"/>
      <c r="R765" s="651"/>
      <c r="S765" s="651"/>
      <c r="T765" s="651"/>
    </row>
    <row r="766" spans="1:20" ht="12" customHeight="1" x14ac:dyDescent="0.2">
      <c r="A766" s="651"/>
      <c r="B766" s="651"/>
      <c r="C766" s="651"/>
      <c r="D766" s="651"/>
      <c r="E766" s="651"/>
      <c r="F766" s="651"/>
      <c r="G766" s="651"/>
      <c r="H766" s="651"/>
      <c r="I766" s="651"/>
      <c r="J766" s="651"/>
      <c r="K766" s="651"/>
      <c r="L766" s="651"/>
      <c r="M766" s="651"/>
      <c r="N766" s="651"/>
      <c r="O766" s="8"/>
      <c r="P766" s="651"/>
      <c r="Q766" s="651"/>
      <c r="R766" s="651"/>
      <c r="S766" s="651"/>
      <c r="T766" s="651"/>
    </row>
    <row r="767" spans="1:20" ht="12" customHeight="1" x14ac:dyDescent="0.2">
      <c r="A767" s="651"/>
      <c r="B767" s="651"/>
      <c r="C767" s="651"/>
      <c r="D767" s="651"/>
      <c r="E767" s="651"/>
      <c r="F767" s="651"/>
      <c r="G767" s="651"/>
      <c r="H767" s="651"/>
      <c r="I767" s="651"/>
      <c r="J767" s="651"/>
      <c r="K767" s="651"/>
      <c r="L767" s="651"/>
      <c r="M767" s="651"/>
      <c r="N767" s="651"/>
      <c r="O767" s="8"/>
      <c r="P767" s="651"/>
      <c r="Q767" s="651"/>
      <c r="R767" s="651"/>
      <c r="S767" s="651"/>
      <c r="T767" s="651"/>
    </row>
    <row r="768" spans="1:20" ht="12" customHeight="1" x14ac:dyDescent="0.2">
      <c r="A768" s="651"/>
      <c r="B768" s="651"/>
      <c r="C768" s="651"/>
      <c r="D768" s="651"/>
      <c r="E768" s="651"/>
      <c r="F768" s="651"/>
      <c r="G768" s="651"/>
      <c r="H768" s="651"/>
      <c r="I768" s="651"/>
      <c r="J768" s="651"/>
      <c r="K768" s="651"/>
      <c r="L768" s="651"/>
      <c r="M768" s="651"/>
      <c r="N768" s="651"/>
      <c r="O768" s="8"/>
      <c r="P768" s="651"/>
      <c r="Q768" s="651"/>
      <c r="R768" s="651"/>
      <c r="S768" s="651"/>
      <c r="T768" s="651"/>
    </row>
    <row r="769" spans="1:20" ht="12" customHeight="1" x14ac:dyDescent="0.2">
      <c r="A769" s="651"/>
      <c r="B769" s="651"/>
      <c r="C769" s="651"/>
      <c r="D769" s="651"/>
      <c r="E769" s="651"/>
      <c r="F769" s="651"/>
      <c r="G769" s="651"/>
      <c r="H769" s="651"/>
      <c r="I769" s="651"/>
      <c r="J769" s="651"/>
      <c r="K769" s="651"/>
      <c r="L769" s="651"/>
      <c r="M769" s="651"/>
      <c r="N769" s="651"/>
      <c r="O769" s="8"/>
      <c r="P769" s="651"/>
      <c r="Q769" s="651"/>
      <c r="R769" s="651"/>
      <c r="S769" s="651"/>
      <c r="T769" s="651"/>
    </row>
    <row r="770" spans="1:20" ht="12" customHeight="1" x14ac:dyDescent="0.2">
      <c r="A770" s="651"/>
      <c r="B770" s="651"/>
      <c r="C770" s="651"/>
      <c r="D770" s="651"/>
      <c r="E770" s="651"/>
      <c r="F770" s="651"/>
      <c r="G770" s="651"/>
      <c r="H770" s="651"/>
      <c r="I770" s="651"/>
      <c r="J770" s="651"/>
      <c r="K770" s="651"/>
      <c r="L770" s="651"/>
      <c r="M770" s="651"/>
      <c r="N770" s="651"/>
      <c r="O770" s="8"/>
      <c r="P770" s="651"/>
      <c r="Q770" s="651"/>
      <c r="R770" s="651"/>
      <c r="S770" s="651"/>
      <c r="T770" s="651"/>
    </row>
    <row r="771" spans="1:20" ht="12" customHeight="1" x14ac:dyDescent="0.2">
      <c r="A771" s="651"/>
      <c r="B771" s="651"/>
      <c r="C771" s="651"/>
      <c r="D771" s="651"/>
      <c r="E771" s="651"/>
      <c r="F771" s="651"/>
      <c r="G771" s="651"/>
      <c r="H771" s="651"/>
      <c r="I771" s="651"/>
      <c r="J771" s="651"/>
      <c r="K771" s="651"/>
      <c r="L771" s="651"/>
      <c r="M771" s="651"/>
      <c r="N771" s="651"/>
      <c r="O771" s="8"/>
      <c r="P771" s="651"/>
      <c r="Q771" s="651"/>
      <c r="R771" s="651"/>
      <c r="S771" s="651"/>
      <c r="T771" s="651"/>
    </row>
    <row r="772" spans="1:20" ht="12" customHeight="1" x14ac:dyDescent="0.2">
      <c r="A772" s="651"/>
      <c r="B772" s="651"/>
      <c r="C772" s="651"/>
      <c r="D772" s="651"/>
      <c r="E772" s="651"/>
      <c r="F772" s="651"/>
      <c r="G772" s="651"/>
      <c r="H772" s="651"/>
      <c r="I772" s="651"/>
      <c r="J772" s="651"/>
      <c r="K772" s="651"/>
      <c r="L772" s="651"/>
      <c r="M772" s="651"/>
      <c r="N772" s="651"/>
      <c r="O772" s="8"/>
      <c r="P772" s="651"/>
      <c r="Q772" s="651"/>
      <c r="R772" s="651"/>
      <c r="S772" s="651"/>
      <c r="T772" s="651"/>
    </row>
    <row r="773" spans="1:20" ht="12" customHeight="1" x14ac:dyDescent="0.2">
      <c r="A773" s="651"/>
      <c r="B773" s="651"/>
      <c r="C773" s="651"/>
      <c r="D773" s="651"/>
      <c r="E773" s="651"/>
      <c r="F773" s="651"/>
      <c r="G773" s="651"/>
      <c r="H773" s="651"/>
      <c r="I773" s="651"/>
      <c r="J773" s="651"/>
      <c r="K773" s="651"/>
      <c r="L773" s="651"/>
      <c r="M773" s="651"/>
      <c r="N773" s="651"/>
      <c r="O773" s="8"/>
      <c r="P773" s="651"/>
      <c r="Q773" s="651"/>
      <c r="R773" s="651"/>
      <c r="S773" s="651"/>
      <c r="T773" s="651"/>
    </row>
    <row r="774" spans="1:20" ht="12" customHeight="1" x14ac:dyDescent="0.2">
      <c r="A774" s="651"/>
      <c r="B774" s="651"/>
      <c r="C774" s="651"/>
      <c r="D774" s="651"/>
      <c r="E774" s="651"/>
      <c r="F774" s="651"/>
      <c r="G774" s="651"/>
      <c r="H774" s="651"/>
      <c r="I774" s="651"/>
      <c r="J774" s="651"/>
      <c r="K774" s="651"/>
      <c r="L774" s="651"/>
      <c r="M774" s="651"/>
      <c r="N774" s="651"/>
      <c r="O774" s="8"/>
      <c r="P774" s="651"/>
      <c r="Q774" s="651"/>
      <c r="R774" s="651"/>
      <c r="S774" s="651"/>
      <c r="T774" s="651"/>
    </row>
    <row r="775" spans="1:20" ht="12" customHeight="1" x14ac:dyDescent="0.2">
      <c r="A775" s="651"/>
      <c r="B775" s="651"/>
      <c r="C775" s="651"/>
      <c r="D775" s="651"/>
      <c r="E775" s="651"/>
      <c r="F775" s="651"/>
      <c r="G775" s="651"/>
      <c r="H775" s="651"/>
      <c r="I775" s="651"/>
      <c r="J775" s="651"/>
      <c r="K775" s="651"/>
      <c r="L775" s="651"/>
      <c r="M775" s="651"/>
      <c r="N775" s="651"/>
      <c r="O775" s="8"/>
      <c r="P775" s="651"/>
      <c r="Q775" s="651"/>
      <c r="R775" s="651"/>
      <c r="S775" s="651"/>
      <c r="T775" s="651"/>
    </row>
    <row r="776" spans="1:20" ht="12" customHeight="1" x14ac:dyDescent="0.2">
      <c r="A776" s="651"/>
      <c r="B776" s="651"/>
      <c r="C776" s="651"/>
      <c r="D776" s="651"/>
      <c r="E776" s="651"/>
      <c r="F776" s="651"/>
      <c r="G776" s="651"/>
      <c r="H776" s="651"/>
      <c r="I776" s="651"/>
      <c r="J776" s="651"/>
      <c r="K776" s="651"/>
      <c r="L776" s="651"/>
      <c r="M776" s="651"/>
      <c r="N776" s="651"/>
      <c r="O776" s="8"/>
      <c r="P776" s="651"/>
      <c r="Q776" s="651"/>
      <c r="R776" s="651"/>
      <c r="S776" s="651"/>
      <c r="T776" s="651"/>
    </row>
    <row r="777" spans="1:20" ht="12" customHeight="1" x14ac:dyDescent="0.2">
      <c r="A777" s="651"/>
      <c r="B777" s="651"/>
      <c r="C777" s="651"/>
      <c r="D777" s="651"/>
      <c r="E777" s="651"/>
      <c r="F777" s="651"/>
      <c r="G777" s="651"/>
      <c r="H777" s="651"/>
      <c r="I777" s="651"/>
      <c r="J777" s="651"/>
      <c r="K777" s="651"/>
      <c r="L777" s="651"/>
      <c r="M777" s="651"/>
      <c r="N777" s="651"/>
      <c r="O777" s="8"/>
      <c r="P777" s="651"/>
      <c r="Q777" s="651"/>
      <c r="R777" s="651"/>
      <c r="S777" s="651"/>
      <c r="T777" s="651"/>
    </row>
    <row r="778" spans="1:20" ht="12" customHeight="1" x14ac:dyDescent="0.2">
      <c r="A778" s="651"/>
      <c r="B778" s="651"/>
      <c r="C778" s="651"/>
      <c r="D778" s="651"/>
      <c r="E778" s="651"/>
      <c r="F778" s="651"/>
      <c r="G778" s="651"/>
      <c r="H778" s="651"/>
      <c r="I778" s="651"/>
      <c r="J778" s="651"/>
      <c r="K778" s="651"/>
      <c r="L778" s="651"/>
      <c r="M778" s="651"/>
      <c r="N778" s="651"/>
      <c r="O778" s="8"/>
      <c r="P778" s="651"/>
      <c r="Q778" s="651"/>
      <c r="R778" s="651"/>
      <c r="S778" s="651"/>
      <c r="T778" s="651"/>
    </row>
    <row r="779" spans="1:20" ht="12" customHeight="1" x14ac:dyDescent="0.2">
      <c r="A779" s="651"/>
      <c r="B779" s="651"/>
      <c r="C779" s="651"/>
      <c r="D779" s="651"/>
      <c r="E779" s="651"/>
      <c r="F779" s="651"/>
      <c r="G779" s="651"/>
      <c r="H779" s="651"/>
      <c r="I779" s="651"/>
      <c r="J779" s="651"/>
      <c r="K779" s="651"/>
      <c r="L779" s="651"/>
      <c r="M779" s="651"/>
      <c r="N779" s="651"/>
      <c r="O779" s="8"/>
      <c r="P779" s="651"/>
      <c r="Q779" s="651"/>
      <c r="R779" s="651"/>
      <c r="S779" s="651"/>
      <c r="T779" s="651"/>
    </row>
    <row r="780" spans="1:20" ht="12" customHeight="1" x14ac:dyDescent="0.2">
      <c r="A780" s="651"/>
      <c r="B780" s="651"/>
      <c r="C780" s="651"/>
      <c r="D780" s="651"/>
      <c r="E780" s="651"/>
      <c r="F780" s="651"/>
      <c r="G780" s="651"/>
      <c r="H780" s="651"/>
      <c r="I780" s="651"/>
      <c r="J780" s="651"/>
      <c r="K780" s="651"/>
      <c r="L780" s="651"/>
      <c r="M780" s="651"/>
      <c r="N780" s="651"/>
      <c r="O780" s="8"/>
      <c r="P780" s="651"/>
      <c r="Q780" s="651"/>
      <c r="R780" s="651"/>
      <c r="S780" s="651"/>
      <c r="T780" s="651"/>
    </row>
    <row r="781" spans="1:20" ht="12" customHeight="1" x14ac:dyDescent="0.2">
      <c r="A781" s="651"/>
      <c r="B781" s="651"/>
      <c r="C781" s="651"/>
      <c r="D781" s="651"/>
      <c r="E781" s="651"/>
      <c r="F781" s="651"/>
      <c r="G781" s="651"/>
      <c r="H781" s="651"/>
      <c r="I781" s="651"/>
      <c r="J781" s="651"/>
      <c r="K781" s="651"/>
      <c r="L781" s="651"/>
      <c r="M781" s="651"/>
      <c r="N781" s="651"/>
      <c r="O781" s="8"/>
      <c r="P781" s="651"/>
      <c r="Q781" s="651"/>
      <c r="R781" s="651"/>
      <c r="S781" s="651"/>
      <c r="T781" s="651"/>
    </row>
    <row r="782" spans="1:20" ht="12" customHeight="1" x14ac:dyDescent="0.2">
      <c r="A782" s="651"/>
      <c r="B782" s="651"/>
      <c r="C782" s="651"/>
      <c r="D782" s="651"/>
      <c r="E782" s="651"/>
      <c r="F782" s="651"/>
      <c r="G782" s="651"/>
      <c r="H782" s="651"/>
      <c r="I782" s="651"/>
      <c r="J782" s="651"/>
      <c r="K782" s="651"/>
      <c r="L782" s="651"/>
      <c r="M782" s="651"/>
      <c r="N782" s="651"/>
      <c r="O782" s="8"/>
      <c r="P782" s="651"/>
      <c r="Q782" s="651"/>
      <c r="R782" s="651"/>
      <c r="S782" s="651"/>
      <c r="T782" s="651"/>
    </row>
    <row r="783" spans="1:20" ht="12" customHeight="1" x14ac:dyDescent="0.2">
      <c r="A783" s="651"/>
      <c r="B783" s="651"/>
      <c r="C783" s="651"/>
      <c r="D783" s="651"/>
      <c r="E783" s="651"/>
      <c r="F783" s="651"/>
      <c r="G783" s="651"/>
      <c r="H783" s="651"/>
      <c r="I783" s="651"/>
      <c r="J783" s="651"/>
      <c r="K783" s="651"/>
      <c r="L783" s="651"/>
      <c r="M783" s="651"/>
      <c r="N783" s="651"/>
      <c r="O783" s="8"/>
      <c r="P783" s="651"/>
      <c r="Q783" s="651"/>
      <c r="R783" s="651"/>
      <c r="S783" s="651"/>
      <c r="T783" s="651"/>
    </row>
    <row r="784" spans="1:20" ht="12" customHeight="1" x14ac:dyDescent="0.2">
      <c r="A784" s="651"/>
      <c r="B784" s="651"/>
      <c r="C784" s="651"/>
      <c r="D784" s="651"/>
      <c r="E784" s="651"/>
      <c r="F784" s="651"/>
      <c r="G784" s="651"/>
      <c r="H784" s="651"/>
      <c r="I784" s="651"/>
      <c r="J784" s="651"/>
      <c r="K784" s="651"/>
      <c r="L784" s="651"/>
      <c r="M784" s="651"/>
      <c r="N784" s="651"/>
      <c r="O784" s="8"/>
      <c r="P784" s="651"/>
      <c r="Q784" s="651"/>
      <c r="R784" s="651"/>
      <c r="S784" s="651"/>
      <c r="T784" s="651"/>
    </row>
    <row r="785" spans="1:20" ht="12" customHeight="1" x14ac:dyDescent="0.2">
      <c r="A785" s="651"/>
      <c r="B785" s="651"/>
      <c r="C785" s="651"/>
      <c r="D785" s="651"/>
      <c r="E785" s="651"/>
      <c r="F785" s="651"/>
      <c r="G785" s="651"/>
      <c r="H785" s="651"/>
      <c r="I785" s="651"/>
      <c r="J785" s="651"/>
      <c r="K785" s="651"/>
      <c r="L785" s="651"/>
      <c r="M785" s="651"/>
      <c r="N785" s="651"/>
      <c r="O785" s="8"/>
      <c r="P785" s="651"/>
      <c r="Q785" s="651"/>
      <c r="R785" s="651"/>
      <c r="S785" s="651"/>
      <c r="T785" s="651"/>
    </row>
    <row r="786" spans="1:20" ht="12" customHeight="1" x14ac:dyDescent="0.2">
      <c r="A786" s="651"/>
      <c r="B786" s="651"/>
      <c r="C786" s="651"/>
      <c r="D786" s="651"/>
      <c r="E786" s="651"/>
      <c r="F786" s="651"/>
      <c r="G786" s="651"/>
      <c r="H786" s="651"/>
      <c r="I786" s="651"/>
      <c r="J786" s="651"/>
      <c r="K786" s="651"/>
      <c r="L786" s="651"/>
      <c r="M786" s="651"/>
      <c r="N786" s="651"/>
      <c r="O786" s="8"/>
      <c r="P786" s="651"/>
      <c r="Q786" s="651"/>
      <c r="R786" s="651"/>
      <c r="S786" s="651"/>
      <c r="T786" s="651"/>
    </row>
    <row r="787" spans="1:20" ht="12" customHeight="1" x14ac:dyDescent="0.2">
      <c r="A787" s="651"/>
      <c r="B787" s="651"/>
      <c r="C787" s="651"/>
      <c r="D787" s="651"/>
      <c r="E787" s="651"/>
      <c r="F787" s="651"/>
      <c r="G787" s="651"/>
      <c r="H787" s="651"/>
      <c r="I787" s="651"/>
      <c r="J787" s="651"/>
      <c r="K787" s="651"/>
      <c r="L787" s="651"/>
      <c r="M787" s="651"/>
      <c r="N787" s="651"/>
      <c r="O787" s="8"/>
      <c r="P787" s="651"/>
      <c r="Q787" s="651"/>
      <c r="R787" s="651"/>
      <c r="S787" s="651"/>
      <c r="T787" s="651"/>
    </row>
    <row r="788" spans="1:20" ht="12" customHeight="1" x14ac:dyDescent="0.2">
      <c r="A788" s="651"/>
      <c r="B788" s="651"/>
      <c r="C788" s="651"/>
      <c r="D788" s="651"/>
      <c r="E788" s="651"/>
      <c r="F788" s="651"/>
      <c r="G788" s="651"/>
      <c r="H788" s="651"/>
      <c r="I788" s="651"/>
      <c r="J788" s="651"/>
      <c r="K788" s="651"/>
      <c r="L788" s="651"/>
      <c r="M788" s="651"/>
      <c r="N788" s="651"/>
      <c r="O788" s="8"/>
      <c r="P788" s="651"/>
      <c r="Q788" s="651"/>
      <c r="R788" s="651"/>
      <c r="S788" s="651"/>
      <c r="T788" s="651"/>
    </row>
    <row r="789" spans="1:20" ht="12" customHeight="1" x14ac:dyDescent="0.2">
      <c r="A789" s="651"/>
      <c r="B789" s="651"/>
      <c r="C789" s="651"/>
      <c r="D789" s="651"/>
      <c r="E789" s="651"/>
      <c r="F789" s="651"/>
      <c r="G789" s="651"/>
      <c r="H789" s="651"/>
      <c r="I789" s="651"/>
      <c r="J789" s="651"/>
      <c r="K789" s="651"/>
      <c r="L789" s="651"/>
      <c r="M789" s="651"/>
      <c r="N789" s="651"/>
      <c r="O789" s="8"/>
      <c r="P789" s="651"/>
      <c r="Q789" s="651"/>
      <c r="R789" s="651"/>
      <c r="S789" s="651"/>
      <c r="T789" s="651"/>
    </row>
    <row r="790" spans="1:20" ht="12" customHeight="1" x14ac:dyDescent="0.2">
      <c r="A790" s="651"/>
      <c r="B790" s="651"/>
      <c r="C790" s="651"/>
      <c r="D790" s="651"/>
      <c r="E790" s="651"/>
      <c r="F790" s="651"/>
      <c r="G790" s="651"/>
      <c r="H790" s="651"/>
      <c r="I790" s="651"/>
      <c r="J790" s="651"/>
      <c r="K790" s="651"/>
      <c r="L790" s="651"/>
      <c r="M790" s="651"/>
      <c r="N790" s="651"/>
      <c r="O790" s="8"/>
      <c r="P790" s="651"/>
      <c r="Q790" s="651"/>
      <c r="R790" s="651"/>
      <c r="S790" s="651"/>
      <c r="T790" s="651"/>
    </row>
    <row r="791" spans="1:20" ht="12" customHeight="1" x14ac:dyDescent="0.2">
      <c r="A791" s="651"/>
      <c r="B791" s="651"/>
      <c r="C791" s="651"/>
      <c r="D791" s="651"/>
      <c r="E791" s="651"/>
      <c r="F791" s="651"/>
      <c r="G791" s="651"/>
      <c r="H791" s="651"/>
      <c r="I791" s="651"/>
      <c r="J791" s="651"/>
      <c r="K791" s="651"/>
      <c r="L791" s="651"/>
      <c r="M791" s="651"/>
      <c r="N791" s="651"/>
      <c r="O791" s="8"/>
      <c r="P791" s="651"/>
      <c r="Q791" s="651"/>
      <c r="R791" s="651"/>
      <c r="S791" s="651"/>
      <c r="T791" s="651"/>
    </row>
    <row r="792" spans="1:20" ht="12" customHeight="1" x14ac:dyDescent="0.2">
      <c r="A792" s="651"/>
      <c r="B792" s="651"/>
      <c r="C792" s="651"/>
      <c r="D792" s="651"/>
      <c r="E792" s="651"/>
      <c r="F792" s="651"/>
      <c r="G792" s="651"/>
      <c r="H792" s="651"/>
      <c r="I792" s="651"/>
      <c r="J792" s="651"/>
      <c r="K792" s="651"/>
      <c r="L792" s="651"/>
      <c r="M792" s="651"/>
      <c r="N792" s="651"/>
      <c r="O792" s="8"/>
      <c r="P792" s="651"/>
      <c r="Q792" s="651"/>
      <c r="R792" s="651"/>
      <c r="S792" s="651"/>
      <c r="T792" s="651"/>
    </row>
    <row r="793" spans="1:20" ht="12" customHeight="1" x14ac:dyDescent="0.2">
      <c r="A793" s="651"/>
      <c r="B793" s="651"/>
      <c r="C793" s="651"/>
      <c r="D793" s="651"/>
      <c r="E793" s="651"/>
      <c r="F793" s="651"/>
      <c r="G793" s="651"/>
      <c r="H793" s="651"/>
      <c r="I793" s="651"/>
      <c r="J793" s="651"/>
      <c r="K793" s="651"/>
      <c r="L793" s="651"/>
      <c r="M793" s="651"/>
      <c r="N793" s="651"/>
      <c r="O793" s="8"/>
      <c r="P793" s="651"/>
      <c r="Q793" s="651"/>
      <c r="R793" s="651"/>
      <c r="S793" s="651"/>
      <c r="T793" s="651"/>
    </row>
    <row r="794" spans="1:20" ht="12" customHeight="1" x14ac:dyDescent="0.2">
      <c r="A794" s="651"/>
      <c r="B794" s="651"/>
      <c r="C794" s="651"/>
      <c r="D794" s="651"/>
      <c r="E794" s="651"/>
      <c r="F794" s="651"/>
      <c r="G794" s="651"/>
      <c r="H794" s="651"/>
      <c r="I794" s="651"/>
      <c r="J794" s="651"/>
      <c r="K794" s="651"/>
      <c r="L794" s="651"/>
      <c r="M794" s="651"/>
      <c r="N794" s="651"/>
      <c r="O794" s="8"/>
      <c r="P794" s="651"/>
      <c r="Q794" s="651"/>
      <c r="R794" s="651"/>
      <c r="S794" s="651"/>
      <c r="T794" s="651"/>
    </row>
    <row r="795" spans="1:20" ht="12" customHeight="1" x14ac:dyDescent="0.2">
      <c r="A795" s="651"/>
      <c r="B795" s="651"/>
      <c r="C795" s="651"/>
      <c r="D795" s="651"/>
      <c r="E795" s="651"/>
      <c r="F795" s="651"/>
      <c r="G795" s="651"/>
      <c r="H795" s="651"/>
      <c r="I795" s="651"/>
      <c r="J795" s="651"/>
      <c r="K795" s="651"/>
      <c r="L795" s="651"/>
      <c r="M795" s="651"/>
      <c r="N795" s="651"/>
      <c r="O795" s="8"/>
      <c r="P795" s="651"/>
      <c r="Q795" s="651"/>
      <c r="R795" s="651"/>
      <c r="S795" s="651"/>
      <c r="T795" s="651"/>
    </row>
    <row r="796" spans="1:20" ht="12" customHeight="1" x14ac:dyDescent="0.2">
      <c r="A796" s="651"/>
      <c r="B796" s="651"/>
      <c r="C796" s="651"/>
      <c r="D796" s="651"/>
      <c r="E796" s="651"/>
      <c r="F796" s="651"/>
      <c r="G796" s="651"/>
      <c r="H796" s="651"/>
      <c r="I796" s="651"/>
      <c r="J796" s="651"/>
      <c r="K796" s="651"/>
      <c r="L796" s="651"/>
      <c r="M796" s="651"/>
      <c r="N796" s="651"/>
      <c r="O796" s="8"/>
      <c r="P796" s="651"/>
      <c r="Q796" s="651"/>
      <c r="R796" s="651"/>
      <c r="S796" s="651"/>
      <c r="T796" s="651"/>
    </row>
    <row r="797" spans="1:20" ht="12" customHeight="1" x14ac:dyDescent="0.2">
      <c r="A797" s="651"/>
      <c r="B797" s="651"/>
      <c r="C797" s="651"/>
      <c r="D797" s="651"/>
      <c r="E797" s="651"/>
      <c r="F797" s="651"/>
      <c r="G797" s="651"/>
      <c r="H797" s="651"/>
      <c r="I797" s="651"/>
      <c r="J797" s="651"/>
      <c r="K797" s="651"/>
      <c r="L797" s="651"/>
      <c r="M797" s="651"/>
      <c r="N797" s="651"/>
      <c r="O797" s="8"/>
      <c r="P797" s="651"/>
      <c r="Q797" s="651"/>
      <c r="R797" s="651"/>
      <c r="S797" s="651"/>
      <c r="T797" s="651"/>
    </row>
    <row r="798" spans="1:20" ht="12" customHeight="1" x14ac:dyDescent="0.2">
      <c r="A798" s="651"/>
      <c r="B798" s="651"/>
      <c r="C798" s="651"/>
      <c r="D798" s="651"/>
      <c r="E798" s="651"/>
      <c r="F798" s="651"/>
      <c r="G798" s="651"/>
      <c r="H798" s="651"/>
      <c r="I798" s="651"/>
      <c r="J798" s="651"/>
      <c r="K798" s="651"/>
      <c r="L798" s="651"/>
      <c r="M798" s="651"/>
      <c r="N798" s="651"/>
      <c r="O798" s="8"/>
      <c r="P798" s="651"/>
      <c r="Q798" s="651"/>
      <c r="R798" s="651"/>
      <c r="S798" s="651"/>
      <c r="T798" s="651"/>
    </row>
    <row r="799" spans="1:20" ht="12" customHeight="1" x14ac:dyDescent="0.2">
      <c r="A799" s="651"/>
      <c r="B799" s="651"/>
      <c r="C799" s="651"/>
      <c r="D799" s="651"/>
      <c r="E799" s="651"/>
      <c r="F799" s="651"/>
      <c r="G799" s="651"/>
      <c r="H799" s="651"/>
      <c r="I799" s="651"/>
      <c r="J799" s="651"/>
      <c r="K799" s="651"/>
      <c r="L799" s="651"/>
      <c r="M799" s="651"/>
      <c r="N799" s="651"/>
      <c r="O799" s="8"/>
      <c r="P799" s="651"/>
      <c r="Q799" s="651"/>
      <c r="R799" s="651"/>
      <c r="S799" s="651"/>
      <c r="T799" s="651"/>
    </row>
    <row r="800" spans="1:20" ht="12" customHeight="1" x14ac:dyDescent="0.2">
      <c r="A800" s="651"/>
      <c r="B800" s="651"/>
      <c r="C800" s="651"/>
      <c r="D800" s="651"/>
      <c r="E800" s="651"/>
      <c r="F800" s="651"/>
      <c r="G800" s="651"/>
      <c r="H800" s="651"/>
      <c r="I800" s="651"/>
      <c r="J800" s="651"/>
      <c r="K800" s="651"/>
      <c r="L800" s="651"/>
      <c r="M800" s="651"/>
      <c r="N800" s="651"/>
      <c r="O800" s="8"/>
      <c r="P800" s="651"/>
      <c r="Q800" s="651"/>
      <c r="R800" s="651"/>
      <c r="S800" s="651"/>
      <c r="T800" s="651"/>
    </row>
    <row r="801" spans="1:20" ht="12" customHeight="1" x14ac:dyDescent="0.2">
      <c r="A801" s="651"/>
      <c r="B801" s="651"/>
      <c r="C801" s="651"/>
      <c r="D801" s="651"/>
      <c r="E801" s="651"/>
      <c r="F801" s="651"/>
      <c r="G801" s="651"/>
      <c r="H801" s="651"/>
      <c r="I801" s="651"/>
      <c r="J801" s="651"/>
      <c r="K801" s="651"/>
      <c r="L801" s="651"/>
      <c r="M801" s="651"/>
      <c r="N801" s="651"/>
      <c r="O801" s="8"/>
      <c r="P801" s="651"/>
      <c r="Q801" s="651"/>
      <c r="R801" s="651"/>
      <c r="S801" s="651"/>
      <c r="T801" s="651"/>
    </row>
    <row r="802" spans="1:20" ht="12" customHeight="1" x14ac:dyDescent="0.2">
      <c r="A802" s="651"/>
      <c r="B802" s="651"/>
      <c r="C802" s="651"/>
      <c r="D802" s="651"/>
      <c r="E802" s="651"/>
      <c r="F802" s="651"/>
      <c r="G802" s="651"/>
      <c r="H802" s="651"/>
      <c r="I802" s="651"/>
      <c r="J802" s="651"/>
      <c r="K802" s="651"/>
      <c r="L802" s="651"/>
      <c r="M802" s="651"/>
      <c r="N802" s="651"/>
      <c r="O802" s="8"/>
      <c r="P802" s="651"/>
      <c r="Q802" s="651"/>
      <c r="R802" s="651"/>
      <c r="S802" s="651"/>
      <c r="T802" s="651"/>
    </row>
    <row r="803" spans="1:20" ht="12" customHeight="1" x14ac:dyDescent="0.2">
      <c r="A803" s="651"/>
      <c r="B803" s="651"/>
      <c r="C803" s="651"/>
      <c r="D803" s="651"/>
      <c r="E803" s="651"/>
      <c r="F803" s="651"/>
      <c r="G803" s="651"/>
      <c r="H803" s="651"/>
      <c r="I803" s="651"/>
      <c r="J803" s="651"/>
      <c r="K803" s="651"/>
      <c r="L803" s="651"/>
      <c r="M803" s="651"/>
      <c r="N803" s="651"/>
      <c r="O803" s="8"/>
      <c r="P803" s="651"/>
      <c r="Q803" s="651"/>
      <c r="R803" s="651"/>
      <c r="S803" s="651"/>
      <c r="T803" s="651"/>
    </row>
    <row r="804" spans="1:20" ht="12" customHeight="1" x14ac:dyDescent="0.2">
      <c r="A804" s="651"/>
      <c r="B804" s="651"/>
      <c r="C804" s="651"/>
      <c r="D804" s="651"/>
      <c r="E804" s="651"/>
      <c r="F804" s="651"/>
      <c r="G804" s="651"/>
      <c r="H804" s="651"/>
      <c r="I804" s="651"/>
      <c r="J804" s="651"/>
      <c r="K804" s="651"/>
      <c r="L804" s="651"/>
      <c r="M804" s="651"/>
      <c r="N804" s="651"/>
      <c r="O804" s="8"/>
      <c r="P804" s="651"/>
      <c r="Q804" s="651"/>
      <c r="R804" s="651"/>
      <c r="S804" s="651"/>
      <c r="T804" s="651"/>
    </row>
    <row r="805" spans="1:20" ht="12" customHeight="1" x14ac:dyDescent="0.2">
      <c r="A805" s="651"/>
      <c r="B805" s="651"/>
      <c r="C805" s="651"/>
      <c r="D805" s="651"/>
      <c r="E805" s="651"/>
      <c r="F805" s="651"/>
      <c r="G805" s="651"/>
      <c r="H805" s="651"/>
      <c r="I805" s="651"/>
      <c r="J805" s="651"/>
      <c r="K805" s="651"/>
      <c r="L805" s="651"/>
      <c r="M805" s="651"/>
      <c r="N805" s="651"/>
      <c r="O805" s="8"/>
      <c r="P805" s="651"/>
      <c r="Q805" s="651"/>
      <c r="R805" s="651"/>
      <c r="S805" s="651"/>
      <c r="T805" s="651"/>
    </row>
    <row r="806" spans="1:20" ht="12" customHeight="1" x14ac:dyDescent="0.2">
      <c r="A806" s="651"/>
      <c r="B806" s="651"/>
      <c r="C806" s="651"/>
      <c r="D806" s="651"/>
      <c r="E806" s="651"/>
      <c r="F806" s="651"/>
      <c r="G806" s="651"/>
      <c r="H806" s="651"/>
      <c r="I806" s="651"/>
      <c r="J806" s="651"/>
      <c r="K806" s="651"/>
      <c r="L806" s="651"/>
      <c r="M806" s="651"/>
      <c r="N806" s="651"/>
      <c r="O806" s="8"/>
      <c r="P806" s="651"/>
      <c r="Q806" s="651"/>
      <c r="R806" s="651"/>
      <c r="S806" s="651"/>
      <c r="T806" s="651"/>
    </row>
    <row r="807" spans="1:20" ht="12" customHeight="1" x14ac:dyDescent="0.2">
      <c r="A807" s="651"/>
      <c r="B807" s="651"/>
      <c r="C807" s="651"/>
      <c r="D807" s="651"/>
      <c r="E807" s="651"/>
      <c r="F807" s="651"/>
      <c r="G807" s="651"/>
      <c r="H807" s="651"/>
      <c r="I807" s="651"/>
      <c r="J807" s="651"/>
      <c r="K807" s="651"/>
      <c r="L807" s="651"/>
      <c r="M807" s="651"/>
      <c r="N807" s="651"/>
      <c r="O807" s="8"/>
      <c r="P807" s="651"/>
      <c r="Q807" s="651"/>
      <c r="R807" s="651"/>
      <c r="S807" s="651"/>
      <c r="T807" s="651"/>
    </row>
    <row r="808" spans="1:20" ht="12" customHeight="1" x14ac:dyDescent="0.2">
      <c r="A808" s="651"/>
      <c r="B808" s="651"/>
      <c r="C808" s="651"/>
      <c r="D808" s="651"/>
      <c r="E808" s="651"/>
      <c r="F808" s="651"/>
      <c r="G808" s="651"/>
      <c r="H808" s="651"/>
      <c r="I808" s="651"/>
      <c r="J808" s="651"/>
      <c r="K808" s="651"/>
      <c r="L808" s="651"/>
      <c r="M808" s="651"/>
      <c r="N808" s="651"/>
      <c r="O808" s="8"/>
      <c r="P808" s="651"/>
      <c r="Q808" s="651"/>
      <c r="R808" s="651"/>
      <c r="S808" s="651"/>
      <c r="T808" s="651"/>
    </row>
    <row r="809" spans="1:20" ht="12" customHeight="1" x14ac:dyDescent="0.2">
      <c r="A809" s="651"/>
      <c r="B809" s="651"/>
      <c r="C809" s="651"/>
      <c r="D809" s="651"/>
      <c r="E809" s="651"/>
      <c r="F809" s="651"/>
      <c r="G809" s="651"/>
      <c r="H809" s="651"/>
      <c r="I809" s="651"/>
      <c r="J809" s="651"/>
      <c r="K809" s="651"/>
      <c r="L809" s="651"/>
      <c r="M809" s="651"/>
      <c r="N809" s="651"/>
      <c r="O809" s="8"/>
      <c r="P809" s="651"/>
      <c r="Q809" s="651"/>
      <c r="R809" s="651"/>
      <c r="S809" s="651"/>
      <c r="T809" s="651"/>
    </row>
    <row r="810" spans="1:20" ht="12" customHeight="1" x14ac:dyDescent="0.2">
      <c r="A810" s="651"/>
      <c r="B810" s="651"/>
      <c r="C810" s="651"/>
      <c r="D810" s="651"/>
      <c r="E810" s="651"/>
      <c r="F810" s="651"/>
      <c r="G810" s="651"/>
      <c r="H810" s="651"/>
      <c r="I810" s="651"/>
      <c r="J810" s="651"/>
      <c r="K810" s="651"/>
      <c r="L810" s="651"/>
      <c r="M810" s="651"/>
      <c r="N810" s="651"/>
      <c r="O810" s="8"/>
      <c r="P810" s="651"/>
      <c r="Q810" s="651"/>
      <c r="R810" s="651"/>
      <c r="S810" s="651"/>
      <c r="T810" s="651"/>
    </row>
    <row r="811" spans="1:20" ht="12" customHeight="1" x14ac:dyDescent="0.2">
      <c r="A811" s="651"/>
      <c r="B811" s="651"/>
      <c r="C811" s="651"/>
      <c r="D811" s="651"/>
      <c r="E811" s="651"/>
      <c r="F811" s="651"/>
      <c r="G811" s="651"/>
      <c r="H811" s="651"/>
      <c r="I811" s="651"/>
      <c r="J811" s="651"/>
      <c r="K811" s="651"/>
      <c r="L811" s="651"/>
      <c r="M811" s="651"/>
      <c r="N811" s="651"/>
      <c r="O811" s="8"/>
      <c r="P811" s="651"/>
      <c r="Q811" s="651"/>
      <c r="R811" s="651"/>
      <c r="S811" s="651"/>
      <c r="T811" s="651"/>
    </row>
    <row r="812" spans="1:20" ht="12" customHeight="1" x14ac:dyDescent="0.2">
      <c r="A812" s="651"/>
      <c r="B812" s="651"/>
      <c r="C812" s="651"/>
      <c r="D812" s="651"/>
      <c r="E812" s="651"/>
      <c r="F812" s="651"/>
      <c r="G812" s="651"/>
      <c r="H812" s="651"/>
      <c r="I812" s="651"/>
      <c r="J812" s="651"/>
      <c r="K812" s="651"/>
      <c r="L812" s="651"/>
      <c r="M812" s="651"/>
      <c r="N812" s="651"/>
      <c r="O812" s="8"/>
      <c r="P812" s="651"/>
      <c r="Q812" s="651"/>
      <c r="R812" s="651"/>
      <c r="S812" s="651"/>
      <c r="T812" s="651"/>
    </row>
    <row r="813" spans="1:20" ht="12" customHeight="1" x14ac:dyDescent="0.2">
      <c r="A813" s="651"/>
      <c r="B813" s="651"/>
      <c r="C813" s="651"/>
      <c r="D813" s="651"/>
      <c r="E813" s="651"/>
      <c r="F813" s="651"/>
      <c r="G813" s="651"/>
      <c r="H813" s="651"/>
      <c r="I813" s="651"/>
      <c r="J813" s="651"/>
      <c r="K813" s="651"/>
      <c r="L813" s="651"/>
      <c r="M813" s="651"/>
      <c r="N813" s="651"/>
      <c r="O813" s="8"/>
      <c r="P813" s="651"/>
      <c r="Q813" s="651"/>
      <c r="R813" s="651"/>
      <c r="S813" s="651"/>
      <c r="T813" s="651"/>
    </row>
    <row r="814" spans="1:20" ht="12" customHeight="1" x14ac:dyDescent="0.2">
      <c r="A814" s="651"/>
      <c r="B814" s="651"/>
      <c r="C814" s="651"/>
      <c r="D814" s="651"/>
      <c r="E814" s="651"/>
      <c r="F814" s="651"/>
      <c r="G814" s="651"/>
      <c r="H814" s="651"/>
      <c r="I814" s="651"/>
      <c r="J814" s="651"/>
      <c r="K814" s="651"/>
      <c r="L814" s="651"/>
      <c r="M814" s="651"/>
      <c r="N814" s="651"/>
      <c r="O814" s="8"/>
      <c r="P814" s="651"/>
      <c r="Q814" s="651"/>
      <c r="R814" s="651"/>
      <c r="S814" s="651"/>
      <c r="T814" s="651"/>
    </row>
    <row r="815" spans="1:20" ht="12" customHeight="1" x14ac:dyDescent="0.2">
      <c r="A815" s="651"/>
      <c r="B815" s="651"/>
      <c r="C815" s="651"/>
      <c r="D815" s="651"/>
      <c r="E815" s="651"/>
      <c r="F815" s="651"/>
      <c r="G815" s="651"/>
      <c r="H815" s="651"/>
      <c r="I815" s="651"/>
      <c r="J815" s="651"/>
      <c r="K815" s="651"/>
      <c r="L815" s="651"/>
      <c r="M815" s="651"/>
      <c r="N815" s="651"/>
      <c r="O815" s="8"/>
      <c r="P815" s="651"/>
      <c r="Q815" s="651"/>
      <c r="R815" s="651"/>
      <c r="S815" s="651"/>
      <c r="T815" s="651"/>
    </row>
    <row r="816" spans="1:20" ht="12" customHeight="1" x14ac:dyDescent="0.2">
      <c r="A816" s="651"/>
      <c r="B816" s="651"/>
      <c r="C816" s="651"/>
      <c r="D816" s="651"/>
      <c r="E816" s="651"/>
      <c r="F816" s="651"/>
      <c r="G816" s="651"/>
      <c r="H816" s="651"/>
      <c r="I816" s="651"/>
      <c r="J816" s="651"/>
      <c r="K816" s="651"/>
      <c r="L816" s="651"/>
      <c r="M816" s="651"/>
      <c r="N816" s="651"/>
      <c r="O816" s="8"/>
      <c r="P816" s="651"/>
      <c r="Q816" s="651"/>
      <c r="R816" s="651"/>
      <c r="S816" s="651"/>
      <c r="T816" s="651"/>
    </row>
    <row r="817" spans="1:20" ht="12" customHeight="1" x14ac:dyDescent="0.2">
      <c r="A817" s="651"/>
      <c r="B817" s="651"/>
      <c r="C817" s="651"/>
      <c r="D817" s="651"/>
      <c r="E817" s="651"/>
      <c r="F817" s="651"/>
      <c r="G817" s="651"/>
      <c r="H817" s="651"/>
      <c r="I817" s="651"/>
      <c r="J817" s="651"/>
      <c r="K817" s="651"/>
      <c r="L817" s="651"/>
      <c r="M817" s="651"/>
      <c r="N817" s="651"/>
      <c r="O817" s="8"/>
      <c r="P817" s="651"/>
      <c r="Q817" s="651"/>
      <c r="R817" s="651"/>
      <c r="S817" s="651"/>
      <c r="T817" s="651"/>
    </row>
    <row r="818" spans="1:20" ht="12" customHeight="1" x14ac:dyDescent="0.2">
      <c r="A818" s="651"/>
      <c r="B818" s="651"/>
      <c r="C818" s="651"/>
      <c r="D818" s="651"/>
      <c r="E818" s="651"/>
      <c r="F818" s="651"/>
      <c r="G818" s="651"/>
      <c r="H818" s="651"/>
      <c r="I818" s="651"/>
      <c r="J818" s="651"/>
      <c r="K818" s="651"/>
      <c r="L818" s="651"/>
      <c r="M818" s="651"/>
      <c r="N818" s="651"/>
      <c r="O818" s="8"/>
      <c r="P818" s="651"/>
      <c r="Q818" s="651"/>
      <c r="R818" s="651"/>
      <c r="S818" s="651"/>
      <c r="T818" s="651"/>
    </row>
    <row r="819" spans="1:20" ht="12" customHeight="1" x14ac:dyDescent="0.2">
      <c r="A819" s="651"/>
      <c r="B819" s="651"/>
      <c r="C819" s="651"/>
      <c r="D819" s="651"/>
      <c r="E819" s="651"/>
      <c r="F819" s="651"/>
      <c r="G819" s="651"/>
      <c r="H819" s="651"/>
      <c r="I819" s="651"/>
      <c r="J819" s="651"/>
      <c r="K819" s="651"/>
      <c r="L819" s="651"/>
      <c r="M819" s="651"/>
      <c r="N819" s="651"/>
      <c r="O819" s="8"/>
      <c r="P819" s="651"/>
      <c r="Q819" s="651"/>
      <c r="R819" s="651"/>
      <c r="S819" s="651"/>
      <c r="T819" s="651"/>
    </row>
    <row r="820" spans="1:20" ht="12" customHeight="1" x14ac:dyDescent="0.2">
      <c r="A820" s="651"/>
      <c r="B820" s="651"/>
      <c r="C820" s="651"/>
      <c r="D820" s="651"/>
      <c r="E820" s="651"/>
      <c r="F820" s="651"/>
      <c r="G820" s="651"/>
      <c r="H820" s="651"/>
      <c r="I820" s="651"/>
      <c r="J820" s="651"/>
      <c r="K820" s="651"/>
      <c r="L820" s="651"/>
      <c r="M820" s="651"/>
      <c r="N820" s="651"/>
      <c r="O820" s="8"/>
      <c r="P820" s="651"/>
      <c r="Q820" s="651"/>
      <c r="R820" s="651"/>
      <c r="S820" s="651"/>
      <c r="T820" s="651"/>
    </row>
    <row r="821" spans="1:20" ht="12" customHeight="1" x14ac:dyDescent="0.2">
      <c r="A821" s="651"/>
      <c r="B821" s="651"/>
      <c r="C821" s="651"/>
      <c r="D821" s="651"/>
      <c r="E821" s="651"/>
      <c r="F821" s="651"/>
      <c r="G821" s="651"/>
      <c r="H821" s="651"/>
      <c r="I821" s="651"/>
      <c r="J821" s="651"/>
      <c r="K821" s="651"/>
      <c r="L821" s="651"/>
      <c r="M821" s="651"/>
      <c r="N821" s="651"/>
      <c r="O821" s="8"/>
      <c r="P821" s="651"/>
      <c r="Q821" s="651"/>
      <c r="R821" s="651"/>
      <c r="S821" s="651"/>
      <c r="T821" s="651"/>
    </row>
    <row r="822" spans="1:20" ht="12" customHeight="1" x14ac:dyDescent="0.2">
      <c r="A822" s="651"/>
      <c r="B822" s="651"/>
      <c r="C822" s="651"/>
      <c r="D822" s="651"/>
      <c r="E822" s="651"/>
      <c r="F822" s="651"/>
      <c r="G822" s="651"/>
      <c r="H822" s="651"/>
      <c r="I822" s="651"/>
      <c r="J822" s="651"/>
      <c r="K822" s="651"/>
      <c r="L822" s="651"/>
      <c r="M822" s="651"/>
      <c r="N822" s="651"/>
      <c r="O822" s="8"/>
      <c r="P822" s="651"/>
      <c r="Q822" s="651"/>
      <c r="R822" s="651"/>
      <c r="S822" s="651"/>
      <c r="T822" s="651"/>
    </row>
    <row r="823" spans="1:20" ht="12" customHeight="1" x14ac:dyDescent="0.2">
      <c r="A823" s="651"/>
      <c r="B823" s="651"/>
      <c r="C823" s="651"/>
      <c r="D823" s="651"/>
      <c r="E823" s="651"/>
      <c r="F823" s="651"/>
      <c r="G823" s="651"/>
      <c r="H823" s="651"/>
      <c r="I823" s="651"/>
      <c r="J823" s="651"/>
      <c r="K823" s="651"/>
      <c r="L823" s="651"/>
      <c r="M823" s="651"/>
      <c r="N823" s="651"/>
      <c r="O823" s="8"/>
      <c r="P823" s="651"/>
      <c r="Q823" s="651"/>
      <c r="R823" s="651"/>
      <c r="S823" s="651"/>
      <c r="T823" s="651"/>
    </row>
    <row r="824" spans="1:20" ht="12" customHeight="1" x14ac:dyDescent="0.2">
      <c r="A824" s="651"/>
      <c r="B824" s="651"/>
      <c r="C824" s="651"/>
      <c r="D824" s="651"/>
      <c r="E824" s="651"/>
      <c r="F824" s="651"/>
      <c r="G824" s="651"/>
      <c r="H824" s="651"/>
      <c r="I824" s="651"/>
      <c r="J824" s="651"/>
      <c r="K824" s="651"/>
      <c r="L824" s="651"/>
      <c r="M824" s="651"/>
      <c r="N824" s="651"/>
      <c r="O824" s="8"/>
      <c r="P824" s="651"/>
      <c r="Q824" s="651"/>
      <c r="R824" s="651"/>
      <c r="S824" s="651"/>
      <c r="T824" s="651"/>
    </row>
    <row r="825" spans="1:20" ht="12" customHeight="1" x14ac:dyDescent="0.2">
      <c r="A825" s="651"/>
      <c r="B825" s="651"/>
      <c r="C825" s="651"/>
      <c r="D825" s="651"/>
      <c r="E825" s="651"/>
      <c r="F825" s="651"/>
      <c r="G825" s="651"/>
      <c r="H825" s="651"/>
      <c r="I825" s="651"/>
      <c r="J825" s="651"/>
      <c r="K825" s="651"/>
      <c r="L825" s="651"/>
      <c r="M825" s="651"/>
      <c r="N825" s="651"/>
      <c r="O825" s="8"/>
      <c r="P825" s="651"/>
      <c r="Q825" s="651"/>
      <c r="R825" s="651"/>
      <c r="S825" s="651"/>
      <c r="T825" s="651"/>
    </row>
    <row r="826" spans="1:20" ht="12" customHeight="1" x14ac:dyDescent="0.2">
      <c r="A826" s="651"/>
      <c r="B826" s="651"/>
      <c r="C826" s="651"/>
      <c r="D826" s="651"/>
      <c r="E826" s="651"/>
      <c r="F826" s="651"/>
      <c r="G826" s="651"/>
      <c r="H826" s="651"/>
      <c r="I826" s="651"/>
      <c r="J826" s="651"/>
      <c r="K826" s="651"/>
      <c r="L826" s="651"/>
      <c r="M826" s="651"/>
      <c r="N826" s="651"/>
      <c r="O826" s="8"/>
      <c r="P826" s="651"/>
      <c r="Q826" s="651"/>
      <c r="R826" s="651"/>
      <c r="S826" s="651"/>
      <c r="T826" s="651"/>
    </row>
    <row r="827" spans="1:20" ht="12" customHeight="1" x14ac:dyDescent="0.2">
      <c r="A827" s="651"/>
      <c r="B827" s="651"/>
      <c r="C827" s="651"/>
      <c r="D827" s="651"/>
      <c r="E827" s="651"/>
      <c r="F827" s="651"/>
      <c r="G827" s="651"/>
      <c r="H827" s="651"/>
      <c r="I827" s="651"/>
      <c r="J827" s="651"/>
      <c r="K827" s="651"/>
      <c r="L827" s="651"/>
      <c r="M827" s="651"/>
      <c r="N827" s="651"/>
      <c r="O827" s="8"/>
      <c r="P827" s="651"/>
      <c r="Q827" s="651"/>
      <c r="R827" s="651"/>
      <c r="S827" s="651"/>
      <c r="T827" s="651"/>
    </row>
    <row r="828" spans="1:20" ht="12" customHeight="1" x14ac:dyDescent="0.2">
      <c r="A828" s="651"/>
      <c r="B828" s="651"/>
      <c r="C828" s="651"/>
      <c r="D828" s="651"/>
      <c r="E828" s="651"/>
      <c r="F828" s="651"/>
      <c r="G828" s="651"/>
      <c r="H828" s="651"/>
      <c r="I828" s="651"/>
      <c r="J828" s="651"/>
      <c r="K828" s="651"/>
      <c r="L828" s="651"/>
      <c r="M828" s="651"/>
      <c r="N828" s="651"/>
      <c r="O828" s="8"/>
      <c r="P828" s="651"/>
      <c r="Q828" s="651"/>
      <c r="R828" s="651"/>
      <c r="S828" s="651"/>
      <c r="T828" s="651"/>
    </row>
    <row r="829" spans="1:20" ht="12" customHeight="1" x14ac:dyDescent="0.2">
      <c r="A829" s="651"/>
      <c r="B829" s="651"/>
      <c r="C829" s="651"/>
      <c r="D829" s="651"/>
      <c r="E829" s="651"/>
      <c r="F829" s="651"/>
      <c r="G829" s="651"/>
      <c r="H829" s="651"/>
      <c r="I829" s="651"/>
      <c r="J829" s="651"/>
      <c r="K829" s="651"/>
      <c r="L829" s="651"/>
      <c r="M829" s="651"/>
      <c r="N829" s="651"/>
      <c r="O829" s="8"/>
      <c r="P829" s="651"/>
      <c r="Q829" s="651"/>
      <c r="R829" s="651"/>
      <c r="S829" s="651"/>
      <c r="T829" s="651"/>
    </row>
    <row r="830" spans="1:20" ht="12" customHeight="1" x14ac:dyDescent="0.2">
      <c r="A830" s="651"/>
      <c r="B830" s="651"/>
      <c r="C830" s="651"/>
      <c r="D830" s="651"/>
      <c r="E830" s="651"/>
      <c r="F830" s="651"/>
      <c r="G830" s="651"/>
      <c r="H830" s="651"/>
      <c r="I830" s="651"/>
      <c r="J830" s="651"/>
      <c r="K830" s="651"/>
      <c r="L830" s="651"/>
      <c r="M830" s="651"/>
      <c r="N830" s="651"/>
      <c r="O830" s="8"/>
      <c r="P830" s="651"/>
      <c r="Q830" s="651"/>
      <c r="R830" s="651"/>
      <c r="S830" s="651"/>
      <c r="T830" s="651"/>
    </row>
    <row r="831" spans="1:20" ht="12" customHeight="1" x14ac:dyDescent="0.2">
      <c r="A831" s="651"/>
      <c r="B831" s="651"/>
      <c r="C831" s="651"/>
      <c r="D831" s="651"/>
      <c r="E831" s="651"/>
      <c r="F831" s="651"/>
      <c r="G831" s="651"/>
      <c r="H831" s="651"/>
      <c r="I831" s="651"/>
      <c r="J831" s="651"/>
      <c r="K831" s="651"/>
      <c r="L831" s="651"/>
      <c r="M831" s="651"/>
      <c r="N831" s="651"/>
      <c r="O831" s="8"/>
      <c r="P831" s="651"/>
      <c r="Q831" s="651"/>
      <c r="R831" s="651"/>
      <c r="S831" s="651"/>
      <c r="T831" s="651"/>
    </row>
    <row r="832" spans="1:20" ht="12" customHeight="1" x14ac:dyDescent="0.2">
      <c r="A832" s="651"/>
      <c r="B832" s="651"/>
      <c r="C832" s="651"/>
      <c r="D832" s="651"/>
      <c r="E832" s="651"/>
      <c r="F832" s="651"/>
      <c r="G832" s="651"/>
      <c r="H832" s="651"/>
      <c r="I832" s="651"/>
      <c r="J832" s="651"/>
      <c r="K832" s="651"/>
      <c r="L832" s="651"/>
      <c r="M832" s="651"/>
      <c r="N832" s="651"/>
      <c r="O832" s="8"/>
      <c r="P832" s="651"/>
      <c r="Q832" s="651"/>
      <c r="R832" s="651"/>
      <c r="S832" s="651"/>
      <c r="T832" s="651"/>
    </row>
    <row r="833" spans="1:20" ht="12" customHeight="1" x14ac:dyDescent="0.2">
      <c r="A833" s="651"/>
      <c r="B833" s="651"/>
      <c r="C833" s="651"/>
      <c r="D833" s="651"/>
      <c r="E833" s="651"/>
      <c r="F833" s="651"/>
      <c r="G833" s="651"/>
      <c r="H833" s="651"/>
      <c r="I833" s="651"/>
      <c r="J833" s="651"/>
      <c r="K833" s="651"/>
      <c r="L833" s="651"/>
      <c r="M833" s="651"/>
      <c r="N833" s="651"/>
      <c r="O833" s="8"/>
      <c r="P833" s="651"/>
      <c r="Q833" s="651"/>
      <c r="R833" s="651"/>
      <c r="S833" s="651"/>
      <c r="T833" s="651"/>
    </row>
    <row r="834" spans="1:20" ht="12" customHeight="1" x14ac:dyDescent="0.2">
      <c r="A834" s="651"/>
      <c r="B834" s="651"/>
      <c r="C834" s="651"/>
      <c r="D834" s="651"/>
      <c r="E834" s="651"/>
      <c r="F834" s="651"/>
      <c r="G834" s="651"/>
      <c r="H834" s="651"/>
      <c r="I834" s="651"/>
      <c r="J834" s="651"/>
      <c r="K834" s="651"/>
      <c r="L834" s="651"/>
      <c r="M834" s="651"/>
      <c r="N834" s="651"/>
      <c r="O834" s="8"/>
      <c r="P834" s="651"/>
      <c r="Q834" s="651"/>
      <c r="R834" s="651"/>
      <c r="S834" s="651"/>
      <c r="T834" s="651"/>
    </row>
    <row r="835" spans="1:20" ht="12" customHeight="1" x14ac:dyDescent="0.2">
      <c r="A835" s="651"/>
      <c r="B835" s="651"/>
      <c r="C835" s="651"/>
      <c r="D835" s="651"/>
      <c r="E835" s="651"/>
      <c r="F835" s="651"/>
      <c r="G835" s="651"/>
      <c r="H835" s="651"/>
      <c r="I835" s="651"/>
      <c r="J835" s="651"/>
      <c r="K835" s="651"/>
      <c r="L835" s="651"/>
      <c r="M835" s="651"/>
      <c r="N835" s="651"/>
      <c r="O835" s="8"/>
      <c r="P835" s="651"/>
      <c r="Q835" s="651"/>
      <c r="R835" s="651"/>
      <c r="S835" s="651"/>
      <c r="T835" s="651"/>
    </row>
    <row r="836" spans="1:20" ht="12" customHeight="1" x14ac:dyDescent="0.2">
      <c r="A836" s="651"/>
      <c r="B836" s="651"/>
      <c r="C836" s="651"/>
      <c r="D836" s="651"/>
      <c r="E836" s="651"/>
      <c r="F836" s="651"/>
      <c r="G836" s="651"/>
      <c r="H836" s="651"/>
      <c r="I836" s="651"/>
      <c r="J836" s="651"/>
      <c r="K836" s="651"/>
      <c r="L836" s="651"/>
      <c r="M836" s="651"/>
      <c r="N836" s="651"/>
      <c r="O836" s="8"/>
      <c r="P836" s="651"/>
      <c r="Q836" s="651"/>
      <c r="R836" s="651"/>
      <c r="S836" s="651"/>
      <c r="T836" s="651"/>
    </row>
    <row r="837" spans="1:20" ht="12" customHeight="1" x14ac:dyDescent="0.2">
      <c r="A837" s="651"/>
      <c r="B837" s="651"/>
      <c r="C837" s="651"/>
      <c r="D837" s="651"/>
      <c r="E837" s="651"/>
      <c r="F837" s="651"/>
      <c r="G837" s="651"/>
      <c r="H837" s="651"/>
      <c r="I837" s="651"/>
      <c r="J837" s="651"/>
      <c r="K837" s="651"/>
      <c r="L837" s="651"/>
      <c r="M837" s="651"/>
      <c r="N837" s="651"/>
      <c r="O837" s="8"/>
      <c r="P837" s="651"/>
      <c r="Q837" s="651"/>
      <c r="R837" s="651"/>
      <c r="S837" s="651"/>
      <c r="T837" s="651"/>
    </row>
    <row r="838" spans="1:20" ht="12" customHeight="1" x14ac:dyDescent="0.2">
      <c r="A838" s="651"/>
      <c r="B838" s="651"/>
      <c r="C838" s="651"/>
      <c r="D838" s="651"/>
      <c r="E838" s="651"/>
      <c r="F838" s="651"/>
      <c r="G838" s="651"/>
      <c r="H838" s="651"/>
      <c r="I838" s="651"/>
      <c r="J838" s="651"/>
      <c r="K838" s="651"/>
      <c r="L838" s="651"/>
      <c r="M838" s="651"/>
      <c r="N838" s="651"/>
      <c r="O838" s="8"/>
      <c r="P838" s="651"/>
      <c r="Q838" s="651"/>
      <c r="R838" s="651"/>
      <c r="S838" s="651"/>
      <c r="T838" s="651"/>
    </row>
    <row r="839" spans="1:20" ht="12" customHeight="1" x14ac:dyDescent="0.2">
      <c r="A839" s="651"/>
      <c r="B839" s="651"/>
      <c r="C839" s="651"/>
      <c r="D839" s="651"/>
      <c r="E839" s="651"/>
      <c r="F839" s="651"/>
      <c r="G839" s="651"/>
      <c r="H839" s="651"/>
      <c r="I839" s="651"/>
      <c r="J839" s="651"/>
      <c r="K839" s="651"/>
      <c r="L839" s="651"/>
      <c r="M839" s="651"/>
      <c r="N839" s="651"/>
      <c r="O839" s="8"/>
      <c r="P839" s="651"/>
      <c r="Q839" s="651"/>
      <c r="R839" s="651"/>
      <c r="S839" s="651"/>
      <c r="T839" s="651"/>
    </row>
    <row r="840" spans="1:20" ht="12" customHeight="1" x14ac:dyDescent="0.2">
      <c r="A840" s="651"/>
      <c r="B840" s="651"/>
      <c r="C840" s="651"/>
      <c r="D840" s="651"/>
      <c r="E840" s="651"/>
      <c r="F840" s="651"/>
      <c r="G840" s="651"/>
      <c r="H840" s="651"/>
      <c r="I840" s="651"/>
      <c r="J840" s="651"/>
      <c r="K840" s="651"/>
      <c r="L840" s="651"/>
      <c r="M840" s="651"/>
      <c r="N840" s="651"/>
      <c r="O840" s="8"/>
      <c r="P840" s="651"/>
      <c r="Q840" s="651"/>
      <c r="R840" s="651"/>
      <c r="S840" s="651"/>
      <c r="T840" s="651"/>
    </row>
    <row r="841" spans="1:20" ht="12" customHeight="1" x14ac:dyDescent="0.2">
      <c r="A841" s="651"/>
      <c r="B841" s="651"/>
      <c r="C841" s="651"/>
      <c r="D841" s="651"/>
      <c r="E841" s="651"/>
      <c r="F841" s="651"/>
      <c r="G841" s="651"/>
      <c r="H841" s="651"/>
      <c r="I841" s="651"/>
      <c r="J841" s="651"/>
      <c r="K841" s="651"/>
      <c r="L841" s="651"/>
      <c r="M841" s="651"/>
      <c r="N841" s="651"/>
      <c r="O841" s="8"/>
      <c r="P841" s="651"/>
      <c r="Q841" s="651"/>
      <c r="R841" s="651"/>
      <c r="S841" s="651"/>
      <c r="T841" s="651"/>
    </row>
    <row r="842" spans="1:20" ht="12" customHeight="1" x14ac:dyDescent="0.2">
      <c r="A842" s="651"/>
      <c r="B842" s="651"/>
      <c r="C842" s="651"/>
      <c r="D842" s="651"/>
      <c r="E842" s="651"/>
      <c r="F842" s="651"/>
      <c r="G842" s="651"/>
      <c r="H842" s="651"/>
      <c r="I842" s="651"/>
      <c r="J842" s="651"/>
      <c r="K842" s="651"/>
      <c r="L842" s="651"/>
      <c r="M842" s="651"/>
      <c r="N842" s="651"/>
      <c r="O842" s="8"/>
      <c r="P842" s="651"/>
      <c r="Q842" s="651"/>
      <c r="R842" s="651"/>
      <c r="S842" s="651"/>
      <c r="T842" s="651"/>
    </row>
    <row r="843" spans="1:20" ht="12" customHeight="1" x14ac:dyDescent="0.2">
      <c r="A843" s="651"/>
      <c r="B843" s="651"/>
      <c r="C843" s="651"/>
      <c r="D843" s="651"/>
      <c r="E843" s="651"/>
      <c r="F843" s="651"/>
      <c r="G843" s="651"/>
      <c r="H843" s="651"/>
      <c r="I843" s="651"/>
      <c r="J843" s="651"/>
      <c r="K843" s="651"/>
      <c r="L843" s="651"/>
      <c r="M843" s="651"/>
      <c r="N843" s="651"/>
      <c r="O843" s="8"/>
      <c r="P843" s="651"/>
      <c r="Q843" s="651"/>
      <c r="R843" s="651"/>
      <c r="S843" s="651"/>
      <c r="T843" s="651"/>
    </row>
    <row r="844" spans="1:20" ht="12" customHeight="1" x14ac:dyDescent="0.2">
      <c r="A844" s="651"/>
      <c r="B844" s="651"/>
      <c r="C844" s="651"/>
      <c r="D844" s="651"/>
      <c r="E844" s="651"/>
      <c r="F844" s="651"/>
      <c r="G844" s="651"/>
      <c r="H844" s="651"/>
      <c r="I844" s="651"/>
      <c r="J844" s="651"/>
      <c r="K844" s="651"/>
      <c r="L844" s="651"/>
      <c r="M844" s="651"/>
      <c r="N844" s="651"/>
      <c r="O844" s="8"/>
      <c r="P844" s="651"/>
      <c r="Q844" s="651"/>
      <c r="R844" s="651"/>
      <c r="S844" s="651"/>
      <c r="T844" s="651"/>
    </row>
    <row r="845" spans="1:20" ht="12" customHeight="1" x14ac:dyDescent="0.2">
      <c r="A845" s="651"/>
      <c r="B845" s="651"/>
      <c r="C845" s="651"/>
      <c r="D845" s="651"/>
      <c r="E845" s="651"/>
      <c r="F845" s="651"/>
      <c r="G845" s="651"/>
      <c r="H845" s="651"/>
      <c r="I845" s="651"/>
      <c r="J845" s="651"/>
      <c r="K845" s="651"/>
      <c r="L845" s="651"/>
      <c r="M845" s="651"/>
      <c r="N845" s="651"/>
      <c r="O845" s="8"/>
      <c r="P845" s="651"/>
      <c r="Q845" s="651"/>
      <c r="R845" s="651"/>
      <c r="S845" s="651"/>
      <c r="T845" s="651"/>
    </row>
    <row r="846" spans="1:20" ht="12" customHeight="1" x14ac:dyDescent="0.2">
      <c r="A846" s="651"/>
      <c r="B846" s="651"/>
      <c r="C846" s="651"/>
      <c r="D846" s="651"/>
      <c r="E846" s="651"/>
      <c r="F846" s="651"/>
      <c r="G846" s="651"/>
      <c r="H846" s="651"/>
      <c r="I846" s="651"/>
      <c r="J846" s="651"/>
      <c r="K846" s="651"/>
      <c r="L846" s="651"/>
      <c r="M846" s="651"/>
      <c r="N846" s="651"/>
      <c r="O846" s="8"/>
      <c r="P846" s="651"/>
      <c r="Q846" s="651"/>
      <c r="R846" s="651"/>
      <c r="S846" s="651"/>
      <c r="T846" s="651"/>
    </row>
    <row r="847" spans="1:20" ht="12" customHeight="1" x14ac:dyDescent="0.2">
      <c r="A847" s="651"/>
      <c r="B847" s="651"/>
      <c r="C847" s="651"/>
      <c r="D847" s="651"/>
      <c r="E847" s="651"/>
      <c r="F847" s="651"/>
      <c r="G847" s="651"/>
      <c r="H847" s="651"/>
      <c r="I847" s="651"/>
      <c r="J847" s="651"/>
      <c r="K847" s="651"/>
      <c r="L847" s="651"/>
      <c r="M847" s="651"/>
      <c r="N847" s="651"/>
      <c r="O847" s="8"/>
      <c r="P847" s="651"/>
      <c r="Q847" s="651"/>
      <c r="R847" s="651"/>
      <c r="S847" s="651"/>
      <c r="T847" s="651"/>
    </row>
    <row r="848" spans="1:20" ht="12" customHeight="1" x14ac:dyDescent="0.2">
      <c r="A848" s="651"/>
      <c r="B848" s="651"/>
      <c r="C848" s="651"/>
      <c r="D848" s="651"/>
      <c r="E848" s="651"/>
      <c r="F848" s="651"/>
      <c r="G848" s="651"/>
      <c r="H848" s="651"/>
      <c r="I848" s="651"/>
      <c r="J848" s="651"/>
      <c r="K848" s="651"/>
      <c r="L848" s="651"/>
      <c r="M848" s="651"/>
      <c r="N848" s="651"/>
      <c r="O848" s="8"/>
      <c r="P848" s="651"/>
      <c r="Q848" s="651"/>
      <c r="R848" s="651"/>
      <c r="S848" s="651"/>
      <c r="T848" s="651"/>
    </row>
    <row r="849" spans="1:20" ht="12" customHeight="1" x14ac:dyDescent="0.2">
      <c r="A849" s="651"/>
      <c r="B849" s="651"/>
      <c r="C849" s="651"/>
      <c r="D849" s="651"/>
      <c r="E849" s="651"/>
      <c r="F849" s="651"/>
      <c r="G849" s="651"/>
      <c r="H849" s="651"/>
      <c r="I849" s="651"/>
      <c r="J849" s="651"/>
      <c r="K849" s="651"/>
      <c r="L849" s="651"/>
      <c r="M849" s="651"/>
      <c r="N849" s="651"/>
      <c r="O849" s="8"/>
      <c r="P849" s="651"/>
      <c r="Q849" s="651"/>
      <c r="R849" s="651"/>
      <c r="S849" s="651"/>
      <c r="T849" s="651"/>
    </row>
    <row r="850" spans="1:20" ht="12" customHeight="1" x14ac:dyDescent="0.2">
      <c r="A850" s="651"/>
      <c r="B850" s="651"/>
      <c r="C850" s="651"/>
      <c r="D850" s="651"/>
      <c r="E850" s="651"/>
      <c r="F850" s="651"/>
      <c r="G850" s="651"/>
      <c r="H850" s="651"/>
      <c r="I850" s="651"/>
      <c r="J850" s="651"/>
      <c r="K850" s="651"/>
      <c r="L850" s="651"/>
      <c r="M850" s="651"/>
      <c r="N850" s="651"/>
      <c r="O850" s="8"/>
      <c r="P850" s="651"/>
      <c r="Q850" s="651"/>
      <c r="R850" s="651"/>
      <c r="S850" s="651"/>
      <c r="T850" s="651"/>
    </row>
    <row r="851" spans="1:20" ht="12" customHeight="1" x14ac:dyDescent="0.2">
      <c r="A851" s="651"/>
      <c r="B851" s="651"/>
      <c r="C851" s="651"/>
      <c r="D851" s="651"/>
      <c r="E851" s="651"/>
      <c r="F851" s="651"/>
      <c r="G851" s="651"/>
      <c r="H851" s="651"/>
      <c r="I851" s="651"/>
      <c r="J851" s="651"/>
      <c r="K851" s="651"/>
      <c r="L851" s="651"/>
      <c r="M851" s="651"/>
      <c r="N851" s="651"/>
      <c r="O851" s="8"/>
      <c r="P851" s="651"/>
      <c r="Q851" s="651"/>
      <c r="R851" s="651"/>
      <c r="S851" s="651"/>
      <c r="T851" s="651"/>
    </row>
    <row r="852" spans="1:20" ht="12" customHeight="1" x14ac:dyDescent="0.2">
      <c r="A852" s="651"/>
      <c r="B852" s="651"/>
      <c r="C852" s="651"/>
      <c r="D852" s="651"/>
      <c r="E852" s="651"/>
      <c r="F852" s="651"/>
      <c r="G852" s="651"/>
      <c r="H852" s="651"/>
      <c r="I852" s="651"/>
      <c r="J852" s="651"/>
      <c r="K852" s="651"/>
      <c r="L852" s="651"/>
      <c r="M852" s="651"/>
      <c r="N852" s="651"/>
      <c r="O852" s="8"/>
      <c r="P852" s="651"/>
      <c r="Q852" s="651"/>
      <c r="R852" s="651"/>
      <c r="S852" s="651"/>
      <c r="T852" s="651"/>
    </row>
    <row r="853" spans="1:20" ht="12" customHeight="1" x14ac:dyDescent="0.2">
      <c r="A853" s="651"/>
      <c r="B853" s="651"/>
      <c r="C853" s="651"/>
      <c r="D853" s="651"/>
      <c r="E853" s="651"/>
      <c r="F853" s="651"/>
      <c r="G853" s="651"/>
      <c r="H853" s="651"/>
      <c r="I853" s="651"/>
      <c r="J853" s="651"/>
      <c r="K853" s="651"/>
      <c r="L853" s="651"/>
      <c r="M853" s="651"/>
      <c r="N853" s="651"/>
      <c r="O853" s="8"/>
      <c r="P853" s="651"/>
      <c r="Q853" s="651"/>
      <c r="R853" s="651"/>
      <c r="S853" s="651"/>
      <c r="T853" s="651"/>
    </row>
    <row r="854" spans="1:20" ht="12" customHeight="1" x14ac:dyDescent="0.2">
      <c r="A854" s="651"/>
      <c r="B854" s="651"/>
      <c r="C854" s="651"/>
      <c r="D854" s="651"/>
      <c r="E854" s="651"/>
      <c r="F854" s="651"/>
      <c r="G854" s="651"/>
      <c r="H854" s="651"/>
      <c r="I854" s="651"/>
      <c r="J854" s="651"/>
      <c r="K854" s="651"/>
      <c r="L854" s="651"/>
      <c r="M854" s="651"/>
      <c r="N854" s="651"/>
      <c r="O854" s="8"/>
      <c r="P854" s="651"/>
      <c r="Q854" s="651"/>
      <c r="R854" s="651"/>
      <c r="S854" s="651"/>
      <c r="T854" s="651"/>
    </row>
    <row r="855" spans="1:20" ht="12" customHeight="1" x14ac:dyDescent="0.2">
      <c r="A855" s="651"/>
      <c r="B855" s="651"/>
      <c r="C855" s="651"/>
      <c r="D855" s="651"/>
      <c r="E855" s="651"/>
      <c r="F855" s="651"/>
      <c r="G855" s="651"/>
      <c r="H855" s="651"/>
      <c r="I855" s="651"/>
      <c r="J855" s="651"/>
      <c r="K855" s="651"/>
      <c r="L855" s="651"/>
      <c r="M855" s="651"/>
      <c r="N855" s="651"/>
      <c r="O855" s="8"/>
      <c r="P855" s="651"/>
      <c r="Q855" s="651"/>
      <c r="R855" s="651"/>
      <c r="S855" s="651"/>
      <c r="T855" s="651"/>
    </row>
    <row r="856" spans="1:20" ht="12" customHeight="1" x14ac:dyDescent="0.2">
      <c r="A856" s="651"/>
      <c r="B856" s="651"/>
      <c r="C856" s="651"/>
      <c r="D856" s="651"/>
      <c r="E856" s="651"/>
      <c r="F856" s="651"/>
      <c r="G856" s="651"/>
      <c r="H856" s="651"/>
      <c r="I856" s="651"/>
      <c r="J856" s="651"/>
      <c r="K856" s="651"/>
      <c r="L856" s="651"/>
      <c r="M856" s="651"/>
      <c r="N856" s="651"/>
      <c r="O856" s="8"/>
      <c r="P856" s="651"/>
      <c r="Q856" s="651"/>
      <c r="R856" s="651"/>
      <c r="S856" s="651"/>
      <c r="T856" s="651"/>
    </row>
    <row r="857" spans="1:20" ht="12" customHeight="1" x14ac:dyDescent="0.2">
      <c r="A857" s="651"/>
      <c r="B857" s="651"/>
      <c r="C857" s="651"/>
      <c r="D857" s="651"/>
      <c r="E857" s="651"/>
      <c r="F857" s="651"/>
      <c r="G857" s="651"/>
      <c r="H857" s="651"/>
      <c r="I857" s="651"/>
      <c r="J857" s="651"/>
      <c r="K857" s="651"/>
      <c r="L857" s="651"/>
      <c r="M857" s="651"/>
      <c r="N857" s="651"/>
      <c r="O857" s="8"/>
      <c r="P857" s="651"/>
      <c r="Q857" s="651"/>
      <c r="R857" s="651"/>
      <c r="S857" s="651"/>
      <c r="T857" s="651"/>
    </row>
    <row r="858" spans="1:20" ht="12" customHeight="1" x14ac:dyDescent="0.2">
      <c r="A858" s="651"/>
      <c r="B858" s="651"/>
      <c r="C858" s="651"/>
      <c r="D858" s="651"/>
      <c r="E858" s="651"/>
      <c r="F858" s="651"/>
      <c r="G858" s="651"/>
      <c r="H858" s="651"/>
      <c r="I858" s="651"/>
      <c r="J858" s="651"/>
      <c r="K858" s="651"/>
      <c r="L858" s="651"/>
      <c r="M858" s="651"/>
      <c r="N858" s="651"/>
      <c r="O858" s="8"/>
      <c r="P858" s="651"/>
      <c r="Q858" s="651"/>
      <c r="R858" s="651"/>
      <c r="S858" s="651"/>
      <c r="T858" s="651"/>
    </row>
    <row r="859" spans="1:20" ht="12" customHeight="1" x14ac:dyDescent="0.2">
      <c r="A859" s="651"/>
      <c r="B859" s="651"/>
      <c r="C859" s="651"/>
      <c r="D859" s="651"/>
      <c r="E859" s="651"/>
      <c r="F859" s="651"/>
      <c r="G859" s="651"/>
      <c r="H859" s="651"/>
      <c r="I859" s="651"/>
      <c r="J859" s="651"/>
      <c r="K859" s="651"/>
      <c r="L859" s="651"/>
      <c r="M859" s="651"/>
      <c r="N859" s="651"/>
      <c r="O859" s="8"/>
      <c r="P859" s="651"/>
      <c r="Q859" s="651"/>
      <c r="R859" s="651"/>
      <c r="S859" s="651"/>
      <c r="T859" s="651"/>
    </row>
    <row r="860" spans="1:20" ht="12" customHeight="1" x14ac:dyDescent="0.2">
      <c r="A860" s="651"/>
      <c r="B860" s="651"/>
      <c r="C860" s="651"/>
      <c r="D860" s="651"/>
      <c r="E860" s="651"/>
      <c r="F860" s="651"/>
      <c r="G860" s="651"/>
      <c r="H860" s="651"/>
      <c r="I860" s="651"/>
      <c r="J860" s="651"/>
      <c r="K860" s="651"/>
      <c r="L860" s="651"/>
      <c r="M860" s="651"/>
      <c r="N860" s="651"/>
      <c r="O860" s="8"/>
      <c r="P860" s="651"/>
      <c r="Q860" s="651"/>
      <c r="R860" s="651"/>
      <c r="S860" s="651"/>
      <c r="T860" s="651"/>
    </row>
    <row r="861" spans="1:20" ht="12" customHeight="1" x14ac:dyDescent="0.2">
      <c r="A861" s="651"/>
      <c r="B861" s="651"/>
      <c r="C861" s="651"/>
      <c r="D861" s="651"/>
      <c r="E861" s="651"/>
      <c r="F861" s="651"/>
      <c r="G861" s="651"/>
      <c r="H861" s="651"/>
      <c r="I861" s="651"/>
      <c r="J861" s="651"/>
      <c r="K861" s="651"/>
      <c r="L861" s="651"/>
      <c r="M861" s="651"/>
      <c r="N861" s="651"/>
      <c r="O861" s="8"/>
      <c r="P861" s="651"/>
      <c r="Q861" s="651"/>
      <c r="R861" s="651"/>
      <c r="S861" s="651"/>
      <c r="T861" s="651"/>
    </row>
    <row r="862" spans="1:20" ht="12" customHeight="1" x14ac:dyDescent="0.2">
      <c r="A862" s="651"/>
      <c r="B862" s="651"/>
      <c r="C862" s="651"/>
      <c r="D862" s="651"/>
      <c r="E862" s="651"/>
      <c r="F862" s="651"/>
      <c r="G862" s="651"/>
      <c r="H862" s="651"/>
      <c r="I862" s="651"/>
      <c r="J862" s="651"/>
      <c r="K862" s="651"/>
      <c r="L862" s="651"/>
      <c r="M862" s="651"/>
      <c r="N862" s="651"/>
      <c r="O862" s="8"/>
      <c r="P862" s="651"/>
      <c r="Q862" s="651"/>
      <c r="R862" s="651"/>
      <c r="S862" s="651"/>
      <c r="T862" s="651"/>
    </row>
    <row r="863" spans="1:20" ht="12" customHeight="1" x14ac:dyDescent="0.2">
      <c r="A863" s="651"/>
      <c r="B863" s="651"/>
      <c r="C863" s="651"/>
      <c r="D863" s="651"/>
      <c r="E863" s="651"/>
      <c r="F863" s="651"/>
      <c r="G863" s="651"/>
      <c r="H863" s="651"/>
      <c r="I863" s="651"/>
      <c r="J863" s="651"/>
      <c r="K863" s="651"/>
      <c r="L863" s="651"/>
      <c r="M863" s="651"/>
      <c r="N863" s="651"/>
      <c r="O863" s="8"/>
      <c r="P863" s="651"/>
      <c r="Q863" s="651"/>
      <c r="R863" s="651"/>
      <c r="S863" s="651"/>
      <c r="T863" s="651"/>
    </row>
    <row r="864" spans="1:20" ht="12" customHeight="1" x14ac:dyDescent="0.2">
      <c r="A864" s="651"/>
      <c r="B864" s="651"/>
      <c r="C864" s="651"/>
      <c r="D864" s="651"/>
      <c r="E864" s="651"/>
      <c r="F864" s="651"/>
      <c r="G864" s="651"/>
      <c r="H864" s="651"/>
      <c r="I864" s="651"/>
      <c r="J864" s="651"/>
      <c r="K864" s="651"/>
      <c r="L864" s="651"/>
      <c r="M864" s="651"/>
      <c r="N864" s="651"/>
      <c r="O864" s="8"/>
      <c r="P864" s="651"/>
      <c r="Q864" s="651"/>
      <c r="R864" s="651"/>
      <c r="S864" s="651"/>
      <c r="T864" s="651"/>
    </row>
    <row r="865" spans="1:20" ht="12" customHeight="1" x14ac:dyDescent="0.2">
      <c r="A865" s="651"/>
      <c r="B865" s="651"/>
      <c r="C865" s="651"/>
      <c r="D865" s="651"/>
      <c r="E865" s="651"/>
      <c r="F865" s="651"/>
      <c r="G865" s="651"/>
      <c r="H865" s="651"/>
      <c r="I865" s="651"/>
      <c r="J865" s="651"/>
      <c r="K865" s="651"/>
      <c r="L865" s="651"/>
      <c r="M865" s="651"/>
      <c r="N865" s="651"/>
      <c r="O865" s="8"/>
      <c r="P865" s="651"/>
      <c r="Q865" s="651"/>
      <c r="R865" s="651"/>
      <c r="S865" s="651"/>
      <c r="T865" s="651"/>
    </row>
    <row r="866" spans="1:20" ht="12" customHeight="1" x14ac:dyDescent="0.2">
      <c r="A866" s="651"/>
      <c r="B866" s="651"/>
      <c r="C866" s="651"/>
      <c r="D866" s="651"/>
      <c r="E866" s="651"/>
      <c r="F866" s="651"/>
      <c r="G866" s="651"/>
      <c r="H866" s="651"/>
      <c r="I866" s="651"/>
      <c r="J866" s="651"/>
      <c r="K866" s="651"/>
      <c r="L866" s="651"/>
      <c r="M866" s="651"/>
      <c r="N866" s="651"/>
      <c r="O866" s="8"/>
      <c r="P866" s="651"/>
      <c r="Q866" s="651"/>
      <c r="R866" s="651"/>
      <c r="S866" s="651"/>
      <c r="T866" s="651"/>
    </row>
    <row r="867" spans="1:20" ht="12" customHeight="1" x14ac:dyDescent="0.2">
      <c r="A867" s="651"/>
      <c r="B867" s="651"/>
      <c r="C867" s="651"/>
      <c r="D867" s="651"/>
      <c r="E867" s="651"/>
      <c r="F867" s="651"/>
      <c r="G867" s="651"/>
      <c r="H867" s="651"/>
      <c r="I867" s="651"/>
      <c r="J867" s="651"/>
      <c r="K867" s="651"/>
      <c r="L867" s="651"/>
      <c r="M867" s="651"/>
      <c r="N867" s="651"/>
      <c r="O867" s="8"/>
      <c r="P867" s="651"/>
      <c r="Q867" s="651"/>
      <c r="R867" s="651"/>
      <c r="S867" s="651"/>
      <c r="T867" s="651"/>
    </row>
    <row r="868" spans="1:20" ht="12" customHeight="1" x14ac:dyDescent="0.2">
      <c r="A868" s="651"/>
      <c r="B868" s="651"/>
      <c r="C868" s="651"/>
      <c r="D868" s="651"/>
      <c r="E868" s="651"/>
      <c r="F868" s="651"/>
      <c r="G868" s="651"/>
      <c r="H868" s="651"/>
      <c r="I868" s="651"/>
      <c r="J868" s="651"/>
      <c r="K868" s="651"/>
      <c r="L868" s="651"/>
      <c r="M868" s="651"/>
      <c r="N868" s="651"/>
      <c r="O868" s="8"/>
      <c r="P868" s="651"/>
      <c r="Q868" s="651"/>
      <c r="R868" s="651"/>
      <c r="S868" s="651"/>
      <c r="T868" s="651"/>
    </row>
    <row r="869" spans="1:20" ht="12" customHeight="1" x14ac:dyDescent="0.2">
      <c r="A869" s="651"/>
      <c r="B869" s="651"/>
      <c r="C869" s="651"/>
      <c r="D869" s="651"/>
      <c r="E869" s="651"/>
      <c r="F869" s="651"/>
      <c r="G869" s="651"/>
      <c r="H869" s="651"/>
      <c r="I869" s="651"/>
      <c r="J869" s="651"/>
      <c r="K869" s="651"/>
      <c r="L869" s="651"/>
      <c r="M869" s="651"/>
      <c r="N869" s="651"/>
      <c r="O869" s="8"/>
      <c r="P869" s="651"/>
      <c r="Q869" s="651"/>
      <c r="R869" s="651"/>
      <c r="S869" s="651"/>
      <c r="T869" s="651"/>
    </row>
    <row r="870" spans="1:20" ht="12" customHeight="1" x14ac:dyDescent="0.2">
      <c r="A870" s="651"/>
      <c r="B870" s="651"/>
      <c r="C870" s="651"/>
      <c r="D870" s="651"/>
      <c r="E870" s="651"/>
      <c r="F870" s="651"/>
      <c r="G870" s="651"/>
      <c r="H870" s="651"/>
      <c r="I870" s="651"/>
      <c r="J870" s="651"/>
      <c r="K870" s="651"/>
      <c r="L870" s="651"/>
      <c r="M870" s="651"/>
      <c r="N870" s="651"/>
      <c r="O870" s="8"/>
      <c r="P870" s="651"/>
      <c r="Q870" s="651"/>
      <c r="R870" s="651"/>
      <c r="S870" s="651"/>
      <c r="T870" s="651"/>
    </row>
    <row r="871" spans="1:20" ht="12" customHeight="1" x14ac:dyDescent="0.2">
      <c r="A871" s="651"/>
      <c r="B871" s="651"/>
      <c r="C871" s="651"/>
      <c r="D871" s="651"/>
      <c r="E871" s="651"/>
      <c r="F871" s="651"/>
      <c r="G871" s="651"/>
      <c r="H871" s="651"/>
      <c r="I871" s="651"/>
      <c r="J871" s="651"/>
      <c r="K871" s="651"/>
      <c r="L871" s="651"/>
      <c r="M871" s="651"/>
      <c r="N871" s="651"/>
      <c r="O871" s="8"/>
      <c r="P871" s="651"/>
      <c r="Q871" s="651"/>
      <c r="R871" s="651"/>
      <c r="S871" s="651"/>
      <c r="T871" s="651"/>
    </row>
    <row r="872" spans="1:20" ht="12" customHeight="1" x14ac:dyDescent="0.2">
      <c r="A872" s="651"/>
      <c r="B872" s="651"/>
      <c r="C872" s="651"/>
      <c r="D872" s="651"/>
      <c r="E872" s="651"/>
      <c r="F872" s="651"/>
      <c r="G872" s="651"/>
      <c r="H872" s="651"/>
      <c r="I872" s="651"/>
      <c r="J872" s="651"/>
      <c r="K872" s="651"/>
      <c r="L872" s="651"/>
      <c r="M872" s="651"/>
      <c r="N872" s="651"/>
      <c r="O872" s="8"/>
      <c r="P872" s="651"/>
      <c r="Q872" s="651"/>
      <c r="R872" s="651"/>
      <c r="S872" s="651"/>
      <c r="T872" s="651"/>
    </row>
    <row r="873" spans="1:20" ht="12" customHeight="1" x14ac:dyDescent="0.2">
      <c r="A873" s="651"/>
      <c r="B873" s="651"/>
      <c r="C873" s="651"/>
      <c r="D873" s="651"/>
      <c r="E873" s="651"/>
      <c r="F873" s="651"/>
      <c r="G873" s="651"/>
      <c r="H873" s="651"/>
      <c r="I873" s="651"/>
      <c r="J873" s="651"/>
      <c r="K873" s="651"/>
      <c r="L873" s="651"/>
      <c r="M873" s="651"/>
      <c r="N873" s="651"/>
      <c r="O873" s="8"/>
      <c r="P873" s="651"/>
      <c r="Q873" s="651"/>
      <c r="R873" s="651"/>
      <c r="S873" s="651"/>
      <c r="T873" s="651"/>
    </row>
    <row r="874" spans="1:20" ht="12" customHeight="1" x14ac:dyDescent="0.2">
      <c r="A874" s="651"/>
      <c r="B874" s="651"/>
      <c r="C874" s="651"/>
      <c r="D874" s="651"/>
      <c r="E874" s="651"/>
      <c r="F874" s="651"/>
      <c r="G874" s="651"/>
      <c r="H874" s="651"/>
      <c r="I874" s="651"/>
      <c r="J874" s="651"/>
      <c r="K874" s="651"/>
      <c r="L874" s="651"/>
      <c r="M874" s="651"/>
      <c r="N874" s="651"/>
      <c r="O874" s="8"/>
      <c r="P874" s="651"/>
      <c r="Q874" s="651"/>
      <c r="R874" s="651"/>
      <c r="S874" s="651"/>
      <c r="T874" s="651"/>
    </row>
    <row r="875" spans="1:20" ht="12" customHeight="1" x14ac:dyDescent="0.2">
      <c r="A875" s="651"/>
      <c r="B875" s="651"/>
      <c r="C875" s="651"/>
      <c r="D875" s="651"/>
      <c r="E875" s="651"/>
      <c r="F875" s="651"/>
      <c r="G875" s="651"/>
      <c r="H875" s="651"/>
      <c r="I875" s="651"/>
      <c r="J875" s="651"/>
      <c r="K875" s="651"/>
      <c r="L875" s="651"/>
      <c r="M875" s="651"/>
      <c r="N875" s="651"/>
      <c r="O875" s="8"/>
      <c r="P875" s="651"/>
      <c r="Q875" s="651"/>
      <c r="R875" s="651"/>
      <c r="S875" s="651"/>
      <c r="T875" s="651"/>
    </row>
    <row r="876" spans="1:20" ht="12" customHeight="1" x14ac:dyDescent="0.2">
      <c r="A876" s="651"/>
      <c r="B876" s="651"/>
      <c r="C876" s="651"/>
      <c r="D876" s="651"/>
      <c r="E876" s="651"/>
      <c r="F876" s="651"/>
      <c r="G876" s="651"/>
      <c r="H876" s="651"/>
      <c r="I876" s="651"/>
      <c r="J876" s="651"/>
      <c r="K876" s="651"/>
      <c r="L876" s="651"/>
      <c r="M876" s="651"/>
      <c r="N876" s="651"/>
      <c r="O876" s="8"/>
      <c r="P876" s="651"/>
      <c r="Q876" s="651"/>
      <c r="R876" s="651"/>
      <c r="S876" s="651"/>
      <c r="T876" s="651"/>
    </row>
    <row r="877" spans="1:20" ht="12" customHeight="1" x14ac:dyDescent="0.2">
      <c r="A877" s="651"/>
      <c r="B877" s="651"/>
      <c r="C877" s="651"/>
      <c r="D877" s="651"/>
      <c r="E877" s="651"/>
      <c r="F877" s="651"/>
      <c r="G877" s="651"/>
      <c r="H877" s="651"/>
      <c r="I877" s="651"/>
      <c r="J877" s="651"/>
      <c r="K877" s="651"/>
      <c r="L877" s="651"/>
      <c r="M877" s="651"/>
      <c r="N877" s="651"/>
      <c r="O877" s="8"/>
      <c r="P877" s="651"/>
      <c r="Q877" s="651"/>
      <c r="R877" s="651"/>
      <c r="S877" s="651"/>
      <c r="T877" s="651"/>
    </row>
    <row r="878" spans="1:20" ht="12" customHeight="1" x14ac:dyDescent="0.2">
      <c r="A878" s="651"/>
      <c r="B878" s="651"/>
      <c r="C878" s="651"/>
      <c r="D878" s="651"/>
      <c r="E878" s="651"/>
      <c r="F878" s="651"/>
      <c r="G878" s="651"/>
      <c r="H878" s="651"/>
      <c r="I878" s="651"/>
      <c r="J878" s="651"/>
      <c r="K878" s="651"/>
      <c r="L878" s="651"/>
      <c r="M878" s="651"/>
      <c r="N878" s="651"/>
      <c r="O878" s="8"/>
      <c r="P878" s="651"/>
      <c r="Q878" s="651"/>
      <c r="R878" s="651"/>
      <c r="S878" s="651"/>
      <c r="T878" s="651"/>
    </row>
    <row r="879" spans="1:20" ht="12" customHeight="1" x14ac:dyDescent="0.2">
      <c r="A879" s="651"/>
      <c r="B879" s="651"/>
      <c r="C879" s="651"/>
      <c r="D879" s="651"/>
      <c r="E879" s="651"/>
      <c r="F879" s="651"/>
      <c r="G879" s="651"/>
      <c r="H879" s="651"/>
      <c r="I879" s="651"/>
      <c r="J879" s="651"/>
      <c r="K879" s="651"/>
      <c r="L879" s="651"/>
      <c r="M879" s="651"/>
      <c r="N879" s="651"/>
      <c r="O879" s="8"/>
      <c r="P879" s="651"/>
      <c r="Q879" s="651"/>
      <c r="R879" s="651"/>
      <c r="S879" s="651"/>
      <c r="T879" s="651"/>
    </row>
    <row r="880" spans="1:20" ht="12" customHeight="1" x14ac:dyDescent="0.2">
      <c r="A880" s="651"/>
      <c r="B880" s="651"/>
      <c r="C880" s="651"/>
      <c r="D880" s="651"/>
      <c r="E880" s="651"/>
      <c r="F880" s="651"/>
      <c r="G880" s="651"/>
      <c r="H880" s="651"/>
      <c r="I880" s="651"/>
      <c r="J880" s="651"/>
      <c r="K880" s="651"/>
      <c r="L880" s="651"/>
      <c r="M880" s="651"/>
      <c r="N880" s="651"/>
      <c r="O880" s="8"/>
      <c r="P880" s="651"/>
      <c r="Q880" s="651"/>
      <c r="R880" s="651"/>
      <c r="S880" s="651"/>
      <c r="T880" s="651"/>
    </row>
    <row r="881" spans="1:20" ht="12" customHeight="1" x14ac:dyDescent="0.2">
      <c r="A881" s="651"/>
      <c r="B881" s="651"/>
      <c r="C881" s="651"/>
      <c r="D881" s="651"/>
      <c r="E881" s="651"/>
      <c r="F881" s="651"/>
      <c r="G881" s="651"/>
      <c r="H881" s="651"/>
      <c r="I881" s="651"/>
      <c r="J881" s="651"/>
      <c r="K881" s="651"/>
      <c r="L881" s="651"/>
      <c r="M881" s="651"/>
      <c r="N881" s="651"/>
      <c r="O881" s="8"/>
      <c r="P881" s="651"/>
      <c r="Q881" s="651"/>
      <c r="R881" s="651"/>
      <c r="S881" s="651"/>
      <c r="T881" s="651"/>
    </row>
    <row r="882" spans="1:20" ht="12" customHeight="1" x14ac:dyDescent="0.2">
      <c r="A882" s="651"/>
      <c r="B882" s="651"/>
      <c r="C882" s="651"/>
      <c r="D882" s="651"/>
      <c r="E882" s="651"/>
      <c r="F882" s="651"/>
      <c r="G882" s="651"/>
      <c r="H882" s="651"/>
      <c r="I882" s="651"/>
      <c r="J882" s="651"/>
      <c r="K882" s="651"/>
      <c r="L882" s="651"/>
      <c r="M882" s="651"/>
      <c r="N882" s="651"/>
      <c r="O882" s="8"/>
      <c r="P882" s="651"/>
      <c r="Q882" s="651"/>
      <c r="R882" s="651"/>
      <c r="S882" s="651"/>
      <c r="T882" s="651"/>
    </row>
    <row r="883" spans="1:20" ht="12" customHeight="1" x14ac:dyDescent="0.2">
      <c r="A883" s="651"/>
      <c r="B883" s="651"/>
      <c r="C883" s="651"/>
      <c r="D883" s="651"/>
      <c r="E883" s="651"/>
      <c r="F883" s="651"/>
      <c r="G883" s="651"/>
      <c r="H883" s="651"/>
      <c r="I883" s="651"/>
      <c r="J883" s="651"/>
      <c r="K883" s="651"/>
      <c r="L883" s="651"/>
      <c r="M883" s="651"/>
      <c r="N883" s="651"/>
      <c r="O883" s="8"/>
      <c r="P883" s="651"/>
      <c r="Q883" s="651"/>
      <c r="R883" s="651"/>
      <c r="S883" s="651"/>
      <c r="T883" s="651"/>
    </row>
    <row r="884" spans="1:20" ht="12" customHeight="1" x14ac:dyDescent="0.2">
      <c r="A884" s="651"/>
      <c r="B884" s="651"/>
      <c r="C884" s="651"/>
      <c r="D884" s="651"/>
      <c r="E884" s="651"/>
      <c r="F884" s="651"/>
      <c r="G884" s="651"/>
      <c r="H884" s="651"/>
      <c r="I884" s="651"/>
      <c r="J884" s="651"/>
      <c r="K884" s="651"/>
      <c r="L884" s="651"/>
      <c r="M884" s="651"/>
      <c r="N884" s="651"/>
      <c r="O884" s="8"/>
      <c r="P884" s="651"/>
      <c r="Q884" s="651"/>
      <c r="R884" s="651"/>
      <c r="S884" s="651"/>
      <c r="T884" s="651"/>
    </row>
    <row r="885" spans="1:20" ht="12" customHeight="1" x14ac:dyDescent="0.2">
      <c r="A885" s="651"/>
      <c r="B885" s="651"/>
      <c r="C885" s="651"/>
      <c r="D885" s="651"/>
      <c r="E885" s="651"/>
      <c r="F885" s="651"/>
      <c r="G885" s="651"/>
      <c r="H885" s="651"/>
      <c r="I885" s="651"/>
      <c r="J885" s="651"/>
      <c r="K885" s="651"/>
      <c r="L885" s="651"/>
      <c r="M885" s="651"/>
      <c r="N885" s="651"/>
      <c r="O885" s="8"/>
      <c r="P885" s="651"/>
      <c r="Q885" s="651"/>
      <c r="R885" s="651"/>
      <c r="S885" s="651"/>
      <c r="T885" s="651"/>
    </row>
    <row r="886" spans="1:20" ht="12" customHeight="1" x14ac:dyDescent="0.2">
      <c r="A886" s="651"/>
      <c r="B886" s="651"/>
      <c r="C886" s="651"/>
      <c r="D886" s="651"/>
      <c r="E886" s="651"/>
      <c r="F886" s="651"/>
      <c r="G886" s="651"/>
      <c r="H886" s="651"/>
      <c r="I886" s="651"/>
      <c r="J886" s="651"/>
      <c r="K886" s="651"/>
      <c r="L886" s="651"/>
      <c r="M886" s="651"/>
      <c r="N886" s="651"/>
      <c r="O886" s="8"/>
      <c r="P886" s="651"/>
      <c r="Q886" s="651"/>
      <c r="R886" s="651"/>
      <c r="S886" s="651"/>
      <c r="T886" s="651"/>
    </row>
    <row r="887" spans="1:20" ht="12" customHeight="1" x14ac:dyDescent="0.2">
      <c r="A887" s="651"/>
      <c r="B887" s="651"/>
      <c r="C887" s="651"/>
      <c r="D887" s="651"/>
      <c r="E887" s="651"/>
      <c r="F887" s="651"/>
      <c r="G887" s="651"/>
      <c r="H887" s="651"/>
      <c r="I887" s="651"/>
      <c r="J887" s="651"/>
      <c r="K887" s="651"/>
      <c r="L887" s="651"/>
      <c r="M887" s="651"/>
      <c r="N887" s="651"/>
      <c r="O887" s="8"/>
      <c r="P887" s="651"/>
      <c r="Q887" s="651"/>
      <c r="R887" s="651"/>
      <c r="S887" s="651"/>
      <c r="T887" s="651"/>
    </row>
    <row r="888" spans="1:20" ht="12" customHeight="1" x14ac:dyDescent="0.2">
      <c r="A888" s="651"/>
      <c r="B888" s="651"/>
      <c r="C888" s="651"/>
      <c r="D888" s="651"/>
      <c r="E888" s="651"/>
      <c r="F888" s="651"/>
      <c r="G888" s="651"/>
      <c r="H888" s="651"/>
      <c r="I888" s="651"/>
      <c r="J888" s="651"/>
      <c r="K888" s="651"/>
      <c r="L888" s="651"/>
      <c r="M888" s="651"/>
      <c r="N888" s="651"/>
      <c r="O888" s="8"/>
      <c r="P888" s="651"/>
      <c r="Q888" s="651"/>
      <c r="R888" s="651"/>
      <c r="S888" s="651"/>
      <c r="T888" s="651"/>
    </row>
    <row r="889" spans="1:20" ht="12" customHeight="1" x14ac:dyDescent="0.2">
      <c r="A889" s="651"/>
      <c r="B889" s="651"/>
      <c r="C889" s="651"/>
      <c r="D889" s="651"/>
      <c r="E889" s="651"/>
      <c r="F889" s="651"/>
      <c r="G889" s="651"/>
      <c r="H889" s="651"/>
      <c r="I889" s="651"/>
      <c r="J889" s="651"/>
      <c r="K889" s="651"/>
      <c r="L889" s="651"/>
      <c r="M889" s="651"/>
      <c r="N889" s="651"/>
      <c r="O889" s="8"/>
      <c r="P889" s="651"/>
      <c r="Q889" s="651"/>
      <c r="R889" s="651"/>
      <c r="S889" s="651"/>
      <c r="T889" s="651"/>
    </row>
    <row r="890" spans="1:20" ht="12" customHeight="1" x14ac:dyDescent="0.2">
      <c r="A890" s="651"/>
      <c r="B890" s="651"/>
      <c r="C890" s="651"/>
      <c r="D890" s="651"/>
      <c r="E890" s="651"/>
      <c r="F890" s="651"/>
      <c r="G890" s="651"/>
      <c r="H890" s="651"/>
      <c r="I890" s="651"/>
      <c r="J890" s="651"/>
      <c r="K890" s="651"/>
      <c r="L890" s="651"/>
      <c r="M890" s="651"/>
      <c r="N890" s="651"/>
      <c r="O890" s="8"/>
      <c r="P890" s="651"/>
      <c r="Q890" s="651"/>
      <c r="R890" s="651"/>
      <c r="S890" s="651"/>
      <c r="T890" s="651"/>
    </row>
    <row r="891" spans="1:20" ht="12" customHeight="1" x14ac:dyDescent="0.2">
      <c r="A891" s="651"/>
      <c r="B891" s="651"/>
      <c r="C891" s="651"/>
      <c r="D891" s="651"/>
      <c r="E891" s="651"/>
      <c r="F891" s="651"/>
      <c r="G891" s="651"/>
      <c r="H891" s="651"/>
      <c r="I891" s="651"/>
      <c r="J891" s="651"/>
      <c r="K891" s="651"/>
      <c r="L891" s="651"/>
      <c r="M891" s="651"/>
      <c r="N891" s="651"/>
      <c r="O891" s="8"/>
      <c r="P891" s="651"/>
      <c r="Q891" s="651"/>
      <c r="R891" s="651"/>
      <c r="S891" s="651"/>
      <c r="T891" s="651"/>
    </row>
    <row r="892" spans="1:20" ht="12" customHeight="1" x14ac:dyDescent="0.2">
      <c r="A892" s="651"/>
      <c r="B892" s="651"/>
      <c r="C892" s="651"/>
      <c r="D892" s="651"/>
      <c r="E892" s="651"/>
      <c r="F892" s="651"/>
      <c r="G892" s="651"/>
      <c r="H892" s="651"/>
      <c r="I892" s="651"/>
      <c r="J892" s="651"/>
      <c r="K892" s="651"/>
      <c r="L892" s="651"/>
      <c r="M892" s="651"/>
      <c r="N892" s="651"/>
      <c r="O892" s="8"/>
      <c r="P892" s="651"/>
      <c r="Q892" s="651"/>
      <c r="R892" s="651"/>
      <c r="S892" s="651"/>
      <c r="T892" s="651"/>
    </row>
    <row r="893" spans="1:20" ht="12" customHeight="1" x14ac:dyDescent="0.2">
      <c r="A893" s="651"/>
      <c r="B893" s="651"/>
      <c r="C893" s="651"/>
      <c r="D893" s="651"/>
      <c r="E893" s="651"/>
      <c r="F893" s="651"/>
      <c r="G893" s="651"/>
      <c r="H893" s="651"/>
      <c r="I893" s="651"/>
      <c r="J893" s="651"/>
      <c r="K893" s="651"/>
      <c r="L893" s="651"/>
      <c r="M893" s="651"/>
      <c r="N893" s="651"/>
      <c r="O893" s="8"/>
      <c r="P893" s="651"/>
      <c r="Q893" s="651"/>
      <c r="R893" s="651"/>
      <c r="S893" s="651"/>
      <c r="T893" s="651"/>
    </row>
    <row r="894" spans="1:20" ht="12" customHeight="1" x14ac:dyDescent="0.2">
      <c r="A894" s="651"/>
      <c r="B894" s="651"/>
      <c r="C894" s="651"/>
      <c r="D894" s="651"/>
      <c r="E894" s="651"/>
      <c r="F894" s="651"/>
      <c r="G894" s="651"/>
      <c r="H894" s="651"/>
      <c r="I894" s="651"/>
      <c r="J894" s="651"/>
      <c r="K894" s="651"/>
      <c r="L894" s="651"/>
      <c r="M894" s="651"/>
      <c r="N894" s="651"/>
      <c r="O894" s="8"/>
      <c r="P894" s="651"/>
      <c r="Q894" s="651"/>
      <c r="R894" s="651"/>
      <c r="S894" s="651"/>
      <c r="T894" s="651"/>
    </row>
    <row r="895" spans="1:20" ht="12" customHeight="1" x14ac:dyDescent="0.2">
      <c r="A895" s="651"/>
      <c r="B895" s="651"/>
      <c r="C895" s="651"/>
      <c r="D895" s="651"/>
      <c r="E895" s="651"/>
      <c r="F895" s="651"/>
      <c r="G895" s="651"/>
      <c r="H895" s="651"/>
      <c r="I895" s="651"/>
      <c r="J895" s="651"/>
      <c r="K895" s="651"/>
      <c r="L895" s="651"/>
      <c r="M895" s="651"/>
      <c r="N895" s="651"/>
      <c r="O895" s="8"/>
      <c r="P895" s="651"/>
      <c r="Q895" s="651"/>
      <c r="R895" s="651"/>
      <c r="S895" s="651"/>
      <c r="T895" s="651"/>
    </row>
    <row r="896" spans="1:20" ht="12" customHeight="1" x14ac:dyDescent="0.2">
      <c r="A896" s="651"/>
      <c r="B896" s="651"/>
      <c r="C896" s="651"/>
      <c r="D896" s="651"/>
      <c r="E896" s="651"/>
      <c r="F896" s="651"/>
      <c r="G896" s="651"/>
      <c r="H896" s="651"/>
      <c r="I896" s="651"/>
      <c r="J896" s="651"/>
      <c r="K896" s="651"/>
      <c r="L896" s="651"/>
      <c r="M896" s="651"/>
      <c r="N896" s="651"/>
      <c r="O896" s="8"/>
      <c r="P896" s="651"/>
      <c r="Q896" s="651"/>
      <c r="R896" s="651"/>
      <c r="S896" s="651"/>
      <c r="T896" s="651"/>
    </row>
    <row r="897" spans="1:20" ht="12" customHeight="1" x14ac:dyDescent="0.2">
      <c r="A897" s="651"/>
      <c r="B897" s="651"/>
      <c r="C897" s="651"/>
      <c r="D897" s="651"/>
      <c r="E897" s="651"/>
      <c r="F897" s="651"/>
      <c r="G897" s="651"/>
      <c r="H897" s="651"/>
      <c r="I897" s="651"/>
      <c r="J897" s="651"/>
      <c r="K897" s="651"/>
      <c r="L897" s="651"/>
      <c r="M897" s="651"/>
      <c r="N897" s="651"/>
      <c r="O897" s="8"/>
      <c r="P897" s="651"/>
      <c r="Q897" s="651"/>
      <c r="R897" s="651"/>
      <c r="S897" s="651"/>
      <c r="T897" s="651"/>
    </row>
    <row r="898" spans="1:20" ht="12" customHeight="1" x14ac:dyDescent="0.2">
      <c r="A898" s="651"/>
      <c r="B898" s="651"/>
      <c r="C898" s="651"/>
      <c r="D898" s="651"/>
      <c r="E898" s="651"/>
      <c r="F898" s="651"/>
      <c r="G898" s="651"/>
      <c r="H898" s="651"/>
      <c r="I898" s="651"/>
      <c r="J898" s="651"/>
      <c r="K898" s="651"/>
      <c r="L898" s="651"/>
      <c r="M898" s="651"/>
      <c r="N898" s="651"/>
      <c r="O898" s="8"/>
      <c r="P898" s="651"/>
      <c r="Q898" s="651"/>
      <c r="R898" s="651"/>
      <c r="S898" s="651"/>
      <c r="T898" s="651"/>
    </row>
    <row r="899" spans="1:20" ht="12" customHeight="1" x14ac:dyDescent="0.2">
      <c r="A899" s="651"/>
      <c r="B899" s="651"/>
      <c r="C899" s="651"/>
      <c r="D899" s="651"/>
      <c r="E899" s="651"/>
      <c r="F899" s="651"/>
      <c r="G899" s="651"/>
      <c r="H899" s="651"/>
      <c r="I899" s="651"/>
      <c r="J899" s="651"/>
      <c r="K899" s="651"/>
      <c r="L899" s="651"/>
      <c r="M899" s="651"/>
      <c r="N899" s="651"/>
      <c r="O899" s="8"/>
      <c r="P899" s="651"/>
      <c r="Q899" s="651"/>
      <c r="R899" s="651"/>
      <c r="S899" s="651"/>
      <c r="T899" s="651"/>
    </row>
    <row r="900" spans="1:20" ht="12" customHeight="1" x14ac:dyDescent="0.2">
      <c r="A900" s="651"/>
      <c r="B900" s="651"/>
      <c r="C900" s="651"/>
      <c r="D900" s="651"/>
      <c r="E900" s="651"/>
      <c r="F900" s="651"/>
      <c r="G900" s="651"/>
      <c r="H900" s="651"/>
      <c r="I900" s="651"/>
      <c r="J900" s="651"/>
      <c r="K900" s="651"/>
      <c r="L900" s="651"/>
      <c r="M900" s="651"/>
      <c r="N900" s="651"/>
      <c r="O900" s="8"/>
      <c r="P900" s="651"/>
      <c r="Q900" s="651"/>
      <c r="R900" s="651"/>
      <c r="S900" s="651"/>
      <c r="T900" s="651"/>
    </row>
    <row r="901" spans="1:20" ht="12" customHeight="1" x14ac:dyDescent="0.2">
      <c r="A901" s="651"/>
      <c r="B901" s="651"/>
      <c r="C901" s="651"/>
      <c r="D901" s="651"/>
      <c r="E901" s="651"/>
      <c r="F901" s="651"/>
      <c r="G901" s="651"/>
      <c r="H901" s="651"/>
      <c r="I901" s="651"/>
      <c r="J901" s="651"/>
      <c r="K901" s="651"/>
      <c r="L901" s="651"/>
      <c r="M901" s="651"/>
      <c r="N901" s="651"/>
      <c r="O901" s="8"/>
      <c r="P901" s="651"/>
      <c r="Q901" s="651"/>
      <c r="R901" s="651"/>
      <c r="S901" s="651"/>
      <c r="T901" s="651"/>
    </row>
    <row r="902" spans="1:20" ht="12" customHeight="1" x14ac:dyDescent="0.2">
      <c r="A902" s="651"/>
      <c r="B902" s="651"/>
      <c r="C902" s="651"/>
      <c r="D902" s="651"/>
      <c r="E902" s="651"/>
      <c r="F902" s="651"/>
      <c r="G902" s="651"/>
      <c r="H902" s="651"/>
      <c r="I902" s="651"/>
      <c r="J902" s="651"/>
      <c r="K902" s="651"/>
      <c r="L902" s="651"/>
      <c r="M902" s="651"/>
      <c r="N902" s="651"/>
      <c r="O902" s="8"/>
      <c r="P902" s="651"/>
      <c r="Q902" s="651"/>
      <c r="R902" s="651"/>
      <c r="S902" s="651"/>
      <c r="T902" s="651"/>
    </row>
    <row r="903" spans="1:20" ht="12" customHeight="1" x14ac:dyDescent="0.2">
      <c r="A903" s="651"/>
      <c r="B903" s="651"/>
      <c r="C903" s="651"/>
      <c r="D903" s="651"/>
      <c r="E903" s="651"/>
      <c r="F903" s="651"/>
      <c r="G903" s="651"/>
      <c r="H903" s="651"/>
      <c r="I903" s="651"/>
      <c r="J903" s="651"/>
      <c r="K903" s="651"/>
      <c r="L903" s="651"/>
      <c r="M903" s="651"/>
      <c r="N903" s="651"/>
      <c r="O903" s="8"/>
      <c r="P903" s="651"/>
      <c r="Q903" s="651"/>
      <c r="R903" s="651"/>
      <c r="S903" s="651"/>
      <c r="T903" s="651"/>
    </row>
    <row r="904" spans="1:20" ht="12" customHeight="1" x14ac:dyDescent="0.2">
      <c r="A904" s="651"/>
      <c r="B904" s="651"/>
      <c r="C904" s="651"/>
      <c r="D904" s="651"/>
      <c r="E904" s="651"/>
      <c r="F904" s="651"/>
      <c r="G904" s="651"/>
      <c r="H904" s="651"/>
      <c r="I904" s="651"/>
      <c r="J904" s="651"/>
      <c r="K904" s="651"/>
      <c r="L904" s="651"/>
      <c r="M904" s="651"/>
      <c r="N904" s="651"/>
      <c r="O904" s="8"/>
      <c r="P904" s="651"/>
      <c r="Q904" s="651"/>
      <c r="R904" s="651"/>
      <c r="S904" s="651"/>
      <c r="T904" s="651"/>
    </row>
    <row r="905" spans="1:20" ht="12" customHeight="1" x14ac:dyDescent="0.2">
      <c r="A905" s="651"/>
      <c r="B905" s="651"/>
      <c r="C905" s="651"/>
      <c r="D905" s="651"/>
      <c r="E905" s="651"/>
      <c r="F905" s="651"/>
      <c r="G905" s="651"/>
      <c r="H905" s="651"/>
      <c r="I905" s="651"/>
      <c r="J905" s="651"/>
      <c r="K905" s="651"/>
      <c r="L905" s="651"/>
      <c r="M905" s="651"/>
      <c r="N905" s="651"/>
      <c r="O905" s="8"/>
      <c r="P905" s="651"/>
      <c r="Q905" s="651"/>
      <c r="R905" s="651"/>
      <c r="S905" s="651"/>
      <c r="T905" s="651"/>
    </row>
    <row r="906" spans="1:20" ht="12" customHeight="1" x14ac:dyDescent="0.2">
      <c r="A906" s="651"/>
      <c r="B906" s="651"/>
      <c r="C906" s="651"/>
      <c r="D906" s="651"/>
      <c r="E906" s="651"/>
      <c r="F906" s="651"/>
      <c r="G906" s="651"/>
      <c r="H906" s="651"/>
      <c r="I906" s="651"/>
      <c r="J906" s="651"/>
      <c r="K906" s="651"/>
      <c r="L906" s="651"/>
      <c r="M906" s="651"/>
      <c r="N906" s="651"/>
      <c r="O906" s="8"/>
      <c r="P906" s="651"/>
      <c r="Q906" s="651"/>
      <c r="R906" s="651"/>
      <c r="S906" s="651"/>
      <c r="T906" s="651"/>
    </row>
    <row r="907" spans="1:20" ht="12" customHeight="1" x14ac:dyDescent="0.2">
      <c r="A907" s="651"/>
      <c r="B907" s="651"/>
      <c r="C907" s="651"/>
      <c r="D907" s="651"/>
      <c r="E907" s="651"/>
      <c r="F907" s="651"/>
      <c r="G907" s="651"/>
      <c r="H907" s="651"/>
      <c r="I907" s="651"/>
      <c r="J907" s="651"/>
      <c r="K907" s="651"/>
      <c r="L907" s="651"/>
      <c r="M907" s="651"/>
      <c r="N907" s="651"/>
      <c r="O907" s="8"/>
      <c r="P907" s="651"/>
      <c r="Q907" s="651"/>
      <c r="R907" s="651"/>
      <c r="S907" s="651"/>
      <c r="T907" s="651"/>
    </row>
    <row r="908" spans="1:20" ht="12" customHeight="1" x14ac:dyDescent="0.2">
      <c r="A908" s="651"/>
      <c r="B908" s="651"/>
      <c r="C908" s="651"/>
      <c r="D908" s="651"/>
      <c r="E908" s="651"/>
      <c r="F908" s="651"/>
      <c r="G908" s="651"/>
      <c r="H908" s="651"/>
      <c r="I908" s="651"/>
      <c r="J908" s="651"/>
      <c r="K908" s="651"/>
      <c r="L908" s="651"/>
      <c r="M908" s="651"/>
      <c r="N908" s="651"/>
      <c r="O908" s="8"/>
      <c r="P908" s="651"/>
      <c r="Q908" s="651"/>
      <c r="R908" s="651"/>
      <c r="S908" s="651"/>
      <c r="T908" s="651"/>
    </row>
    <row r="909" spans="1:20" ht="12" customHeight="1" x14ac:dyDescent="0.2">
      <c r="A909" s="651"/>
      <c r="B909" s="651"/>
      <c r="C909" s="651"/>
      <c r="D909" s="651"/>
      <c r="E909" s="651"/>
      <c r="F909" s="651"/>
      <c r="G909" s="651"/>
      <c r="H909" s="651"/>
      <c r="I909" s="651"/>
      <c r="J909" s="651"/>
      <c r="K909" s="651"/>
      <c r="L909" s="651"/>
      <c r="M909" s="651"/>
      <c r="N909" s="651"/>
      <c r="O909" s="8"/>
      <c r="P909" s="651"/>
      <c r="Q909" s="651"/>
      <c r="R909" s="651"/>
      <c r="S909" s="651"/>
      <c r="T909" s="651"/>
    </row>
    <row r="910" spans="1:20" ht="12" customHeight="1" x14ac:dyDescent="0.2">
      <c r="A910" s="651"/>
      <c r="B910" s="651"/>
      <c r="C910" s="651"/>
      <c r="D910" s="651"/>
      <c r="E910" s="651"/>
      <c r="F910" s="651"/>
      <c r="G910" s="651"/>
      <c r="H910" s="651"/>
      <c r="I910" s="651"/>
      <c r="J910" s="651"/>
      <c r="K910" s="651"/>
      <c r="L910" s="651"/>
      <c r="M910" s="651"/>
      <c r="N910" s="651"/>
      <c r="O910" s="8"/>
      <c r="P910" s="651"/>
      <c r="Q910" s="651"/>
      <c r="R910" s="651"/>
      <c r="S910" s="651"/>
      <c r="T910" s="651"/>
    </row>
    <row r="911" spans="1:20" ht="12" customHeight="1" x14ac:dyDescent="0.2">
      <c r="A911" s="651"/>
      <c r="B911" s="651"/>
      <c r="C911" s="651"/>
      <c r="D911" s="651"/>
      <c r="E911" s="651"/>
      <c r="F911" s="651"/>
      <c r="G911" s="651"/>
      <c r="H911" s="651"/>
      <c r="I911" s="651"/>
      <c r="J911" s="651"/>
      <c r="K911" s="651"/>
      <c r="L911" s="651"/>
      <c r="M911" s="651"/>
      <c r="N911" s="651"/>
      <c r="O911" s="8"/>
      <c r="P911" s="651"/>
      <c r="Q911" s="651"/>
      <c r="R911" s="651"/>
      <c r="S911" s="651"/>
      <c r="T911" s="651"/>
    </row>
    <row r="912" spans="1:20" ht="12" customHeight="1" x14ac:dyDescent="0.2">
      <c r="A912" s="651"/>
      <c r="B912" s="651"/>
      <c r="C912" s="651"/>
      <c r="D912" s="651"/>
      <c r="E912" s="651"/>
      <c r="F912" s="651"/>
      <c r="G912" s="651"/>
      <c r="H912" s="651"/>
      <c r="I912" s="651"/>
      <c r="J912" s="651"/>
      <c r="K912" s="651"/>
      <c r="L912" s="651"/>
      <c r="M912" s="651"/>
      <c r="N912" s="651"/>
      <c r="O912" s="8"/>
      <c r="P912" s="651"/>
      <c r="Q912" s="651"/>
      <c r="R912" s="651"/>
      <c r="S912" s="651"/>
      <c r="T912" s="651"/>
    </row>
    <row r="913" spans="1:20" ht="12" customHeight="1" x14ac:dyDescent="0.2">
      <c r="A913" s="651"/>
      <c r="B913" s="651"/>
      <c r="C913" s="651"/>
      <c r="D913" s="651"/>
      <c r="E913" s="651"/>
      <c r="F913" s="651"/>
      <c r="G913" s="651"/>
      <c r="H913" s="651"/>
      <c r="I913" s="651"/>
      <c r="J913" s="651"/>
      <c r="K913" s="651"/>
      <c r="L913" s="651"/>
      <c r="M913" s="651"/>
      <c r="N913" s="651"/>
      <c r="O913" s="8"/>
      <c r="P913" s="651"/>
      <c r="Q913" s="651"/>
      <c r="R913" s="651"/>
      <c r="S913" s="651"/>
      <c r="T913" s="651"/>
    </row>
    <row r="914" spans="1:20" ht="12" customHeight="1" x14ac:dyDescent="0.2">
      <c r="A914" s="651"/>
      <c r="B914" s="651"/>
      <c r="C914" s="651"/>
      <c r="D914" s="651"/>
      <c r="E914" s="651"/>
      <c r="F914" s="651"/>
      <c r="G914" s="651"/>
      <c r="H914" s="651"/>
      <c r="I914" s="651"/>
      <c r="J914" s="651"/>
      <c r="K914" s="651"/>
      <c r="L914" s="651"/>
      <c r="M914" s="651"/>
      <c r="N914" s="651"/>
      <c r="O914" s="8"/>
      <c r="P914" s="651"/>
      <c r="Q914" s="651"/>
      <c r="R914" s="651"/>
      <c r="S914" s="651"/>
      <c r="T914" s="651"/>
    </row>
    <row r="915" spans="1:20" ht="12" customHeight="1" x14ac:dyDescent="0.2">
      <c r="A915" s="651"/>
      <c r="B915" s="651"/>
      <c r="C915" s="651"/>
      <c r="D915" s="651"/>
      <c r="E915" s="651"/>
      <c r="F915" s="651"/>
      <c r="G915" s="651"/>
      <c r="H915" s="651"/>
      <c r="I915" s="651"/>
      <c r="J915" s="651"/>
      <c r="K915" s="651"/>
      <c r="L915" s="651"/>
      <c r="M915" s="651"/>
      <c r="N915" s="651"/>
      <c r="O915" s="8"/>
      <c r="P915" s="651"/>
      <c r="Q915" s="651"/>
      <c r="R915" s="651"/>
      <c r="S915" s="651"/>
      <c r="T915" s="651"/>
    </row>
    <row r="916" spans="1:20" ht="12" customHeight="1" x14ac:dyDescent="0.2">
      <c r="A916" s="651"/>
      <c r="B916" s="651"/>
      <c r="C916" s="651"/>
      <c r="D916" s="651"/>
      <c r="E916" s="651"/>
      <c r="F916" s="651"/>
      <c r="G916" s="651"/>
      <c r="H916" s="651"/>
      <c r="I916" s="651"/>
      <c r="J916" s="651"/>
      <c r="K916" s="651"/>
      <c r="L916" s="651"/>
      <c r="M916" s="651"/>
      <c r="N916" s="651"/>
      <c r="O916" s="8"/>
      <c r="P916" s="651"/>
      <c r="Q916" s="651"/>
      <c r="R916" s="651"/>
      <c r="S916" s="651"/>
      <c r="T916" s="651"/>
    </row>
    <row r="917" spans="1:20" ht="12" customHeight="1" x14ac:dyDescent="0.2">
      <c r="A917" s="651"/>
      <c r="B917" s="651"/>
      <c r="C917" s="651"/>
      <c r="D917" s="651"/>
      <c r="E917" s="651"/>
      <c r="F917" s="651"/>
      <c r="G917" s="651"/>
      <c r="H917" s="651"/>
      <c r="I917" s="651"/>
      <c r="J917" s="651"/>
      <c r="K917" s="651"/>
      <c r="L917" s="651"/>
      <c r="M917" s="651"/>
      <c r="N917" s="651"/>
      <c r="O917" s="8"/>
      <c r="P917" s="651"/>
      <c r="Q917" s="651"/>
      <c r="R917" s="651"/>
      <c r="S917" s="651"/>
      <c r="T917" s="651"/>
    </row>
    <row r="918" spans="1:20" ht="12" customHeight="1" x14ac:dyDescent="0.2">
      <c r="A918" s="651"/>
      <c r="B918" s="651"/>
      <c r="C918" s="651"/>
      <c r="D918" s="651"/>
      <c r="E918" s="651"/>
      <c r="F918" s="651"/>
      <c r="G918" s="651"/>
      <c r="H918" s="651"/>
      <c r="I918" s="651"/>
      <c r="J918" s="651"/>
      <c r="K918" s="651"/>
      <c r="L918" s="651"/>
      <c r="M918" s="651"/>
      <c r="N918" s="651"/>
      <c r="O918" s="8"/>
      <c r="P918" s="651"/>
      <c r="Q918" s="651"/>
      <c r="R918" s="651"/>
      <c r="S918" s="651"/>
      <c r="T918" s="651"/>
    </row>
    <row r="919" spans="1:20" ht="12" customHeight="1" x14ac:dyDescent="0.2">
      <c r="A919" s="651"/>
      <c r="B919" s="651"/>
      <c r="C919" s="651"/>
      <c r="D919" s="651"/>
      <c r="E919" s="651"/>
      <c r="F919" s="651"/>
      <c r="G919" s="651"/>
      <c r="H919" s="651"/>
      <c r="I919" s="651"/>
      <c r="J919" s="651"/>
      <c r="K919" s="651"/>
      <c r="L919" s="651"/>
      <c r="M919" s="651"/>
      <c r="N919" s="651"/>
      <c r="O919" s="8"/>
      <c r="P919" s="651"/>
      <c r="Q919" s="651"/>
      <c r="R919" s="651"/>
      <c r="S919" s="651"/>
      <c r="T919" s="651"/>
    </row>
    <row r="920" spans="1:20" ht="12" customHeight="1" x14ac:dyDescent="0.2">
      <c r="A920" s="651"/>
      <c r="B920" s="651"/>
      <c r="C920" s="651"/>
      <c r="D920" s="651"/>
      <c r="E920" s="651"/>
      <c r="F920" s="651"/>
      <c r="G920" s="651"/>
      <c r="H920" s="651"/>
      <c r="I920" s="651"/>
      <c r="J920" s="651"/>
      <c r="K920" s="651"/>
      <c r="L920" s="651"/>
      <c r="M920" s="651"/>
      <c r="N920" s="651"/>
      <c r="O920" s="8"/>
      <c r="P920" s="651"/>
      <c r="Q920" s="651"/>
      <c r="R920" s="651"/>
      <c r="S920" s="651"/>
      <c r="T920" s="651"/>
    </row>
    <row r="921" spans="1:20" ht="12" customHeight="1" x14ac:dyDescent="0.2">
      <c r="A921" s="651"/>
      <c r="B921" s="651"/>
      <c r="C921" s="651"/>
      <c r="D921" s="651"/>
      <c r="E921" s="651"/>
      <c r="F921" s="651"/>
      <c r="G921" s="651"/>
      <c r="H921" s="651"/>
      <c r="I921" s="651"/>
      <c r="J921" s="651"/>
      <c r="K921" s="651"/>
      <c r="L921" s="651"/>
      <c r="M921" s="651"/>
      <c r="N921" s="651"/>
      <c r="O921" s="8"/>
      <c r="P921" s="651"/>
      <c r="Q921" s="651"/>
      <c r="R921" s="651"/>
      <c r="S921" s="651"/>
      <c r="T921" s="651"/>
    </row>
    <row r="922" spans="1:20" ht="12" customHeight="1" x14ac:dyDescent="0.2">
      <c r="A922" s="651"/>
      <c r="B922" s="651"/>
      <c r="C922" s="651"/>
      <c r="D922" s="651"/>
      <c r="E922" s="651"/>
      <c r="F922" s="651"/>
      <c r="G922" s="651"/>
      <c r="H922" s="651"/>
      <c r="I922" s="651"/>
      <c r="J922" s="651"/>
      <c r="K922" s="651"/>
      <c r="L922" s="651"/>
      <c r="M922" s="651"/>
      <c r="N922" s="651"/>
      <c r="O922" s="8"/>
      <c r="P922" s="651"/>
      <c r="Q922" s="651"/>
      <c r="R922" s="651"/>
      <c r="S922" s="651"/>
      <c r="T922" s="651"/>
    </row>
    <row r="923" spans="1:20" ht="12" customHeight="1" x14ac:dyDescent="0.2">
      <c r="A923" s="651"/>
      <c r="B923" s="651"/>
      <c r="C923" s="651"/>
      <c r="D923" s="651"/>
      <c r="E923" s="651"/>
      <c r="F923" s="651"/>
      <c r="G923" s="651"/>
      <c r="H923" s="651"/>
      <c r="I923" s="651"/>
      <c r="J923" s="651"/>
      <c r="K923" s="651"/>
      <c r="L923" s="651"/>
      <c r="M923" s="651"/>
      <c r="N923" s="651"/>
      <c r="O923" s="8"/>
      <c r="P923" s="651"/>
      <c r="Q923" s="651"/>
      <c r="R923" s="651"/>
      <c r="S923" s="651"/>
      <c r="T923" s="651"/>
    </row>
    <row r="924" spans="1:20" ht="12" customHeight="1" x14ac:dyDescent="0.2">
      <c r="A924" s="651"/>
      <c r="B924" s="651"/>
      <c r="C924" s="651"/>
      <c r="D924" s="651"/>
      <c r="E924" s="651"/>
      <c r="F924" s="651"/>
      <c r="G924" s="651"/>
      <c r="H924" s="651"/>
      <c r="I924" s="651"/>
      <c r="J924" s="651"/>
      <c r="K924" s="651"/>
      <c r="L924" s="651"/>
      <c r="M924" s="651"/>
      <c r="N924" s="651"/>
      <c r="O924" s="8"/>
      <c r="P924" s="651"/>
      <c r="Q924" s="651"/>
      <c r="R924" s="651"/>
      <c r="S924" s="651"/>
      <c r="T924" s="651"/>
    </row>
    <row r="925" spans="1:20" ht="12" customHeight="1" x14ac:dyDescent="0.2">
      <c r="A925" s="651"/>
      <c r="B925" s="651"/>
      <c r="C925" s="651"/>
      <c r="D925" s="651"/>
      <c r="E925" s="651"/>
      <c r="F925" s="651"/>
      <c r="G925" s="651"/>
      <c r="H925" s="651"/>
      <c r="I925" s="651"/>
      <c r="J925" s="651"/>
      <c r="K925" s="651"/>
      <c r="L925" s="651"/>
      <c r="M925" s="651"/>
      <c r="N925" s="651"/>
      <c r="O925" s="8"/>
      <c r="P925" s="651"/>
      <c r="Q925" s="651"/>
      <c r="R925" s="651"/>
      <c r="S925" s="651"/>
      <c r="T925" s="651"/>
    </row>
    <row r="926" spans="1:20" ht="12" customHeight="1" x14ac:dyDescent="0.2">
      <c r="A926" s="651"/>
      <c r="B926" s="651"/>
      <c r="C926" s="651"/>
      <c r="D926" s="651"/>
      <c r="E926" s="651"/>
      <c r="F926" s="651"/>
      <c r="G926" s="651"/>
      <c r="H926" s="651"/>
      <c r="I926" s="651"/>
      <c r="J926" s="651"/>
      <c r="K926" s="651"/>
      <c r="L926" s="651"/>
      <c r="M926" s="651"/>
      <c r="N926" s="651"/>
      <c r="O926" s="8"/>
      <c r="P926" s="651"/>
      <c r="Q926" s="651"/>
      <c r="R926" s="651"/>
      <c r="S926" s="651"/>
      <c r="T926" s="651"/>
    </row>
    <row r="927" spans="1:20" ht="12" customHeight="1" x14ac:dyDescent="0.2">
      <c r="A927" s="651"/>
      <c r="B927" s="651"/>
      <c r="C927" s="651"/>
      <c r="D927" s="651"/>
      <c r="E927" s="651"/>
      <c r="F927" s="651"/>
      <c r="G927" s="651"/>
      <c r="H927" s="651"/>
      <c r="I927" s="651"/>
      <c r="J927" s="651"/>
      <c r="K927" s="651"/>
      <c r="L927" s="651"/>
      <c r="M927" s="651"/>
      <c r="N927" s="651"/>
      <c r="O927" s="8"/>
      <c r="P927" s="651"/>
      <c r="Q927" s="651"/>
      <c r="R927" s="651"/>
      <c r="S927" s="651"/>
      <c r="T927" s="651"/>
    </row>
    <row r="928" spans="1:20" ht="12" customHeight="1" x14ac:dyDescent="0.2">
      <c r="A928" s="651"/>
      <c r="B928" s="651"/>
      <c r="C928" s="651"/>
      <c r="D928" s="651"/>
      <c r="E928" s="651"/>
      <c r="F928" s="651"/>
      <c r="G928" s="651"/>
      <c r="H928" s="651"/>
      <c r="I928" s="651"/>
      <c r="J928" s="651"/>
      <c r="K928" s="651"/>
      <c r="L928" s="651"/>
      <c r="M928" s="651"/>
      <c r="N928" s="651"/>
      <c r="O928" s="8"/>
      <c r="P928" s="651"/>
      <c r="Q928" s="651"/>
      <c r="R928" s="651"/>
      <c r="S928" s="651"/>
      <c r="T928" s="651"/>
    </row>
    <row r="929" spans="1:20" ht="12" customHeight="1" x14ac:dyDescent="0.2">
      <c r="A929" s="651"/>
      <c r="B929" s="651"/>
      <c r="C929" s="651"/>
      <c r="D929" s="651"/>
      <c r="E929" s="651"/>
      <c r="F929" s="651"/>
      <c r="G929" s="651"/>
      <c r="H929" s="651"/>
      <c r="I929" s="651"/>
      <c r="J929" s="651"/>
      <c r="K929" s="651"/>
      <c r="L929" s="651"/>
      <c r="M929" s="651"/>
      <c r="N929" s="651"/>
      <c r="O929" s="8"/>
      <c r="P929" s="651"/>
      <c r="Q929" s="651"/>
      <c r="R929" s="651"/>
      <c r="S929" s="651"/>
      <c r="T929" s="651"/>
    </row>
    <row r="930" spans="1:20" ht="12" customHeight="1" x14ac:dyDescent="0.2">
      <c r="A930" s="651"/>
      <c r="B930" s="651"/>
      <c r="C930" s="651"/>
      <c r="D930" s="651"/>
      <c r="E930" s="651"/>
      <c r="F930" s="651"/>
      <c r="G930" s="651"/>
      <c r="H930" s="651"/>
      <c r="I930" s="651"/>
      <c r="J930" s="651"/>
      <c r="K930" s="651"/>
      <c r="L930" s="651"/>
      <c r="M930" s="651"/>
      <c r="N930" s="651"/>
      <c r="O930" s="8"/>
      <c r="P930" s="651"/>
      <c r="Q930" s="651"/>
      <c r="R930" s="651"/>
      <c r="S930" s="651"/>
      <c r="T930" s="651"/>
    </row>
    <row r="931" spans="1:20" ht="12" customHeight="1" x14ac:dyDescent="0.2">
      <c r="A931" s="651"/>
      <c r="B931" s="651"/>
      <c r="C931" s="651"/>
      <c r="D931" s="651"/>
      <c r="E931" s="651"/>
      <c r="F931" s="651"/>
      <c r="G931" s="651"/>
      <c r="H931" s="651"/>
      <c r="I931" s="651"/>
      <c r="J931" s="651"/>
      <c r="K931" s="651"/>
      <c r="L931" s="651"/>
      <c r="M931" s="651"/>
      <c r="N931" s="651"/>
      <c r="O931" s="8"/>
      <c r="P931" s="651"/>
      <c r="Q931" s="651"/>
      <c r="R931" s="651"/>
      <c r="S931" s="651"/>
      <c r="T931" s="651"/>
    </row>
    <row r="932" spans="1:20" ht="12" customHeight="1" x14ac:dyDescent="0.2">
      <c r="A932" s="651"/>
      <c r="B932" s="651"/>
      <c r="C932" s="651"/>
      <c r="D932" s="651"/>
      <c r="E932" s="651"/>
      <c r="F932" s="651"/>
      <c r="G932" s="651"/>
      <c r="H932" s="651"/>
      <c r="I932" s="651"/>
      <c r="J932" s="651"/>
      <c r="K932" s="651"/>
      <c r="L932" s="651"/>
      <c r="M932" s="651"/>
      <c r="N932" s="651"/>
      <c r="O932" s="8"/>
      <c r="P932" s="651"/>
      <c r="Q932" s="651"/>
      <c r="R932" s="651"/>
      <c r="S932" s="651"/>
      <c r="T932" s="651"/>
    </row>
    <row r="933" spans="1:20" ht="12" customHeight="1" x14ac:dyDescent="0.2">
      <c r="A933" s="651"/>
      <c r="B933" s="651"/>
      <c r="C933" s="651"/>
      <c r="D933" s="651"/>
      <c r="E933" s="651"/>
      <c r="F933" s="651"/>
      <c r="G933" s="651"/>
      <c r="H933" s="651"/>
      <c r="I933" s="651"/>
      <c r="J933" s="651"/>
      <c r="K933" s="651"/>
      <c r="L933" s="651"/>
      <c r="M933" s="651"/>
      <c r="N933" s="651"/>
      <c r="O933" s="8"/>
      <c r="P933" s="651"/>
      <c r="Q933" s="651"/>
      <c r="R933" s="651"/>
      <c r="S933" s="651"/>
      <c r="T933" s="651"/>
    </row>
    <row r="934" spans="1:20" ht="12" customHeight="1" x14ac:dyDescent="0.2">
      <c r="A934" s="651"/>
      <c r="B934" s="651"/>
      <c r="C934" s="651"/>
      <c r="D934" s="651"/>
      <c r="E934" s="651"/>
      <c r="F934" s="651"/>
      <c r="G934" s="651"/>
      <c r="H934" s="651"/>
      <c r="I934" s="651"/>
      <c r="J934" s="651"/>
      <c r="K934" s="651"/>
      <c r="L934" s="651"/>
      <c r="M934" s="651"/>
      <c r="N934" s="651"/>
      <c r="O934" s="8"/>
      <c r="P934" s="651"/>
      <c r="Q934" s="651"/>
      <c r="R934" s="651"/>
      <c r="S934" s="651"/>
      <c r="T934" s="651"/>
    </row>
    <row r="935" spans="1:20" ht="12" customHeight="1" x14ac:dyDescent="0.2">
      <c r="A935" s="651"/>
      <c r="B935" s="651"/>
      <c r="C935" s="651"/>
      <c r="D935" s="651"/>
      <c r="E935" s="651"/>
      <c r="F935" s="651"/>
      <c r="G935" s="651"/>
      <c r="H935" s="651"/>
      <c r="I935" s="651"/>
      <c r="J935" s="651"/>
      <c r="K935" s="651"/>
      <c r="L935" s="651"/>
      <c r="M935" s="651"/>
      <c r="N935" s="651"/>
      <c r="O935" s="8"/>
      <c r="P935" s="651"/>
      <c r="Q935" s="651"/>
      <c r="R935" s="651"/>
      <c r="S935" s="651"/>
      <c r="T935" s="651"/>
    </row>
    <row r="936" spans="1:20" ht="12" customHeight="1" x14ac:dyDescent="0.2">
      <c r="A936" s="651"/>
      <c r="B936" s="651"/>
      <c r="C936" s="651"/>
      <c r="D936" s="651"/>
      <c r="E936" s="651"/>
      <c r="F936" s="651"/>
      <c r="G936" s="651"/>
      <c r="H936" s="651"/>
      <c r="I936" s="651"/>
      <c r="J936" s="651"/>
      <c r="K936" s="651"/>
      <c r="L936" s="651"/>
      <c r="M936" s="651"/>
      <c r="N936" s="651"/>
      <c r="O936" s="8"/>
      <c r="P936" s="651"/>
      <c r="Q936" s="651"/>
      <c r="R936" s="651"/>
      <c r="S936" s="651"/>
      <c r="T936" s="651"/>
    </row>
    <row r="937" spans="1:20" ht="12" customHeight="1" x14ac:dyDescent="0.2">
      <c r="A937" s="651"/>
      <c r="B937" s="651"/>
      <c r="C937" s="651"/>
      <c r="D937" s="651"/>
      <c r="E937" s="651"/>
      <c r="F937" s="651"/>
      <c r="G937" s="651"/>
      <c r="H937" s="651"/>
      <c r="I937" s="651"/>
      <c r="J937" s="651"/>
      <c r="K937" s="651"/>
      <c r="L937" s="651"/>
      <c r="M937" s="651"/>
      <c r="N937" s="651"/>
      <c r="O937" s="8"/>
      <c r="P937" s="651"/>
      <c r="Q937" s="651"/>
      <c r="R937" s="651"/>
      <c r="S937" s="651"/>
      <c r="T937" s="651"/>
    </row>
    <row r="938" spans="1:20" ht="12" customHeight="1" x14ac:dyDescent="0.2">
      <c r="A938" s="651"/>
      <c r="B938" s="651"/>
      <c r="C938" s="651"/>
      <c r="D938" s="651"/>
      <c r="E938" s="651"/>
      <c r="F938" s="651"/>
      <c r="G938" s="651"/>
      <c r="H938" s="651"/>
      <c r="I938" s="651"/>
      <c r="J938" s="651"/>
      <c r="K938" s="651"/>
      <c r="L938" s="651"/>
      <c r="M938" s="651"/>
      <c r="N938" s="651"/>
      <c r="O938" s="8"/>
      <c r="P938" s="651"/>
      <c r="Q938" s="651"/>
      <c r="R938" s="651"/>
      <c r="S938" s="651"/>
      <c r="T938" s="651"/>
    </row>
    <row r="939" spans="1:20" ht="12" customHeight="1" x14ac:dyDescent="0.2">
      <c r="A939" s="651"/>
      <c r="B939" s="651"/>
      <c r="C939" s="651"/>
      <c r="D939" s="651"/>
      <c r="E939" s="651"/>
      <c r="F939" s="651"/>
      <c r="G939" s="651"/>
      <c r="H939" s="651"/>
      <c r="I939" s="651"/>
      <c r="J939" s="651"/>
      <c r="K939" s="651"/>
      <c r="L939" s="651"/>
      <c r="M939" s="651"/>
      <c r="N939" s="651"/>
      <c r="O939" s="8"/>
      <c r="P939" s="651"/>
      <c r="Q939" s="651"/>
      <c r="R939" s="651"/>
      <c r="S939" s="651"/>
      <c r="T939" s="651"/>
    </row>
    <row r="940" spans="1:20" ht="12" customHeight="1" x14ac:dyDescent="0.2">
      <c r="A940" s="651"/>
      <c r="B940" s="651"/>
      <c r="C940" s="651"/>
      <c r="D940" s="651"/>
      <c r="E940" s="651"/>
      <c r="F940" s="651"/>
      <c r="G940" s="651"/>
      <c r="H940" s="651"/>
      <c r="I940" s="651"/>
      <c r="J940" s="651"/>
      <c r="K940" s="651"/>
      <c r="L940" s="651"/>
      <c r="M940" s="651"/>
      <c r="N940" s="651"/>
      <c r="O940" s="8"/>
      <c r="P940" s="651"/>
      <c r="Q940" s="651"/>
      <c r="R940" s="651"/>
      <c r="S940" s="651"/>
      <c r="T940" s="651"/>
    </row>
    <row r="941" spans="1:20" ht="12" customHeight="1" x14ac:dyDescent="0.2">
      <c r="A941" s="651"/>
      <c r="B941" s="651"/>
      <c r="C941" s="651"/>
      <c r="D941" s="651"/>
      <c r="E941" s="651"/>
      <c r="F941" s="651"/>
      <c r="G941" s="651"/>
      <c r="H941" s="651"/>
      <c r="I941" s="651"/>
      <c r="J941" s="651"/>
      <c r="K941" s="651"/>
      <c r="L941" s="651"/>
      <c r="M941" s="651"/>
      <c r="N941" s="651"/>
      <c r="O941" s="8"/>
      <c r="P941" s="651"/>
      <c r="Q941" s="651"/>
      <c r="R941" s="651"/>
      <c r="S941" s="651"/>
      <c r="T941" s="651"/>
    </row>
    <row r="942" spans="1:20" ht="12" customHeight="1" x14ac:dyDescent="0.2">
      <c r="A942" s="651"/>
      <c r="B942" s="651"/>
      <c r="C942" s="651"/>
      <c r="D942" s="651"/>
      <c r="E942" s="651"/>
      <c r="F942" s="651"/>
      <c r="G942" s="651"/>
      <c r="H942" s="651"/>
      <c r="I942" s="651"/>
      <c r="J942" s="651"/>
      <c r="K942" s="651"/>
      <c r="L942" s="651"/>
      <c r="M942" s="651"/>
      <c r="N942" s="651"/>
      <c r="O942" s="8"/>
      <c r="P942" s="651"/>
      <c r="Q942" s="651"/>
      <c r="R942" s="651"/>
      <c r="S942" s="651"/>
      <c r="T942" s="651"/>
    </row>
    <row r="943" spans="1:20" ht="12" customHeight="1" x14ac:dyDescent="0.2">
      <c r="A943" s="651"/>
      <c r="B943" s="651"/>
      <c r="C943" s="651"/>
      <c r="D943" s="651"/>
      <c r="E943" s="651"/>
      <c r="F943" s="651"/>
      <c r="G943" s="651"/>
      <c r="H943" s="651"/>
      <c r="I943" s="651"/>
      <c r="J943" s="651"/>
      <c r="K943" s="651"/>
      <c r="L943" s="651"/>
      <c r="M943" s="651"/>
      <c r="N943" s="651"/>
      <c r="O943" s="8"/>
      <c r="P943" s="651"/>
      <c r="Q943" s="651"/>
      <c r="R943" s="651"/>
      <c r="S943" s="651"/>
      <c r="T943" s="651"/>
    </row>
    <row r="944" spans="1:20" ht="12" customHeight="1" x14ac:dyDescent="0.2">
      <c r="A944" s="651"/>
      <c r="B944" s="651"/>
      <c r="C944" s="651"/>
      <c r="D944" s="651"/>
      <c r="E944" s="651"/>
      <c r="F944" s="651"/>
      <c r="G944" s="651"/>
      <c r="H944" s="651"/>
      <c r="I944" s="651"/>
      <c r="J944" s="651"/>
      <c r="K944" s="651"/>
      <c r="L944" s="651"/>
      <c r="M944" s="651"/>
      <c r="N944" s="651"/>
      <c r="O944" s="8"/>
      <c r="P944" s="651"/>
      <c r="Q944" s="651"/>
      <c r="R944" s="651"/>
      <c r="S944" s="651"/>
      <c r="T944" s="651"/>
    </row>
    <row r="945" spans="1:20" ht="12" customHeight="1" x14ac:dyDescent="0.2">
      <c r="A945" s="651"/>
      <c r="B945" s="651"/>
      <c r="C945" s="651"/>
      <c r="D945" s="651"/>
      <c r="E945" s="651"/>
      <c r="F945" s="651"/>
      <c r="G945" s="651"/>
      <c r="H945" s="651"/>
      <c r="I945" s="651"/>
      <c r="J945" s="651"/>
      <c r="K945" s="651"/>
      <c r="L945" s="651"/>
      <c r="M945" s="651"/>
      <c r="N945" s="651"/>
      <c r="O945" s="8"/>
      <c r="P945" s="651"/>
      <c r="Q945" s="651"/>
      <c r="R945" s="651"/>
      <c r="S945" s="651"/>
      <c r="T945" s="651"/>
    </row>
    <row r="946" spans="1:20" ht="12" customHeight="1" x14ac:dyDescent="0.2">
      <c r="A946" s="651"/>
      <c r="B946" s="651"/>
      <c r="C946" s="651"/>
      <c r="D946" s="651"/>
      <c r="E946" s="651"/>
      <c r="F946" s="651"/>
      <c r="G946" s="651"/>
      <c r="H946" s="651"/>
      <c r="I946" s="651"/>
      <c r="J946" s="651"/>
      <c r="K946" s="651"/>
      <c r="L946" s="651"/>
      <c r="M946" s="651"/>
      <c r="N946" s="651"/>
      <c r="O946" s="8"/>
      <c r="P946" s="651"/>
      <c r="Q946" s="651"/>
      <c r="R946" s="651"/>
      <c r="S946" s="651"/>
      <c r="T946" s="651"/>
    </row>
    <row r="947" spans="1:20" ht="12" customHeight="1" x14ac:dyDescent="0.2">
      <c r="A947" s="651"/>
      <c r="B947" s="651"/>
      <c r="C947" s="651"/>
      <c r="D947" s="651"/>
      <c r="E947" s="651"/>
      <c r="F947" s="651"/>
      <c r="G947" s="651"/>
      <c r="H947" s="651"/>
      <c r="I947" s="651"/>
      <c r="J947" s="651"/>
      <c r="K947" s="651"/>
      <c r="L947" s="651"/>
      <c r="M947" s="651"/>
      <c r="N947" s="651"/>
      <c r="O947" s="8"/>
      <c r="P947" s="651"/>
      <c r="Q947" s="651"/>
      <c r="R947" s="651"/>
      <c r="S947" s="651"/>
      <c r="T947" s="651"/>
    </row>
    <row r="948" spans="1:20" ht="12" customHeight="1" x14ac:dyDescent="0.2">
      <c r="A948" s="651"/>
      <c r="B948" s="651"/>
      <c r="C948" s="651"/>
      <c r="D948" s="651"/>
      <c r="E948" s="651"/>
      <c r="F948" s="651"/>
      <c r="G948" s="651"/>
      <c r="H948" s="651"/>
      <c r="I948" s="651"/>
      <c r="J948" s="651"/>
      <c r="K948" s="651"/>
      <c r="L948" s="651"/>
      <c r="M948" s="651"/>
      <c r="N948" s="651"/>
      <c r="O948" s="8"/>
      <c r="P948" s="651"/>
      <c r="Q948" s="651"/>
      <c r="R948" s="651"/>
      <c r="S948" s="651"/>
      <c r="T948" s="651"/>
    </row>
    <row r="949" spans="1:20" ht="12" customHeight="1" x14ac:dyDescent="0.2">
      <c r="A949" s="651"/>
      <c r="B949" s="651"/>
      <c r="C949" s="651"/>
      <c r="D949" s="651"/>
      <c r="E949" s="651"/>
      <c r="F949" s="651"/>
      <c r="G949" s="651"/>
      <c r="H949" s="651"/>
      <c r="I949" s="651"/>
      <c r="J949" s="651"/>
      <c r="K949" s="651"/>
      <c r="L949" s="651"/>
      <c r="M949" s="651"/>
      <c r="N949" s="651"/>
      <c r="O949" s="8"/>
      <c r="P949" s="651"/>
      <c r="Q949" s="651"/>
      <c r="R949" s="651"/>
      <c r="S949" s="651"/>
      <c r="T949" s="651"/>
    </row>
    <row r="950" spans="1:20" ht="12" customHeight="1" x14ac:dyDescent="0.2">
      <c r="A950" s="651"/>
      <c r="B950" s="651"/>
      <c r="C950" s="651"/>
      <c r="D950" s="651"/>
      <c r="E950" s="651"/>
      <c r="F950" s="651"/>
      <c r="G950" s="651"/>
      <c r="H950" s="651"/>
      <c r="I950" s="651"/>
      <c r="J950" s="651"/>
      <c r="K950" s="651"/>
      <c r="L950" s="651"/>
      <c r="M950" s="651"/>
      <c r="N950" s="651"/>
      <c r="O950" s="8"/>
      <c r="P950" s="651"/>
      <c r="Q950" s="651"/>
      <c r="R950" s="651"/>
      <c r="S950" s="651"/>
      <c r="T950" s="651"/>
    </row>
    <row r="951" spans="1:20" ht="12" customHeight="1" x14ac:dyDescent="0.2">
      <c r="A951" s="651"/>
      <c r="B951" s="651"/>
      <c r="C951" s="651"/>
      <c r="D951" s="651"/>
      <c r="E951" s="651"/>
      <c r="F951" s="651"/>
      <c r="G951" s="651"/>
      <c r="H951" s="651"/>
      <c r="I951" s="651"/>
      <c r="J951" s="651"/>
      <c r="K951" s="651"/>
      <c r="L951" s="651"/>
      <c r="M951" s="651"/>
      <c r="N951" s="651"/>
      <c r="O951" s="8"/>
      <c r="P951" s="651"/>
      <c r="Q951" s="651"/>
      <c r="R951" s="651"/>
      <c r="S951" s="651"/>
      <c r="T951" s="651"/>
    </row>
    <row r="952" spans="1:20" ht="12" customHeight="1" x14ac:dyDescent="0.2">
      <c r="A952" s="651"/>
      <c r="B952" s="651"/>
      <c r="C952" s="651"/>
      <c r="D952" s="651"/>
      <c r="E952" s="651"/>
      <c r="F952" s="651"/>
      <c r="G952" s="651"/>
      <c r="H952" s="651"/>
      <c r="I952" s="651"/>
      <c r="J952" s="651"/>
      <c r="K952" s="651"/>
      <c r="L952" s="651"/>
      <c r="M952" s="651"/>
      <c r="N952" s="651"/>
      <c r="O952" s="8"/>
      <c r="P952" s="651"/>
      <c r="Q952" s="651"/>
      <c r="R952" s="651"/>
      <c r="S952" s="651"/>
      <c r="T952" s="651"/>
    </row>
    <row r="953" spans="1:20" ht="12" customHeight="1" x14ac:dyDescent="0.2">
      <c r="A953" s="651"/>
      <c r="B953" s="651"/>
      <c r="C953" s="651"/>
      <c r="D953" s="651"/>
      <c r="E953" s="651"/>
      <c r="F953" s="651"/>
      <c r="G953" s="651"/>
      <c r="H953" s="651"/>
      <c r="I953" s="651"/>
      <c r="J953" s="651"/>
      <c r="K953" s="651"/>
      <c r="L953" s="651"/>
      <c r="M953" s="651"/>
      <c r="N953" s="651"/>
      <c r="O953" s="8"/>
      <c r="P953" s="651"/>
      <c r="Q953" s="651"/>
      <c r="R953" s="651"/>
      <c r="S953" s="651"/>
      <c r="T953" s="651"/>
    </row>
    <row r="954" spans="1:20" ht="12" customHeight="1" x14ac:dyDescent="0.2">
      <c r="A954" s="651"/>
      <c r="B954" s="651"/>
      <c r="C954" s="651"/>
      <c r="D954" s="651"/>
      <c r="E954" s="651"/>
      <c r="F954" s="651"/>
      <c r="G954" s="651"/>
      <c r="H954" s="651"/>
      <c r="I954" s="651"/>
      <c r="J954" s="651"/>
      <c r="K954" s="651"/>
      <c r="L954" s="651"/>
      <c r="M954" s="651"/>
      <c r="N954" s="651"/>
      <c r="O954" s="8"/>
      <c r="P954" s="651"/>
      <c r="Q954" s="651"/>
      <c r="R954" s="651"/>
      <c r="S954" s="651"/>
      <c r="T954" s="651"/>
    </row>
    <row r="955" spans="1:20" ht="12" customHeight="1" x14ac:dyDescent="0.2">
      <c r="A955" s="651"/>
      <c r="B955" s="651"/>
      <c r="C955" s="651"/>
      <c r="D955" s="651"/>
      <c r="E955" s="651"/>
      <c r="F955" s="651"/>
      <c r="G955" s="651"/>
      <c r="H955" s="651"/>
      <c r="I955" s="651"/>
      <c r="J955" s="651"/>
      <c r="K955" s="651"/>
      <c r="L955" s="651"/>
      <c r="M955" s="651"/>
      <c r="N955" s="651"/>
      <c r="O955" s="8"/>
      <c r="P955" s="651"/>
      <c r="Q955" s="651"/>
      <c r="R955" s="651"/>
      <c r="S955" s="651"/>
      <c r="T955" s="651"/>
    </row>
    <row r="956" spans="1:20" ht="12" customHeight="1" x14ac:dyDescent="0.2">
      <c r="A956" s="651"/>
      <c r="B956" s="651"/>
      <c r="C956" s="651"/>
      <c r="D956" s="651"/>
      <c r="E956" s="651"/>
      <c r="F956" s="651"/>
      <c r="G956" s="651"/>
      <c r="H956" s="651"/>
      <c r="I956" s="651"/>
      <c r="J956" s="651"/>
      <c r="K956" s="651"/>
      <c r="L956" s="651"/>
      <c r="M956" s="651"/>
      <c r="N956" s="651"/>
      <c r="O956" s="8"/>
      <c r="P956" s="651"/>
      <c r="Q956" s="651"/>
      <c r="R956" s="651"/>
      <c r="S956" s="651"/>
      <c r="T956" s="651"/>
    </row>
    <row r="957" spans="1:20" ht="12" customHeight="1" x14ac:dyDescent="0.2">
      <c r="A957" s="651"/>
      <c r="B957" s="651"/>
      <c r="C957" s="651"/>
      <c r="D957" s="651"/>
      <c r="E957" s="651"/>
      <c r="F957" s="651"/>
      <c r="G957" s="651"/>
      <c r="H957" s="651"/>
      <c r="I957" s="651"/>
      <c r="J957" s="651"/>
      <c r="K957" s="651"/>
      <c r="L957" s="651"/>
      <c r="M957" s="651"/>
      <c r="N957" s="651"/>
      <c r="O957" s="8"/>
      <c r="P957" s="651"/>
      <c r="Q957" s="651"/>
      <c r="R957" s="651"/>
      <c r="S957" s="651"/>
      <c r="T957" s="651"/>
    </row>
    <row r="958" spans="1:20" ht="12" customHeight="1" x14ac:dyDescent="0.2">
      <c r="A958" s="651"/>
      <c r="B958" s="651"/>
      <c r="C958" s="651"/>
      <c r="D958" s="651"/>
      <c r="E958" s="651"/>
      <c r="F958" s="651"/>
      <c r="G958" s="651"/>
      <c r="H958" s="651"/>
      <c r="I958" s="651"/>
      <c r="J958" s="651"/>
      <c r="K958" s="651"/>
      <c r="L958" s="651"/>
      <c r="M958" s="651"/>
      <c r="N958" s="651"/>
      <c r="O958" s="8"/>
      <c r="P958" s="651"/>
      <c r="Q958" s="651"/>
      <c r="R958" s="651"/>
      <c r="S958" s="651"/>
      <c r="T958" s="651"/>
    </row>
    <row r="959" spans="1:20" ht="12" customHeight="1" x14ac:dyDescent="0.2">
      <c r="A959" s="651"/>
      <c r="B959" s="651"/>
      <c r="C959" s="651"/>
      <c r="D959" s="651"/>
      <c r="E959" s="651"/>
      <c r="F959" s="651"/>
      <c r="G959" s="651"/>
      <c r="H959" s="651"/>
      <c r="I959" s="651"/>
      <c r="J959" s="651"/>
      <c r="K959" s="651"/>
      <c r="L959" s="651"/>
      <c r="M959" s="651"/>
      <c r="N959" s="651"/>
      <c r="O959" s="8"/>
      <c r="P959" s="651"/>
      <c r="Q959" s="651"/>
      <c r="R959" s="651"/>
      <c r="S959" s="651"/>
      <c r="T959" s="651"/>
    </row>
    <row r="960" spans="1:20" ht="12" customHeight="1" x14ac:dyDescent="0.2">
      <c r="A960" s="651"/>
      <c r="B960" s="651"/>
      <c r="C960" s="651"/>
      <c r="D960" s="651"/>
      <c r="E960" s="651"/>
      <c r="F960" s="651"/>
      <c r="G960" s="651"/>
      <c r="H960" s="651"/>
      <c r="I960" s="651"/>
      <c r="J960" s="651"/>
      <c r="K960" s="651"/>
      <c r="L960" s="651"/>
      <c r="M960" s="651"/>
      <c r="N960" s="651"/>
      <c r="O960" s="8"/>
      <c r="P960" s="651"/>
      <c r="Q960" s="651"/>
      <c r="R960" s="651"/>
      <c r="S960" s="651"/>
      <c r="T960" s="651"/>
    </row>
    <row r="961" spans="1:20" ht="12" customHeight="1" x14ac:dyDescent="0.2">
      <c r="A961" s="651"/>
      <c r="B961" s="651"/>
      <c r="C961" s="651"/>
      <c r="D961" s="651"/>
      <c r="E961" s="651"/>
      <c r="F961" s="651"/>
      <c r="G961" s="651"/>
      <c r="H961" s="651"/>
      <c r="I961" s="651"/>
      <c r="J961" s="651"/>
      <c r="K961" s="651"/>
      <c r="L961" s="651"/>
      <c r="M961" s="651"/>
      <c r="N961" s="651"/>
      <c r="O961" s="8"/>
      <c r="P961" s="651"/>
      <c r="Q961" s="651"/>
      <c r="R961" s="651"/>
      <c r="S961" s="651"/>
      <c r="T961" s="651"/>
    </row>
    <row r="962" spans="1:20" ht="12" customHeight="1" x14ac:dyDescent="0.2">
      <c r="A962" s="651"/>
      <c r="B962" s="651"/>
      <c r="C962" s="651"/>
      <c r="D962" s="651"/>
      <c r="E962" s="651"/>
      <c r="F962" s="651"/>
      <c r="G962" s="651"/>
      <c r="H962" s="651"/>
      <c r="I962" s="651"/>
      <c r="J962" s="651"/>
      <c r="K962" s="651"/>
      <c r="L962" s="651"/>
      <c r="M962" s="651"/>
      <c r="N962" s="651"/>
      <c r="O962" s="8"/>
      <c r="P962" s="651"/>
      <c r="Q962" s="651"/>
      <c r="R962" s="651"/>
      <c r="S962" s="651"/>
      <c r="T962" s="651"/>
    </row>
    <row r="963" spans="1:20" ht="12" customHeight="1" x14ac:dyDescent="0.2">
      <c r="A963" s="651"/>
      <c r="B963" s="651"/>
      <c r="C963" s="651"/>
      <c r="D963" s="651"/>
      <c r="E963" s="651"/>
      <c r="F963" s="651"/>
      <c r="G963" s="651"/>
      <c r="H963" s="651"/>
      <c r="I963" s="651"/>
      <c r="J963" s="651"/>
      <c r="K963" s="651"/>
      <c r="L963" s="651"/>
      <c r="M963" s="651"/>
      <c r="N963" s="651"/>
      <c r="O963" s="8"/>
      <c r="P963" s="651"/>
      <c r="Q963" s="651"/>
      <c r="R963" s="651"/>
      <c r="S963" s="651"/>
      <c r="T963" s="651"/>
    </row>
    <row r="964" spans="1:20" ht="12" customHeight="1" x14ac:dyDescent="0.2">
      <c r="A964" s="651"/>
      <c r="B964" s="651"/>
      <c r="C964" s="651"/>
      <c r="D964" s="651"/>
      <c r="E964" s="651"/>
      <c r="F964" s="651"/>
      <c r="G964" s="651"/>
      <c r="H964" s="651"/>
      <c r="I964" s="651"/>
      <c r="J964" s="651"/>
      <c r="K964" s="651"/>
      <c r="L964" s="651"/>
      <c r="M964" s="651"/>
      <c r="N964" s="651"/>
      <c r="O964" s="8"/>
      <c r="P964" s="651"/>
      <c r="Q964" s="651"/>
      <c r="R964" s="651"/>
      <c r="S964" s="651"/>
      <c r="T964" s="651"/>
    </row>
    <row r="965" spans="1:20" ht="12" customHeight="1" x14ac:dyDescent="0.2">
      <c r="A965" s="651"/>
      <c r="B965" s="651"/>
      <c r="C965" s="651"/>
      <c r="D965" s="651"/>
      <c r="E965" s="651"/>
      <c r="F965" s="651"/>
      <c r="G965" s="651"/>
      <c r="H965" s="651"/>
      <c r="I965" s="651"/>
      <c r="J965" s="651"/>
      <c r="K965" s="651"/>
      <c r="L965" s="651"/>
      <c r="M965" s="651"/>
      <c r="N965" s="651"/>
      <c r="O965" s="8"/>
      <c r="P965" s="651"/>
      <c r="Q965" s="651"/>
      <c r="R965" s="651"/>
      <c r="S965" s="651"/>
      <c r="T965" s="651"/>
    </row>
    <row r="966" spans="1:20" ht="12" customHeight="1" x14ac:dyDescent="0.2">
      <c r="A966" s="651"/>
      <c r="B966" s="651"/>
      <c r="C966" s="651"/>
      <c r="D966" s="651"/>
      <c r="E966" s="651"/>
      <c r="F966" s="651"/>
      <c r="G966" s="651"/>
      <c r="H966" s="651"/>
      <c r="I966" s="651"/>
      <c r="J966" s="651"/>
      <c r="K966" s="651"/>
      <c r="L966" s="651"/>
      <c r="M966" s="651"/>
      <c r="N966" s="651"/>
      <c r="O966" s="8"/>
      <c r="P966" s="651"/>
      <c r="Q966" s="651"/>
      <c r="R966" s="651"/>
      <c r="S966" s="651"/>
      <c r="T966" s="651"/>
    </row>
    <row r="967" spans="1:20" ht="12" customHeight="1" x14ac:dyDescent="0.2">
      <c r="A967" s="651"/>
      <c r="B967" s="651"/>
      <c r="C967" s="651"/>
      <c r="D967" s="651"/>
      <c r="E967" s="651"/>
      <c r="F967" s="651"/>
      <c r="G967" s="651"/>
      <c r="H967" s="651"/>
      <c r="I967" s="651"/>
      <c r="J967" s="651"/>
      <c r="K967" s="651"/>
      <c r="L967" s="651"/>
      <c r="M967" s="651"/>
      <c r="N967" s="651"/>
      <c r="O967" s="8"/>
      <c r="P967" s="651"/>
      <c r="Q967" s="651"/>
      <c r="R967" s="651"/>
      <c r="S967" s="651"/>
      <c r="T967" s="651"/>
    </row>
    <row r="968" spans="1:20" ht="12" customHeight="1" x14ac:dyDescent="0.2">
      <c r="A968" s="651"/>
      <c r="B968" s="651"/>
      <c r="C968" s="651"/>
      <c r="D968" s="651"/>
      <c r="E968" s="651"/>
      <c r="F968" s="651"/>
      <c r="G968" s="651"/>
      <c r="H968" s="651"/>
      <c r="I968" s="651"/>
      <c r="J968" s="651"/>
      <c r="K968" s="651"/>
      <c r="L968" s="651"/>
      <c r="M968" s="651"/>
      <c r="N968" s="651"/>
      <c r="O968" s="8"/>
      <c r="P968" s="651"/>
      <c r="Q968" s="651"/>
      <c r="R968" s="651"/>
      <c r="S968" s="651"/>
      <c r="T968" s="651"/>
    </row>
    <row r="969" spans="1:20" ht="12" customHeight="1" x14ac:dyDescent="0.2">
      <c r="A969" s="651"/>
      <c r="B969" s="651"/>
      <c r="C969" s="651"/>
      <c r="D969" s="651"/>
      <c r="E969" s="651"/>
      <c r="F969" s="651"/>
      <c r="G969" s="651"/>
      <c r="H969" s="651"/>
      <c r="I969" s="651"/>
      <c r="J969" s="651"/>
      <c r="K969" s="651"/>
      <c r="L969" s="651"/>
      <c r="M969" s="651"/>
      <c r="N969" s="651"/>
      <c r="O969" s="8"/>
      <c r="P969" s="651"/>
      <c r="Q969" s="651"/>
      <c r="R969" s="651"/>
      <c r="S969" s="651"/>
      <c r="T969" s="651"/>
    </row>
    <row r="970" spans="1:20" ht="12" customHeight="1" x14ac:dyDescent="0.2">
      <c r="A970" s="651"/>
      <c r="B970" s="651"/>
      <c r="C970" s="651"/>
      <c r="D970" s="651"/>
      <c r="E970" s="651"/>
      <c r="F970" s="651"/>
      <c r="G970" s="651"/>
      <c r="H970" s="651"/>
      <c r="I970" s="651"/>
      <c r="J970" s="651"/>
      <c r="K970" s="651"/>
      <c r="L970" s="651"/>
      <c r="M970" s="651"/>
      <c r="N970" s="651"/>
      <c r="O970" s="8"/>
      <c r="P970" s="651"/>
      <c r="Q970" s="651"/>
      <c r="R970" s="651"/>
      <c r="S970" s="651"/>
      <c r="T970" s="651"/>
    </row>
    <row r="971" spans="1:20" ht="12" customHeight="1" x14ac:dyDescent="0.2">
      <c r="A971" s="651"/>
      <c r="B971" s="651"/>
      <c r="C971" s="651"/>
      <c r="D971" s="651"/>
      <c r="E971" s="651"/>
      <c r="F971" s="651"/>
      <c r="G971" s="651"/>
      <c r="H971" s="651"/>
      <c r="I971" s="651"/>
      <c r="J971" s="651"/>
      <c r="K971" s="651"/>
      <c r="L971" s="651"/>
      <c r="M971" s="651"/>
      <c r="N971" s="651"/>
      <c r="O971" s="8"/>
      <c r="P971" s="651"/>
      <c r="Q971" s="651"/>
      <c r="R971" s="651"/>
      <c r="S971" s="651"/>
      <c r="T971" s="651"/>
    </row>
    <row r="972" spans="1:20" ht="12" customHeight="1" x14ac:dyDescent="0.2">
      <c r="A972" s="651"/>
      <c r="B972" s="651"/>
      <c r="C972" s="651"/>
      <c r="D972" s="651"/>
      <c r="E972" s="651"/>
      <c r="F972" s="651"/>
      <c r="G972" s="651"/>
      <c r="H972" s="651"/>
      <c r="I972" s="651"/>
      <c r="J972" s="651"/>
      <c r="K972" s="651"/>
      <c r="L972" s="651"/>
      <c r="M972" s="651"/>
      <c r="N972" s="651"/>
      <c r="O972" s="8"/>
      <c r="P972" s="651"/>
      <c r="Q972" s="651"/>
      <c r="R972" s="651"/>
      <c r="S972" s="651"/>
      <c r="T972" s="651"/>
    </row>
    <row r="973" spans="1:20" ht="12" customHeight="1" x14ac:dyDescent="0.2">
      <c r="A973" s="651"/>
      <c r="B973" s="651"/>
      <c r="C973" s="651"/>
      <c r="D973" s="651"/>
      <c r="E973" s="651"/>
      <c r="F973" s="651"/>
      <c r="G973" s="651"/>
      <c r="H973" s="651"/>
      <c r="I973" s="651"/>
      <c r="J973" s="651"/>
      <c r="K973" s="651"/>
      <c r="L973" s="651"/>
      <c r="M973" s="651"/>
      <c r="N973" s="651"/>
      <c r="O973" s="8"/>
      <c r="P973" s="651"/>
      <c r="Q973" s="651"/>
      <c r="R973" s="651"/>
      <c r="S973" s="651"/>
      <c r="T973" s="651"/>
    </row>
    <row r="974" spans="1:20" ht="12" customHeight="1" x14ac:dyDescent="0.2">
      <c r="A974" s="651"/>
      <c r="B974" s="651"/>
      <c r="C974" s="651"/>
      <c r="D974" s="651"/>
      <c r="E974" s="651"/>
      <c r="F974" s="651"/>
      <c r="G974" s="651"/>
      <c r="H974" s="651"/>
      <c r="I974" s="651"/>
      <c r="J974" s="651"/>
      <c r="K974" s="651"/>
      <c r="L974" s="651"/>
      <c r="M974" s="651"/>
      <c r="N974" s="651"/>
      <c r="O974" s="8"/>
      <c r="P974" s="651"/>
      <c r="Q974" s="651"/>
      <c r="R974" s="651"/>
      <c r="S974" s="651"/>
      <c r="T974" s="651"/>
    </row>
    <row r="975" spans="1:20" ht="12" customHeight="1" x14ac:dyDescent="0.2">
      <c r="A975" s="651"/>
      <c r="B975" s="651"/>
      <c r="C975" s="651"/>
      <c r="D975" s="651"/>
      <c r="E975" s="651"/>
      <c r="F975" s="651"/>
      <c r="G975" s="651"/>
      <c r="H975" s="651"/>
      <c r="I975" s="651"/>
      <c r="J975" s="651"/>
      <c r="K975" s="651"/>
      <c r="L975" s="651"/>
      <c r="M975" s="651"/>
      <c r="N975" s="651"/>
      <c r="O975" s="8"/>
      <c r="P975" s="651"/>
      <c r="Q975" s="651"/>
      <c r="R975" s="651"/>
      <c r="S975" s="651"/>
      <c r="T975" s="651"/>
    </row>
    <row r="976" spans="1:20" ht="12" customHeight="1" x14ac:dyDescent="0.2">
      <c r="A976" s="651"/>
      <c r="B976" s="651"/>
      <c r="C976" s="651"/>
      <c r="D976" s="651"/>
      <c r="E976" s="651"/>
      <c r="F976" s="651"/>
      <c r="G976" s="651"/>
      <c r="H976" s="651"/>
      <c r="I976" s="651"/>
      <c r="J976" s="651"/>
      <c r="K976" s="651"/>
      <c r="L976" s="651"/>
      <c r="M976" s="651"/>
      <c r="N976" s="651"/>
      <c r="O976" s="8"/>
      <c r="P976" s="651"/>
      <c r="Q976" s="651"/>
      <c r="R976" s="651"/>
      <c r="S976" s="651"/>
      <c r="T976" s="651"/>
    </row>
    <row r="977" spans="1:20" ht="12" customHeight="1" x14ac:dyDescent="0.2">
      <c r="A977" s="651"/>
      <c r="B977" s="651"/>
      <c r="C977" s="651"/>
      <c r="D977" s="651"/>
      <c r="E977" s="651"/>
      <c r="F977" s="651"/>
      <c r="G977" s="651"/>
      <c r="H977" s="651"/>
      <c r="I977" s="651"/>
      <c r="J977" s="651"/>
      <c r="K977" s="651"/>
      <c r="L977" s="651"/>
      <c r="M977" s="651"/>
      <c r="N977" s="651"/>
      <c r="O977" s="8"/>
      <c r="P977" s="651"/>
      <c r="Q977" s="651"/>
      <c r="R977" s="651"/>
      <c r="S977" s="651"/>
      <c r="T977" s="651"/>
    </row>
    <row r="978" spans="1:20" ht="12" customHeight="1" x14ac:dyDescent="0.2">
      <c r="A978" s="651"/>
      <c r="B978" s="651"/>
      <c r="C978" s="651"/>
      <c r="D978" s="651"/>
      <c r="E978" s="651"/>
      <c r="F978" s="651"/>
      <c r="G978" s="651"/>
      <c r="H978" s="651"/>
      <c r="I978" s="651"/>
      <c r="J978" s="651"/>
      <c r="K978" s="651"/>
      <c r="L978" s="651"/>
      <c r="M978" s="651"/>
      <c r="N978" s="651"/>
      <c r="O978" s="8"/>
      <c r="P978" s="651"/>
      <c r="Q978" s="651"/>
      <c r="R978" s="651"/>
      <c r="S978" s="651"/>
      <c r="T978" s="651"/>
    </row>
    <row r="979" spans="1:20" ht="12" customHeight="1" x14ac:dyDescent="0.2">
      <c r="A979" s="651"/>
      <c r="B979" s="651"/>
      <c r="C979" s="651"/>
      <c r="D979" s="651"/>
      <c r="E979" s="651"/>
      <c r="F979" s="651"/>
      <c r="G979" s="651"/>
      <c r="H979" s="651"/>
      <c r="I979" s="651"/>
      <c r="J979" s="651"/>
      <c r="K979" s="651"/>
      <c r="L979" s="651"/>
      <c r="M979" s="651"/>
      <c r="N979" s="651"/>
      <c r="O979" s="8"/>
      <c r="P979" s="651"/>
      <c r="Q979" s="651"/>
      <c r="R979" s="651"/>
      <c r="S979" s="651"/>
      <c r="T979" s="651"/>
    </row>
    <row r="980" spans="1:20" ht="12" customHeight="1" x14ac:dyDescent="0.2">
      <c r="A980" s="651"/>
      <c r="B980" s="651"/>
      <c r="C980" s="651"/>
      <c r="D980" s="651"/>
      <c r="E980" s="651"/>
      <c r="F980" s="651"/>
      <c r="G980" s="651"/>
      <c r="H980" s="651"/>
      <c r="I980" s="651"/>
      <c r="J980" s="651"/>
      <c r="K980" s="651"/>
      <c r="L980" s="651"/>
      <c r="M980" s="651"/>
      <c r="N980" s="651"/>
      <c r="O980" s="8"/>
      <c r="P980" s="651"/>
      <c r="Q980" s="651"/>
      <c r="R980" s="651"/>
      <c r="S980" s="651"/>
      <c r="T980" s="651"/>
    </row>
    <row r="981" spans="1:20" ht="12" customHeight="1" x14ac:dyDescent="0.2">
      <c r="A981" s="651"/>
      <c r="B981" s="651"/>
      <c r="C981" s="651"/>
      <c r="D981" s="651"/>
      <c r="E981" s="651"/>
      <c r="F981" s="651"/>
      <c r="G981" s="651"/>
      <c r="H981" s="651"/>
      <c r="I981" s="651"/>
      <c r="J981" s="651"/>
      <c r="K981" s="651"/>
      <c r="L981" s="651"/>
      <c r="M981" s="651"/>
      <c r="N981" s="651"/>
      <c r="O981" s="8"/>
      <c r="P981" s="651"/>
      <c r="Q981" s="651"/>
      <c r="R981" s="651"/>
      <c r="S981" s="651"/>
      <c r="T981" s="651"/>
    </row>
    <row r="982" spans="1:20" ht="12" customHeight="1" x14ac:dyDescent="0.2">
      <c r="A982" s="651"/>
      <c r="B982" s="651"/>
      <c r="C982" s="651"/>
      <c r="D982" s="651"/>
      <c r="E982" s="651"/>
      <c r="F982" s="651"/>
      <c r="G982" s="651"/>
      <c r="H982" s="651"/>
      <c r="I982" s="651"/>
      <c r="J982" s="651"/>
      <c r="K982" s="651"/>
      <c r="L982" s="651"/>
      <c r="M982" s="651"/>
      <c r="N982" s="651"/>
      <c r="O982" s="8"/>
      <c r="P982" s="651"/>
      <c r="Q982" s="651"/>
      <c r="R982" s="651"/>
      <c r="S982" s="651"/>
      <c r="T982" s="651"/>
    </row>
    <row r="983" spans="1:20" ht="12" customHeight="1" x14ac:dyDescent="0.2">
      <c r="A983" s="651"/>
      <c r="B983" s="651"/>
      <c r="C983" s="651"/>
      <c r="D983" s="651"/>
      <c r="E983" s="651"/>
      <c r="F983" s="651"/>
      <c r="G983" s="651"/>
      <c r="H983" s="651"/>
      <c r="I983" s="651"/>
      <c r="J983" s="651"/>
      <c r="K983" s="651"/>
      <c r="L983" s="651"/>
      <c r="M983" s="651"/>
      <c r="N983" s="651"/>
      <c r="O983" s="8"/>
      <c r="P983" s="651"/>
      <c r="Q983" s="651"/>
      <c r="R983" s="651"/>
      <c r="S983" s="651"/>
      <c r="T983" s="651"/>
    </row>
    <row r="984" spans="1:20" ht="12" customHeight="1" x14ac:dyDescent="0.2">
      <c r="A984" s="651"/>
      <c r="B984" s="651"/>
      <c r="C984" s="651"/>
      <c r="D984" s="651"/>
      <c r="E984" s="651"/>
      <c r="F984" s="651"/>
      <c r="G984" s="651"/>
      <c r="H984" s="651"/>
      <c r="I984" s="651"/>
      <c r="J984" s="651"/>
      <c r="K984" s="651"/>
      <c r="L984" s="651"/>
      <c r="M984" s="651"/>
      <c r="N984" s="651"/>
      <c r="O984" s="8"/>
      <c r="P984" s="651"/>
      <c r="Q984" s="651"/>
      <c r="R984" s="651"/>
      <c r="S984" s="651"/>
      <c r="T984" s="651"/>
    </row>
    <row r="985" spans="1:20" ht="12" customHeight="1" x14ac:dyDescent="0.2">
      <c r="A985" s="651"/>
      <c r="B985" s="651"/>
      <c r="C985" s="651"/>
      <c r="D985" s="651"/>
      <c r="E985" s="651"/>
      <c r="F985" s="651"/>
      <c r="G985" s="651"/>
      <c r="H985" s="651"/>
      <c r="I985" s="651"/>
      <c r="J985" s="651"/>
      <c r="K985" s="651"/>
      <c r="L985" s="651"/>
      <c r="M985" s="651"/>
      <c r="N985" s="651"/>
      <c r="O985" s="8"/>
      <c r="P985" s="651"/>
      <c r="Q985" s="651"/>
      <c r="R985" s="651"/>
      <c r="S985" s="651"/>
      <c r="T985" s="651"/>
    </row>
    <row r="986" spans="1:20" ht="12" customHeight="1" x14ac:dyDescent="0.2">
      <c r="A986" s="651"/>
      <c r="B986" s="651"/>
      <c r="C986" s="651"/>
      <c r="D986" s="651"/>
      <c r="E986" s="651"/>
      <c r="F986" s="651"/>
      <c r="G986" s="651"/>
      <c r="H986" s="651"/>
      <c r="I986" s="651"/>
      <c r="J986" s="651"/>
      <c r="K986" s="651"/>
      <c r="L986" s="651"/>
      <c r="M986" s="651"/>
      <c r="N986" s="651"/>
      <c r="O986" s="8"/>
      <c r="P986" s="651"/>
      <c r="Q986" s="651"/>
      <c r="R986" s="651"/>
      <c r="S986" s="651"/>
      <c r="T986" s="651"/>
    </row>
    <row r="987" spans="1:20" ht="12" customHeight="1" x14ac:dyDescent="0.2">
      <c r="A987" s="651"/>
      <c r="B987" s="651"/>
      <c r="C987" s="651"/>
      <c r="D987" s="651"/>
      <c r="E987" s="651"/>
      <c r="F987" s="651"/>
      <c r="G987" s="651"/>
      <c r="H987" s="651"/>
      <c r="I987" s="651"/>
      <c r="J987" s="651"/>
      <c r="K987" s="651"/>
      <c r="L987" s="651"/>
      <c r="M987" s="651"/>
      <c r="N987" s="651"/>
      <c r="O987" s="8"/>
      <c r="P987" s="651"/>
      <c r="Q987" s="651"/>
      <c r="R987" s="651"/>
      <c r="S987" s="651"/>
      <c r="T987" s="651"/>
    </row>
    <row r="988" spans="1:20" ht="12" customHeight="1" x14ac:dyDescent="0.2">
      <c r="A988" s="651"/>
      <c r="B988" s="651"/>
      <c r="C988" s="651"/>
      <c r="D988" s="651"/>
      <c r="E988" s="651"/>
      <c r="F988" s="651"/>
      <c r="G988" s="651"/>
      <c r="H988" s="651"/>
      <c r="I988" s="651"/>
      <c r="J988" s="651"/>
      <c r="K988" s="651"/>
      <c r="L988" s="651"/>
      <c r="M988" s="651"/>
      <c r="N988" s="651"/>
      <c r="O988" s="8"/>
      <c r="P988" s="651"/>
      <c r="Q988" s="651"/>
      <c r="R988" s="651"/>
      <c r="S988" s="651"/>
      <c r="T988" s="651"/>
    </row>
    <row r="989" spans="1:20" ht="12" customHeight="1" x14ac:dyDescent="0.2">
      <c r="A989" s="651"/>
      <c r="B989" s="651"/>
      <c r="C989" s="651"/>
      <c r="D989" s="651"/>
      <c r="E989" s="651"/>
      <c r="F989" s="651"/>
      <c r="G989" s="651"/>
      <c r="H989" s="651"/>
      <c r="I989" s="651"/>
      <c r="J989" s="651"/>
      <c r="K989" s="651"/>
      <c r="L989" s="651"/>
      <c r="M989" s="651"/>
      <c r="N989" s="651"/>
      <c r="O989" s="8"/>
      <c r="P989" s="651"/>
      <c r="Q989" s="651"/>
      <c r="R989" s="651"/>
      <c r="S989" s="651"/>
      <c r="T989" s="651"/>
    </row>
    <row r="990" spans="1:20" ht="12" customHeight="1" x14ac:dyDescent="0.2">
      <c r="A990" s="651"/>
      <c r="B990" s="651"/>
      <c r="C990" s="651"/>
      <c r="D990" s="651"/>
      <c r="E990" s="651"/>
      <c r="F990" s="651"/>
      <c r="G990" s="651"/>
      <c r="H990" s="651"/>
      <c r="I990" s="651"/>
      <c r="J990" s="651"/>
      <c r="K990" s="651"/>
      <c r="L990" s="651"/>
      <c r="M990" s="651"/>
      <c r="N990" s="651"/>
      <c r="O990" s="8"/>
      <c r="P990" s="651"/>
      <c r="Q990" s="651"/>
      <c r="R990" s="651"/>
      <c r="S990" s="651"/>
      <c r="T990" s="651"/>
    </row>
    <row r="991" spans="1:20" ht="12" customHeight="1" x14ac:dyDescent="0.2">
      <c r="A991" s="651"/>
      <c r="B991" s="651"/>
      <c r="C991" s="651"/>
      <c r="D991" s="651"/>
      <c r="E991" s="651"/>
      <c r="F991" s="651"/>
      <c r="G991" s="651"/>
      <c r="H991" s="651"/>
      <c r="I991" s="651"/>
      <c r="J991" s="651"/>
      <c r="K991" s="651"/>
      <c r="L991" s="651"/>
      <c r="M991" s="651"/>
      <c r="N991" s="651"/>
      <c r="O991" s="8"/>
      <c r="P991" s="651"/>
      <c r="Q991" s="651"/>
      <c r="R991" s="651"/>
      <c r="S991" s="651"/>
      <c r="T991" s="651"/>
    </row>
    <row r="992" spans="1:20" ht="12" customHeight="1" x14ac:dyDescent="0.2">
      <c r="A992" s="651"/>
      <c r="B992" s="651"/>
      <c r="C992" s="651"/>
      <c r="D992" s="651"/>
      <c r="E992" s="651"/>
      <c r="F992" s="651"/>
      <c r="G992" s="651"/>
      <c r="H992" s="651"/>
      <c r="I992" s="651"/>
      <c r="J992" s="651"/>
      <c r="K992" s="651"/>
      <c r="L992" s="651"/>
      <c r="M992" s="651"/>
      <c r="N992" s="651"/>
      <c r="O992" s="8"/>
      <c r="P992" s="651"/>
      <c r="Q992" s="651"/>
      <c r="R992" s="651"/>
      <c r="S992" s="651"/>
      <c r="T992" s="651"/>
    </row>
    <row r="993" spans="1:20" ht="12" customHeight="1" x14ac:dyDescent="0.2">
      <c r="A993" s="651"/>
      <c r="B993" s="651"/>
      <c r="C993" s="651"/>
      <c r="D993" s="651"/>
      <c r="E993" s="651"/>
      <c r="F993" s="651"/>
      <c r="G993" s="651"/>
      <c r="H993" s="651"/>
      <c r="I993" s="651"/>
      <c r="J993" s="651"/>
      <c r="K993" s="651"/>
      <c r="L993" s="651"/>
      <c r="M993" s="651"/>
      <c r="N993" s="651"/>
      <c r="O993" s="8"/>
      <c r="P993" s="651"/>
      <c r="Q993" s="651"/>
      <c r="R993" s="651"/>
      <c r="S993" s="651"/>
      <c r="T993" s="651"/>
    </row>
    <row r="994" spans="1:20" ht="12" customHeight="1" x14ac:dyDescent="0.2">
      <c r="A994" s="651"/>
      <c r="B994" s="651"/>
      <c r="C994" s="651"/>
      <c r="D994" s="651"/>
      <c r="E994" s="651"/>
      <c r="F994" s="651"/>
      <c r="G994" s="651"/>
      <c r="H994" s="651"/>
      <c r="I994" s="651"/>
      <c r="J994" s="651"/>
      <c r="K994" s="651"/>
      <c r="L994" s="651"/>
      <c r="M994" s="651"/>
      <c r="N994" s="651"/>
      <c r="O994" s="8"/>
      <c r="P994" s="651"/>
      <c r="Q994" s="651"/>
      <c r="R994" s="651"/>
      <c r="S994" s="651"/>
      <c r="T994" s="651"/>
    </row>
    <row r="995" spans="1:20" ht="12" customHeight="1" x14ac:dyDescent="0.2">
      <c r="A995" s="651"/>
      <c r="B995" s="651"/>
      <c r="C995" s="651"/>
      <c r="D995" s="651"/>
      <c r="E995" s="651"/>
      <c r="F995" s="651"/>
      <c r="G995" s="651"/>
      <c r="H995" s="651"/>
      <c r="I995" s="651"/>
      <c r="J995" s="651"/>
      <c r="K995" s="651"/>
      <c r="L995" s="651"/>
      <c r="M995" s="651"/>
      <c r="N995" s="651"/>
      <c r="O995" s="8"/>
      <c r="P995" s="651"/>
      <c r="Q995" s="651"/>
      <c r="R995" s="651"/>
      <c r="S995" s="651"/>
      <c r="T995" s="651"/>
    </row>
    <row r="996" spans="1:20" ht="12" customHeight="1" x14ac:dyDescent="0.2">
      <c r="A996" s="651"/>
      <c r="B996" s="651"/>
      <c r="C996" s="651"/>
      <c r="D996" s="651"/>
      <c r="E996" s="651"/>
      <c r="F996" s="651"/>
      <c r="G996" s="651"/>
      <c r="H996" s="651"/>
      <c r="I996" s="651"/>
      <c r="J996" s="651"/>
      <c r="K996" s="651"/>
      <c r="L996" s="651"/>
      <c r="M996" s="651"/>
      <c r="N996" s="651"/>
      <c r="O996" s="8"/>
      <c r="P996" s="651"/>
      <c r="Q996" s="651"/>
      <c r="R996" s="651"/>
      <c r="S996" s="651"/>
      <c r="T996" s="651"/>
    </row>
    <row r="997" spans="1:20" ht="12" customHeight="1" x14ac:dyDescent="0.2">
      <c r="A997" s="651"/>
      <c r="B997" s="651"/>
      <c r="C997" s="651"/>
      <c r="D997" s="651"/>
      <c r="E997" s="651"/>
      <c r="F997" s="651"/>
      <c r="G997" s="651"/>
      <c r="H997" s="651"/>
      <c r="I997" s="651"/>
      <c r="J997" s="651"/>
      <c r="K997" s="651"/>
      <c r="L997" s="651"/>
      <c r="M997" s="651"/>
      <c r="N997" s="651"/>
      <c r="O997" s="8"/>
      <c r="P997" s="651"/>
      <c r="Q997" s="651"/>
      <c r="R997" s="651"/>
      <c r="S997" s="651"/>
      <c r="T997" s="651"/>
    </row>
    <row r="998" spans="1:20" ht="12" customHeight="1" x14ac:dyDescent="0.2">
      <c r="A998" s="651"/>
      <c r="B998" s="651"/>
      <c r="C998" s="651"/>
      <c r="D998" s="651"/>
      <c r="E998" s="651"/>
      <c r="F998" s="651"/>
      <c r="G998" s="651"/>
      <c r="H998" s="651"/>
      <c r="I998" s="651"/>
      <c r="J998" s="651"/>
      <c r="K998" s="651"/>
      <c r="L998" s="651"/>
      <c r="M998" s="651"/>
      <c r="N998" s="651"/>
      <c r="O998" s="8"/>
      <c r="P998" s="651"/>
      <c r="Q998" s="651"/>
      <c r="R998" s="651"/>
      <c r="S998" s="651"/>
      <c r="T998" s="651"/>
    </row>
    <row r="999" spans="1:20" ht="12" customHeight="1" x14ac:dyDescent="0.2">
      <c r="A999" s="651"/>
      <c r="B999" s="651"/>
      <c r="C999" s="651"/>
      <c r="D999" s="651"/>
      <c r="E999" s="651"/>
      <c r="F999" s="651"/>
      <c r="G999" s="651"/>
      <c r="H999" s="651"/>
      <c r="I999" s="651"/>
      <c r="J999" s="651"/>
      <c r="K999" s="651"/>
      <c r="L999" s="651"/>
      <c r="M999" s="651"/>
      <c r="N999" s="651"/>
      <c r="O999" s="8"/>
      <c r="P999" s="651"/>
      <c r="Q999" s="651"/>
      <c r="R999" s="651"/>
      <c r="S999" s="651"/>
      <c r="T999" s="651"/>
    </row>
    <row r="1000" spans="1:20" ht="12" customHeight="1" x14ac:dyDescent="0.2">
      <c r="A1000" s="651"/>
      <c r="B1000" s="651"/>
      <c r="C1000" s="651"/>
      <c r="D1000" s="651"/>
      <c r="E1000" s="651"/>
      <c r="F1000" s="651"/>
      <c r="G1000" s="651"/>
      <c r="H1000" s="651"/>
      <c r="I1000" s="651"/>
      <c r="J1000" s="651"/>
      <c r="K1000" s="651"/>
      <c r="L1000" s="651"/>
      <c r="M1000" s="651"/>
      <c r="N1000" s="651"/>
      <c r="O1000" s="8"/>
      <c r="P1000" s="651"/>
      <c r="Q1000" s="651"/>
      <c r="R1000" s="651"/>
      <c r="S1000" s="651"/>
      <c r="T1000" s="651"/>
    </row>
  </sheetData>
  <mergeCells count="228">
    <mergeCell ref="M221:N221"/>
    <mergeCell ref="K221:L221"/>
    <mergeCell ref="E154:E166"/>
    <mergeCell ref="E130:E152"/>
    <mergeCell ref="M215:Q215"/>
    <mergeCell ref="M216:Q216"/>
    <mergeCell ref="K169:L169"/>
    <mergeCell ref="K129:L129"/>
    <mergeCell ref="M170:M182"/>
    <mergeCell ref="C27:D27"/>
    <mergeCell ref="K29:L29"/>
    <mergeCell ref="G29:H29"/>
    <mergeCell ref="C29:D29"/>
    <mergeCell ref="G32:H32"/>
    <mergeCell ref="G33:H33"/>
    <mergeCell ref="M33:N33"/>
    <mergeCell ref="E21:F21"/>
    <mergeCell ref="M29:N29"/>
    <mergeCell ref="M21:N21"/>
    <mergeCell ref="K23:L23"/>
    <mergeCell ref="K24:L24"/>
    <mergeCell ref="I25:J25"/>
    <mergeCell ref="I24:J24"/>
    <mergeCell ref="G25:H25"/>
    <mergeCell ref="G24:H24"/>
    <mergeCell ref="C24:D24"/>
    <mergeCell ref="C25:D25"/>
    <mergeCell ref="C23:D23"/>
    <mergeCell ref="E28:F28"/>
    <mergeCell ref="E22:F22"/>
    <mergeCell ref="I23:J23"/>
    <mergeCell ref="G23:H23"/>
    <mergeCell ref="K22:L22"/>
    <mergeCell ref="A36:B36"/>
    <mergeCell ref="K36:L36"/>
    <mergeCell ref="E30:F30"/>
    <mergeCell ref="C31:D31"/>
    <mergeCell ref="E29:F29"/>
    <mergeCell ref="C33:D33"/>
    <mergeCell ref="C36:D36"/>
    <mergeCell ref="E32:F32"/>
    <mergeCell ref="C32:D32"/>
    <mergeCell ref="G36:H36"/>
    <mergeCell ref="I31:J31"/>
    <mergeCell ref="E33:F33"/>
    <mergeCell ref="G31:H31"/>
    <mergeCell ref="I32:J32"/>
    <mergeCell ref="I36:J36"/>
    <mergeCell ref="K32:L32"/>
    <mergeCell ref="E31:F31"/>
    <mergeCell ref="C30:D30"/>
    <mergeCell ref="A48:B48"/>
    <mergeCell ref="C48:D48"/>
    <mergeCell ref="E41:F41"/>
    <mergeCell ref="G41:H41"/>
    <mergeCell ref="E39:F39"/>
    <mergeCell ref="C39:D39"/>
    <mergeCell ref="E40:F40"/>
    <mergeCell ref="E43:F43"/>
    <mergeCell ref="E42:F42"/>
    <mergeCell ref="G43:H43"/>
    <mergeCell ref="G42:H42"/>
    <mergeCell ref="G39:H39"/>
    <mergeCell ref="G48:H48"/>
    <mergeCell ref="G44:H44"/>
    <mergeCell ref="E48:F48"/>
    <mergeCell ref="C4:D4"/>
    <mergeCell ref="B2:F2"/>
    <mergeCell ref="E4:F4"/>
    <mergeCell ref="C14:D14"/>
    <mergeCell ref="E14:F14"/>
    <mergeCell ref="K9:L9"/>
    <mergeCell ref="I9:J9"/>
    <mergeCell ref="G9:H9"/>
    <mergeCell ref="C21:D21"/>
    <mergeCell ref="G21:H21"/>
    <mergeCell ref="A14:B14"/>
    <mergeCell ref="A20:B20"/>
    <mergeCell ref="C20:D20"/>
    <mergeCell ref="A4:B4"/>
    <mergeCell ref="A9:B9"/>
    <mergeCell ref="I21:J21"/>
    <mergeCell ref="K21:L21"/>
    <mergeCell ref="A214:B214"/>
    <mergeCell ref="B221:B222"/>
    <mergeCell ref="K224:L224"/>
    <mergeCell ref="K223:L223"/>
    <mergeCell ref="I27:J27"/>
    <mergeCell ref="E27:F27"/>
    <mergeCell ref="G30:H30"/>
    <mergeCell ref="I30:J30"/>
    <mergeCell ref="I29:J29"/>
    <mergeCell ref="I28:J28"/>
    <mergeCell ref="I33:J33"/>
    <mergeCell ref="K39:L39"/>
    <mergeCell ref="K38:L38"/>
    <mergeCell ref="K63:L63"/>
    <mergeCell ref="K57:L57"/>
    <mergeCell ref="K33:L33"/>
    <mergeCell ref="I38:J38"/>
    <mergeCell ref="I63:J63"/>
    <mergeCell ref="I41:J41"/>
    <mergeCell ref="C45:D45"/>
    <mergeCell ref="C40:D40"/>
    <mergeCell ref="C41:D41"/>
    <mergeCell ref="C42:D42"/>
    <mergeCell ref="C43:D43"/>
    <mergeCell ref="P128:Q128"/>
    <mergeCell ref="P107:T107"/>
    <mergeCell ref="E124:F124"/>
    <mergeCell ref="K124:L124"/>
    <mergeCell ref="K108:L108"/>
    <mergeCell ref="A169:B169"/>
    <mergeCell ref="A184:B184"/>
    <mergeCell ref="A57:B57"/>
    <mergeCell ref="A72:B72"/>
    <mergeCell ref="A63:B63"/>
    <mergeCell ref="A129:B129"/>
    <mergeCell ref="A124:B124"/>
    <mergeCell ref="C108:D108"/>
    <mergeCell ref="A108:B108"/>
    <mergeCell ref="G108:H108"/>
    <mergeCell ref="G72:H72"/>
    <mergeCell ref="E63:F63"/>
    <mergeCell ref="G63:H63"/>
    <mergeCell ref="M72:N72"/>
    <mergeCell ref="K72:L72"/>
    <mergeCell ref="E108:F108"/>
    <mergeCell ref="E57:F57"/>
    <mergeCell ref="I108:J108"/>
    <mergeCell ref="I72:J72"/>
    <mergeCell ref="C72:D72"/>
    <mergeCell ref="E72:F72"/>
    <mergeCell ref="G57:H57"/>
    <mergeCell ref="C44:D44"/>
    <mergeCell ref="G37:H37"/>
    <mergeCell ref="I37:J37"/>
    <mergeCell ref="C38:D38"/>
    <mergeCell ref="K48:L48"/>
    <mergeCell ref="I48:J48"/>
    <mergeCell ref="K40:L40"/>
    <mergeCell ref="K44:L44"/>
    <mergeCell ref="K43:L43"/>
    <mergeCell ref="K42:L42"/>
    <mergeCell ref="K41:L41"/>
    <mergeCell ref="I43:J43"/>
    <mergeCell ref="I44:J44"/>
    <mergeCell ref="I42:J42"/>
    <mergeCell ref="C37:D37"/>
    <mergeCell ref="I22:J22"/>
    <mergeCell ref="P47:Q47"/>
    <mergeCell ref="G40:H40"/>
    <mergeCell ref="E38:F38"/>
    <mergeCell ref="G38:H38"/>
    <mergeCell ref="E44:F44"/>
    <mergeCell ref="I39:J39"/>
    <mergeCell ref="M36:N36"/>
    <mergeCell ref="M32:N32"/>
    <mergeCell ref="M28:N28"/>
    <mergeCell ref="K28:L28"/>
    <mergeCell ref="M23:N23"/>
    <mergeCell ref="M22:N22"/>
    <mergeCell ref="M27:N27"/>
    <mergeCell ref="K27:L27"/>
    <mergeCell ref="G22:H22"/>
    <mergeCell ref="G28:H28"/>
    <mergeCell ref="G27:H27"/>
    <mergeCell ref="C22:D22"/>
    <mergeCell ref="M20:N20"/>
    <mergeCell ref="K20:L20"/>
    <mergeCell ref="I20:J20"/>
    <mergeCell ref="E20:F20"/>
    <mergeCell ref="G20:H20"/>
    <mergeCell ref="C28:D28"/>
    <mergeCell ref="E36:F36"/>
    <mergeCell ref="M24:N24"/>
    <mergeCell ref="M25:N25"/>
    <mergeCell ref="M26:N26"/>
    <mergeCell ref="K25:L25"/>
    <mergeCell ref="E24:F24"/>
    <mergeCell ref="E25:F25"/>
    <mergeCell ref="M30:N30"/>
    <mergeCell ref="K31:L31"/>
    <mergeCell ref="M31:N31"/>
    <mergeCell ref="K30:L30"/>
    <mergeCell ref="C26:D26"/>
    <mergeCell ref="I26:J26"/>
    <mergeCell ref="E26:F26"/>
    <mergeCell ref="K26:L26"/>
    <mergeCell ref="G26:H26"/>
    <mergeCell ref="E23:F23"/>
    <mergeCell ref="M108:N108"/>
    <mergeCell ref="I40:J40"/>
    <mergeCell ref="E37:F37"/>
    <mergeCell ref="C154:C166"/>
    <mergeCell ref="C169:D169"/>
    <mergeCell ref="C57:D57"/>
    <mergeCell ref="C63:D63"/>
    <mergeCell ref="C124:D124"/>
    <mergeCell ref="C130:C152"/>
    <mergeCell ref="C129:D129"/>
    <mergeCell ref="E169:F169"/>
    <mergeCell ref="I169:J169"/>
    <mergeCell ref="G169:H169"/>
    <mergeCell ref="G130:G152"/>
    <mergeCell ref="G154:G166"/>
    <mergeCell ref="I154:I166"/>
    <mergeCell ref="I129:J129"/>
    <mergeCell ref="G129:H129"/>
    <mergeCell ref="I124:J124"/>
    <mergeCell ref="G124:H124"/>
    <mergeCell ref="E129:F129"/>
    <mergeCell ref="I57:J57"/>
    <mergeCell ref="K37:L37"/>
    <mergeCell ref="M37:N37"/>
    <mergeCell ref="C221:D221"/>
    <mergeCell ref="C215:C218"/>
    <mergeCell ref="E221:F221"/>
    <mergeCell ref="I223:J223"/>
    <mergeCell ref="I224:J224"/>
    <mergeCell ref="G223:H223"/>
    <mergeCell ref="G224:H224"/>
    <mergeCell ref="G221:H221"/>
    <mergeCell ref="I221:J221"/>
    <mergeCell ref="E223:F223"/>
    <mergeCell ref="C223:D223"/>
    <mergeCell ref="E224:F224"/>
    <mergeCell ref="C224:D22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L1000"/>
  <sheetViews>
    <sheetView workbookViewId="0"/>
  </sheetViews>
  <sheetFormatPr baseColWidth="10" defaultColWidth="17.28515625" defaultRowHeight="15" customHeight="1" x14ac:dyDescent="0.2"/>
  <cols>
    <col min="1" max="1" width="10" customWidth="1"/>
    <col min="2" max="2" width="8.42578125" customWidth="1"/>
    <col min="3" max="4" width="4.140625" customWidth="1"/>
    <col min="5" max="5" width="10" customWidth="1"/>
    <col min="6" max="8" width="4.140625" customWidth="1"/>
    <col min="9" max="9" width="3.28515625" customWidth="1"/>
    <col min="10" max="10" width="3.85546875" customWidth="1"/>
    <col min="11" max="11" width="3.28515625" customWidth="1"/>
    <col min="12" max="12" width="3.85546875" customWidth="1"/>
    <col min="13" max="13" width="21.85546875" customWidth="1"/>
    <col min="14" max="14" width="10.28515625" customWidth="1"/>
    <col min="15" max="20" width="4.140625" customWidth="1"/>
    <col min="21" max="21" width="3.28515625" customWidth="1"/>
    <col min="22" max="22" width="3.85546875" customWidth="1"/>
    <col min="23" max="23" width="3.28515625" customWidth="1"/>
    <col min="24" max="24" width="3.85546875" customWidth="1"/>
    <col min="25" max="25" width="21.85546875" customWidth="1"/>
    <col min="26" max="26" width="8.28515625" customWidth="1"/>
    <col min="27" max="32" width="4.140625" customWidth="1"/>
    <col min="33" max="33" width="3.28515625" customWidth="1"/>
    <col min="34" max="34" width="3.85546875" customWidth="1"/>
    <col min="35" max="35" width="3.28515625" customWidth="1"/>
    <col min="36" max="36" width="3.85546875" customWidth="1"/>
    <col min="37" max="38" width="10" customWidth="1"/>
  </cols>
  <sheetData>
    <row r="1" spans="1:38" ht="12.75" customHeight="1" x14ac:dyDescent="0.2">
      <c r="B1" s="651"/>
      <c r="C1" s="651"/>
      <c r="D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651"/>
      <c r="X1" s="651"/>
      <c r="Y1" s="651"/>
      <c r="Z1" s="651"/>
      <c r="AA1" s="651"/>
      <c r="AB1" s="651"/>
      <c r="AC1" s="651"/>
      <c r="AD1" s="651"/>
      <c r="AE1" s="651"/>
      <c r="AF1" s="651"/>
      <c r="AG1" s="651"/>
      <c r="AH1" s="651"/>
      <c r="AI1" s="651"/>
      <c r="AJ1" s="651"/>
    </row>
    <row r="2" spans="1:38" ht="12" customHeight="1" x14ac:dyDescent="0.2">
      <c r="A2" s="1529" t="s">
        <v>727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530"/>
      <c r="M2" s="1529" t="s">
        <v>727</v>
      </c>
      <c r="N2" s="1429"/>
      <c r="O2" s="1429"/>
      <c r="P2" s="1429"/>
      <c r="Q2" s="1429"/>
      <c r="R2" s="1429"/>
      <c r="S2" s="1429"/>
      <c r="T2" s="1429"/>
      <c r="U2" s="1429"/>
      <c r="V2" s="1429"/>
      <c r="W2" s="1429"/>
      <c r="X2" s="1530"/>
      <c r="Y2" s="1529" t="s">
        <v>727</v>
      </c>
      <c r="Z2" s="1429"/>
      <c r="AA2" s="1429"/>
      <c r="AB2" s="1429"/>
      <c r="AC2" s="1429"/>
      <c r="AD2" s="1429"/>
      <c r="AE2" s="1429"/>
      <c r="AF2" s="1429"/>
      <c r="AG2" s="1429"/>
      <c r="AH2" s="1429"/>
      <c r="AI2" s="1429"/>
      <c r="AJ2" s="1530"/>
      <c r="AK2" s="651"/>
    </row>
    <row r="3" spans="1:38" ht="12" customHeight="1" x14ac:dyDescent="0.2">
      <c r="A3" s="1710"/>
      <c r="B3" s="1686"/>
      <c r="C3" s="1686"/>
      <c r="D3" s="1686"/>
      <c r="E3" s="1686"/>
      <c r="F3" s="1686"/>
      <c r="G3" s="1686"/>
      <c r="H3" s="1686"/>
      <c r="I3" s="1686"/>
      <c r="J3" s="1686"/>
      <c r="K3" s="1686"/>
      <c r="L3" s="1711"/>
      <c r="M3" s="1710"/>
      <c r="N3" s="1686"/>
      <c r="O3" s="1686"/>
      <c r="P3" s="1686"/>
      <c r="Q3" s="1686"/>
      <c r="R3" s="1686"/>
      <c r="S3" s="1686"/>
      <c r="T3" s="1686"/>
      <c r="U3" s="1686"/>
      <c r="V3" s="1686"/>
      <c r="W3" s="1686"/>
      <c r="X3" s="1711"/>
      <c r="Y3" s="1710"/>
      <c r="Z3" s="1686"/>
      <c r="AA3" s="1686"/>
      <c r="AB3" s="1686"/>
      <c r="AC3" s="1686"/>
      <c r="AD3" s="1686"/>
      <c r="AE3" s="1686"/>
      <c r="AF3" s="1686"/>
      <c r="AG3" s="1686"/>
      <c r="AH3" s="1686"/>
      <c r="AI3" s="1686"/>
      <c r="AJ3" s="1711"/>
      <c r="AK3" s="651"/>
    </row>
    <row r="4" spans="1:38" ht="12" customHeight="1" x14ac:dyDescent="0.2">
      <c r="A4" s="1728" t="s">
        <v>817</v>
      </c>
      <c r="B4" s="1462"/>
      <c r="C4" s="1462"/>
      <c r="D4" s="1462"/>
      <c r="E4" s="1462"/>
      <c r="F4" s="1462"/>
      <c r="G4" s="1462"/>
      <c r="H4" s="1462"/>
      <c r="I4" s="1462"/>
      <c r="J4" s="1462"/>
      <c r="K4" s="1462"/>
      <c r="L4" s="1717"/>
      <c r="M4" s="1728" t="s">
        <v>818</v>
      </c>
      <c r="N4" s="1462"/>
      <c r="O4" s="1462"/>
      <c r="P4" s="1462"/>
      <c r="Q4" s="1462"/>
      <c r="R4" s="1462"/>
      <c r="S4" s="1462"/>
      <c r="T4" s="1462"/>
      <c r="U4" s="1462"/>
      <c r="V4" s="1462"/>
      <c r="W4" s="1462"/>
      <c r="X4" s="1717"/>
      <c r="Y4" s="1728" t="s">
        <v>819</v>
      </c>
      <c r="Z4" s="1462"/>
      <c r="AA4" s="1462"/>
      <c r="AB4" s="1462"/>
      <c r="AC4" s="1462"/>
      <c r="AD4" s="1462"/>
      <c r="AE4" s="1462"/>
      <c r="AF4" s="1462"/>
      <c r="AG4" s="1462"/>
      <c r="AH4" s="1462"/>
      <c r="AI4" s="1462"/>
      <c r="AJ4" s="1717"/>
      <c r="AK4" s="11"/>
      <c r="AL4" s="11"/>
    </row>
    <row r="5" spans="1:38" ht="12" customHeight="1" x14ac:dyDescent="0.2">
      <c r="A5" s="280" t="s">
        <v>3</v>
      </c>
      <c r="B5" s="281" t="s">
        <v>4</v>
      </c>
      <c r="C5" s="1707" t="s">
        <v>5</v>
      </c>
      <c r="D5" s="1413"/>
      <c r="E5" s="1707" t="s">
        <v>6</v>
      </c>
      <c r="F5" s="1413"/>
      <c r="G5" s="1707" t="s">
        <v>7</v>
      </c>
      <c r="H5" s="1413"/>
      <c r="I5" s="1707" t="s">
        <v>8</v>
      </c>
      <c r="J5" s="1413"/>
      <c r="K5" s="1707" t="s">
        <v>9</v>
      </c>
      <c r="L5" s="1717"/>
      <c r="M5" s="280" t="s">
        <v>3</v>
      </c>
      <c r="N5" s="281" t="s">
        <v>4</v>
      </c>
      <c r="O5" s="1707" t="s">
        <v>5</v>
      </c>
      <c r="P5" s="1413"/>
      <c r="Q5" s="1707" t="s">
        <v>6</v>
      </c>
      <c r="R5" s="1413"/>
      <c r="S5" s="1707" t="s">
        <v>7</v>
      </c>
      <c r="T5" s="1413"/>
      <c r="U5" s="1707" t="s">
        <v>8</v>
      </c>
      <c r="V5" s="1413"/>
      <c r="W5" s="1707" t="s">
        <v>9</v>
      </c>
      <c r="X5" s="1717"/>
      <c r="Y5" s="280" t="s">
        <v>3</v>
      </c>
      <c r="Z5" s="281" t="s">
        <v>4</v>
      </c>
      <c r="AA5" s="1707" t="s">
        <v>5</v>
      </c>
      <c r="AB5" s="1413"/>
      <c r="AC5" s="1707" t="s">
        <v>6</v>
      </c>
      <c r="AD5" s="1413"/>
      <c r="AE5" s="1707" t="s">
        <v>7</v>
      </c>
      <c r="AF5" s="1413"/>
      <c r="AG5" s="1707" t="s">
        <v>8</v>
      </c>
      <c r="AH5" s="1413"/>
      <c r="AI5" s="1707" t="s">
        <v>9</v>
      </c>
      <c r="AJ5" s="1717"/>
      <c r="AK5" s="598"/>
    </row>
    <row r="6" spans="1:38" ht="12" customHeight="1" x14ac:dyDescent="0.2">
      <c r="A6" s="1687" t="s">
        <v>820</v>
      </c>
      <c r="B6" s="34" t="s">
        <v>690</v>
      </c>
      <c r="C6" s="1676">
        <v>15</v>
      </c>
      <c r="D6" s="1413"/>
      <c r="E6" s="1676">
        <v>15</v>
      </c>
      <c r="F6" s="1413"/>
      <c r="G6" s="1676">
        <v>190</v>
      </c>
      <c r="H6" s="1413"/>
      <c r="I6" s="1676">
        <v>600</v>
      </c>
      <c r="J6" s="1413"/>
      <c r="K6" s="1676">
        <v>35</v>
      </c>
      <c r="L6" s="1717"/>
      <c r="M6" s="1687" t="s">
        <v>820</v>
      </c>
      <c r="N6" s="34" t="s">
        <v>690</v>
      </c>
      <c r="O6" s="1676">
        <v>15</v>
      </c>
      <c r="P6" s="1413"/>
      <c r="Q6" s="1676">
        <v>15</v>
      </c>
      <c r="R6" s="1413"/>
      <c r="S6" s="1676">
        <v>190</v>
      </c>
      <c r="T6" s="1413"/>
      <c r="U6" s="1676">
        <v>600</v>
      </c>
      <c r="V6" s="1413"/>
      <c r="W6" s="1676">
        <v>35</v>
      </c>
      <c r="X6" s="1717"/>
      <c r="Y6" s="1687" t="s">
        <v>820</v>
      </c>
      <c r="Z6" s="34" t="s">
        <v>690</v>
      </c>
      <c r="AA6" s="1676">
        <v>15</v>
      </c>
      <c r="AB6" s="1413"/>
      <c r="AC6" s="1676">
        <v>15</v>
      </c>
      <c r="AD6" s="1413"/>
      <c r="AE6" s="1676">
        <v>190</v>
      </c>
      <c r="AF6" s="1413"/>
      <c r="AG6" s="1676">
        <v>600</v>
      </c>
      <c r="AH6" s="1413"/>
      <c r="AI6" s="1676">
        <v>35</v>
      </c>
      <c r="AJ6" s="1717"/>
      <c r="AK6" s="598"/>
    </row>
    <row r="7" spans="1:38" ht="12" customHeight="1" x14ac:dyDescent="0.2">
      <c r="A7" s="1657"/>
      <c r="B7" s="34" t="s">
        <v>691</v>
      </c>
      <c r="C7" s="1676">
        <v>170</v>
      </c>
      <c r="D7" s="1413"/>
      <c r="E7" s="1676">
        <v>150</v>
      </c>
      <c r="F7" s="1413"/>
      <c r="G7" s="1676">
        <v>130</v>
      </c>
      <c r="H7" s="1413"/>
      <c r="I7" s="1676">
        <v>20</v>
      </c>
      <c r="J7" s="1413"/>
      <c r="K7" s="1676" t="s">
        <v>821</v>
      </c>
      <c r="L7" s="1717"/>
      <c r="M7" s="1657"/>
      <c r="N7" s="34" t="s">
        <v>691</v>
      </c>
      <c r="O7" s="1676">
        <v>170</v>
      </c>
      <c r="P7" s="1413"/>
      <c r="Q7" s="1676">
        <v>150</v>
      </c>
      <c r="R7" s="1413"/>
      <c r="S7" s="1676">
        <v>130</v>
      </c>
      <c r="T7" s="1413"/>
      <c r="U7" s="1676">
        <v>20</v>
      </c>
      <c r="V7" s="1413"/>
      <c r="W7" s="1676">
        <v>8</v>
      </c>
      <c r="X7" s="1717"/>
      <c r="Y7" s="1657"/>
      <c r="Z7" s="34" t="s">
        <v>691</v>
      </c>
      <c r="AA7" s="1676">
        <v>170</v>
      </c>
      <c r="AB7" s="1413"/>
      <c r="AC7" s="1676">
        <v>160</v>
      </c>
      <c r="AD7" s="1413"/>
      <c r="AE7" s="1676">
        <v>140</v>
      </c>
      <c r="AF7" s="1413"/>
      <c r="AG7" s="1676">
        <v>20</v>
      </c>
      <c r="AH7" s="1413"/>
      <c r="AI7" s="1676">
        <v>8</v>
      </c>
      <c r="AJ7" s="1717"/>
      <c r="AK7" s="598"/>
    </row>
    <row r="8" spans="1:38" ht="12" customHeight="1" x14ac:dyDescent="0.2">
      <c r="A8" s="1657"/>
      <c r="B8" s="34" t="s">
        <v>21</v>
      </c>
      <c r="C8" s="1676">
        <v>45</v>
      </c>
      <c r="D8" s="1413"/>
      <c r="E8" s="1676">
        <v>20</v>
      </c>
      <c r="F8" s="1413"/>
      <c r="G8" s="1676">
        <v>210</v>
      </c>
      <c r="H8" s="1413"/>
      <c r="I8" s="1676">
        <v>588</v>
      </c>
      <c r="J8" s="1413"/>
      <c r="K8" s="1766" t="s">
        <v>822</v>
      </c>
      <c r="L8" s="1717"/>
      <c r="M8" s="1657"/>
      <c r="N8" s="34" t="s">
        <v>21</v>
      </c>
      <c r="O8" s="1676">
        <v>238</v>
      </c>
      <c r="P8" s="1413"/>
      <c r="Q8" s="1676">
        <v>174</v>
      </c>
      <c r="R8" s="1413"/>
      <c r="S8" s="1676">
        <v>388</v>
      </c>
      <c r="T8" s="1413"/>
      <c r="U8" s="1676">
        <v>746</v>
      </c>
      <c r="V8" s="1413"/>
      <c r="W8" s="1676" t="s">
        <v>823</v>
      </c>
      <c r="X8" s="1717"/>
      <c r="Y8" s="1657"/>
      <c r="Z8" s="34" t="s">
        <v>21</v>
      </c>
      <c r="AA8" s="1676">
        <v>221</v>
      </c>
      <c r="AB8" s="1413"/>
      <c r="AC8" s="1676">
        <v>184</v>
      </c>
      <c r="AD8" s="1413"/>
      <c r="AE8" s="1676">
        <v>396</v>
      </c>
      <c r="AF8" s="1413"/>
      <c r="AG8" s="1676">
        <v>601</v>
      </c>
      <c r="AH8" s="1413"/>
      <c r="AI8" s="1676" t="s">
        <v>824</v>
      </c>
      <c r="AJ8" s="1717"/>
      <c r="AK8" s="598"/>
    </row>
    <row r="9" spans="1:38" ht="12" customHeight="1" x14ac:dyDescent="0.2">
      <c r="A9" s="1657"/>
      <c r="B9" s="34" t="s">
        <v>825</v>
      </c>
      <c r="C9" s="1676">
        <v>286</v>
      </c>
      <c r="D9" s="1413"/>
      <c r="E9" s="1676">
        <v>233</v>
      </c>
      <c r="F9" s="1413"/>
      <c r="G9" s="1676">
        <v>221</v>
      </c>
      <c r="H9" s="1413"/>
      <c r="I9" s="1676"/>
      <c r="J9" s="1413"/>
      <c r="K9" s="1676"/>
      <c r="L9" s="1717"/>
      <c r="M9" s="1657"/>
      <c r="N9" s="34" t="s">
        <v>825</v>
      </c>
      <c r="O9" s="1676">
        <v>270</v>
      </c>
      <c r="P9" s="1413"/>
      <c r="Q9" s="1676">
        <v>230</v>
      </c>
      <c r="R9" s="1413"/>
      <c r="S9" s="1676">
        <v>205</v>
      </c>
      <c r="T9" s="1413"/>
      <c r="U9" s="1676"/>
      <c r="V9" s="1413"/>
      <c r="W9" s="1676"/>
      <c r="X9" s="1717"/>
      <c r="Y9" s="1657"/>
      <c r="Z9" s="34" t="s">
        <v>825</v>
      </c>
      <c r="AA9" s="1676">
        <v>309</v>
      </c>
      <c r="AB9" s="1413"/>
      <c r="AC9" s="1676">
        <v>253</v>
      </c>
      <c r="AD9" s="1413"/>
      <c r="AE9" s="1676">
        <v>207</v>
      </c>
      <c r="AF9" s="1413"/>
      <c r="AG9" s="1676">
        <v>165</v>
      </c>
      <c r="AH9" s="1413"/>
      <c r="AI9" s="1676"/>
      <c r="AJ9" s="1717"/>
      <c r="AK9" s="598"/>
    </row>
    <row r="10" spans="1:38" ht="12" customHeight="1" x14ac:dyDescent="0.2">
      <c r="A10" s="1657"/>
      <c r="B10" s="34" t="s">
        <v>478</v>
      </c>
      <c r="C10" s="1676">
        <v>570</v>
      </c>
      <c r="D10" s="1413"/>
      <c r="E10" s="1676">
        <v>490</v>
      </c>
      <c r="F10" s="1413"/>
      <c r="G10" s="1676">
        <v>392</v>
      </c>
      <c r="H10" s="1413"/>
      <c r="I10" s="1676"/>
      <c r="J10" s="1413"/>
      <c r="K10" s="1676"/>
      <c r="L10" s="1717"/>
      <c r="M10" s="1657"/>
      <c r="N10" s="34" t="s">
        <v>478</v>
      </c>
      <c r="O10" s="1676">
        <v>757</v>
      </c>
      <c r="P10" s="1413"/>
      <c r="Q10" s="1676">
        <v>580</v>
      </c>
      <c r="R10" s="1413"/>
      <c r="S10" s="1676">
        <v>498</v>
      </c>
      <c r="T10" s="1413"/>
      <c r="U10" s="1676"/>
      <c r="V10" s="1413"/>
      <c r="W10" s="1676"/>
      <c r="X10" s="1717"/>
      <c r="Y10" s="1657"/>
      <c r="Z10" s="34" t="s">
        <v>478</v>
      </c>
      <c r="AA10" s="1676">
        <v>846</v>
      </c>
      <c r="AB10" s="1413"/>
      <c r="AC10" s="1676">
        <v>707</v>
      </c>
      <c r="AD10" s="1413"/>
      <c r="AE10" s="1676">
        <v>606</v>
      </c>
      <c r="AF10" s="1413"/>
      <c r="AG10" s="1676"/>
      <c r="AH10" s="1413"/>
      <c r="AI10" s="1676"/>
      <c r="AJ10" s="1717"/>
      <c r="AK10" s="598"/>
    </row>
    <row r="11" spans="1:38" ht="12" customHeight="1" x14ac:dyDescent="0.2">
      <c r="A11" s="1658"/>
      <c r="B11" s="283" t="s">
        <v>15</v>
      </c>
      <c r="C11" s="1716">
        <f>SUM(C6:C10)</f>
        <v>1086</v>
      </c>
      <c r="D11" s="1413"/>
      <c r="E11" s="1716">
        <f>SUM(E6:E10)</f>
        <v>908</v>
      </c>
      <c r="F11" s="1413"/>
      <c r="G11" s="1716">
        <f>SUM(G6:G10)</f>
        <v>1143</v>
      </c>
      <c r="H11" s="1413"/>
      <c r="I11" s="1716">
        <f>SUM(I6:I10)</f>
        <v>1208</v>
      </c>
      <c r="J11" s="1413"/>
      <c r="K11" s="1716" t="s">
        <v>826</v>
      </c>
      <c r="L11" s="1717"/>
      <c r="M11" s="1658"/>
      <c r="N11" s="283" t="s">
        <v>15</v>
      </c>
      <c r="O11" s="1716">
        <f>SUM(O6:O10)</f>
        <v>1450</v>
      </c>
      <c r="P11" s="1413"/>
      <c r="Q11" s="1716">
        <f>SUM(Q6:Q10)</f>
        <v>1149</v>
      </c>
      <c r="R11" s="1413"/>
      <c r="S11" s="1716">
        <f>SUM(S6:S10)</f>
        <v>1411</v>
      </c>
      <c r="T11" s="1413"/>
      <c r="U11" s="1716">
        <f>SUM(U6:U10)</f>
        <v>1366</v>
      </c>
      <c r="V11" s="1413"/>
      <c r="W11" s="1716" t="s">
        <v>827</v>
      </c>
      <c r="X11" s="1717"/>
      <c r="Y11" s="1658"/>
      <c r="Z11" s="283" t="s">
        <v>15</v>
      </c>
      <c r="AA11" s="1716">
        <f>SUM(AA6:AA10)</f>
        <v>1561</v>
      </c>
      <c r="AB11" s="1413"/>
      <c r="AC11" s="1716">
        <f>SUM(AC6:AC10)</f>
        <v>1319</v>
      </c>
      <c r="AD11" s="1413"/>
      <c r="AE11" s="1716">
        <f>SUM(AE6:AE10)</f>
        <v>1539</v>
      </c>
      <c r="AF11" s="1413"/>
      <c r="AG11" s="1716">
        <f>SUM(AG6:AG10)</f>
        <v>1386</v>
      </c>
      <c r="AH11" s="1413"/>
      <c r="AI11" s="1716" t="s">
        <v>828</v>
      </c>
      <c r="AJ11" s="1717"/>
      <c r="AK11" s="598"/>
    </row>
    <row r="12" spans="1:38" ht="12" customHeight="1" x14ac:dyDescent="0.2">
      <c r="A12" s="1687" t="s">
        <v>829</v>
      </c>
      <c r="B12" s="762" t="s">
        <v>830</v>
      </c>
      <c r="C12" s="1745">
        <v>890</v>
      </c>
      <c r="D12" s="1468"/>
      <c r="E12" s="1745">
        <v>646</v>
      </c>
      <c r="F12" s="1468"/>
      <c r="G12" s="1745">
        <v>610</v>
      </c>
      <c r="H12" s="1468"/>
      <c r="I12" s="1745">
        <v>155</v>
      </c>
      <c r="J12" s="1468"/>
      <c r="K12" s="1745">
        <v>86</v>
      </c>
      <c r="L12" s="1725"/>
      <c r="M12" s="1687" t="s">
        <v>831</v>
      </c>
      <c r="N12" s="762" t="s">
        <v>830</v>
      </c>
      <c r="O12" s="1745">
        <v>951</v>
      </c>
      <c r="P12" s="1468"/>
      <c r="Q12" s="1745">
        <v>667</v>
      </c>
      <c r="R12" s="1468"/>
      <c r="S12" s="1745">
        <v>723</v>
      </c>
      <c r="T12" s="1468"/>
      <c r="U12" s="1745">
        <v>166</v>
      </c>
      <c r="V12" s="1468"/>
      <c r="W12" s="1745">
        <v>90</v>
      </c>
      <c r="X12" s="1725"/>
      <c r="Y12" s="1687" t="s">
        <v>832</v>
      </c>
      <c r="Z12" s="762" t="s">
        <v>830</v>
      </c>
      <c r="AA12" s="1745">
        <v>1041</v>
      </c>
      <c r="AB12" s="1468"/>
      <c r="AC12" s="1745">
        <v>701</v>
      </c>
      <c r="AD12" s="1468"/>
      <c r="AE12" s="1745">
        <v>778</v>
      </c>
      <c r="AF12" s="1468"/>
      <c r="AG12" s="1745">
        <v>186</v>
      </c>
      <c r="AH12" s="1468"/>
      <c r="AI12" s="1745">
        <v>88</v>
      </c>
      <c r="AJ12" s="1725"/>
      <c r="AK12" s="284"/>
    </row>
    <row r="13" spans="1:38" ht="12" customHeight="1" x14ac:dyDescent="0.2">
      <c r="A13" s="1657"/>
      <c r="B13" s="106" t="s">
        <v>833</v>
      </c>
      <c r="C13" s="106"/>
      <c r="D13" s="106"/>
      <c r="E13" s="106"/>
      <c r="F13" s="907"/>
      <c r="G13" s="907"/>
      <c r="H13" s="106"/>
      <c r="I13" s="106"/>
      <c r="J13" s="106"/>
      <c r="K13" s="106"/>
      <c r="L13" s="285"/>
      <c r="M13" s="1657"/>
      <c r="N13" s="106" t="s">
        <v>833</v>
      </c>
      <c r="O13" s="106"/>
      <c r="P13" s="106"/>
      <c r="Q13" s="106"/>
      <c r="R13" s="907"/>
      <c r="S13" s="907"/>
      <c r="T13" s="106"/>
      <c r="U13" s="106"/>
      <c r="V13" s="106"/>
      <c r="W13" s="106"/>
      <c r="X13" s="285"/>
      <c r="Y13" s="1657"/>
      <c r="Z13" s="106" t="s">
        <v>833</v>
      </c>
      <c r="AA13" s="1718" t="s">
        <v>834</v>
      </c>
      <c r="AB13" s="1686"/>
      <c r="AC13" s="1686"/>
      <c r="AD13" s="1686"/>
      <c r="AE13" s="1686"/>
      <c r="AF13" s="1686"/>
      <c r="AG13" s="1686"/>
      <c r="AH13" s="1686"/>
      <c r="AI13" s="1686"/>
      <c r="AJ13" s="1711"/>
      <c r="AK13" s="105"/>
    </row>
    <row r="14" spans="1:38" ht="12" customHeight="1" x14ac:dyDescent="0.2">
      <c r="A14" s="1657"/>
      <c r="B14" s="762" t="s">
        <v>835</v>
      </c>
      <c r="C14" s="1745"/>
      <c r="D14" s="1468"/>
      <c r="E14" s="1745">
        <v>582</v>
      </c>
      <c r="F14" s="1468"/>
      <c r="G14" s="1745"/>
      <c r="H14" s="1468"/>
      <c r="I14" s="1745"/>
      <c r="J14" s="1468"/>
      <c r="K14" s="1745" t="s">
        <v>836</v>
      </c>
      <c r="L14" s="1725"/>
      <c r="M14" s="1657"/>
      <c r="N14" s="762" t="s">
        <v>835</v>
      </c>
      <c r="O14" s="1745"/>
      <c r="P14" s="1468"/>
      <c r="Q14" s="1745">
        <v>597</v>
      </c>
      <c r="R14" s="1468"/>
      <c r="S14" s="1745"/>
      <c r="T14" s="1468"/>
      <c r="U14" s="1745"/>
      <c r="V14" s="1468"/>
      <c r="W14" s="1745">
        <v>80</v>
      </c>
      <c r="X14" s="1725"/>
      <c r="Y14" s="1657"/>
      <c r="Z14" s="762" t="s">
        <v>835</v>
      </c>
      <c r="AA14" s="1745"/>
      <c r="AB14" s="1468"/>
      <c r="AC14" s="1745">
        <v>596</v>
      </c>
      <c r="AD14" s="1468"/>
      <c r="AE14" s="1745"/>
      <c r="AF14" s="1468"/>
      <c r="AG14" s="1745"/>
      <c r="AH14" s="1468"/>
      <c r="AI14" s="1745">
        <v>99</v>
      </c>
      <c r="AJ14" s="1725"/>
      <c r="AK14" s="284"/>
    </row>
    <row r="15" spans="1:38" ht="12" customHeight="1" x14ac:dyDescent="0.2">
      <c r="A15" s="1658"/>
      <c r="B15" s="106" t="s">
        <v>837</v>
      </c>
      <c r="C15" s="106"/>
      <c r="D15" s="106"/>
      <c r="E15" s="106"/>
      <c r="F15" s="106"/>
      <c r="G15" s="106"/>
      <c r="H15" s="106"/>
      <c r="I15" s="106"/>
      <c r="J15" s="106"/>
      <c r="K15" s="1759"/>
      <c r="L15" s="1708"/>
      <c r="M15" s="1658"/>
      <c r="N15" s="106" t="s">
        <v>837</v>
      </c>
      <c r="O15" s="106"/>
      <c r="P15" s="106"/>
      <c r="Q15" s="106"/>
      <c r="R15" s="106"/>
      <c r="S15" s="106"/>
      <c r="T15" s="106"/>
      <c r="U15" s="106"/>
      <c r="V15" s="106"/>
      <c r="W15" s="1692" t="s">
        <v>838</v>
      </c>
      <c r="X15" s="1708"/>
      <c r="Y15" s="1658"/>
      <c r="Z15" s="106" t="s">
        <v>837</v>
      </c>
      <c r="AA15" s="106"/>
      <c r="AB15" s="106"/>
      <c r="AC15" s="106"/>
      <c r="AD15" s="106"/>
      <c r="AE15" s="106"/>
      <c r="AF15" s="106"/>
      <c r="AG15" s="106"/>
      <c r="AH15" s="106"/>
      <c r="AI15" s="1692" t="s">
        <v>838</v>
      </c>
      <c r="AJ15" s="1708"/>
      <c r="AK15" s="105"/>
    </row>
    <row r="16" spans="1:38" ht="12" customHeight="1" x14ac:dyDescent="0.2">
      <c r="A16" s="1659" t="s">
        <v>22</v>
      </c>
      <c r="B16" s="762" t="s">
        <v>23</v>
      </c>
      <c r="C16" s="1694">
        <v>160</v>
      </c>
      <c r="D16" s="1468"/>
      <c r="E16" s="1694">
        <v>85</v>
      </c>
      <c r="F16" s="1468"/>
      <c r="G16" s="1694">
        <v>65</v>
      </c>
      <c r="H16" s="1468"/>
      <c r="I16" s="1694">
        <v>10</v>
      </c>
      <c r="J16" s="1468"/>
      <c r="K16" s="1694">
        <v>10</v>
      </c>
      <c r="L16" s="1725"/>
      <c r="M16" s="1659" t="s">
        <v>22</v>
      </c>
      <c r="N16" s="762" t="s">
        <v>23</v>
      </c>
      <c r="O16" s="1694">
        <v>160</v>
      </c>
      <c r="P16" s="1468"/>
      <c r="Q16" s="1694">
        <v>85</v>
      </c>
      <c r="R16" s="1468"/>
      <c r="S16" s="1694">
        <v>65</v>
      </c>
      <c r="T16" s="1468"/>
      <c r="U16" s="1694">
        <v>10</v>
      </c>
      <c r="V16" s="1468"/>
      <c r="W16" s="1694">
        <v>10</v>
      </c>
      <c r="X16" s="1725"/>
      <c r="Y16" s="1659" t="s">
        <v>22</v>
      </c>
      <c r="Z16" s="762" t="s">
        <v>23</v>
      </c>
      <c r="AA16" s="1694">
        <v>160</v>
      </c>
      <c r="AB16" s="1468"/>
      <c r="AC16" s="1694">
        <v>85</v>
      </c>
      <c r="AD16" s="1468"/>
      <c r="AE16" s="1694">
        <v>65</v>
      </c>
      <c r="AF16" s="1468"/>
      <c r="AG16" s="1694">
        <v>10</v>
      </c>
      <c r="AH16" s="1468"/>
      <c r="AI16" s="1694">
        <v>10</v>
      </c>
      <c r="AJ16" s="1725"/>
      <c r="AK16" s="598"/>
    </row>
    <row r="17" spans="1:37" ht="12" customHeight="1" x14ac:dyDescent="0.2">
      <c r="A17" s="1657"/>
      <c r="B17" s="106" t="s">
        <v>702</v>
      </c>
      <c r="C17" s="1692">
        <v>100</v>
      </c>
      <c r="D17" s="1486"/>
      <c r="E17" s="1692">
        <v>100</v>
      </c>
      <c r="F17" s="1486"/>
      <c r="G17" s="1692">
        <v>40</v>
      </c>
      <c r="H17" s="1486"/>
      <c r="I17" s="1692">
        <v>10</v>
      </c>
      <c r="J17" s="1486"/>
      <c r="K17" s="1692" t="s">
        <v>839</v>
      </c>
      <c r="L17" s="1708"/>
      <c r="M17" s="1657"/>
      <c r="N17" s="106" t="s">
        <v>702</v>
      </c>
      <c r="O17" s="1692">
        <v>105</v>
      </c>
      <c r="P17" s="1486"/>
      <c r="Q17" s="1692">
        <v>95</v>
      </c>
      <c r="R17" s="1486"/>
      <c r="S17" s="1692">
        <v>55</v>
      </c>
      <c r="T17" s="1486"/>
      <c r="U17" s="1692">
        <v>13</v>
      </c>
      <c r="V17" s="1486"/>
      <c r="W17" s="1692">
        <v>2</v>
      </c>
      <c r="X17" s="1708"/>
      <c r="Y17" s="1657"/>
      <c r="Z17" s="106" t="s">
        <v>702</v>
      </c>
      <c r="AA17" s="1692">
        <v>110</v>
      </c>
      <c r="AB17" s="1486"/>
      <c r="AC17" s="1692">
        <v>90</v>
      </c>
      <c r="AD17" s="1486"/>
      <c r="AE17" s="1692">
        <v>68</v>
      </c>
      <c r="AF17" s="1486"/>
      <c r="AG17" s="1692">
        <v>18</v>
      </c>
      <c r="AH17" s="1486"/>
      <c r="AI17" s="1692">
        <v>2</v>
      </c>
      <c r="AJ17" s="1708"/>
      <c r="AK17" s="598"/>
    </row>
    <row r="18" spans="1:37" ht="12" customHeight="1" x14ac:dyDescent="0.2">
      <c r="A18" s="1657"/>
      <c r="B18" s="106" t="s">
        <v>26</v>
      </c>
      <c r="C18" s="1692">
        <v>125</v>
      </c>
      <c r="D18" s="1486"/>
      <c r="E18" s="1692">
        <v>67</v>
      </c>
      <c r="F18" s="1486"/>
      <c r="G18" s="1692">
        <v>80</v>
      </c>
      <c r="H18" s="1486"/>
      <c r="I18" s="1692">
        <v>20</v>
      </c>
      <c r="J18" s="1486"/>
      <c r="K18" s="1692">
        <v>3</v>
      </c>
      <c r="L18" s="1708"/>
      <c r="M18" s="1657"/>
      <c r="N18" s="106" t="s">
        <v>26</v>
      </c>
      <c r="O18" s="1692">
        <v>125</v>
      </c>
      <c r="P18" s="1486"/>
      <c r="Q18" s="1692">
        <v>67</v>
      </c>
      <c r="R18" s="1486"/>
      <c r="S18" s="1692">
        <v>80</v>
      </c>
      <c r="T18" s="1486"/>
      <c r="U18" s="1692">
        <v>20</v>
      </c>
      <c r="V18" s="1486"/>
      <c r="W18" s="1692">
        <v>3</v>
      </c>
      <c r="X18" s="1708"/>
      <c r="Y18" s="1657"/>
      <c r="Z18" s="106" t="s">
        <v>26</v>
      </c>
      <c r="AA18" s="1692">
        <v>125</v>
      </c>
      <c r="AB18" s="1486"/>
      <c r="AC18" s="1692">
        <v>67</v>
      </c>
      <c r="AD18" s="1486"/>
      <c r="AE18" s="1692">
        <v>80</v>
      </c>
      <c r="AF18" s="1486"/>
      <c r="AG18" s="1692">
        <v>20</v>
      </c>
      <c r="AH18" s="1486"/>
      <c r="AI18" s="1692">
        <v>3</v>
      </c>
      <c r="AJ18" s="1708"/>
      <c r="AK18" s="598"/>
    </row>
    <row r="19" spans="1:37" ht="12" customHeight="1" x14ac:dyDescent="0.2">
      <c r="A19" s="1657"/>
      <c r="B19" s="106" t="s">
        <v>27</v>
      </c>
      <c r="C19" s="1692">
        <v>19</v>
      </c>
      <c r="D19" s="1486"/>
      <c r="E19" s="1692">
        <v>20</v>
      </c>
      <c r="F19" s="1486"/>
      <c r="G19" s="1692">
        <v>8</v>
      </c>
      <c r="H19" s="1486"/>
      <c r="I19" s="1692">
        <v>2</v>
      </c>
      <c r="J19" s="1486"/>
      <c r="K19" s="1692">
        <v>1</v>
      </c>
      <c r="L19" s="1708"/>
      <c r="M19" s="1657"/>
      <c r="N19" s="106" t="s">
        <v>27</v>
      </c>
      <c r="O19" s="1692">
        <v>19</v>
      </c>
      <c r="P19" s="1486"/>
      <c r="Q19" s="1692">
        <v>20</v>
      </c>
      <c r="R19" s="1486"/>
      <c r="S19" s="1692">
        <v>8</v>
      </c>
      <c r="T19" s="1486"/>
      <c r="U19" s="1692">
        <v>2</v>
      </c>
      <c r="V19" s="1486"/>
      <c r="W19" s="1692">
        <v>1</v>
      </c>
      <c r="X19" s="1708"/>
      <c r="Y19" s="1657"/>
      <c r="Z19" s="106" t="s">
        <v>27</v>
      </c>
      <c r="AA19" s="1692">
        <v>19</v>
      </c>
      <c r="AB19" s="1486"/>
      <c r="AC19" s="1692">
        <v>20</v>
      </c>
      <c r="AD19" s="1486"/>
      <c r="AE19" s="1692">
        <v>8</v>
      </c>
      <c r="AF19" s="1486"/>
      <c r="AG19" s="1692">
        <v>2</v>
      </c>
      <c r="AH19" s="1486"/>
      <c r="AI19" s="1692">
        <v>1</v>
      </c>
      <c r="AJ19" s="1708"/>
      <c r="AK19" s="598"/>
    </row>
    <row r="20" spans="1:37" ht="12" customHeight="1" x14ac:dyDescent="0.2">
      <c r="A20" s="1657"/>
      <c r="B20" s="106" t="s">
        <v>28</v>
      </c>
      <c r="C20" s="1692">
        <v>80</v>
      </c>
      <c r="D20" s="1486"/>
      <c r="E20" s="1692">
        <v>45</v>
      </c>
      <c r="F20" s="1486"/>
      <c r="G20" s="1692">
        <v>55</v>
      </c>
      <c r="H20" s="1486"/>
      <c r="I20" s="1692">
        <v>10</v>
      </c>
      <c r="J20" s="1486"/>
      <c r="K20" s="1692">
        <v>5</v>
      </c>
      <c r="L20" s="1708"/>
      <c r="M20" s="1657"/>
      <c r="N20" s="106" t="s">
        <v>28</v>
      </c>
      <c r="O20" s="1692">
        <v>80</v>
      </c>
      <c r="P20" s="1486"/>
      <c r="Q20" s="1692">
        <v>45</v>
      </c>
      <c r="R20" s="1486"/>
      <c r="S20" s="1692">
        <v>58</v>
      </c>
      <c r="T20" s="1486"/>
      <c r="U20" s="1692">
        <v>10</v>
      </c>
      <c r="V20" s="1486"/>
      <c r="W20" s="1692">
        <v>5</v>
      </c>
      <c r="X20" s="1708"/>
      <c r="Y20" s="1657"/>
      <c r="Z20" s="106" t="s">
        <v>28</v>
      </c>
      <c r="AA20" s="1692">
        <v>80</v>
      </c>
      <c r="AB20" s="1486"/>
      <c r="AC20" s="1692">
        <v>45</v>
      </c>
      <c r="AD20" s="1486"/>
      <c r="AE20" s="1692">
        <v>58</v>
      </c>
      <c r="AF20" s="1486"/>
      <c r="AG20" s="1692">
        <v>10</v>
      </c>
      <c r="AH20" s="1486"/>
      <c r="AI20" s="1692">
        <v>5</v>
      </c>
      <c r="AJ20" s="1708"/>
      <c r="AK20" s="598"/>
    </row>
    <row r="21" spans="1:37" ht="12" customHeight="1" x14ac:dyDescent="0.2">
      <c r="A21" s="1657"/>
      <c r="B21" s="106" t="s">
        <v>29</v>
      </c>
      <c r="C21" s="1692">
        <v>100</v>
      </c>
      <c r="D21" s="1486"/>
      <c r="E21" s="1692">
        <v>40</v>
      </c>
      <c r="F21" s="1486"/>
      <c r="G21" s="1692">
        <v>55</v>
      </c>
      <c r="H21" s="1486"/>
      <c r="I21" s="1692">
        <v>10</v>
      </c>
      <c r="J21" s="1486"/>
      <c r="K21" s="1692">
        <v>7</v>
      </c>
      <c r="L21" s="1708"/>
      <c r="M21" s="1657"/>
      <c r="N21" s="106" t="s">
        <v>29</v>
      </c>
      <c r="O21" s="1692">
        <v>100</v>
      </c>
      <c r="P21" s="1486"/>
      <c r="Q21" s="1692">
        <v>40</v>
      </c>
      <c r="R21" s="1486"/>
      <c r="S21" s="1692">
        <v>55</v>
      </c>
      <c r="T21" s="1486"/>
      <c r="U21" s="1692">
        <v>10</v>
      </c>
      <c r="V21" s="1486"/>
      <c r="W21" s="1692">
        <v>7</v>
      </c>
      <c r="X21" s="1708"/>
      <c r="Y21" s="1657"/>
      <c r="Z21" s="106" t="s">
        <v>29</v>
      </c>
      <c r="AA21" s="1692">
        <v>100</v>
      </c>
      <c r="AB21" s="1486"/>
      <c r="AC21" s="1692">
        <v>40</v>
      </c>
      <c r="AD21" s="1486"/>
      <c r="AE21" s="1692">
        <v>55</v>
      </c>
      <c r="AF21" s="1486"/>
      <c r="AG21" s="1692">
        <v>10</v>
      </c>
      <c r="AH21" s="1486"/>
      <c r="AI21" s="1692">
        <v>7</v>
      </c>
      <c r="AJ21" s="1708"/>
      <c r="AK21" s="598"/>
    </row>
    <row r="22" spans="1:37" ht="12" customHeight="1" x14ac:dyDescent="0.2">
      <c r="A22" s="1657"/>
      <c r="B22" s="106" t="s">
        <v>32</v>
      </c>
      <c r="C22" s="1692">
        <v>25</v>
      </c>
      <c r="D22" s="1486"/>
      <c r="E22" s="1692">
        <v>10</v>
      </c>
      <c r="F22" s="1486"/>
      <c r="G22" s="1692">
        <v>25</v>
      </c>
      <c r="H22" s="1486"/>
      <c r="I22" s="1692"/>
      <c r="J22" s="1486"/>
      <c r="K22" s="1692"/>
      <c r="L22" s="1708"/>
      <c r="M22" s="1657"/>
      <c r="N22" s="106" t="s">
        <v>32</v>
      </c>
      <c r="O22" s="1692">
        <v>40</v>
      </c>
      <c r="P22" s="1486"/>
      <c r="Q22" s="1692">
        <v>12</v>
      </c>
      <c r="R22" s="1486"/>
      <c r="S22" s="1692">
        <v>40</v>
      </c>
      <c r="T22" s="1486"/>
      <c r="U22" s="1692"/>
      <c r="V22" s="1486"/>
      <c r="W22" s="1692"/>
      <c r="X22" s="1708"/>
      <c r="Y22" s="1657"/>
      <c r="Z22" s="106" t="s">
        <v>32</v>
      </c>
      <c r="AA22" s="1692">
        <v>40</v>
      </c>
      <c r="AB22" s="1486"/>
      <c r="AC22" s="1692">
        <v>20</v>
      </c>
      <c r="AD22" s="1486"/>
      <c r="AE22" s="1692">
        <v>40</v>
      </c>
      <c r="AF22" s="1486"/>
      <c r="AG22" s="1692"/>
      <c r="AH22" s="1486"/>
      <c r="AI22" s="1692"/>
      <c r="AJ22" s="1708"/>
      <c r="AK22" s="598"/>
    </row>
    <row r="23" spans="1:37" ht="12" customHeight="1" x14ac:dyDescent="0.2">
      <c r="A23" s="1657"/>
      <c r="B23" s="115" t="s">
        <v>840</v>
      </c>
      <c r="C23" s="1699">
        <v>75</v>
      </c>
      <c r="D23" s="1698"/>
      <c r="E23" s="1699">
        <v>10</v>
      </c>
      <c r="F23" s="1698"/>
      <c r="G23" s="1699">
        <v>20</v>
      </c>
      <c r="H23" s="1698"/>
      <c r="I23" s="1699"/>
      <c r="J23" s="1698"/>
      <c r="K23" s="1699">
        <v>5</v>
      </c>
      <c r="L23" s="1727"/>
      <c r="M23" s="1657"/>
      <c r="N23" s="115" t="s">
        <v>840</v>
      </c>
      <c r="O23" s="1699">
        <v>75</v>
      </c>
      <c r="P23" s="1698"/>
      <c r="Q23" s="1699">
        <v>10</v>
      </c>
      <c r="R23" s="1698"/>
      <c r="S23" s="1699">
        <v>20</v>
      </c>
      <c r="T23" s="1698"/>
      <c r="U23" s="1699"/>
      <c r="V23" s="1698"/>
      <c r="W23" s="1699">
        <v>5</v>
      </c>
      <c r="X23" s="1727"/>
      <c r="Y23" s="1657"/>
      <c r="Z23" s="115" t="s">
        <v>840</v>
      </c>
      <c r="AA23" s="1699">
        <v>75</v>
      </c>
      <c r="AB23" s="1698"/>
      <c r="AC23" s="1699">
        <v>10</v>
      </c>
      <c r="AD23" s="1698"/>
      <c r="AE23" s="1699">
        <v>20</v>
      </c>
      <c r="AF23" s="1698"/>
      <c r="AG23" s="1699"/>
      <c r="AH23" s="1698"/>
      <c r="AI23" s="1699">
        <v>5</v>
      </c>
      <c r="AJ23" s="1727"/>
      <c r="AK23" s="598"/>
    </row>
    <row r="24" spans="1:37" ht="12" customHeight="1" x14ac:dyDescent="0.2">
      <c r="A24" s="1658"/>
      <c r="B24" s="286" t="s">
        <v>15</v>
      </c>
      <c r="C24" s="1706">
        <f>SUM(C16:C23)</f>
        <v>684</v>
      </c>
      <c r="D24" s="1635"/>
      <c r="E24" s="1706">
        <f>SUM(E16:E23)</f>
        <v>377</v>
      </c>
      <c r="F24" s="1635"/>
      <c r="G24" s="1706">
        <f>SUM(G16:G23)</f>
        <v>348</v>
      </c>
      <c r="H24" s="1635"/>
      <c r="I24" s="1706">
        <f>SUM(I16:I23)</f>
        <v>62</v>
      </c>
      <c r="J24" s="1635"/>
      <c r="K24" s="1706" t="s">
        <v>841</v>
      </c>
      <c r="L24" s="1711"/>
      <c r="M24" s="1658"/>
      <c r="N24" s="286" t="s">
        <v>15</v>
      </c>
      <c r="O24" s="1706">
        <f>SUM(O16:O23)</f>
        <v>704</v>
      </c>
      <c r="P24" s="1635"/>
      <c r="Q24" s="1706">
        <f>SUM(Q16:Q23)</f>
        <v>374</v>
      </c>
      <c r="R24" s="1635"/>
      <c r="S24" s="1706">
        <f>SUM(S16:S23)</f>
        <v>381</v>
      </c>
      <c r="T24" s="1635"/>
      <c r="U24" s="1706">
        <f>SUM(U16:U23)</f>
        <v>65</v>
      </c>
      <c r="V24" s="1635"/>
      <c r="W24" s="1706">
        <v>33</v>
      </c>
      <c r="X24" s="1711"/>
      <c r="Y24" s="1658"/>
      <c r="Z24" s="286" t="s">
        <v>15</v>
      </c>
      <c r="AA24" s="1706">
        <f>SUM(AA16:AA23)</f>
        <v>709</v>
      </c>
      <c r="AB24" s="1635"/>
      <c r="AC24" s="1706">
        <f>SUM(AC16:AC23)</f>
        <v>377</v>
      </c>
      <c r="AD24" s="1635"/>
      <c r="AE24" s="1706">
        <f>SUM(AE16:AE23)</f>
        <v>394</v>
      </c>
      <c r="AF24" s="1635"/>
      <c r="AG24" s="1706">
        <f>SUM(AG16:AG23)</f>
        <v>70</v>
      </c>
      <c r="AH24" s="1635"/>
      <c r="AI24" s="1706">
        <v>33</v>
      </c>
      <c r="AJ24" s="1711"/>
      <c r="AK24" s="598"/>
    </row>
    <row r="25" spans="1:37" ht="12" customHeight="1" x14ac:dyDescent="0.2">
      <c r="A25" s="1659" t="s">
        <v>37</v>
      </c>
      <c r="B25" s="287"/>
      <c r="C25" s="762" t="s">
        <v>842</v>
      </c>
      <c r="D25" s="734" t="s">
        <v>843</v>
      </c>
      <c r="E25" s="762" t="s">
        <v>842</v>
      </c>
      <c r="F25" s="734" t="s">
        <v>843</v>
      </c>
      <c r="G25" s="762" t="s">
        <v>842</v>
      </c>
      <c r="H25" s="734" t="s">
        <v>843</v>
      </c>
      <c r="I25" s="762" t="s">
        <v>842</v>
      </c>
      <c r="J25" s="734" t="s">
        <v>843</v>
      </c>
      <c r="K25" s="762" t="s">
        <v>842</v>
      </c>
      <c r="L25" s="171" t="s">
        <v>843</v>
      </c>
      <c r="M25" s="1659" t="s">
        <v>37</v>
      </c>
      <c r="N25" s="287"/>
      <c r="O25" s="762" t="s">
        <v>842</v>
      </c>
      <c r="P25" s="734" t="s">
        <v>843</v>
      </c>
      <c r="Q25" s="762" t="s">
        <v>842</v>
      </c>
      <c r="R25" s="734" t="s">
        <v>843</v>
      </c>
      <c r="S25" s="762" t="s">
        <v>842</v>
      </c>
      <c r="T25" s="734" t="s">
        <v>843</v>
      </c>
      <c r="U25" s="762" t="s">
        <v>842</v>
      </c>
      <c r="V25" s="734" t="s">
        <v>843</v>
      </c>
      <c r="W25" s="762" t="s">
        <v>842</v>
      </c>
      <c r="X25" s="171" t="s">
        <v>843</v>
      </c>
      <c r="Y25" s="1659" t="s">
        <v>37</v>
      </c>
      <c r="Z25" s="287"/>
      <c r="AA25" s="762" t="s">
        <v>842</v>
      </c>
      <c r="AB25" s="734" t="s">
        <v>843</v>
      </c>
      <c r="AC25" s="762" t="s">
        <v>842</v>
      </c>
      <c r="AD25" s="734" t="s">
        <v>843</v>
      </c>
      <c r="AE25" s="762" t="s">
        <v>842</v>
      </c>
      <c r="AF25" s="734" t="s">
        <v>843</v>
      </c>
      <c r="AG25" s="762" t="s">
        <v>842</v>
      </c>
      <c r="AH25" s="734" t="s">
        <v>843</v>
      </c>
      <c r="AI25" s="762" t="s">
        <v>842</v>
      </c>
      <c r="AJ25" s="171" t="s">
        <v>843</v>
      </c>
      <c r="AK25" s="39"/>
    </row>
    <row r="26" spans="1:37" ht="12" customHeight="1" x14ac:dyDescent="0.2">
      <c r="A26" s="1657"/>
      <c r="B26" s="106" t="s">
        <v>42</v>
      </c>
      <c r="C26" s="288">
        <v>38</v>
      </c>
      <c r="D26" s="288">
        <v>48</v>
      </c>
      <c r="E26" s="288">
        <v>15</v>
      </c>
      <c r="F26" s="288">
        <v>22</v>
      </c>
      <c r="G26" s="288">
        <v>15</v>
      </c>
      <c r="H26" s="288">
        <v>22</v>
      </c>
      <c r="I26" s="288">
        <v>0</v>
      </c>
      <c r="J26" s="288">
        <v>3</v>
      </c>
      <c r="K26" s="288">
        <v>0</v>
      </c>
      <c r="L26" s="289">
        <v>2</v>
      </c>
      <c r="M26" s="1657"/>
      <c r="N26" s="106" t="s">
        <v>42</v>
      </c>
      <c r="O26" s="288">
        <v>38</v>
      </c>
      <c r="P26" s="288">
        <v>48</v>
      </c>
      <c r="Q26" s="288">
        <v>15</v>
      </c>
      <c r="R26" s="288">
        <v>22</v>
      </c>
      <c r="S26" s="288">
        <v>15</v>
      </c>
      <c r="T26" s="288">
        <v>22</v>
      </c>
      <c r="U26" s="288">
        <v>0</v>
      </c>
      <c r="V26" s="288">
        <v>3</v>
      </c>
      <c r="W26" s="288">
        <v>0</v>
      </c>
      <c r="X26" s="289">
        <v>2</v>
      </c>
      <c r="Y26" s="1657"/>
      <c r="Z26" s="106" t="s">
        <v>42</v>
      </c>
      <c r="AA26" s="288">
        <v>38</v>
      </c>
      <c r="AB26" s="288">
        <v>50</v>
      </c>
      <c r="AC26" s="288">
        <v>15</v>
      </c>
      <c r="AD26" s="288">
        <v>23</v>
      </c>
      <c r="AE26" s="288">
        <v>15</v>
      </c>
      <c r="AF26" s="288">
        <v>26</v>
      </c>
      <c r="AG26" s="288">
        <v>0</v>
      </c>
      <c r="AH26" s="288">
        <v>4</v>
      </c>
      <c r="AI26" s="288">
        <v>0</v>
      </c>
      <c r="AJ26" s="289">
        <v>3</v>
      </c>
      <c r="AK26" s="39"/>
    </row>
    <row r="27" spans="1:37" ht="12" customHeight="1" x14ac:dyDescent="0.2">
      <c r="A27" s="1657"/>
      <c r="B27" s="106" t="s">
        <v>38</v>
      </c>
      <c r="C27" s="288">
        <v>32</v>
      </c>
      <c r="D27" s="288">
        <v>42</v>
      </c>
      <c r="E27" s="288">
        <v>17</v>
      </c>
      <c r="F27" s="288">
        <v>25</v>
      </c>
      <c r="G27" s="288">
        <v>17</v>
      </c>
      <c r="H27" s="288">
        <v>25</v>
      </c>
      <c r="I27" s="288">
        <v>0</v>
      </c>
      <c r="J27" s="288">
        <v>2</v>
      </c>
      <c r="K27" s="288">
        <v>0</v>
      </c>
      <c r="L27" s="289">
        <v>1</v>
      </c>
      <c r="M27" s="1657"/>
      <c r="N27" s="106" t="s">
        <v>38</v>
      </c>
      <c r="O27" s="288">
        <v>33</v>
      </c>
      <c r="P27" s="288">
        <v>43</v>
      </c>
      <c r="Q27" s="288">
        <v>19</v>
      </c>
      <c r="R27" s="288">
        <v>27</v>
      </c>
      <c r="S27" s="288">
        <v>19</v>
      </c>
      <c r="T27" s="288">
        <v>27</v>
      </c>
      <c r="U27" s="288">
        <v>0</v>
      </c>
      <c r="V27" s="288">
        <v>3</v>
      </c>
      <c r="W27" s="288">
        <v>0</v>
      </c>
      <c r="X27" s="289">
        <v>2</v>
      </c>
      <c r="Y27" s="1657"/>
      <c r="Z27" s="106" t="s">
        <v>38</v>
      </c>
      <c r="AA27" s="288">
        <v>35</v>
      </c>
      <c r="AB27" s="288">
        <v>45</v>
      </c>
      <c r="AC27" s="288">
        <v>20</v>
      </c>
      <c r="AD27" s="288">
        <v>28</v>
      </c>
      <c r="AE27" s="288">
        <v>20</v>
      </c>
      <c r="AF27" s="288">
        <v>28</v>
      </c>
      <c r="AG27" s="288">
        <v>0</v>
      </c>
      <c r="AH27" s="288">
        <v>3</v>
      </c>
      <c r="AI27" s="288">
        <v>0</v>
      </c>
      <c r="AJ27" s="289">
        <v>2</v>
      </c>
      <c r="AK27" s="39"/>
    </row>
    <row r="28" spans="1:37" ht="12" customHeight="1" x14ac:dyDescent="0.2">
      <c r="A28" s="1657"/>
      <c r="B28" s="106" t="s">
        <v>39</v>
      </c>
      <c r="C28" s="288">
        <v>40</v>
      </c>
      <c r="D28" s="288">
        <v>50</v>
      </c>
      <c r="E28" s="288">
        <v>25</v>
      </c>
      <c r="F28" s="288">
        <v>35</v>
      </c>
      <c r="G28" s="288">
        <v>25</v>
      </c>
      <c r="H28" s="288">
        <v>35</v>
      </c>
      <c r="I28" s="288">
        <v>5</v>
      </c>
      <c r="J28" s="288">
        <v>10</v>
      </c>
      <c r="K28" s="288">
        <v>0</v>
      </c>
      <c r="L28" s="289">
        <v>2</v>
      </c>
      <c r="M28" s="1657"/>
      <c r="N28" s="106" t="s">
        <v>39</v>
      </c>
      <c r="O28" s="288">
        <v>40</v>
      </c>
      <c r="P28" s="288">
        <v>50</v>
      </c>
      <c r="Q28" s="288">
        <v>23</v>
      </c>
      <c r="R28" s="288">
        <v>33</v>
      </c>
      <c r="S28" s="288">
        <v>27</v>
      </c>
      <c r="T28" s="288">
        <v>37</v>
      </c>
      <c r="U28" s="288">
        <v>5</v>
      </c>
      <c r="V28" s="288">
        <v>10</v>
      </c>
      <c r="W28" s="288">
        <v>0</v>
      </c>
      <c r="X28" s="289">
        <v>2</v>
      </c>
      <c r="Y28" s="1657"/>
      <c r="Z28" s="106" t="s">
        <v>39</v>
      </c>
      <c r="AA28" s="288">
        <v>40</v>
      </c>
      <c r="AB28" s="288">
        <v>50</v>
      </c>
      <c r="AC28" s="288">
        <v>23</v>
      </c>
      <c r="AD28" s="288">
        <v>30</v>
      </c>
      <c r="AE28" s="288">
        <v>30</v>
      </c>
      <c r="AF28" s="288">
        <v>38</v>
      </c>
      <c r="AG28" s="288">
        <v>3</v>
      </c>
      <c r="AH28" s="288">
        <v>8</v>
      </c>
      <c r="AI28" s="288">
        <v>0</v>
      </c>
      <c r="AJ28" s="289">
        <v>2</v>
      </c>
      <c r="AK28" s="39"/>
    </row>
    <row r="29" spans="1:37" ht="12" customHeight="1" x14ac:dyDescent="0.2">
      <c r="A29" s="1657"/>
      <c r="B29" s="106" t="s">
        <v>40</v>
      </c>
      <c r="C29" s="288">
        <v>34</v>
      </c>
      <c r="D29" s="288">
        <v>42</v>
      </c>
      <c r="E29" s="288">
        <v>30</v>
      </c>
      <c r="F29" s="288">
        <v>38</v>
      </c>
      <c r="G29" s="288">
        <v>8</v>
      </c>
      <c r="H29" s="288">
        <v>11</v>
      </c>
      <c r="I29" s="288">
        <v>0</v>
      </c>
      <c r="J29" s="288">
        <v>1</v>
      </c>
      <c r="K29" s="288" t="s">
        <v>821</v>
      </c>
      <c r="L29" s="289">
        <v>0</v>
      </c>
      <c r="M29" s="1657"/>
      <c r="N29" s="106" t="s">
        <v>40</v>
      </c>
      <c r="O29" s="288">
        <v>36</v>
      </c>
      <c r="P29" s="288">
        <v>44</v>
      </c>
      <c r="Q29" s="288">
        <v>22</v>
      </c>
      <c r="R29" s="288">
        <v>28</v>
      </c>
      <c r="S29" s="288">
        <v>13</v>
      </c>
      <c r="T29" s="288">
        <v>19</v>
      </c>
      <c r="U29" s="288">
        <v>0</v>
      </c>
      <c r="V29" s="288">
        <v>1</v>
      </c>
      <c r="W29" s="288" t="s">
        <v>821</v>
      </c>
      <c r="X29" s="289">
        <v>0</v>
      </c>
      <c r="Y29" s="1657"/>
      <c r="Z29" s="106" t="s">
        <v>40</v>
      </c>
      <c r="AA29" s="288">
        <v>36</v>
      </c>
      <c r="AB29" s="288">
        <v>42</v>
      </c>
      <c r="AC29" s="288">
        <v>20</v>
      </c>
      <c r="AD29" s="288">
        <v>27</v>
      </c>
      <c r="AE29" s="288">
        <v>13</v>
      </c>
      <c r="AF29" s="288">
        <v>20</v>
      </c>
      <c r="AG29" s="288">
        <v>2</v>
      </c>
      <c r="AH29" s="288">
        <v>4</v>
      </c>
      <c r="AI29" s="288" t="s">
        <v>821</v>
      </c>
      <c r="AJ29" s="289">
        <v>0</v>
      </c>
      <c r="AK29" s="39"/>
    </row>
    <row r="30" spans="1:37" ht="12" customHeight="1" x14ac:dyDescent="0.2">
      <c r="A30" s="1657"/>
      <c r="B30" s="106" t="s">
        <v>41</v>
      </c>
      <c r="C30" s="288">
        <v>54</v>
      </c>
      <c r="D30" s="288">
        <v>60</v>
      </c>
      <c r="E30" s="288">
        <v>22</v>
      </c>
      <c r="F30" s="288">
        <v>28</v>
      </c>
      <c r="G30" s="288">
        <v>22</v>
      </c>
      <c r="H30" s="288">
        <v>28</v>
      </c>
      <c r="I30" s="288">
        <v>1</v>
      </c>
      <c r="J30" s="288">
        <v>5</v>
      </c>
      <c r="K30" s="288">
        <v>1</v>
      </c>
      <c r="L30" s="289">
        <v>5</v>
      </c>
      <c r="M30" s="1657"/>
      <c r="N30" s="106" t="s">
        <v>41</v>
      </c>
      <c r="O30" s="288">
        <v>55</v>
      </c>
      <c r="P30" s="288">
        <v>65</v>
      </c>
      <c r="Q30" s="288">
        <v>18</v>
      </c>
      <c r="R30" s="288">
        <v>26</v>
      </c>
      <c r="S30" s="288">
        <v>18</v>
      </c>
      <c r="T30" s="288">
        <v>26</v>
      </c>
      <c r="U30" s="288">
        <v>1</v>
      </c>
      <c r="V30" s="288">
        <v>5</v>
      </c>
      <c r="W30" s="288">
        <v>1</v>
      </c>
      <c r="X30" s="289">
        <v>5</v>
      </c>
      <c r="Y30" s="1657"/>
      <c r="Z30" s="106" t="s">
        <v>41</v>
      </c>
      <c r="AA30" s="288">
        <v>55</v>
      </c>
      <c r="AB30" s="288">
        <v>68</v>
      </c>
      <c r="AC30" s="288">
        <v>18</v>
      </c>
      <c r="AD30" s="288">
        <v>27</v>
      </c>
      <c r="AE30" s="288">
        <v>20</v>
      </c>
      <c r="AF30" s="288">
        <v>29</v>
      </c>
      <c r="AG30" s="288">
        <v>1</v>
      </c>
      <c r="AH30" s="288">
        <v>6</v>
      </c>
      <c r="AI30" s="288">
        <v>1</v>
      </c>
      <c r="AJ30" s="289">
        <v>3</v>
      </c>
      <c r="AK30" s="39"/>
    </row>
    <row r="31" spans="1:37" ht="12" customHeight="1" x14ac:dyDescent="0.2">
      <c r="A31" s="1657"/>
      <c r="B31" s="106" t="s">
        <v>480</v>
      </c>
      <c r="C31" s="288">
        <v>50</v>
      </c>
      <c r="D31" s="288">
        <v>60</v>
      </c>
      <c r="E31" s="288">
        <v>25</v>
      </c>
      <c r="F31" s="288">
        <v>35</v>
      </c>
      <c r="G31" s="288">
        <v>25</v>
      </c>
      <c r="H31" s="288">
        <v>35</v>
      </c>
      <c r="I31" s="288">
        <v>0</v>
      </c>
      <c r="J31" s="288">
        <v>5</v>
      </c>
      <c r="K31" s="288">
        <v>0</v>
      </c>
      <c r="L31" s="289">
        <v>2</v>
      </c>
      <c r="M31" s="1657"/>
      <c r="N31" s="106" t="s">
        <v>480</v>
      </c>
      <c r="O31" s="288">
        <v>55</v>
      </c>
      <c r="P31" s="288">
        <v>65</v>
      </c>
      <c r="Q31" s="288">
        <v>20</v>
      </c>
      <c r="R31" s="288">
        <v>30</v>
      </c>
      <c r="S31" s="288">
        <v>25</v>
      </c>
      <c r="T31" s="288">
        <v>35</v>
      </c>
      <c r="U31" s="288">
        <v>0</v>
      </c>
      <c r="V31" s="288">
        <v>4</v>
      </c>
      <c r="W31" s="288">
        <v>0</v>
      </c>
      <c r="X31" s="289">
        <v>2</v>
      </c>
      <c r="Y31" s="1657"/>
      <c r="Z31" s="106" t="s">
        <v>480</v>
      </c>
      <c r="AA31" s="288">
        <v>69</v>
      </c>
      <c r="AB31" s="288">
        <v>77</v>
      </c>
      <c r="AC31" s="288">
        <v>29</v>
      </c>
      <c r="AD31" s="288">
        <v>37</v>
      </c>
      <c r="AE31" s="288">
        <v>34</v>
      </c>
      <c r="AF31" s="288">
        <v>42</v>
      </c>
      <c r="AG31" s="288">
        <v>0</v>
      </c>
      <c r="AH31" s="288">
        <v>5</v>
      </c>
      <c r="AI31" s="288">
        <v>0</v>
      </c>
      <c r="AJ31" s="289">
        <v>3</v>
      </c>
      <c r="AK31" s="39"/>
    </row>
    <row r="32" spans="1:37" ht="12" customHeight="1" x14ac:dyDescent="0.2">
      <c r="A32" s="1657"/>
      <c r="B32" s="106" t="s">
        <v>44</v>
      </c>
      <c r="C32" s="288">
        <v>45</v>
      </c>
      <c r="D32" s="288">
        <v>60</v>
      </c>
      <c r="E32" s="288">
        <v>30</v>
      </c>
      <c r="F32" s="288">
        <v>45</v>
      </c>
      <c r="G32" s="288">
        <v>15</v>
      </c>
      <c r="H32" s="288">
        <v>30</v>
      </c>
      <c r="I32" s="288">
        <v>0</v>
      </c>
      <c r="J32" s="288">
        <v>2</v>
      </c>
      <c r="K32" s="288">
        <v>0</v>
      </c>
      <c r="L32" s="289">
        <v>2</v>
      </c>
      <c r="M32" s="1657"/>
      <c r="N32" s="106" t="s">
        <v>44</v>
      </c>
      <c r="O32" s="288">
        <v>45</v>
      </c>
      <c r="P32" s="288">
        <v>60</v>
      </c>
      <c r="Q32" s="288">
        <v>30</v>
      </c>
      <c r="R32" s="288">
        <v>45</v>
      </c>
      <c r="S32" s="288">
        <v>15</v>
      </c>
      <c r="T32" s="288">
        <v>30</v>
      </c>
      <c r="U32" s="288">
        <v>0</v>
      </c>
      <c r="V32" s="288">
        <v>2</v>
      </c>
      <c r="W32" s="288">
        <v>0</v>
      </c>
      <c r="X32" s="289">
        <v>2</v>
      </c>
      <c r="Y32" s="1657"/>
      <c r="Z32" s="106" t="s">
        <v>44</v>
      </c>
      <c r="AA32" s="288">
        <v>45</v>
      </c>
      <c r="AB32" s="288">
        <v>67</v>
      </c>
      <c r="AC32" s="288">
        <v>30</v>
      </c>
      <c r="AD32" s="288">
        <v>49</v>
      </c>
      <c r="AE32" s="288">
        <v>15</v>
      </c>
      <c r="AF32" s="288">
        <v>33</v>
      </c>
      <c r="AG32" s="288">
        <v>0</v>
      </c>
      <c r="AH32" s="288">
        <v>3</v>
      </c>
      <c r="AI32" s="288">
        <v>0</v>
      </c>
      <c r="AJ32" s="289">
        <v>3</v>
      </c>
      <c r="AK32" s="39"/>
    </row>
    <row r="33" spans="1:38" ht="12" customHeight="1" x14ac:dyDescent="0.2">
      <c r="A33" s="1657"/>
      <c r="B33" s="115" t="s">
        <v>43</v>
      </c>
      <c r="C33" s="290">
        <v>40</v>
      </c>
      <c r="D33" s="290">
        <v>53</v>
      </c>
      <c r="E33" s="290">
        <v>22</v>
      </c>
      <c r="F33" s="290">
        <v>35</v>
      </c>
      <c r="G33" s="290">
        <v>23</v>
      </c>
      <c r="H33" s="290">
        <v>35</v>
      </c>
      <c r="I33" s="290">
        <v>1</v>
      </c>
      <c r="J33" s="290">
        <v>4</v>
      </c>
      <c r="K33" s="290">
        <v>1</v>
      </c>
      <c r="L33" s="291">
        <v>1</v>
      </c>
      <c r="M33" s="1657"/>
      <c r="N33" s="115" t="s">
        <v>43</v>
      </c>
      <c r="O33" s="290">
        <v>40</v>
      </c>
      <c r="P33" s="290">
        <v>53</v>
      </c>
      <c r="Q33" s="290">
        <v>22</v>
      </c>
      <c r="R33" s="290">
        <v>35</v>
      </c>
      <c r="S33" s="290">
        <v>23</v>
      </c>
      <c r="T33" s="290">
        <v>35</v>
      </c>
      <c r="U33" s="290">
        <v>1</v>
      </c>
      <c r="V33" s="290">
        <v>4</v>
      </c>
      <c r="W33" s="290">
        <v>0</v>
      </c>
      <c r="X33" s="291">
        <v>1</v>
      </c>
      <c r="Y33" s="1657"/>
      <c r="Z33" s="115" t="s">
        <v>43</v>
      </c>
      <c r="AA33" s="290">
        <v>40</v>
      </c>
      <c r="AB33" s="290">
        <v>50</v>
      </c>
      <c r="AC33" s="290">
        <v>22</v>
      </c>
      <c r="AD33" s="290">
        <v>35</v>
      </c>
      <c r="AE33" s="290">
        <v>20</v>
      </c>
      <c r="AF33" s="290">
        <v>35</v>
      </c>
      <c r="AG33" s="290">
        <v>1</v>
      </c>
      <c r="AH33" s="290">
        <v>7</v>
      </c>
      <c r="AI33" s="290">
        <v>0</v>
      </c>
      <c r="AJ33" s="291">
        <v>3</v>
      </c>
      <c r="AK33" s="39"/>
    </row>
    <row r="34" spans="1:38" ht="12" customHeight="1" x14ac:dyDescent="0.2">
      <c r="A34" s="1658"/>
      <c r="B34" s="286" t="s">
        <v>15</v>
      </c>
      <c r="C34" s="292">
        <f t="shared" ref="C34:J34" si="0">SUM(C26:C33)</f>
        <v>333</v>
      </c>
      <c r="D34" s="292">
        <f t="shared" si="0"/>
        <v>415</v>
      </c>
      <c r="E34" s="292">
        <f t="shared" si="0"/>
        <v>186</v>
      </c>
      <c r="F34" s="292">
        <f t="shared" si="0"/>
        <v>263</v>
      </c>
      <c r="G34" s="292">
        <f t="shared" si="0"/>
        <v>150</v>
      </c>
      <c r="H34" s="292">
        <f t="shared" si="0"/>
        <v>221</v>
      </c>
      <c r="I34" s="292">
        <f t="shared" si="0"/>
        <v>7</v>
      </c>
      <c r="J34" s="292">
        <f t="shared" si="0"/>
        <v>32</v>
      </c>
      <c r="K34" s="292">
        <v>1</v>
      </c>
      <c r="L34" s="293">
        <v>15</v>
      </c>
      <c r="M34" s="1658"/>
      <c r="N34" s="286" t="s">
        <v>15</v>
      </c>
      <c r="O34" s="292">
        <f t="shared" ref="O34:V34" si="1">SUM(O26:O33)</f>
        <v>342</v>
      </c>
      <c r="P34" s="292">
        <f t="shared" si="1"/>
        <v>428</v>
      </c>
      <c r="Q34" s="292">
        <f t="shared" si="1"/>
        <v>169</v>
      </c>
      <c r="R34" s="292">
        <f t="shared" si="1"/>
        <v>246</v>
      </c>
      <c r="S34" s="292">
        <f t="shared" si="1"/>
        <v>155</v>
      </c>
      <c r="T34" s="292">
        <f t="shared" si="1"/>
        <v>231</v>
      </c>
      <c r="U34" s="292">
        <f t="shared" si="1"/>
        <v>7</v>
      </c>
      <c r="V34" s="292">
        <f t="shared" si="1"/>
        <v>32</v>
      </c>
      <c r="W34" s="292">
        <v>1</v>
      </c>
      <c r="X34" s="293">
        <v>16</v>
      </c>
      <c r="Y34" s="1658"/>
      <c r="Z34" s="286" t="s">
        <v>15</v>
      </c>
      <c r="AA34" s="292">
        <f t="shared" ref="AA34:AH34" si="2">SUM(AA26:AA33)</f>
        <v>358</v>
      </c>
      <c r="AB34" s="292">
        <f t="shared" si="2"/>
        <v>449</v>
      </c>
      <c r="AC34" s="292">
        <f t="shared" si="2"/>
        <v>177</v>
      </c>
      <c r="AD34" s="292">
        <f t="shared" si="2"/>
        <v>256</v>
      </c>
      <c r="AE34" s="292">
        <f t="shared" si="2"/>
        <v>167</v>
      </c>
      <c r="AF34" s="292">
        <f t="shared" si="2"/>
        <v>251</v>
      </c>
      <c r="AG34" s="292">
        <f t="shared" si="2"/>
        <v>7</v>
      </c>
      <c r="AH34" s="292">
        <f t="shared" si="2"/>
        <v>40</v>
      </c>
      <c r="AI34" s="292">
        <v>1</v>
      </c>
      <c r="AJ34" s="293">
        <v>19</v>
      </c>
      <c r="AK34" s="284"/>
    </row>
    <row r="35" spans="1:38" ht="12" customHeight="1" x14ac:dyDescent="0.2">
      <c r="A35" s="1659" t="s">
        <v>50</v>
      </c>
      <c r="B35" s="762" t="s">
        <v>51</v>
      </c>
      <c r="C35" s="1694">
        <v>182</v>
      </c>
      <c r="D35" s="1468"/>
      <c r="E35" s="1694">
        <v>173</v>
      </c>
      <c r="F35" s="1468"/>
      <c r="G35" s="1694">
        <v>26</v>
      </c>
      <c r="H35" s="1468"/>
      <c r="I35" s="1694">
        <v>15</v>
      </c>
      <c r="J35" s="1468"/>
      <c r="K35" s="1694" t="s">
        <v>844</v>
      </c>
      <c r="L35" s="1725"/>
      <c r="M35" s="1659" t="s">
        <v>50</v>
      </c>
      <c r="N35" s="762" t="s">
        <v>51</v>
      </c>
      <c r="O35" s="1694">
        <v>177</v>
      </c>
      <c r="P35" s="1468"/>
      <c r="Q35" s="1694">
        <v>168</v>
      </c>
      <c r="R35" s="1468"/>
      <c r="S35" s="1694">
        <v>26</v>
      </c>
      <c r="T35" s="1468"/>
      <c r="U35" s="1694">
        <v>15</v>
      </c>
      <c r="V35" s="1468"/>
      <c r="W35" s="1694" t="s">
        <v>844</v>
      </c>
      <c r="X35" s="1725"/>
      <c r="Y35" s="1659" t="s">
        <v>50</v>
      </c>
      <c r="Z35" s="84" t="s">
        <v>51</v>
      </c>
      <c r="AA35" s="1676">
        <v>177</v>
      </c>
      <c r="AB35" s="1413"/>
      <c r="AC35" s="1676">
        <v>168</v>
      </c>
      <c r="AD35" s="1413"/>
      <c r="AE35" s="1676">
        <v>26</v>
      </c>
      <c r="AF35" s="1413"/>
      <c r="AG35" s="1676">
        <v>15</v>
      </c>
      <c r="AH35" s="1413"/>
      <c r="AI35" s="1676" t="s">
        <v>844</v>
      </c>
      <c r="AJ35" s="1717"/>
      <c r="AK35" s="598"/>
    </row>
    <row r="36" spans="1:38" ht="12.75" customHeight="1" x14ac:dyDescent="0.2">
      <c r="A36" s="1657"/>
      <c r="B36" s="115" t="s">
        <v>52</v>
      </c>
      <c r="C36" s="1709"/>
      <c r="D36" s="1698"/>
      <c r="E36" s="1699">
        <v>65</v>
      </c>
      <c r="F36" s="1698"/>
      <c r="G36" s="1699"/>
      <c r="H36" s="1698"/>
      <c r="I36" s="1699"/>
      <c r="J36" s="1698"/>
      <c r="K36" s="1699"/>
      <c r="L36" s="1727"/>
      <c r="M36" s="1657"/>
      <c r="N36" s="115" t="s">
        <v>52</v>
      </c>
      <c r="O36" s="1709"/>
      <c r="P36" s="1698"/>
      <c r="Q36" s="1699">
        <v>65</v>
      </c>
      <c r="R36" s="1698"/>
      <c r="S36" s="1699">
        <v>2</v>
      </c>
      <c r="T36" s="1698"/>
      <c r="U36" s="1699"/>
      <c r="V36" s="1698"/>
      <c r="W36" s="1699"/>
      <c r="X36" s="1727"/>
      <c r="Y36" s="1657"/>
      <c r="Z36" s="84" t="s">
        <v>52</v>
      </c>
      <c r="AA36" s="1755"/>
      <c r="AB36" s="1413"/>
      <c r="AC36" s="1754"/>
      <c r="AD36" s="1413"/>
      <c r="AE36" s="1676">
        <v>2</v>
      </c>
      <c r="AF36" s="1413"/>
      <c r="AG36" s="1754"/>
      <c r="AH36" s="1413"/>
      <c r="AI36" s="1676"/>
      <c r="AJ36" s="1717"/>
      <c r="AK36" s="245"/>
    </row>
    <row r="37" spans="1:38" ht="12.75" customHeight="1" x14ac:dyDescent="0.2">
      <c r="A37" s="1658"/>
      <c r="B37" s="286" t="s">
        <v>15</v>
      </c>
      <c r="C37" s="1706">
        <f>SUM(C35:C36)</f>
        <v>182</v>
      </c>
      <c r="D37" s="1635"/>
      <c r="E37" s="1706">
        <f>SUM(E35:E36)</f>
        <v>238</v>
      </c>
      <c r="F37" s="1635"/>
      <c r="G37" s="1706">
        <f>SUM(G35:G36)</f>
        <v>26</v>
      </c>
      <c r="H37" s="1635"/>
      <c r="I37" s="1706">
        <f>SUM(I35:I36)</f>
        <v>15</v>
      </c>
      <c r="J37" s="1635"/>
      <c r="K37" s="1706" t="s">
        <v>844</v>
      </c>
      <c r="L37" s="1711"/>
      <c r="M37" s="1658"/>
      <c r="N37" s="286" t="s">
        <v>15</v>
      </c>
      <c r="O37" s="1706">
        <f>SUM(O35:O36)</f>
        <v>177</v>
      </c>
      <c r="P37" s="1635"/>
      <c r="Q37" s="1706">
        <f>SUM(Q35:Q36)</f>
        <v>233</v>
      </c>
      <c r="R37" s="1635"/>
      <c r="S37" s="1706">
        <f>SUM(S35:S36)</f>
        <v>28</v>
      </c>
      <c r="T37" s="1635"/>
      <c r="U37" s="1706">
        <f>SUM(U35:U36)</f>
        <v>15</v>
      </c>
      <c r="V37" s="1635"/>
      <c r="W37" s="1706" t="s">
        <v>844</v>
      </c>
      <c r="X37" s="1711"/>
      <c r="Y37" s="1658"/>
      <c r="Z37" s="283" t="s">
        <v>15</v>
      </c>
      <c r="AA37" s="1716">
        <f>SUM(AA35:AA36)</f>
        <v>177</v>
      </c>
      <c r="AB37" s="1413"/>
      <c r="AC37" s="1716">
        <f>SUM(AC35:AC36)</f>
        <v>168</v>
      </c>
      <c r="AD37" s="1413"/>
      <c r="AE37" s="1716">
        <f>SUM(AE35:AE36)</f>
        <v>28</v>
      </c>
      <c r="AF37" s="1413"/>
      <c r="AG37" s="1716">
        <f>SUM(AG35:AG36)</f>
        <v>15</v>
      </c>
      <c r="AH37" s="1413"/>
      <c r="AI37" s="1716" t="s">
        <v>844</v>
      </c>
      <c r="AJ37" s="1717"/>
      <c r="AK37" s="245"/>
    </row>
    <row r="38" spans="1:38" ht="12.75" customHeight="1" x14ac:dyDescent="0.2">
      <c r="A38" s="1687" t="s">
        <v>845</v>
      </c>
      <c r="B38" s="84" t="s">
        <v>846</v>
      </c>
      <c r="C38" s="1760"/>
      <c r="D38" s="1413"/>
      <c r="E38" s="1760"/>
      <c r="F38" s="1413"/>
      <c r="G38" s="1716">
        <v>38</v>
      </c>
      <c r="H38" s="1413"/>
      <c r="I38" s="1716">
        <v>37</v>
      </c>
      <c r="J38" s="1413"/>
      <c r="K38" s="1716">
        <v>6</v>
      </c>
      <c r="L38" s="1717"/>
      <c r="M38" s="1687" t="s">
        <v>845</v>
      </c>
      <c r="N38" s="84" t="s">
        <v>846</v>
      </c>
      <c r="O38" s="1676"/>
      <c r="P38" s="1413"/>
      <c r="Q38" s="1676"/>
      <c r="R38" s="1413"/>
      <c r="S38" s="1716">
        <v>38</v>
      </c>
      <c r="T38" s="1413"/>
      <c r="U38" s="1716">
        <v>41</v>
      </c>
      <c r="V38" s="1413"/>
      <c r="W38" s="1716">
        <v>6</v>
      </c>
      <c r="X38" s="1717"/>
      <c r="Y38" s="1687" t="s">
        <v>845</v>
      </c>
      <c r="Z38" s="84" t="s">
        <v>846</v>
      </c>
      <c r="AA38" s="1676"/>
      <c r="AB38" s="1413"/>
      <c r="AC38" s="1676"/>
      <c r="AD38" s="1413"/>
      <c r="AE38" s="1716">
        <v>38</v>
      </c>
      <c r="AF38" s="1413"/>
      <c r="AG38" s="1707">
        <v>41</v>
      </c>
      <c r="AH38" s="1413"/>
      <c r="AI38" s="1707">
        <v>6</v>
      </c>
      <c r="AJ38" s="1717"/>
      <c r="AK38" s="598"/>
    </row>
    <row r="39" spans="1:38" ht="12.75" customHeight="1" x14ac:dyDescent="0.2">
      <c r="A39" s="1663"/>
      <c r="B39" s="91" t="s">
        <v>56</v>
      </c>
      <c r="C39" s="1747"/>
      <c r="D39" s="1748"/>
      <c r="E39" s="1747"/>
      <c r="F39" s="1748"/>
      <c r="G39" s="1747"/>
      <c r="H39" s="1748"/>
      <c r="I39" s="1747"/>
      <c r="J39" s="1748"/>
      <c r="K39" s="1747"/>
      <c r="L39" s="1753"/>
      <c r="M39" s="1663"/>
      <c r="N39" s="91" t="s">
        <v>56</v>
      </c>
      <c r="O39" s="1747"/>
      <c r="P39" s="1748"/>
      <c r="Q39" s="1747"/>
      <c r="R39" s="1748"/>
      <c r="S39" s="1747"/>
      <c r="T39" s="1748"/>
      <c r="U39" s="1747"/>
      <c r="V39" s="1748"/>
      <c r="W39" s="1747"/>
      <c r="X39" s="1753"/>
      <c r="Y39" s="1663"/>
      <c r="Z39" s="91" t="s">
        <v>56</v>
      </c>
      <c r="AA39" s="1747"/>
      <c r="AB39" s="1748"/>
      <c r="AC39" s="1747"/>
      <c r="AD39" s="1748"/>
      <c r="AE39" s="1747"/>
      <c r="AF39" s="1748"/>
      <c r="AG39" s="1747"/>
      <c r="AH39" s="1748"/>
      <c r="AI39" s="1747"/>
      <c r="AJ39" s="1753"/>
      <c r="AK39" s="651"/>
    </row>
    <row r="40" spans="1:38" ht="12" customHeight="1" x14ac:dyDescent="0.2">
      <c r="B40" s="651"/>
      <c r="C40" s="651"/>
      <c r="D40" s="651"/>
      <c r="F40" s="651"/>
      <c r="G40" s="651"/>
      <c r="H40" s="651"/>
      <c r="I40" s="651"/>
      <c r="J40" s="651"/>
      <c r="K40" s="651"/>
      <c r="L40" s="651"/>
      <c r="M40" s="651"/>
      <c r="N40" s="651"/>
      <c r="O40" s="651"/>
      <c r="P40" s="651"/>
      <c r="Q40" s="651"/>
      <c r="R40" s="651"/>
      <c r="S40" s="651"/>
      <c r="T40" s="651"/>
      <c r="U40" s="651"/>
      <c r="V40" s="651"/>
      <c r="W40" s="651"/>
      <c r="X40" s="651"/>
      <c r="Y40" s="651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8" ht="12.75" customHeight="1" x14ac:dyDescent="0.2">
      <c r="A41" s="651"/>
      <c r="B41" s="651"/>
      <c r="C41" s="651"/>
      <c r="D41" s="651"/>
      <c r="E41" s="651"/>
      <c r="F41" s="651"/>
      <c r="G41" s="651"/>
      <c r="H41" s="651"/>
      <c r="I41" s="651"/>
      <c r="J41" s="651"/>
      <c r="K41" s="651"/>
      <c r="L41" s="651"/>
      <c r="M41" s="105"/>
      <c r="N41" s="105"/>
      <c r="O41" s="105"/>
      <c r="P41" s="105"/>
      <c r="Q41" s="105"/>
      <c r="R41" s="105"/>
      <c r="S41" s="105"/>
      <c r="T41" s="105"/>
      <c r="U41" s="105"/>
      <c r="V41" s="651"/>
      <c r="W41" s="651"/>
      <c r="X41" s="651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651"/>
    </row>
    <row r="42" spans="1:38" ht="12" customHeight="1" x14ac:dyDescent="0.2">
      <c r="A42" s="1529" t="s">
        <v>727</v>
      </c>
      <c r="B42" s="1429"/>
      <c r="C42" s="1429"/>
      <c r="D42" s="1429"/>
      <c r="E42" s="1429"/>
      <c r="F42" s="1429"/>
      <c r="G42" s="1429"/>
      <c r="H42" s="1429"/>
      <c r="I42" s="1429"/>
      <c r="J42" s="1429"/>
      <c r="K42" s="1429"/>
      <c r="L42" s="1530"/>
      <c r="M42" s="1529" t="s">
        <v>727</v>
      </c>
      <c r="N42" s="1429"/>
      <c r="O42" s="1429"/>
      <c r="P42" s="1429"/>
      <c r="Q42" s="1429"/>
      <c r="R42" s="1429"/>
      <c r="S42" s="1429"/>
      <c r="T42" s="1429"/>
      <c r="U42" s="1429"/>
      <c r="V42" s="1429"/>
      <c r="W42" s="1429"/>
      <c r="X42" s="1530"/>
      <c r="Y42" s="1529" t="s">
        <v>727</v>
      </c>
      <c r="Z42" s="1429"/>
      <c r="AA42" s="1429"/>
      <c r="AB42" s="1429"/>
      <c r="AC42" s="1429"/>
      <c r="AD42" s="1429"/>
      <c r="AE42" s="1429"/>
      <c r="AF42" s="1429"/>
      <c r="AG42" s="1429"/>
      <c r="AH42" s="1429"/>
      <c r="AI42" s="1429"/>
      <c r="AJ42" s="1530"/>
    </row>
    <row r="43" spans="1:38" ht="12" customHeight="1" x14ac:dyDescent="0.2">
      <c r="A43" s="1710"/>
      <c r="B43" s="1686"/>
      <c r="C43" s="1686"/>
      <c r="D43" s="1686"/>
      <c r="E43" s="1686"/>
      <c r="F43" s="1686"/>
      <c r="G43" s="1686"/>
      <c r="H43" s="1686"/>
      <c r="I43" s="1686"/>
      <c r="J43" s="1686"/>
      <c r="K43" s="1686"/>
      <c r="L43" s="1711"/>
      <c r="M43" s="1710"/>
      <c r="N43" s="1686"/>
      <c r="O43" s="1686"/>
      <c r="P43" s="1686"/>
      <c r="Q43" s="1686"/>
      <c r="R43" s="1686"/>
      <c r="S43" s="1686"/>
      <c r="T43" s="1686"/>
      <c r="U43" s="1686"/>
      <c r="V43" s="1686"/>
      <c r="W43" s="1686"/>
      <c r="X43" s="1711"/>
      <c r="Y43" s="1710"/>
      <c r="Z43" s="1686"/>
      <c r="AA43" s="1686"/>
      <c r="AB43" s="1686"/>
      <c r="AC43" s="1686"/>
      <c r="AD43" s="1686"/>
      <c r="AE43" s="1686"/>
      <c r="AF43" s="1686"/>
      <c r="AG43" s="1686"/>
      <c r="AH43" s="1686"/>
      <c r="AI43" s="1686"/>
      <c r="AJ43" s="1711"/>
    </row>
    <row r="44" spans="1:38" ht="12" customHeight="1" x14ac:dyDescent="0.2">
      <c r="A44" s="1728" t="s">
        <v>847</v>
      </c>
      <c r="B44" s="1462"/>
      <c r="C44" s="1462"/>
      <c r="D44" s="1462"/>
      <c r="E44" s="1462"/>
      <c r="F44" s="1462"/>
      <c r="G44" s="1462"/>
      <c r="H44" s="1462"/>
      <c r="I44" s="1462"/>
      <c r="J44" s="1462"/>
      <c r="K44" s="1462"/>
      <c r="L44" s="1717"/>
      <c r="M44" s="1728" t="s">
        <v>848</v>
      </c>
      <c r="N44" s="1462"/>
      <c r="O44" s="1462"/>
      <c r="P44" s="1462"/>
      <c r="Q44" s="1462"/>
      <c r="R44" s="1462"/>
      <c r="S44" s="1462"/>
      <c r="T44" s="1462"/>
      <c r="U44" s="1462"/>
      <c r="V44" s="1462"/>
      <c r="W44" s="1462"/>
      <c r="X44" s="1717"/>
      <c r="Y44" s="1728" t="s">
        <v>849</v>
      </c>
      <c r="Z44" s="1462"/>
      <c r="AA44" s="1462"/>
      <c r="AB44" s="1462"/>
      <c r="AC44" s="1462"/>
      <c r="AD44" s="1462"/>
      <c r="AE44" s="1462"/>
      <c r="AF44" s="1462"/>
      <c r="AG44" s="1462"/>
      <c r="AH44" s="1462"/>
      <c r="AI44" s="1462"/>
      <c r="AJ44" s="1717"/>
      <c r="AK44" s="11"/>
      <c r="AL44" s="11"/>
    </row>
    <row r="45" spans="1:38" ht="12" customHeight="1" x14ac:dyDescent="0.2">
      <c r="A45" s="294" t="s">
        <v>3</v>
      </c>
      <c r="B45" s="281" t="s">
        <v>4</v>
      </c>
      <c r="C45" s="1707" t="s">
        <v>5</v>
      </c>
      <c r="D45" s="1413"/>
      <c r="E45" s="1707" t="s">
        <v>6</v>
      </c>
      <c r="F45" s="1413"/>
      <c r="G45" s="1707" t="s">
        <v>7</v>
      </c>
      <c r="H45" s="1413"/>
      <c r="I45" s="1707" t="s">
        <v>8</v>
      </c>
      <c r="J45" s="1413"/>
      <c r="K45" s="1707" t="s">
        <v>9</v>
      </c>
      <c r="L45" s="1717"/>
      <c r="M45" s="280" t="s">
        <v>3</v>
      </c>
      <c r="N45" s="281" t="s">
        <v>4</v>
      </c>
      <c r="O45" s="1707" t="s">
        <v>5</v>
      </c>
      <c r="P45" s="1413"/>
      <c r="Q45" s="1707" t="s">
        <v>6</v>
      </c>
      <c r="R45" s="1413"/>
      <c r="S45" s="1707" t="s">
        <v>7</v>
      </c>
      <c r="T45" s="1413"/>
      <c r="U45" s="1707" t="s">
        <v>8</v>
      </c>
      <c r="V45" s="1413"/>
      <c r="W45" s="1707" t="s">
        <v>9</v>
      </c>
      <c r="X45" s="1717"/>
      <c r="Y45" s="280" t="s">
        <v>3</v>
      </c>
      <c r="Z45" s="281" t="s">
        <v>4</v>
      </c>
      <c r="AA45" s="1707" t="s">
        <v>5</v>
      </c>
      <c r="AB45" s="1413"/>
      <c r="AC45" s="1707" t="s">
        <v>6</v>
      </c>
      <c r="AD45" s="1413"/>
      <c r="AE45" s="1707" t="s">
        <v>7</v>
      </c>
      <c r="AF45" s="1413"/>
      <c r="AG45" s="1707" t="s">
        <v>8</v>
      </c>
      <c r="AH45" s="1413"/>
      <c r="AI45" s="1707" t="s">
        <v>9</v>
      </c>
      <c r="AJ45" s="1717"/>
    </row>
    <row r="46" spans="1:38" ht="12" customHeight="1" x14ac:dyDescent="0.2">
      <c r="A46" s="1687" t="s">
        <v>820</v>
      </c>
      <c r="B46" s="763" t="s">
        <v>690</v>
      </c>
      <c r="C46" s="1694">
        <v>20</v>
      </c>
      <c r="D46" s="1468"/>
      <c r="E46" s="1694">
        <v>20</v>
      </c>
      <c r="F46" s="1468"/>
      <c r="G46" s="1694">
        <v>200</v>
      </c>
      <c r="H46" s="1468"/>
      <c r="I46" s="1694">
        <v>600</v>
      </c>
      <c r="J46" s="1468"/>
      <c r="K46" s="1694">
        <v>35</v>
      </c>
      <c r="L46" s="1725"/>
      <c r="M46" s="1687" t="s">
        <v>820</v>
      </c>
      <c r="N46" s="34" t="s">
        <v>690</v>
      </c>
      <c r="O46" s="1676">
        <v>20</v>
      </c>
      <c r="P46" s="1413"/>
      <c r="Q46" s="1676">
        <v>20</v>
      </c>
      <c r="R46" s="1413"/>
      <c r="S46" s="1676">
        <v>220</v>
      </c>
      <c r="T46" s="1413"/>
      <c r="U46" s="1676">
        <v>600</v>
      </c>
      <c r="V46" s="1413"/>
      <c r="W46" s="1676">
        <v>35</v>
      </c>
      <c r="X46" s="1717"/>
      <c r="Y46" s="1687" t="s">
        <v>820</v>
      </c>
      <c r="Z46" s="34" t="s">
        <v>690</v>
      </c>
      <c r="AA46" s="1676">
        <v>20</v>
      </c>
      <c r="AB46" s="1413"/>
      <c r="AC46" s="1676">
        <v>20</v>
      </c>
      <c r="AD46" s="1413"/>
      <c r="AE46" s="1676">
        <v>220</v>
      </c>
      <c r="AF46" s="1413"/>
      <c r="AG46" s="1676">
        <v>600</v>
      </c>
      <c r="AH46" s="1413"/>
      <c r="AI46" s="1676">
        <v>35</v>
      </c>
      <c r="AJ46" s="1717"/>
    </row>
    <row r="47" spans="1:38" ht="12" customHeight="1" x14ac:dyDescent="0.2">
      <c r="A47" s="1657"/>
      <c r="B47" s="295" t="s">
        <v>691</v>
      </c>
      <c r="C47" s="1692">
        <v>158</v>
      </c>
      <c r="D47" s="1486"/>
      <c r="E47" s="1692">
        <v>158</v>
      </c>
      <c r="F47" s="1486"/>
      <c r="G47" s="1692">
        <v>148</v>
      </c>
      <c r="H47" s="1486"/>
      <c r="I47" s="1692">
        <v>26</v>
      </c>
      <c r="J47" s="1486"/>
      <c r="K47" s="1692">
        <v>8</v>
      </c>
      <c r="L47" s="1708"/>
      <c r="M47" s="1657"/>
      <c r="N47" s="34" t="s">
        <v>691</v>
      </c>
      <c r="O47" s="1676">
        <v>158</v>
      </c>
      <c r="P47" s="1413"/>
      <c r="Q47" s="1676">
        <v>158</v>
      </c>
      <c r="R47" s="1413"/>
      <c r="S47" s="1676">
        <v>148</v>
      </c>
      <c r="T47" s="1413"/>
      <c r="U47" s="1676">
        <v>26</v>
      </c>
      <c r="V47" s="1413"/>
      <c r="W47" s="1676">
        <v>8</v>
      </c>
      <c r="X47" s="1717"/>
      <c r="Y47" s="1657"/>
      <c r="Z47" s="34" t="s">
        <v>691</v>
      </c>
      <c r="AA47" s="1676">
        <v>158</v>
      </c>
      <c r="AB47" s="1413"/>
      <c r="AC47" s="1676">
        <v>158</v>
      </c>
      <c r="AD47" s="1413"/>
      <c r="AE47" s="1676">
        <v>148</v>
      </c>
      <c r="AF47" s="1413"/>
      <c r="AG47" s="1676">
        <v>26</v>
      </c>
      <c r="AH47" s="1413"/>
      <c r="AI47" s="1676">
        <v>8</v>
      </c>
      <c r="AJ47" s="1717"/>
    </row>
    <row r="48" spans="1:38" ht="12" customHeight="1" x14ac:dyDescent="0.2">
      <c r="A48" s="1657"/>
      <c r="B48" s="295" t="s">
        <v>21</v>
      </c>
      <c r="C48" s="1692">
        <v>256</v>
      </c>
      <c r="D48" s="1486"/>
      <c r="E48" s="1692">
        <v>194</v>
      </c>
      <c r="F48" s="1486"/>
      <c r="G48" s="1692">
        <v>412</v>
      </c>
      <c r="H48" s="1486"/>
      <c r="I48" s="1692">
        <v>396</v>
      </c>
      <c r="J48" s="1486"/>
      <c r="K48" s="1692">
        <v>88</v>
      </c>
      <c r="L48" s="1708"/>
      <c r="M48" s="1657"/>
      <c r="N48" s="34" t="s">
        <v>21</v>
      </c>
      <c r="O48" s="1676">
        <v>252</v>
      </c>
      <c r="P48" s="1413"/>
      <c r="Q48" s="1676">
        <v>189</v>
      </c>
      <c r="R48" s="1413"/>
      <c r="S48" s="1676" t="s">
        <v>821</v>
      </c>
      <c r="T48" s="1413"/>
      <c r="U48" s="1676">
        <v>408</v>
      </c>
      <c r="V48" s="1413"/>
      <c r="W48" s="1676">
        <v>89</v>
      </c>
      <c r="X48" s="1717"/>
      <c r="Y48" s="1657"/>
      <c r="Z48" s="34" t="s">
        <v>21</v>
      </c>
      <c r="AA48" s="1676">
        <v>254</v>
      </c>
      <c r="AB48" s="1413"/>
      <c r="AC48" s="1676">
        <v>219</v>
      </c>
      <c r="AD48" s="1413"/>
      <c r="AE48" s="1676">
        <v>352</v>
      </c>
      <c r="AF48" s="1413"/>
      <c r="AG48" s="1676">
        <v>366</v>
      </c>
      <c r="AH48" s="1413"/>
      <c r="AI48" s="1676">
        <v>89</v>
      </c>
      <c r="AJ48" s="1717"/>
    </row>
    <row r="49" spans="1:36" ht="12" customHeight="1" x14ac:dyDescent="0.2">
      <c r="A49" s="1657"/>
      <c r="B49" s="295" t="s">
        <v>825</v>
      </c>
      <c r="C49" s="1692">
        <v>222</v>
      </c>
      <c r="D49" s="1486"/>
      <c r="E49" s="1692">
        <v>205</v>
      </c>
      <c r="F49" s="1486"/>
      <c r="G49" s="1692">
        <v>188</v>
      </c>
      <c r="H49" s="1486"/>
      <c r="I49" s="1692">
        <v>140</v>
      </c>
      <c r="J49" s="1486"/>
      <c r="K49" s="1692"/>
      <c r="L49" s="1708"/>
      <c r="M49" s="1657"/>
      <c r="N49" s="34" t="s">
        <v>825</v>
      </c>
      <c r="O49" s="1676">
        <v>152</v>
      </c>
      <c r="P49" s="1413"/>
      <c r="Q49" s="1676">
        <v>155</v>
      </c>
      <c r="R49" s="1413"/>
      <c r="S49" s="1676">
        <v>128</v>
      </c>
      <c r="T49" s="1413"/>
      <c r="U49" s="1676">
        <v>105</v>
      </c>
      <c r="V49" s="1413"/>
      <c r="W49" s="1676"/>
      <c r="X49" s="1717"/>
      <c r="Y49" s="1657"/>
      <c r="Z49" s="34" t="s">
        <v>825</v>
      </c>
      <c r="AA49" s="1676">
        <v>156</v>
      </c>
      <c r="AB49" s="1413"/>
      <c r="AC49" s="1676">
        <v>155</v>
      </c>
      <c r="AD49" s="1413"/>
      <c r="AE49" s="1676">
        <v>114</v>
      </c>
      <c r="AF49" s="1413"/>
      <c r="AG49" s="1676">
        <v>130</v>
      </c>
      <c r="AH49" s="1413"/>
      <c r="AI49" s="1704"/>
      <c r="AJ49" s="1717"/>
    </row>
    <row r="50" spans="1:36" ht="12" customHeight="1" x14ac:dyDescent="0.2">
      <c r="A50" s="1657"/>
      <c r="B50" s="296" t="s">
        <v>478</v>
      </c>
      <c r="C50" s="1699">
        <v>808</v>
      </c>
      <c r="D50" s="1698"/>
      <c r="E50" s="1699">
        <v>621</v>
      </c>
      <c r="F50" s="1698"/>
      <c r="G50" s="1699">
        <v>608</v>
      </c>
      <c r="H50" s="1698"/>
      <c r="I50" s="1699">
        <v>355</v>
      </c>
      <c r="J50" s="1698"/>
      <c r="K50" s="1699"/>
      <c r="L50" s="1727"/>
      <c r="M50" s="1657"/>
      <c r="N50" s="34" t="s">
        <v>478</v>
      </c>
      <c r="O50" s="1676">
        <v>757</v>
      </c>
      <c r="P50" s="1413"/>
      <c r="Q50" s="1676">
        <v>558</v>
      </c>
      <c r="R50" s="1413"/>
      <c r="S50" s="1676">
        <v>603</v>
      </c>
      <c r="T50" s="1413"/>
      <c r="U50" s="1676">
        <v>339</v>
      </c>
      <c r="V50" s="1413"/>
      <c r="W50" s="1676"/>
      <c r="X50" s="1717"/>
      <c r="Y50" s="1657"/>
      <c r="Z50" s="34" t="s">
        <v>478</v>
      </c>
      <c r="AA50" s="1676">
        <v>756</v>
      </c>
      <c r="AB50" s="1413"/>
      <c r="AC50" s="1676">
        <v>584</v>
      </c>
      <c r="AD50" s="1413"/>
      <c r="AE50" s="1676">
        <v>583</v>
      </c>
      <c r="AF50" s="1413"/>
      <c r="AG50" s="1676">
        <v>336</v>
      </c>
      <c r="AH50" s="1413"/>
      <c r="AI50" s="1704"/>
      <c r="AJ50" s="1717"/>
    </row>
    <row r="51" spans="1:36" ht="12.75" customHeight="1" x14ac:dyDescent="0.2">
      <c r="A51" s="1658"/>
      <c r="B51" s="286" t="s">
        <v>15</v>
      </c>
      <c r="C51" s="1706">
        <f>SUM(C46:C50)</f>
        <v>1464</v>
      </c>
      <c r="D51" s="1635"/>
      <c r="E51" s="1706">
        <f>SUM(E46:E50)</f>
        <v>1198</v>
      </c>
      <c r="F51" s="1635"/>
      <c r="G51" s="1706">
        <f>SUM(G46:G50)</f>
        <v>1556</v>
      </c>
      <c r="H51" s="1635"/>
      <c r="I51" s="1706">
        <f>SUM(I46:I50)</f>
        <v>1517</v>
      </c>
      <c r="J51" s="1635"/>
      <c r="K51" s="1706">
        <v>131</v>
      </c>
      <c r="L51" s="1711"/>
      <c r="M51" s="1658"/>
      <c r="N51" s="283" t="s">
        <v>15</v>
      </c>
      <c r="O51" s="1716">
        <f>SUM(O46:O50)</f>
        <v>1339</v>
      </c>
      <c r="P51" s="1413"/>
      <c r="Q51" s="1716">
        <f>SUM(Q46:Q50)</f>
        <v>1080</v>
      </c>
      <c r="R51" s="1413"/>
      <c r="S51" s="1716">
        <f>SUM(S46:S50)</f>
        <v>1099</v>
      </c>
      <c r="T51" s="1413"/>
      <c r="U51" s="1716">
        <f>SUM(U46:U50)</f>
        <v>1478</v>
      </c>
      <c r="V51" s="1413"/>
      <c r="W51" s="1716">
        <f>SUM(W46:W50)</f>
        <v>132</v>
      </c>
      <c r="X51" s="1717"/>
      <c r="Y51" s="1658"/>
      <c r="Z51" s="283" t="s">
        <v>15</v>
      </c>
      <c r="AA51" s="1716">
        <f>SUM(AA46:AA50)</f>
        <v>1344</v>
      </c>
      <c r="AB51" s="1413"/>
      <c r="AC51" s="1716">
        <f>SUM(AC46:AC50)</f>
        <v>1136</v>
      </c>
      <c r="AD51" s="1413"/>
      <c r="AE51" s="1716">
        <f>SUM(AE46:AE50)</f>
        <v>1417</v>
      </c>
      <c r="AF51" s="1413"/>
      <c r="AG51" s="1716">
        <f>SUM(AG46:AG50)</f>
        <v>1458</v>
      </c>
      <c r="AH51" s="1413"/>
      <c r="AI51" s="1716">
        <f>SUM(AI46:AI50)</f>
        <v>132</v>
      </c>
      <c r="AJ51" s="1717"/>
    </row>
    <row r="52" spans="1:36" ht="12" customHeight="1" x14ac:dyDescent="0.2">
      <c r="A52" s="1687" t="s">
        <v>850</v>
      </c>
      <c r="B52" s="762" t="s">
        <v>12</v>
      </c>
      <c r="C52" s="1745">
        <v>1066</v>
      </c>
      <c r="D52" s="1468"/>
      <c r="E52" s="1745">
        <v>714</v>
      </c>
      <c r="F52" s="1468"/>
      <c r="G52" s="1745">
        <v>831</v>
      </c>
      <c r="H52" s="1468"/>
      <c r="I52" s="1745">
        <v>191</v>
      </c>
      <c r="J52" s="1468"/>
      <c r="K52" s="1745">
        <v>170</v>
      </c>
      <c r="L52" s="1725"/>
      <c r="M52" s="1687" t="s">
        <v>851</v>
      </c>
      <c r="N52" s="762" t="s">
        <v>12</v>
      </c>
      <c r="O52" s="1745">
        <v>1148</v>
      </c>
      <c r="P52" s="1468"/>
      <c r="Q52" s="1745">
        <v>742</v>
      </c>
      <c r="R52" s="1468"/>
      <c r="S52" s="1745">
        <v>867</v>
      </c>
      <c r="T52" s="1468"/>
      <c r="U52" s="1745">
        <v>197</v>
      </c>
      <c r="V52" s="1468"/>
      <c r="W52" s="1745">
        <v>188</v>
      </c>
      <c r="X52" s="1725"/>
      <c r="Y52" s="1687" t="s">
        <v>852</v>
      </c>
      <c r="Z52" s="84" t="s">
        <v>12</v>
      </c>
      <c r="AA52" s="1716">
        <v>1115</v>
      </c>
      <c r="AB52" s="1413"/>
      <c r="AC52" s="1716">
        <v>647</v>
      </c>
      <c r="AD52" s="1413"/>
      <c r="AE52" s="1716">
        <v>788</v>
      </c>
      <c r="AF52" s="1413"/>
      <c r="AG52" s="1716">
        <v>187</v>
      </c>
      <c r="AH52" s="1413"/>
      <c r="AI52" s="1716">
        <v>182</v>
      </c>
      <c r="AJ52" s="1717"/>
    </row>
    <row r="53" spans="1:36" ht="12" customHeight="1" x14ac:dyDescent="0.2">
      <c r="A53" s="1657"/>
      <c r="B53" s="115"/>
      <c r="C53" s="1699" t="s">
        <v>853</v>
      </c>
      <c r="D53" s="1758"/>
      <c r="E53" s="1758"/>
      <c r="F53" s="1758"/>
      <c r="G53" s="1758"/>
      <c r="H53" s="1758"/>
      <c r="I53" s="1758"/>
      <c r="J53" s="1758"/>
      <c r="K53" s="1758"/>
      <c r="L53" s="1727"/>
      <c r="M53" s="1657"/>
      <c r="N53" s="297"/>
      <c r="O53" s="1718" t="s">
        <v>854</v>
      </c>
      <c r="P53" s="1686"/>
      <c r="Q53" s="1686"/>
      <c r="R53" s="1686"/>
      <c r="S53" s="1686"/>
      <c r="T53" s="1686"/>
      <c r="U53" s="1686"/>
      <c r="V53" s="1686"/>
      <c r="W53" s="1635"/>
      <c r="X53" s="298"/>
      <c r="Y53" s="1657"/>
      <c r="Z53" s="84"/>
      <c r="AA53" s="1676" t="s">
        <v>855</v>
      </c>
      <c r="AB53" s="1462"/>
      <c r="AC53" s="1462"/>
      <c r="AD53" s="1462"/>
      <c r="AE53" s="1462"/>
      <c r="AF53" s="1462"/>
      <c r="AG53" s="1462"/>
      <c r="AH53" s="1462"/>
      <c r="AI53" s="1462"/>
      <c r="AJ53" s="1717"/>
    </row>
    <row r="54" spans="1:36" ht="12" customHeight="1" x14ac:dyDescent="0.2">
      <c r="A54" s="1657"/>
      <c r="B54" s="908"/>
      <c r="C54" s="1756" t="s">
        <v>856</v>
      </c>
      <c r="D54" s="1757"/>
      <c r="E54" s="1757"/>
      <c r="F54" s="1757"/>
      <c r="G54" s="1757"/>
      <c r="H54" s="1757"/>
      <c r="I54" s="1757"/>
      <c r="J54" s="1757"/>
      <c r="K54" s="1757"/>
      <c r="L54" s="1738"/>
      <c r="M54" s="1657"/>
      <c r="N54" s="908"/>
      <c r="O54" s="1676" t="s">
        <v>857</v>
      </c>
      <c r="P54" s="1462"/>
      <c r="Q54" s="1462"/>
      <c r="R54" s="1462"/>
      <c r="S54" s="1462"/>
      <c r="T54" s="1462"/>
      <c r="U54" s="1462"/>
      <c r="V54" s="1462"/>
      <c r="W54" s="1462"/>
      <c r="X54" s="1717"/>
      <c r="Y54" s="1657"/>
      <c r="Z54" s="315"/>
      <c r="AA54" s="1676" t="s">
        <v>858</v>
      </c>
      <c r="AB54" s="1462"/>
      <c r="AC54" s="1462"/>
      <c r="AD54" s="1462"/>
      <c r="AE54" s="1462"/>
      <c r="AF54" s="1462"/>
      <c r="AG54" s="1462"/>
      <c r="AH54" s="1462"/>
      <c r="AI54" s="1462"/>
      <c r="AJ54" s="1717"/>
    </row>
    <row r="55" spans="1:36" ht="12" customHeight="1" x14ac:dyDescent="0.2">
      <c r="A55" s="1658"/>
      <c r="B55" s="84" t="s">
        <v>13</v>
      </c>
      <c r="C55" s="1716"/>
      <c r="D55" s="1413"/>
      <c r="E55" s="1716">
        <v>644</v>
      </c>
      <c r="F55" s="1413"/>
      <c r="G55" s="1716"/>
      <c r="H55" s="1413"/>
      <c r="I55" s="1716"/>
      <c r="J55" s="1413"/>
      <c r="K55" s="1630"/>
      <c r="L55" s="1717"/>
      <c r="M55" s="1658"/>
      <c r="N55" s="84" t="s">
        <v>13</v>
      </c>
      <c r="O55" s="1716"/>
      <c r="P55" s="1413"/>
      <c r="Q55" s="1716">
        <v>646</v>
      </c>
      <c r="R55" s="1413"/>
      <c r="S55" s="1716"/>
      <c r="T55" s="1413"/>
      <c r="U55" s="1716"/>
      <c r="V55" s="1413"/>
      <c r="W55" s="1630"/>
      <c r="X55" s="1717"/>
      <c r="Y55" s="1658"/>
      <c r="Z55" s="84" t="s">
        <v>13</v>
      </c>
      <c r="AA55" s="1716"/>
      <c r="AB55" s="1413"/>
      <c r="AC55" s="1716">
        <v>647</v>
      </c>
      <c r="AD55" s="1413"/>
      <c r="AE55" s="1716"/>
      <c r="AF55" s="1413"/>
      <c r="AG55" s="1716"/>
      <c r="AH55" s="1413"/>
      <c r="AI55" s="1630"/>
      <c r="AJ55" s="1717"/>
    </row>
    <row r="56" spans="1:36" ht="12" customHeight="1" x14ac:dyDescent="0.2">
      <c r="A56" s="1659" t="s">
        <v>22</v>
      </c>
      <c r="B56" s="762" t="s">
        <v>23</v>
      </c>
      <c r="C56" s="1694">
        <v>160</v>
      </c>
      <c r="D56" s="1468"/>
      <c r="E56" s="1694">
        <v>85</v>
      </c>
      <c r="F56" s="1468"/>
      <c r="G56" s="1694">
        <v>65</v>
      </c>
      <c r="H56" s="1468"/>
      <c r="I56" s="1694">
        <v>10</v>
      </c>
      <c r="J56" s="1468"/>
      <c r="K56" s="1694">
        <v>10</v>
      </c>
      <c r="L56" s="1725"/>
      <c r="M56" s="1659" t="s">
        <v>22</v>
      </c>
      <c r="N56" s="762" t="s">
        <v>23</v>
      </c>
      <c r="O56" s="1694">
        <v>140</v>
      </c>
      <c r="P56" s="1468"/>
      <c r="Q56" s="1694">
        <v>85</v>
      </c>
      <c r="R56" s="1468"/>
      <c r="S56" s="1694">
        <v>85</v>
      </c>
      <c r="T56" s="1468"/>
      <c r="U56" s="1694">
        <v>10</v>
      </c>
      <c r="V56" s="1468"/>
      <c r="W56" s="1694">
        <v>10</v>
      </c>
      <c r="X56" s="1725"/>
      <c r="Y56" s="1659" t="s">
        <v>22</v>
      </c>
      <c r="Z56" s="762" t="s">
        <v>23</v>
      </c>
      <c r="AA56" s="1694">
        <v>140</v>
      </c>
      <c r="AB56" s="1468"/>
      <c r="AC56" s="1694">
        <v>85</v>
      </c>
      <c r="AD56" s="1468"/>
      <c r="AE56" s="1694">
        <v>85</v>
      </c>
      <c r="AF56" s="1468"/>
      <c r="AG56" s="1694">
        <v>10</v>
      </c>
      <c r="AH56" s="1468"/>
      <c r="AI56" s="1694">
        <v>10</v>
      </c>
      <c r="AJ56" s="1725"/>
    </row>
    <row r="57" spans="1:36" ht="12" customHeight="1" x14ac:dyDescent="0.2">
      <c r="A57" s="1657"/>
      <c r="B57" s="106" t="s">
        <v>702</v>
      </c>
      <c r="C57" s="1692">
        <v>127</v>
      </c>
      <c r="D57" s="1486"/>
      <c r="E57" s="1692">
        <v>95</v>
      </c>
      <c r="F57" s="1486"/>
      <c r="G57" s="1692">
        <v>78</v>
      </c>
      <c r="H57" s="1486"/>
      <c r="I57" s="1692">
        <v>20</v>
      </c>
      <c r="J57" s="1486"/>
      <c r="K57" s="1692">
        <v>2</v>
      </c>
      <c r="L57" s="1708"/>
      <c r="M57" s="1657"/>
      <c r="N57" s="106" t="s">
        <v>702</v>
      </c>
      <c r="O57" s="1692">
        <v>132</v>
      </c>
      <c r="P57" s="1486"/>
      <c r="Q57" s="1692">
        <v>90</v>
      </c>
      <c r="R57" s="1486"/>
      <c r="S57" s="1692">
        <v>82</v>
      </c>
      <c r="T57" s="1486"/>
      <c r="U57" s="1692">
        <v>24</v>
      </c>
      <c r="V57" s="1486"/>
      <c r="W57" s="1692">
        <v>2</v>
      </c>
      <c r="X57" s="1708"/>
      <c r="Y57" s="1657"/>
      <c r="Z57" s="106" t="s">
        <v>702</v>
      </c>
      <c r="AA57" s="1692">
        <v>128</v>
      </c>
      <c r="AB57" s="1486"/>
      <c r="AC57" s="1692">
        <v>90</v>
      </c>
      <c r="AD57" s="1486"/>
      <c r="AE57" s="1692">
        <v>86</v>
      </c>
      <c r="AF57" s="1486"/>
      <c r="AG57" s="1692">
        <v>24</v>
      </c>
      <c r="AH57" s="1486"/>
      <c r="AI57" s="1692">
        <v>2</v>
      </c>
      <c r="AJ57" s="1708"/>
    </row>
    <row r="58" spans="1:36" ht="12" customHeight="1" x14ac:dyDescent="0.2">
      <c r="A58" s="1657"/>
      <c r="B58" s="106" t="s">
        <v>26</v>
      </c>
      <c r="C58" s="1692">
        <v>125</v>
      </c>
      <c r="D58" s="1486"/>
      <c r="E58" s="1692">
        <v>60</v>
      </c>
      <c r="F58" s="1486"/>
      <c r="G58" s="1692">
        <v>80</v>
      </c>
      <c r="H58" s="1486"/>
      <c r="I58" s="1692">
        <v>20</v>
      </c>
      <c r="J58" s="1486"/>
      <c r="K58" s="1692">
        <v>3</v>
      </c>
      <c r="L58" s="1708"/>
      <c r="M58" s="1657"/>
      <c r="N58" s="106" t="s">
        <v>26</v>
      </c>
      <c r="O58" s="1692">
        <v>125</v>
      </c>
      <c r="P58" s="1486"/>
      <c r="Q58" s="1692">
        <v>60</v>
      </c>
      <c r="R58" s="1486"/>
      <c r="S58" s="1692">
        <v>80</v>
      </c>
      <c r="T58" s="1486"/>
      <c r="U58" s="1692">
        <v>20</v>
      </c>
      <c r="V58" s="1486"/>
      <c r="W58" s="1692">
        <v>3</v>
      </c>
      <c r="X58" s="1708"/>
      <c r="Y58" s="1657"/>
      <c r="Z58" s="106" t="s">
        <v>26</v>
      </c>
      <c r="AA58" s="1692">
        <v>125</v>
      </c>
      <c r="AB58" s="1486"/>
      <c r="AC58" s="1692">
        <v>60</v>
      </c>
      <c r="AD58" s="1486"/>
      <c r="AE58" s="1692">
        <v>80</v>
      </c>
      <c r="AF58" s="1486"/>
      <c r="AG58" s="1692">
        <v>20</v>
      </c>
      <c r="AH58" s="1486"/>
      <c r="AI58" s="1692">
        <v>3</v>
      </c>
      <c r="AJ58" s="1708"/>
    </row>
    <row r="59" spans="1:36" ht="12" customHeight="1" x14ac:dyDescent="0.2">
      <c r="A59" s="1657"/>
      <c r="B59" s="106" t="s">
        <v>27</v>
      </c>
      <c r="C59" s="1692">
        <v>28</v>
      </c>
      <c r="D59" s="1486"/>
      <c r="E59" s="1692">
        <v>28</v>
      </c>
      <c r="F59" s="1486"/>
      <c r="G59" s="1692">
        <v>14</v>
      </c>
      <c r="H59" s="1486"/>
      <c r="I59" s="1692">
        <v>2</v>
      </c>
      <c r="J59" s="1486"/>
      <c r="K59" s="1692">
        <v>2</v>
      </c>
      <c r="L59" s="1708"/>
      <c r="M59" s="1657"/>
      <c r="N59" s="106" t="s">
        <v>27</v>
      </c>
      <c r="O59" s="1692">
        <v>32</v>
      </c>
      <c r="P59" s="1486"/>
      <c r="Q59" s="1692">
        <v>26</v>
      </c>
      <c r="R59" s="1486"/>
      <c r="S59" s="1692">
        <v>22</v>
      </c>
      <c r="T59" s="1486"/>
      <c r="U59" s="1692">
        <v>2</v>
      </c>
      <c r="V59" s="1486"/>
      <c r="W59" s="1692">
        <v>2</v>
      </c>
      <c r="X59" s="1708"/>
      <c r="Y59" s="1657"/>
      <c r="Z59" s="106" t="s">
        <v>27</v>
      </c>
      <c r="AA59" s="1692">
        <v>32</v>
      </c>
      <c r="AB59" s="1486"/>
      <c r="AC59" s="1692">
        <v>26</v>
      </c>
      <c r="AD59" s="1486"/>
      <c r="AE59" s="1692">
        <v>22</v>
      </c>
      <c r="AF59" s="1486"/>
      <c r="AG59" s="1692">
        <v>2</v>
      </c>
      <c r="AH59" s="1486"/>
      <c r="AI59" s="1692">
        <v>2</v>
      </c>
      <c r="AJ59" s="1708"/>
    </row>
    <row r="60" spans="1:36" ht="12" customHeight="1" x14ac:dyDescent="0.2">
      <c r="A60" s="1657"/>
      <c r="B60" s="106" t="s">
        <v>28</v>
      </c>
      <c r="C60" s="1692">
        <v>85</v>
      </c>
      <c r="D60" s="1486"/>
      <c r="E60" s="1692">
        <v>45</v>
      </c>
      <c r="F60" s="1486"/>
      <c r="G60" s="1692">
        <v>58</v>
      </c>
      <c r="H60" s="1486"/>
      <c r="I60" s="1692">
        <v>12</v>
      </c>
      <c r="J60" s="1486"/>
      <c r="K60" s="1692">
        <v>5</v>
      </c>
      <c r="L60" s="1708"/>
      <c r="M60" s="1657"/>
      <c r="N60" s="106" t="s">
        <v>28</v>
      </c>
      <c r="O60" s="1692">
        <v>85</v>
      </c>
      <c r="P60" s="1486"/>
      <c r="Q60" s="1692">
        <v>45</v>
      </c>
      <c r="R60" s="1486"/>
      <c r="S60" s="1692">
        <v>58</v>
      </c>
      <c r="T60" s="1486"/>
      <c r="U60" s="1692">
        <v>12</v>
      </c>
      <c r="V60" s="1486"/>
      <c r="W60" s="1692">
        <v>5</v>
      </c>
      <c r="X60" s="1708"/>
      <c r="Y60" s="1657"/>
      <c r="Z60" s="106" t="s">
        <v>28</v>
      </c>
      <c r="AA60" s="1692">
        <v>85</v>
      </c>
      <c r="AB60" s="1486"/>
      <c r="AC60" s="1692">
        <v>45</v>
      </c>
      <c r="AD60" s="1486"/>
      <c r="AE60" s="1692">
        <v>58</v>
      </c>
      <c r="AF60" s="1486"/>
      <c r="AG60" s="1692">
        <v>12</v>
      </c>
      <c r="AH60" s="1486"/>
      <c r="AI60" s="1692">
        <v>5</v>
      </c>
      <c r="AJ60" s="1708"/>
    </row>
    <row r="61" spans="1:36" ht="12" customHeight="1" x14ac:dyDescent="0.2">
      <c r="A61" s="1657"/>
      <c r="B61" s="106" t="s">
        <v>29</v>
      </c>
      <c r="C61" s="1692">
        <v>115</v>
      </c>
      <c r="D61" s="1486"/>
      <c r="E61" s="1692">
        <v>45</v>
      </c>
      <c r="F61" s="1486"/>
      <c r="G61" s="1692">
        <v>55</v>
      </c>
      <c r="H61" s="1486"/>
      <c r="I61" s="1692">
        <v>10</v>
      </c>
      <c r="J61" s="1486"/>
      <c r="K61" s="1692">
        <v>7</v>
      </c>
      <c r="L61" s="1708"/>
      <c r="M61" s="1657"/>
      <c r="N61" s="106" t="s">
        <v>29</v>
      </c>
      <c r="O61" s="1692">
        <v>125</v>
      </c>
      <c r="P61" s="1486"/>
      <c r="Q61" s="1692">
        <v>50</v>
      </c>
      <c r="R61" s="1486"/>
      <c r="S61" s="1692">
        <v>65</v>
      </c>
      <c r="T61" s="1486"/>
      <c r="U61" s="1692">
        <v>12</v>
      </c>
      <c r="V61" s="1486"/>
      <c r="W61" s="1692">
        <v>7</v>
      </c>
      <c r="X61" s="1708"/>
      <c r="Y61" s="1657"/>
      <c r="Z61" s="106" t="s">
        <v>29</v>
      </c>
      <c r="AA61" s="1692">
        <v>130</v>
      </c>
      <c r="AB61" s="1486"/>
      <c r="AC61" s="1692">
        <v>50</v>
      </c>
      <c r="AD61" s="1486"/>
      <c r="AE61" s="1692">
        <v>70</v>
      </c>
      <c r="AF61" s="1486"/>
      <c r="AG61" s="1692">
        <v>12</v>
      </c>
      <c r="AH61" s="1486"/>
      <c r="AI61" s="1692">
        <v>7</v>
      </c>
      <c r="AJ61" s="1708"/>
    </row>
    <row r="62" spans="1:36" ht="12" customHeight="1" x14ac:dyDescent="0.2">
      <c r="A62" s="1657"/>
      <c r="B62" s="106" t="s">
        <v>32</v>
      </c>
      <c r="C62" s="1692">
        <v>40</v>
      </c>
      <c r="D62" s="1486"/>
      <c r="E62" s="1692">
        <v>20</v>
      </c>
      <c r="F62" s="1486"/>
      <c r="G62" s="1692">
        <v>40</v>
      </c>
      <c r="H62" s="1486"/>
      <c r="I62" s="1692"/>
      <c r="J62" s="1486"/>
      <c r="K62" s="1692"/>
      <c r="L62" s="1708"/>
      <c r="M62" s="1657"/>
      <c r="N62" s="106" t="s">
        <v>32</v>
      </c>
      <c r="O62" s="1692">
        <v>40</v>
      </c>
      <c r="P62" s="1486"/>
      <c r="Q62" s="1692">
        <v>20</v>
      </c>
      <c r="R62" s="1486"/>
      <c r="S62" s="1692">
        <v>40</v>
      </c>
      <c r="T62" s="1486"/>
      <c r="U62" s="1692"/>
      <c r="V62" s="1486"/>
      <c r="W62" s="1692"/>
      <c r="X62" s="1708"/>
      <c r="Y62" s="1657"/>
      <c r="Z62" s="106" t="s">
        <v>32</v>
      </c>
      <c r="AA62" s="1692">
        <v>55</v>
      </c>
      <c r="AB62" s="1486"/>
      <c r="AC62" s="1692">
        <v>20</v>
      </c>
      <c r="AD62" s="1486"/>
      <c r="AE62" s="1692">
        <v>35</v>
      </c>
      <c r="AF62" s="1486"/>
      <c r="AG62" s="1692"/>
      <c r="AH62" s="1486"/>
      <c r="AI62" s="1695"/>
      <c r="AJ62" s="1708"/>
    </row>
    <row r="63" spans="1:36" ht="12.75" customHeight="1" x14ac:dyDescent="0.2">
      <c r="A63" s="1657"/>
      <c r="B63" s="115" t="s">
        <v>840</v>
      </c>
      <c r="C63" s="1699">
        <v>75</v>
      </c>
      <c r="D63" s="1698"/>
      <c r="E63" s="1699">
        <v>10</v>
      </c>
      <c r="F63" s="1698"/>
      <c r="G63" s="1699">
        <v>20</v>
      </c>
      <c r="H63" s="1698"/>
      <c r="I63" s="1699"/>
      <c r="J63" s="1698"/>
      <c r="K63" s="1699">
        <v>5</v>
      </c>
      <c r="L63" s="1727"/>
      <c r="M63" s="1657"/>
      <c r="N63" s="115" t="s">
        <v>840</v>
      </c>
      <c r="O63" s="1699">
        <v>75</v>
      </c>
      <c r="P63" s="1698"/>
      <c r="Q63" s="1699">
        <v>10</v>
      </c>
      <c r="R63" s="1698"/>
      <c r="S63" s="1699">
        <v>20</v>
      </c>
      <c r="T63" s="1698"/>
      <c r="U63" s="1702"/>
      <c r="V63" s="1698"/>
      <c r="W63" s="1699">
        <v>5</v>
      </c>
      <c r="X63" s="1727"/>
      <c r="Y63" s="1657"/>
      <c r="Z63" s="106" t="s">
        <v>840</v>
      </c>
      <c r="AA63" s="1692">
        <v>75</v>
      </c>
      <c r="AB63" s="1486"/>
      <c r="AC63" s="1692">
        <v>10</v>
      </c>
      <c r="AD63" s="1486"/>
      <c r="AE63" s="1692">
        <v>20</v>
      </c>
      <c r="AF63" s="1486"/>
      <c r="AG63" s="1744"/>
      <c r="AH63" s="1486"/>
      <c r="AI63" s="1692">
        <v>5</v>
      </c>
      <c r="AJ63" s="1708"/>
    </row>
    <row r="64" spans="1:36" ht="12" customHeight="1" x14ac:dyDescent="0.2">
      <c r="A64" s="1658"/>
      <c r="B64" s="286" t="s">
        <v>15</v>
      </c>
      <c r="C64" s="1706">
        <f>SUM(C56:C63)</f>
        <v>755</v>
      </c>
      <c r="D64" s="1635"/>
      <c r="E64" s="1706">
        <f>SUM(E56:E63)</f>
        <v>388</v>
      </c>
      <c r="F64" s="1635"/>
      <c r="G64" s="1706">
        <f>SUM(G56:G63)</f>
        <v>410</v>
      </c>
      <c r="H64" s="1635"/>
      <c r="I64" s="1706">
        <f>SUM(I56:I63)</f>
        <v>74</v>
      </c>
      <c r="J64" s="1635"/>
      <c r="K64" s="1706">
        <f>SUM(K56:K63)</f>
        <v>34</v>
      </c>
      <c r="L64" s="1711"/>
      <c r="M64" s="1658"/>
      <c r="N64" s="286" t="s">
        <v>15</v>
      </c>
      <c r="O64" s="1706">
        <f>SUM(O56:O63)</f>
        <v>754</v>
      </c>
      <c r="P64" s="1635"/>
      <c r="Q64" s="1706">
        <f>SUM(Q56:Q63)</f>
        <v>386</v>
      </c>
      <c r="R64" s="1635"/>
      <c r="S64" s="1706">
        <f>SUM(S56:S63)</f>
        <v>452</v>
      </c>
      <c r="T64" s="1635"/>
      <c r="U64" s="1706">
        <f>SUM(U56:U63)</f>
        <v>80</v>
      </c>
      <c r="V64" s="1635"/>
      <c r="W64" s="1706">
        <f>SUM(W56:W63)</f>
        <v>34</v>
      </c>
      <c r="X64" s="1711"/>
      <c r="Y64" s="1657"/>
      <c r="Z64" s="115" t="s">
        <v>859</v>
      </c>
      <c r="AA64" s="1699">
        <v>56</v>
      </c>
      <c r="AB64" s="1698"/>
      <c r="AC64" s="1699">
        <v>49</v>
      </c>
      <c r="AD64" s="1698"/>
      <c r="AE64" s="1699">
        <v>36</v>
      </c>
      <c r="AF64" s="1698"/>
      <c r="AG64" s="1699">
        <v>6</v>
      </c>
      <c r="AH64" s="1698"/>
      <c r="AI64" s="1699">
        <v>3</v>
      </c>
      <c r="AJ64" s="1727"/>
    </row>
    <row r="65" spans="1:36" ht="12" customHeight="1" x14ac:dyDescent="0.2">
      <c r="A65" s="1659" t="s">
        <v>37</v>
      </c>
      <c r="B65" s="762" t="s">
        <v>42</v>
      </c>
      <c r="C65" s="1694">
        <v>46</v>
      </c>
      <c r="D65" s="1468"/>
      <c r="E65" s="1694">
        <v>18</v>
      </c>
      <c r="F65" s="1468"/>
      <c r="G65" s="1694">
        <v>26</v>
      </c>
      <c r="H65" s="1468"/>
      <c r="I65" s="1694">
        <v>3</v>
      </c>
      <c r="J65" s="1468"/>
      <c r="K65" s="1694">
        <v>2</v>
      </c>
      <c r="L65" s="1725"/>
      <c r="M65" s="1659" t="s">
        <v>37</v>
      </c>
      <c r="N65" s="762" t="s">
        <v>42</v>
      </c>
      <c r="O65" s="1694">
        <v>46</v>
      </c>
      <c r="P65" s="1468"/>
      <c r="Q65" s="1694">
        <v>18</v>
      </c>
      <c r="R65" s="1468"/>
      <c r="S65" s="1694">
        <v>26</v>
      </c>
      <c r="T65" s="1468"/>
      <c r="U65" s="1694">
        <v>3</v>
      </c>
      <c r="V65" s="1468"/>
      <c r="W65" s="1694">
        <v>2</v>
      </c>
      <c r="X65" s="1725"/>
      <c r="Y65" s="1658"/>
      <c r="Z65" s="286" t="s">
        <v>15</v>
      </c>
      <c r="AA65" s="1706">
        <f>SUM(AA56:AA64)</f>
        <v>826</v>
      </c>
      <c r="AB65" s="1635"/>
      <c r="AC65" s="1706">
        <f>SUM(AC56:AC64)</f>
        <v>435</v>
      </c>
      <c r="AD65" s="1635"/>
      <c r="AE65" s="1706">
        <f>SUM(AE56:AE64)</f>
        <v>492</v>
      </c>
      <c r="AF65" s="1635"/>
      <c r="AG65" s="1706">
        <f>SUM(AG56:AG64)</f>
        <v>86</v>
      </c>
      <c r="AH65" s="1635"/>
      <c r="AI65" s="1706">
        <f>SUM(AI56:AI64)</f>
        <v>37</v>
      </c>
      <c r="AJ65" s="1711"/>
    </row>
    <row r="66" spans="1:36" ht="12" customHeight="1" x14ac:dyDescent="0.2">
      <c r="A66" s="1657"/>
      <c r="B66" s="106" t="s">
        <v>38</v>
      </c>
      <c r="C66" s="1692">
        <v>46</v>
      </c>
      <c r="D66" s="1486"/>
      <c r="E66" s="1692">
        <v>24</v>
      </c>
      <c r="F66" s="1486"/>
      <c r="G66" s="1692">
        <v>26</v>
      </c>
      <c r="H66" s="1486"/>
      <c r="I66" s="1692">
        <v>2</v>
      </c>
      <c r="J66" s="1486"/>
      <c r="K66" s="1692">
        <v>2</v>
      </c>
      <c r="L66" s="1708"/>
      <c r="M66" s="1657"/>
      <c r="N66" s="106" t="s">
        <v>38</v>
      </c>
      <c r="O66" s="1692">
        <v>46</v>
      </c>
      <c r="P66" s="1486"/>
      <c r="Q66" s="1692">
        <v>24</v>
      </c>
      <c r="R66" s="1486"/>
      <c r="S66" s="1692">
        <v>26</v>
      </c>
      <c r="T66" s="1486"/>
      <c r="U66" s="1692">
        <v>2</v>
      </c>
      <c r="V66" s="1486"/>
      <c r="W66" s="1692">
        <v>2</v>
      </c>
      <c r="X66" s="1708"/>
      <c r="Y66" s="1659" t="s">
        <v>37</v>
      </c>
      <c r="Z66" s="762" t="s">
        <v>42</v>
      </c>
      <c r="AA66" s="1694">
        <v>46</v>
      </c>
      <c r="AB66" s="1468"/>
      <c r="AC66" s="1694">
        <v>18</v>
      </c>
      <c r="AD66" s="1468"/>
      <c r="AE66" s="1694">
        <v>26</v>
      </c>
      <c r="AF66" s="1468"/>
      <c r="AG66" s="1694">
        <v>3</v>
      </c>
      <c r="AH66" s="1468"/>
      <c r="AI66" s="1694">
        <v>2</v>
      </c>
      <c r="AJ66" s="1725"/>
    </row>
    <row r="67" spans="1:36" ht="12" customHeight="1" x14ac:dyDescent="0.2">
      <c r="A67" s="1657"/>
      <c r="B67" s="106" t="s">
        <v>39</v>
      </c>
      <c r="C67" s="1692">
        <v>47</v>
      </c>
      <c r="D67" s="1486"/>
      <c r="E67" s="1692">
        <v>28</v>
      </c>
      <c r="F67" s="1486"/>
      <c r="G67" s="1692">
        <v>37</v>
      </c>
      <c r="H67" s="1486"/>
      <c r="I67" s="1692">
        <v>5</v>
      </c>
      <c r="J67" s="1486"/>
      <c r="K67" s="1692">
        <v>1</v>
      </c>
      <c r="L67" s="1708"/>
      <c r="M67" s="1657"/>
      <c r="N67" s="106" t="s">
        <v>39</v>
      </c>
      <c r="O67" s="1692">
        <v>49</v>
      </c>
      <c r="P67" s="1486"/>
      <c r="Q67" s="1692">
        <v>24</v>
      </c>
      <c r="R67" s="1486"/>
      <c r="S67" s="1692">
        <v>40</v>
      </c>
      <c r="T67" s="1486"/>
      <c r="U67" s="1692">
        <v>5</v>
      </c>
      <c r="V67" s="1486"/>
      <c r="W67" s="1692">
        <v>0</v>
      </c>
      <c r="X67" s="1708"/>
      <c r="Y67" s="1657"/>
      <c r="Z67" s="106" t="s">
        <v>38</v>
      </c>
      <c r="AA67" s="1692">
        <v>46</v>
      </c>
      <c r="AB67" s="1486"/>
      <c r="AC67" s="1692">
        <v>24</v>
      </c>
      <c r="AD67" s="1486"/>
      <c r="AE67" s="1692">
        <v>26</v>
      </c>
      <c r="AF67" s="1486"/>
      <c r="AG67" s="1692">
        <v>2</v>
      </c>
      <c r="AH67" s="1486"/>
      <c r="AI67" s="1692">
        <v>2</v>
      </c>
      <c r="AJ67" s="1708"/>
    </row>
    <row r="68" spans="1:36" ht="12" customHeight="1" x14ac:dyDescent="0.2">
      <c r="A68" s="1657"/>
      <c r="B68" s="106" t="s">
        <v>40</v>
      </c>
      <c r="C68" s="1692">
        <v>41</v>
      </c>
      <c r="D68" s="1486"/>
      <c r="E68" s="1692">
        <v>25</v>
      </c>
      <c r="F68" s="1486"/>
      <c r="G68" s="1692">
        <v>24</v>
      </c>
      <c r="H68" s="1486"/>
      <c r="I68" s="1692">
        <v>2</v>
      </c>
      <c r="J68" s="1486"/>
      <c r="K68" s="1692">
        <v>0</v>
      </c>
      <c r="L68" s="1708"/>
      <c r="M68" s="1657"/>
      <c r="N68" s="106" t="s">
        <v>40</v>
      </c>
      <c r="O68" s="1692">
        <v>41</v>
      </c>
      <c r="P68" s="1486"/>
      <c r="Q68" s="1692">
        <v>24</v>
      </c>
      <c r="R68" s="1486"/>
      <c r="S68" s="1692">
        <v>25</v>
      </c>
      <c r="T68" s="1486"/>
      <c r="U68" s="1692">
        <v>2</v>
      </c>
      <c r="V68" s="1486"/>
      <c r="W68" s="1692">
        <v>0</v>
      </c>
      <c r="X68" s="1708"/>
      <c r="Y68" s="1657"/>
      <c r="Z68" s="106" t="s">
        <v>39</v>
      </c>
      <c r="AA68" s="1692">
        <v>50</v>
      </c>
      <c r="AB68" s="1486"/>
      <c r="AC68" s="1692">
        <v>25</v>
      </c>
      <c r="AD68" s="1486"/>
      <c r="AE68" s="1692">
        <v>40</v>
      </c>
      <c r="AF68" s="1486"/>
      <c r="AG68" s="1692">
        <v>5</v>
      </c>
      <c r="AH68" s="1486"/>
      <c r="AI68" s="1692">
        <v>0</v>
      </c>
      <c r="AJ68" s="1708"/>
    </row>
    <row r="69" spans="1:36" ht="12" customHeight="1" x14ac:dyDescent="0.2">
      <c r="A69" s="1657"/>
      <c r="B69" s="106" t="s">
        <v>41</v>
      </c>
      <c r="C69" s="1692">
        <v>69</v>
      </c>
      <c r="D69" s="1486"/>
      <c r="E69" s="1692">
        <v>24</v>
      </c>
      <c r="F69" s="1486"/>
      <c r="G69" s="1692">
        <v>24</v>
      </c>
      <c r="H69" s="1486"/>
      <c r="I69" s="1692">
        <v>5</v>
      </c>
      <c r="J69" s="1486"/>
      <c r="K69" s="1692">
        <v>3</v>
      </c>
      <c r="L69" s="1708"/>
      <c r="M69" s="1657"/>
      <c r="N69" s="106" t="s">
        <v>41</v>
      </c>
      <c r="O69" s="1692">
        <v>72</v>
      </c>
      <c r="P69" s="1486"/>
      <c r="Q69" s="1692">
        <v>21</v>
      </c>
      <c r="R69" s="1486"/>
      <c r="S69" s="1692">
        <v>30</v>
      </c>
      <c r="T69" s="1486"/>
      <c r="U69" s="1692">
        <v>5</v>
      </c>
      <c r="V69" s="1486"/>
      <c r="W69" s="1692">
        <v>4</v>
      </c>
      <c r="X69" s="1708"/>
      <c r="Y69" s="1657"/>
      <c r="Z69" s="106" t="s">
        <v>40</v>
      </c>
      <c r="AA69" s="1692">
        <v>43</v>
      </c>
      <c r="AB69" s="1486"/>
      <c r="AC69" s="1692">
        <v>25</v>
      </c>
      <c r="AD69" s="1486"/>
      <c r="AE69" s="1692">
        <v>25</v>
      </c>
      <c r="AF69" s="1486"/>
      <c r="AG69" s="1692">
        <v>3</v>
      </c>
      <c r="AH69" s="1486"/>
      <c r="AI69" s="1692">
        <v>0</v>
      </c>
      <c r="AJ69" s="1708"/>
    </row>
    <row r="70" spans="1:36" ht="12" customHeight="1" x14ac:dyDescent="0.2">
      <c r="A70" s="1657"/>
      <c r="B70" s="106" t="s">
        <v>480</v>
      </c>
      <c r="C70" s="1692">
        <v>75</v>
      </c>
      <c r="D70" s="1486"/>
      <c r="E70" s="1692">
        <v>32</v>
      </c>
      <c r="F70" s="1486"/>
      <c r="G70" s="1692">
        <v>40</v>
      </c>
      <c r="H70" s="1486"/>
      <c r="I70" s="1692">
        <v>4</v>
      </c>
      <c r="J70" s="1486"/>
      <c r="K70" s="1692">
        <v>2</v>
      </c>
      <c r="L70" s="1708"/>
      <c r="M70" s="1657"/>
      <c r="N70" s="106" t="s">
        <v>480</v>
      </c>
      <c r="O70" s="1692">
        <v>75</v>
      </c>
      <c r="P70" s="1486"/>
      <c r="Q70" s="1692">
        <v>32</v>
      </c>
      <c r="R70" s="1486"/>
      <c r="S70" s="1692">
        <v>38</v>
      </c>
      <c r="T70" s="1486"/>
      <c r="U70" s="1692">
        <v>4</v>
      </c>
      <c r="V70" s="1486"/>
      <c r="W70" s="1692">
        <v>2</v>
      </c>
      <c r="X70" s="1708"/>
      <c r="Y70" s="1657"/>
      <c r="Z70" s="106" t="s">
        <v>41</v>
      </c>
      <c r="AA70" s="1692">
        <v>68</v>
      </c>
      <c r="AB70" s="1486"/>
      <c r="AC70" s="1692">
        <v>23</v>
      </c>
      <c r="AD70" s="1486"/>
      <c r="AE70" s="1692">
        <v>27</v>
      </c>
      <c r="AF70" s="1486"/>
      <c r="AG70" s="1692">
        <v>3</v>
      </c>
      <c r="AH70" s="1486"/>
      <c r="AI70" s="1692">
        <v>3</v>
      </c>
      <c r="AJ70" s="1708"/>
    </row>
    <row r="71" spans="1:36" ht="12" customHeight="1" x14ac:dyDescent="0.2">
      <c r="A71" s="1657"/>
      <c r="B71" s="106" t="s">
        <v>44</v>
      </c>
      <c r="C71" s="1692">
        <v>68</v>
      </c>
      <c r="D71" s="1486"/>
      <c r="E71" s="1692">
        <v>40</v>
      </c>
      <c r="F71" s="1486"/>
      <c r="G71" s="1692">
        <v>40</v>
      </c>
      <c r="H71" s="1486"/>
      <c r="I71" s="1692">
        <v>2</v>
      </c>
      <c r="J71" s="1486"/>
      <c r="K71" s="1692">
        <v>2</v>
      </c>
      <c r="L71" s="1708"/>
      <c r="M71" s="1657"/>
      <c r="N71" s="106" t="s">
        <v>44</v>
      </c>
      <c r="O71" s="1692">
        <v>63</v>
      </c>
      <c r="P71" s="1486"/>
      <c r="Q71" s="1692">
        <v>40</v>
      </c>
      <c r="R71" s="1486"/>
      <c r="S71" s="1692">
        <v>45</v>
      </c>
      <c r="T71" s="1486"/>
      <c r="U71" s="1692">
        <v>2</v>
      </c>
      <c r="V71" s="1486"/>
      <c r="W71" s="1692">
        <v>1</v>
      </c>
      <c r="X71" s="1708"/>
      <c r="Y71" s="1657"/>
      <c r="Z71" s="106" t="s">
        <v>480</v>
      </c>
      <c r="AA71" s="1692">
        <v>64</v>
      </c>
      <c r="AB71" s="1486"/>
      <c r="AC71" s="1692">
        <v>32</v>
      </c>
      <c r="AD71" s="1486"/>
      <c r="AE71" s="1692">
        <v>32</v>
      </c>
      <c r="AF71" s="1486"/>
      <c r="AG71" s="1692">
        <v>4</v>
      </c>
      <c r="AH71" s="1486"/>
      <c r="AI71" s="1692">
        <v>2</v>
      </c>
      <c r="AJ71" s="1708"/>
    </row>
    <row r="72" spans="1:36" ht="12" customHeight="1" x14ac:dyDescent="0.2">
      <c r="A72" s="1657"/>
      <c r="B72" s="115" t="s">
        <v>43</v>
      </c>
      <c r="C72" s="1699">
        <v>48</v>
      </c>
      <c r="D72" s="1698"/>
      <c r="E72" s="1699">
        <v>32</v>
      </c>
      <c r="F72" s="1698"/>
      <c r="G72" s="1699">
        <v>30</v>
      </c>
      <c r="H72" s="1698"/>
      <c r="I72" s="1699">
        <v>7</v>
      </c>
      <c r="J72" s="1698"/>
      <c r="K72" s="1699">
        <v>3</v>
      </c>
      <c r="L72" s="1727"/>
      <c r="M72" s="1657"/>
      <c r="N72" s="115" t="s">
        <v>43</v>
      </c>
      <c r="O72" s="1699">
        <v>48</v>
      </c>
      <c r="P72" s="1698"/>
      <c r="Q72" s="1699">
        <v>38</v>
      </c>
      <c r="R72" s="1698"/>
      <c r="S72" s="1699">
        <v>34</v>
      </c>
      <c r="T72" s="1698"/>
      <c r="U72" s="1699">
        <v>3</v>
      </c>
      <c r="V72" s="1698"/>
      <c r="W72" s="1699">
        <v>3</v>
      </c>
      <c r="X72" s="1727"/>
      <c r="Y72" s="1657"/>
      <c r="Z72" s="106" t="s">
        <v>44</v>
      </c>
      <c r="AA72" s="1692">
        <v>58</v>
      </c>
      <c r="AB72" s="1486"/>
      <c r="AC72" s="1692">
        <v>40</v>
      </c>
      <c r="AD72" s="1486"/>
      <c r="AE72" s="1692">
        <v>44</v>
      </c>
      <c r="AF72" s="1486"/>
      <c r="AG72" s="1692">
        <v>3</v>
      </c>
      <c r="AH72" s="1486"/>
      <c r="AI72" s="1692">
        <v>1</v>
      </c>
      <c r="AJ72" s="1708"/>
    </row>
    <row r="73" spans="1:36" ht="12" customHeight="1" x14ac:dyDescent="0.2">
      <c r="A73" s="1658"/>
      <c r="B73" s="286" t="s">
        <v>15</v>
      </c>
      <c r="C73" s="1706">
        <f>SUM(C65:C72)</f>
        <v>440</v>
      </c>
      <c r="D73" s="1635"/>
      <c r="E73" s="1706">
        <f>SUM(E65:E72)</f>
        <v>223</v>
      </c>
      <c r="F73" s="1635"/>
      <c r="G73" s="1706">
        <f>SUM(G65:G72)</f>
        <v>247</v>
      </c>
      <c r="H73" s="1635"/>
      <c r="I73" s="1706">
        <f>SUM(I65:I72)</f>
        <v>30</v>
      </c>
      <c r="J73" s="1635"/>
      <c r="K73" s="1706">
        <v>15</v>
      </c>
      <c r="L73" s="1711"/>
      <c r="M73" s="1658"/>
      <c r="N73" s="286" t="s">
        <v>15</v>
      </c>
      <c r="O73" s="1706">
        <f>SUM(O65:O72)</f>
        <v>440</v>
      </c>
      <c r="P73" s="1635"/>
      <c r="Q73" s="1706">
        <f>SUM(Q65:Q72)</f>
        <v>221</v>
      </c>
      <c r="R73" s="1635"/>
      <c r="S73" s="1706">
        <f>SUM(S65:S72)</f>
        <v>264</v>
      </c>
      <c r="T73" s="1635"/>
      <c r="U73" s="1706">
        <f>SUM(U65:U72)</f>
        <v>26</v>
      </c>
      <c r="V73" s="1635"/>
      <c r="W73" s="1706">
        <f>SUM(W65:W72)</f>
        <v>14</v>
      </c>
      <c r="X73" s="1711"/>
      <c r="Y73" s="1657"/>
      <c r="Z73" s="115" t="s">
        <v>43</v>
      </c>
      <c r="AA73" s="1699">
        <v>49</v>
      </c>
      <c r="AB73" s="1698"/>
      <c r="AC73" s="1699">
        <v>39</v>
      </c>
      <c r="AD73" s="1698"/>
      <c r="AE73" s="1699">
        <v>36</v>
      </c>
      <c r="AF73" s="1698"/>
      <c r="AG73" s="1699">
        <v>3</v>
      </c>
      <c r="AH73" s="1698"/>
      <c r="AI73" s="1699">
        <v>3</v>
      </c>
      <c r="AJ73" s="1727"/>
    </row>
    <row r="74" spans="1:36" ht="12" customHeight="1" x14ac:dyDescent="0.2">
      <c r="A74" s="1659" t="s">
        <v>50</v>
      </c>
      <c r="B74" s="762" t="s">
        <v>51</v>
      </c>
      <c r="C74" s="1694">
        <v>178</v>
      </c>
      <c r="D74" s="1468"/>
      <c r="E74" s="1694">
        <v>168</v>
      </c>
      <c r="F74" s="1468"/>
      <c r="G74" s="1694">
        <v>30</v>
      </c>
      <c r="H74" s="1468"/>
      <c r="I74" s="1694">
        <v>12</v>
      </c>
      <c r="J74" s="1468"/>
      <c r="K74" s="1694">
        <v>2</v>
      </c>
      <c r="L74" s="1725"/>
      <c r="M74" s="1659" t="s">
        <v>50</v>
      </c>
      <c r="N74" s="762" t="s">
        <v>51</v>
      </c>
      <c r="O74" s="1694">
        <v>178</v>
      </c>
      <c r="P74" s="1468"/>
      <c r="Q74" s="1694">
        <v>168</v>
      </c>
      <c r="R74" s="1468"/>
      <c r="S74" s="1694">
        <v>30</v>
      </c>
      <c r="T74" s="1468"/>
      <c r="U74" s="1694">
        <v>12</v>
      </c>
      <c r="V74" s="1468"/>
      <c r="W74" s="1694">
        <v>2</v>
      </c>
      <c r="X74" s="1725"/>
      <c r="Y74" s="1658"/>
      <c r="Z74" s="286" t="s">
        <v>15</v>
      </c>
      <c r="AA74" s="1706">
        <f>SUM(AA66:AA73)</f>
        <v>424</v>
      </c>
      <c r="AB74" s="1635"/>
      <c r="AC74" s="1706">
        <f>SUM(AC66:AC73)</f>
        <v>226</v>
      </c>
      <c r="AD74" s="1635"/>
      <c r="AE74" s="1706">
        <f>SUM(AE66:AE73)</f>
        <v>256</v>
      </c>
      <c r="AF74" s="1635"/>
      <c r="AG74" s="1706">
        <f>SUM(AG66:AG73)</f>
        <v>26</v>
      </c>
      <c r="AH74" s="1635"/>
      <c r="AI74" s="1706">
        <f>SUM(AI66:AI73)</f>
        <v>13</v>
      </c>
      <c r="AJ74" s="1711"/>
    </row>
    <row r="75" spans="1:36" ht="12" customHeight="1" x14ac:dyDescent="0.2">
      <c r="A75" s="1657"/>
      <c r="B75" s="115" t="s">
        <v>52</v>
      </c>
      <c r="C75" s="1709"/>
      <c r="D75" s="1698"/>
      <c r="E75" s="1699">
        <v>62</v>
      </c>
      <c r="F75" s="1698"/>
      <c r="G75" s="1699">
        <v>2</v>
      </c>
      <c r="H75" s="1698"/>
      <c r="I75" s="1699"/>
      <c r="J75" s="1698"/>
      <c r="K75" s="1699"/>
      <c r="L75" s="1727"/>
      <c r="M75" s="1657"/>
      <c r="N75" s="115" t="s">
        <v>52</v>
      </c>
      <c r="O75" s="1743"/>
      <c r="P75" s="1698"/>
      <c r="Q75" s="1699">
        <v>58</v>
      </c>
      <c r="R75" s="1698"/>
      <c r="S75" s="1697"/>
      <c r="T75" s="1698"/>
      <c r="U75" s="1697"/>
      <c r="V75" s="1698"/>
      <c r="W75" s="1699"/>
      <c r="X75" s="1727"/>
      <c r="Y75" s="1659" t="s">
        <v>50</v>
      </c>
      <c r="Z75" s="762" t="s">
        <v>51</v>
      </c>
      <c r="AA75" s="1694">
        <v>178</v>
      </c>
      <c r="AB75" s="1468"/>
      <c r="AC75" s="1694">
        <v>153</v>
      </c>
      <c r="AD75" s="1468"/>
      <c r="AE75" s="1694">
        <v>45</v>
      </c>
      <c r="AF75" s="1468"/>
      <c r="AG75" s="1694">
        <v>12</v>
      </c>
      <c r="AH75" s="1468"/>
      <c r="AI75" s="1694">
        <v>2</v>
      </c>
      <c r="AJ75" s="1725"/>
    </row>
    <row r="76" spans="1:36" ht="12.75" customHeight="1" x14ac:dyDescent="0.2">
      <c r="A76" s="1658"/>
      <c r="B76" s="286" t="s">
        <v>15</v>
      </c>
      <c r="C76" s="1706">
        <f>SUM(C74:C75)</f>
        <v>178</v>
      </c>
      <c r="D76" s="1635"/>
      <c r="E76" s="1706">
        <f>SUM(E74:E75)</f>
        <v>230</v>
      </c>
      <c r="F76" s="1635"/>
      <c r="G76" s="1706">
        <f>SUM(G74:G75)</f>
        <v>32</v>
      </c>
      <c r="H76" s="1635"/>
      <c r="I76" s="1706">
        <v>12</v>
      </c>
      <c r="J76" s="1635"/>
      <c r="K76" s="1706">
        <v>2</v>
      </c>
      <c r="L76" s="1711"/>
      <c r="M76" s="1658"/>
      <c r="N76" s="286" t="s">
        <v>15</v>
      </c>
      <c r="O76" s="1706">
        <f>SUM(O74:O75)</f>
        <v>178</v>
      </c>
      <c r="P76" s="1635"/>
      <c r="Q76" s="1706">
        <f>SUM(Q74:Q75)</f>
        <v>226</v>
      </c>
      <c r="R76" s="1635"/>
      <c r="S76" s="1706">
        <f>SUM(S74:S75)</f>
        <v>30</v>
      </c>
      <c r="T76" s="1635"/>
      <c r="U76" s="1706">
        <v>12</v>
      </c>
      <c r="V76" s="1635"/>
      <c r="W76" s="1706">
        <v>2</v>
      </c>
      <c r="X76" s="1711"/>
      <c r="Y76" s="1657"/>
      <c r="Z76" s="115" t="s">
        <v>52</v>
      </c>
      <c r="AA76" s="299"/>
      <c r="AB76" s="300"/>
      <c r="AC76" s="1699">
        <v>60</v>
      </c>
      <c r="AD76" s="1698"/>
      <c r="AE76" s="301"/>
      <c r="AF76" s="302"/>
      <c r="AG76" s="301"/>
      <c r="AH76" s="302"/>
      <c r="AI76" s="290"/>
      <c r="AJ76" s="764"/>
    </row>
    <row r="77" spans="1:36" ht="12.75" customHeight="1" x14ac:dyDescent="0.2">
      <c r="A77" s="1687" t="s">
        <v>845</v>
      </c>
      <c r="B77" s="762" t="s">
        <v>846</v>
      </c>
      <c r="C77" s="1720"/>
      <c r="D77" s="1468"/>
      <c r="E77" s="1720"/>
      <c r="F77" s="1468"/>
      <c r="G77" s="737"/>
      <c r="H77" s="737"/>
      <c r="I77" s="737"/>
      <c r="J77" s="737"/>
      <c r="K77" s="737"/>
      <c r="L77" s="738"/>
      <c r="M77" s="1687" t="s">
        <v>860</v>
      </c>
      <c r="N77" s="762" t="s">
        <v>846</v>
      </c>
      <c r="O77" s="1715">
        <v>89</v>
      </c>
      <c r="P77" s="1468"/>
      <c r="Q77" s="1715">
        <v>43</v>
      </c>
      <c r="R77" s="1468"/>
      <c r="S77" s="737"/>
      <c r="T77" s="737"/>
      <c r="U77" s="737"/>
      <c r="V77" s="737"/>
      <c r="W77" s="737"/>
      <c r="X77" s="738"/>
      <c r="Y77" s="1658"/>
      <c r="Z77" s="286" t="s">
        <v>15</v>
      </c>
      <c r="AA77" s="1706">
        <f>SUM(AA75:AA76)</f>
        <v>178</v>
      </c>
      <c r="AB77" s="1635"/>
      <c r="AC77" s="1706">
        <f>SUM(AC75:AC76)</f>
        <v>213</v>
      </c>
      <c r="AD77" s="1635"/>
      <c r="AE77" s="1706">
        <f>SUM(AE75:AE76)</f>
        <v>45</v>
      </c>
      <c r="AF77" s="1635"/>
      <c r="AG77" s="1706">
        <v>12</v>
      </c>
      <c r="AH77" s="1635"/>
      <c r="AI77" s="1706">
        <v>2</v>
      </c>
      <c r="AJ77" s="1711"/>
    </row>
    <row r="78" spans="1:36" ht="13.5" customHeight="1" x14ac:dyDescent="0.2">
      <c r="A78" s="1663"/>
      <c r="B78" s="99" t="s">
        <v>56</v>
      </c>
      <c r="C78" s="1712">
        <v>33</v>
      </c>
      <c r="D78" s="1713"/>
      <c r="E78" s="1712">
        <v>19</v>
      </c>
      <c r="F78" s="1713"/>
      <c r="G78" s="1714">
        <v>42</v>
      </c>
      <c r="H78" s="1713"/>
      <c r="I78" s="1714">
        <v>40</v>
      </c>
      <c r="J78" s="1713"/>
      <c r="K78" s="1714">
        <v>6</v>
      </c>
      <c r="L78" s="1668"/>
      <c r="M78" s="1663"/>
      <c r="N78" s="99" t="s">
        <v>56</v>
      </c>
      <c r="O78" s="1712">
        <v>39</v>
      </c>
      <c r="P78" s="1713"/>
      <c r="Q78" s="1712">
        <v>19</v>
      </c>
      <c r="R78" s="1713"/>
      <c r="S78" s="1714">
        <v>38</v>
      </c>
      <c r="T78" s="1713"/>
      <c r="U78" s="1714">
        <v>40</v>
      </c>
      <c r="V78" s="1713"/>
      <c r="W78" s="1714">
        <v>6</v>
      </c>
      <c r="X78" s="1668"/>
      <c r="Y78" s="1687" t="s">
        <v>861</v>
      </c>
      <c r="Z78" s="762" t="s">
        <v>846</v>
      </c>
      <c r="AA78" s="1745">
        <v>89</v>
      </c>
      <c r="AB78" s="1468"/>
      <c r="AC78" s="1745">
        <v>43</v>
      </c>
      <c r="AD78" s="1468"/>
      <c r="AE78" s="737"/>
      <c r="AF78" s="737"/>
      <c r="AG78" s="736"/>
      <c r="AH78" s="736"/>
      <c r="AI78" s="736"/>
      <c r="AJ78" s="303"/>
    </row>
    <row r="79" spans="1:36" ht="13.5" customHeight="1" x14ac:dyDescent="0.2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663"/>
      <c r="Z79" s="99" t="s">
        <v>56</v>
      </c>
      <c r="AA79" s="1714">
        <v>43</v>
      </c>
      <c r="AB79" s="1713"/>
      <c r="AC79" s="1714">
        <v>19</v>
      </c>
      <c r="AD79" s="1713"/>
      <c r="AE79" s="1714">
        <v>40</v>
      </c>
      <c r="AF79" s="1713"/>
      <c r="AG79" s="1714">
        <v>40</v>
      </c>
      <c r="AH79" s="1713"/>
      <c r="AI79" s="1714">
        <v>6</v>
      </c>
      <c r="AJ79" s="1668"/>
    </row>
    <row r="80" spans="1:36" ht="12" customHeight="1" x14ac:dyDescent="0.2">
      <c r="A80" s="105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651"/>
      <c r="AD80" s="651"/>
      <c r="AE80" s="651"/>
      <c r="AF80" s="651"/>
      <c r="AG80" s="651"/>
      <c r="AH80" s="651"/>
      <c r="AI80" s="651"/>
      <c r="AJ80" s="651"/>
    </row>
    <row r="81" spans="1:38" ht="12.75" customHeight="1" x14ac:dyDescent="0.2">
      <c r="A81" s="105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651"/>
      <c r="AD81" s="651"/>
      <c r="AE81" s="651"/>
      <c r="AF81" s="651"/>
      <c r="AG81" s="651"/>
      <c r="AH81" s="651"/>
      <c r="AI81" s="651"/>
      <c r="AJ81" s="651"/>
    </row>
    <row r="82" spans="1:38" ht="12" customHeight="1" x14ac:dyDescent="0.2">
      <c r="A82" s="1529" t="s">
        <v>727</v>
      </c>
      <c r="B82" s="1429"/>
      <c r="C82" s="1429"/>
      <c r="D82" s="1429"/>
      <c r="E82" s="1429"/>
      <c r="F82" s="1429"/>
      <c r="G82" s="1429"/>
      <c r="H82" s="1429"/>
      <c r="I82" s="1429"/>
      <c r="J82" s="1429"/>
      <c r="K82" s="1429"/>
      <c r="L82" s="1530"/>
      <c r="M82" s="1529" t="s">
        <v>727</v>
      </c>
      <c r="N82" s="1429"/>
      <c r="O82" s="1429"/>
      <c r="P82" s="1429"/>
      <c r="Q82" s="1429"/>
      <c r="R82" s="1429"/>
      <c r="S82" s="1429"/>
      <c r="T82" s="1429"/>
      <c r="U82" s="1429"/>
      <c r="V82" s="1429"/>
      <c r="W82" s="1429"/>
      <c r="X82" s="1530"/>
      <c r="Y82" s="1529" t="s">
        <v>727</v>
      </c>
      <c r="Z82" s="1429"/>
      <c r="AA82" s="1429"/>
      <c r="AB82" s="1429"/>
      <c r="AC82" s="1429"/>
      <c r="AD82" s="1429"/>
      <c r="AE82" s="1429"/>
      <c r="AF82" s="1429"/>
      <c r="AG82" s="1429"/>
      <c r="AH82" s="1429"/>
      <c r="AI82" s="1429"/>
      <c r="AJ82" s="1530"/>
    </row>
    <row r="83" spans="1:38" ht="12" customHeight="1" x14ac:dyDescent="0.2">
      <c r="A83" s="1710"/>
      <c r="B83" s="1686"/>
      <c r="C83" s="1686"/>
      <c r="D83" s="1686"/>
      <c r="E83" s="1686"/>
      <c r="F83" s="1686"/>
      <c r="G83" s="1686"/>
      <c r="H83" s="1686"/>
      <c r="I83" s="1686"/>
      <c r="J83" s="1686"/>
      <c r="K83" s="1686"/>
      <c r="L83" s="1711"/>
      <c r="M83" s="1710"/>
      <c r="N83" s="1686"/>
      <c r="O83" s="1686"/>
      <c r="P83" s="1686"/>
      <c r="Q83" s="1686"/>
      <c r="R83" s="1686"/>
      <c r="S83" s="1686"/>
      <c r="T83" s="1686"/>
      <c r="U83" s="1686"/>
      <c r="V83" s="1686"/>
      <c r="W83" s="1686"/>
      <c r="X83" s="1711"/>
      <c r="Y83" s="1710"/>
      <c r="Z83" s="1686"/>
      <c r="AA83" s="1686"/>
      <c r="AB83" s="1686"/>
      <c r="AC83" s="1686"/>
      <c r="AD83" s="1686"/>
      <c r="AE83" s="1686"/>
      <c r="AF83" s="1686"/>
      <c r="AG83" s="1686"/>
      <c r="AH83" s="1686"/>
      <c r="AI83" s="1686"/>
      <c r="AJ83" s="1711"/>
    </row>
    <row r="84" spans="1:38" ht="12" customHeight="1" x14ac:dyDescent="0.2">
      <c r="A84" s="1728" t="s">
        <v>862</v>
      </c>
      <c r="B84" s="1462"/>
      <c r="C84" s="1462"/>
      <c r="D84" s="1462"/>
      <c r="E84" s="1462"/>
      <c r="F84" s="1462"/>
      <c r="G84" s="1462"/>
      <c r="H84" s="1462"/>
      <c r="I84" s="1462"/>
      <c r="J84" s="1462"/>
      <c r="K84" s="1462"/>
      <c r="L84" s="1717"/>
      <c r="M84" s="1728" t="s">
        <v>863</v>
      </c>
      <c r="N84" s="1462"/>
      <c r="O84" s="1462"/>
      <c r="P84" s="1462"/>
      <c r="Q84" s="1462"/>
      <c r="R84" s="1462"/>
      <c r="S84" s="1462"/>
      <c r="T84" s="1462"/>
      <c r="U84" s="1462"/>
      <c r="V84" s="1462"/>
      <c r="W84" s="1462"/>
      <c r="X84" s="1717"/>
      <c r="Y84" s="1728" t="s">
        <v>864</v>
      </c>
      <c r="Z84" s="1462"/>
      <c r="AA84" s="1462"/>
      <c r="AB84" s="1462"/>
      <c r="AC84" s="1462"/>
      <c r="AD84" s="1462"/>
      <c r="AE84" s="1462"/>
      <c r="AF84" s="1462"/>
      <c r="AG84" s="1462"/>
      <c r="AH84" s="1462"/>
      <c r="AI84" s="1462"/>
      <c r="AJ84" s="1717"/>
      <c r="AK84" s="11"/>
      <c r="AL84" s="11"/>
    </row>
    <row r="85" spans="1:38" ht="12" customHeight="1" x14ac:dyDescent="0.2">
      <c r="A85" s="280" t="s">
        <v>3</v>
      </c>
      <c r="B85" s="281" t="s">
        <v>4</v>
      </c>
      <c r="C85" s="1707" t="s">
        <v>5</v>
      </c>
      <c r="D85" s="1413"/>
      <c r="E85" s="1707" t="s">
        <v>6</v>
      </c>
      <c r="F85" s="1413"/>
      <c r="G85" s="1707" t="s">
        <v>7</v>
      </c>
      <c r="H85" s="1413"/>
      <c r="I85" s="1707" t="s">
        <v>8</v>
      </c>
      <c r="J85" s="1413"/>
      <c r="K85" s="1707" t="s">
        <v>9</v>
      </c>
      <c r="L85" s="1717"/>
      <c r="M85" s="280" t="s">
        <v>3</v>
      </c>
      <c r="N85" s="281" t="s">
        <v>4</v>
      </c>
      <c r="O85" s="1707" t="s">
        <v>5</v>
      </c>
      <c r="P85" s="1413"/>
      <c r="Q85" s="1707" t="s">
        <v>6</v>
      </c>
      <c r="R85" s="1413"/>
      <c r="S85" s="1707" t="s">
        <v>7</v>
      </c>
      <c r="T85" s="1413"/>
      <c r="U85" s="1707" t="s">
        <v>8</v>
      </c>
      <c r="V85" s="1413"/>
      <c r="W85" s="1707" t="s">
        <v>9</v>
      </c>
      <c r="X85" s="1717"/>
      <c r="Y85" s="280" t="s">
        <v>3</v>
      </c>
      <c r="Z85" s="281" t="s">
        <v>4</v>
      </c>
      <c r="AA85" s="1707" t="s">
        <v>5</v>
      </c>
      <c r="AB85" s="1413"/>
      <c r="AC85" s="1707" t="s">
        <v>6</v>
      </c>
      <c r="AD85" s="1413"/>
      <c r="AE85" s="1707" t="s">
        <v>7</v>
      </c>
      <c r="AF85" s="1413"/>
      <c r="AG85" s="1707" t="s">
        <v>8</v>
      </c>
      <c r="AH85" s="1413"/>
      <c r="AI85" s="1707" t="s">
        <v>9</v>
      </c>
      <c r="AJ85" s="1717"/>
    </row>
    <row r="86" spans="1:38" ht="12" customHeight="1" x14ac:dyDescent="0.2">
      <c r="A86" s="1687" t="s">
        <v>865</v>
      </c>
      <c r="B86" s="763" t="s">
        <v>690</v>
      </c>
      <c r="C86" s="1694">
        <v>30</v>
      </c>
      <c r="D86" s="1468"/>
      <c r="E86" s="1694">
        <v>20</v>
      </c>
      <c r="F86" s="1468"/>
      <c r="G86" s="1694">
        <v>240</v>
      </c>
      <c r="H86" s="1468"/>
      <c r="I86" s="1694">
        <v>600</v>
      </c>
      <c r="J86" s="1468"/>
      <c r="K86" s="1694">
        <v>35</v>
      </c>
      <c r="L86" s="1725"/>
      <c r="M86" s="1687" t="s">
        <v>865</v>
      </c>
      <c r="N86" s="763" t="s">
        <v>690</v>
      </c>
      <c r="O86" s="1694">
        <v>40</v>
      </c>
      <c r="P86" s="1468"/>
      <c r="Q86" s="1694">
        <v>20</v>
      </c>
      <c r="R86" s="1468"/>
      <c r="S86" s="1694">
        <v>260</v>
      </c>
      <c r="T86" s="1468"/>
      <c r="U86" s="1694">
        <v>550</v>
      </c>
      <c r="V86" s="1468"/>
      <c r="W86" s="1694">
        <v>35</v>
      </c>
      <c r="X86" s="1725"/>
      <c r="Y86" s="1687" t="s">
        <v>865</v>
      </c>
      <c r="Z86" s="763" t="s">
        <v>690</v>
      </c>
      <c r="AA86" s="1694">
        <v>40</v>
      </c>
      <c r="AB86" s="1468"/>
      <c r="AC86" s="1694">
        <v>20</v>
      </c>
      <c r="AD86" s="1468"/>
      <c r="AE86" s="1694">
        <v>260</v>
      </c>
      <c r="AF86" s="1468"/>
      <c r="AG86" s="1694">
        <v>550</v>
      </c>
      <c r="AH86" s="1468"/>
      <c r="AI86" s="1694">
        <v>35</v>
      </c>
      <c r="AJ86" s="1725"/>
    </row>
    <row r="87" spans="1:38" ht="12" customHeight="1" x14ac:dyDescent="0.2">
      <c r="A87" s="1657"/>
      <c r="B87" s="295" t="s">
        <v>691</v>
      </c>
      <c r="C87" s="1692">
        <v>159</v>
      </c>
      <c r="D87" s="1486"/>
      <c r="E87" s="1692">
        <v>159</v>
      </c>
      <c r="F87" s="1486"/>
      <c r="G87" s="1692">
        <v>149</v>
      </c>
      <c r="H87" s="1486"/>
      <c r="I87" s="1692">
        <v>26</v>
      </c>
      <c r="J87" s="1486"/>
      <c r="K87" s="1692">
        <v>8</v>
      </c>
      <c r="L87" s="1708"/>
      <c r="M87" s="1657"/>
      <c r="N87" s="295" t="s">
        <v>691</v>
      </c>
      <c r="O87" s="1692">
        <v>159</v>
      </c>
      <c r="P87" s="1486"/>
      <c r="Q87" s="1692">
        <v>159</v>
      </c>
      <c r="R87" s="1486"/>
      <c r="S87" s="1692">
        <v>149</v>
      </c>
      <c r="T87" s="1486"/>
      <c r="U87" s="1692">
        <v>26</v>
      </c>
      <c r="V87" s="1486"/>
      <c r="W87" s="1692">
        <v>8</v>
      </c>
      <c r="X87" s="1708"/>
      <c r="Y87" s="1657"/>
      <c r="Z87" s="295" t="s">
        <v>691</v>
      </c>
      <c r="AA87" s="1692">
        <v>159</v>
      </c>
      <c r="AB87" s="1486"/>
      <c r="AC87" s="1692">
        <v>159</v>
      </c>
      <c r="AD87" s="1486"/>
      <c r="AE87" s="1692">
        <v>149</v>
      </c>
      <c r="AF87" s="1486"/>
      <c r="AG87" s="1692">
        <v>26</v>
      </c>
      <c r="AH87" s="1486"/>
      <c r="AI87" s="1692">
        <v>8</v>
      </c>
      <c r="AJ87" s="1708"/>
    </row>
    <row r="88" spans="1:38" ht="12" customHeight="1" x14ac:dyDescent="0.2">
      <c r="A88" s="1657"/>
      <c r="B88" s="295" t="s">
        <v>21</v>
      </c>
      <c r="C88" s="1692">
        <v>256</v>
      </c>
      <c r="D88" s="1486"/>
      <c r="E88" s="1692">
        <v>176</v>
      </c>
      <c r="F88" s="1486"/>
      <c r="G88" s="1692">
        <v>140</v>
      </c>
      <c r="H88" s="1486"/>
      <c r="I88" s="1692">
        <v>55</v>
      </c>
      <c r="J88" s="1486"/>
      <c r="K88" s="1692">
        <v>193</v>
      </c>
      <c r="L88" s="1708"/>
      <c r="M88" s="1657"/>
      <c r="N88" s="295" t="s">
        <v>866</v>
      </c>
      <c r="O88" s="1692">
        <v>278</v>
      </c>
      <c r="P88" s="1486"/>
      <c r="Q88" s="1692">
        <v>234</v>
      </c>
      <c r="R88" s="1486"/>
      <c r="S88" s="1692">
        <v>334</v>
      </c>
      <c r="T88" s="1486"/>
      <c r="U88" s="1692">
        <v>52</v>
      </c>
      <c r="V88" s="1486"/>
      <c r="W88" s="1692">
        <v>201</v>
      </c>
      <c r="X88" s="1708"/>
      <c r="Y88" s="1657"/>
      <c r="Z88" s="295" t="s">
        <v>21</v>
      </c>
      <c r="AA88" s="1692">
        <v>330</v>
      </c>
      <c r="AB88" s="1486"/>
      <c r="AC88" s="1692">
        <v>305</v>
      </c>
      <c r="AD88" s="1486"/>
      <c r="AE88" s="1692">
        <v>361</v>
      </c>
      <c r="AF88" s="1486"/>
      <c r="AG88" s="1692">
        <v>487</v>
      </c>
      <c r="AH88" s="1486"/>
      <c r="AI88" s="1692">
        <v>52</v>
      </c>
      <c r="AJ88" s="1708"/>
    </row>
    <row r="89" spans="1:38" ht="12" customHeight="1" x14ac:dyDescent="0.2">
      <c r="A89" s="1657"/>
      <c r="B89" s="295" t="s">
        <v>825</v>
      </c>
      <c r="C89" s="1692">
        <v>383</v>
      </c>
      <c r="D89" s="1486"/>
      <c r="E89" s="1692">
        <v>372</v>
      </c>
      <c r="F89" s="1486"/>
      <c r="G89" s="1692">
        <v>415</v>
      </c>
      <c r="H89" s="1486"/>
      <c r="I89" s="1692">
        <v>424</v>
      </c>
      <c r="J89" s="1486"/>
      <c r="K89" s="1692"/>
      <c r="L89" s="1708"/>
      <c r="M89" s="1657"/>
      <c r="N89" s="295" t="s">
        <v>867</v>
      </c>
      <c r="O89" s="1692">
        <v>80</v>
      </c>
      <c r="P89" s="1486"/>
      <c r="Q89" s="1692">
        <v>100</v>
      </c>
      <c r="R89" s="1486"/>
      <c r="S89" s="1692">
        <v>55</v>
      </c>
      <c r="T89" s="1486"/>
      <c r="U89" s="1692">
        <v>65</v>
      </c>
      <c r="V89" s="1486"/>
      <c r="W89" s="1692"/>
      <c r="X89" s="1708"/>
      <c r="Y89" s="1657"/>
      <c r="Z89" s="295" t="s">
        <v>477</v>
      </c>
      <c r="AA89" s="1692">
        <v>73</v>
      </c>
      <c r="AB89" s="1486"/>
      <c r="AC89" s="1692">
        <v>61</v>
      </c>
      <c r="AD89" s="1486"/>
      <c r="AE89" s="1692">
        <v>69</v>
      </c>
      <c r="AF89" s="1486"/>
      <c r="AG89" s="1692">
        <v>54</v>
      </c>
      <c r="AH89" s="1486"/>
      <c r="AI89" s="1749"/>
      <c r="AJ89" s="1708"/>
    </row>
    <row r="90" spans="1:38" ht="12" customHeight="1" x14ac:dyDescent="0.2">
      <c r="A90" s="1657"/>
      <c r="B90" s="296" t="s">
        <v>868</v>
      </c>
      <c r="C90" s="1699">
        <v>707</v>
      </c>
      <c r="D90" s="1698"/>
      <c r="E90" s="1699">
        <v>548</v>
      </c>
      <c r="F90" s="1698"/>
      <c r="G90" s="1699">
        <v>569</v>
      </c>
      <c r="H90" s="1698"/>
      <c r="I90" s="1699">
        <v>369</v>
      </c>
      <c r="J90" s="1698"/>
      <c r="K90" s="1699"/>
      <c r="L90" s="1727"/>
      <c r="M90" s="1657"/>
      <c r="N90" s="296" t="s">
        <v>868</v>
      </c>
      <c r="O90" s="1699">
        <v>622</v>
      </c>
      <c r="P90" s="1698"/>
      <c r="Q90" s="1699">
        <v>502</v>
      </c>
      <c r="R90" s="1698"/>
      <c r="S90" s="1699">
        <v>548</v>
      </c>
      <c r="T90" s="1698"/>
      <c r="U90" s="1699">
        <v>332</v>
      </c>
      <c r="V90" s="1698"/>
      <c r="W90" s="1699"/>
      <c r="X90" s="1727"/>
      <c r="Y90" s="1657"/>
      <c r="Z90" s="296" t="s">
        <v>478</v>
      </c>
      <c r="AA90" s="1699">
        <v>454</v>
      </c>
      <c r="AB90" s="1698"/>
      <c r="AC90" s="1699">
        <v>329</v>
      </c>
      <c r="AD90" s="1698"/>
      <c r="AE90" s="1699">
        <v>370</v>
      </c>
      <c r="AF90" s="1698"/>
      <c r="AG90" s="1699">
        <v>233</v>
      </c>
      <c r="AH90" s="1698"/>
      <c r="AI90" s="1750"/>
      <c r="AJ90" s="1727"/>
    </row>
    <row r="91" spans="1:38" ht="12.75" customHeight="1" x14ac:dyDescent="0.2">
      <c r="A91" s="1658"/>
      <c r="B91" s="286" t="s">
        <v>15</v>
      </c>
      <c r="C91" s="1706">
        <f>SUM(C86:C90)</f>
        <v>1535</v>
      </c>
      <c r="D91" s="1635"/>
      <c r="E91" s="1706">
        <f>SUM(E86:E90)</f>
        <v>1275</v>
      </c>
      <c r="F91" s="1635"/>
      <c r="G91" s="1706">
        <f>SUM(G86:G90)</f>
        <v>1513</v>
      </c>
      <c r="H91" s="1635"/>
      <c r="I91" s="1706">
        <f>SUM(I86:I90)</f>
        <v>1474</v>
      </c>
      <c r="J91" s="1635"/>
      <c r="K91" s="1706">
        <f>SUM(K86:K90)</f>
        <v>236</v>
      </c>
      <c r="L91" s="1711"/>
      <c r="M91" s="1658"/>
      <c r="N91" s="286" t="s">
        <v>15</v>
      </c>
      <c r="O91" s="1706">
        <f>SUM(O86:O90)</f>
        <v>1179</v>
      </c>
      <c r="P91" s="1635"/>
      <c r="Q91" s="1706">
        <f>SUM(Q86:Q90)</f>
        <v>1015</v>
      </c>
      <c r="R91" s="1635"/>
      <c r="S91" s="1706">
        <f>SUM(S86:S90)</f>
        <v>1346</v>
      </c>
      <c r="T91" s="1635"/>
      <c r="U91" s="1706">
        <f>SUM(U86:U90)</f>
        <v>1025</v>
      </c>
      <c r="V91" s="1635"/>
      <c r="W91" s="1706">
        <f>SUM(W86:W90)</f>
        <v>244</v>
      </c>
      <c r="X91" s="1711"/>
      <c r="Y91" s="1658"/>
      <c r="Z91" s="286" t="s">
        <v>15</v>
      </c>
      <c r="AA91" s="1706">
        <f>SUM(AA86:AA90)</f>
        <v>1056</v>
      </c>
      <c r="AB91" s="1635"/>
      <c r="AC91" s="1706">
        <f>SUM(AC86:AC90)</f>
        <v>874</v>
      </c>
      <c r="AD91" s="1635"/>
      <c r="AE91" s="1706">
        <f>SUM(AE86:AE90)</f>
        <v>1209</v>
      </c>
      <c r="AF91" s="1635"/>
      <c r="AG91" s="1706">
        <f>SUM(AG86:AG90)</f>
        <v>1350</v>
      </c>
      <c r="AH91" s="1635"/>
      <c r="AI91" s="1706">
        <f>SUM(AI86:AI90)</f>
        <v>95</v>
      </c>
      <c r="AJ91" s="1711"/>
    </row>
    <row r="92" spans="1:38" ht="12" customHeight="1" x14ac:dyDescent="0.2">
      <c r="A92" s="1687" t="s">
        <v>869</v>
      </c>
      <c r="B92" s="304" t="s">
        <v>12</v>
      </c>
      <c r="C92" s="1721">
        <v>1211</v>
      </c>
      <c r="D92" s="1722"/>
      <c r="E92" s="1721">
        <v>706</v>
      </c>
      <c r="F92" s="1722"/>
      <c r="G92" s="1721">
        <v>870</v>
      </c>
      <c r="H92" s="1722"/>
      <c r="I92" s="1721">
        <v>179</v>
      </c>
      <c r="J92" s="1722"/>
      <c r="K92" s="1721">
        <v>100</v>
      </c>
      <c r="L92" s="1734"/>
      <c r="M92" s="1687" t="s">
        <v>870</v>
      </c>
      <c r="N92" s="304" t="s">
        <v>12</v>
      </c>
      <c r="O92" s="1721">
        <v>1055</v>
      </c>
      <c r="P92" s="1722"/>
      <c r="Q92" s="1721">
        <v>593</v>
      </c>
      <c r="R92" s="1722"/>
      <c r="S92" s="1721">
        <v>746</v>
      </c>
      <c r="T92" s="1722"/>
      <c r="U92" s="1721">
        <v>190</v>
      </c>
      <c r="V92" s="1722"/>
      <c r="W92" s="1721">
        <v>91</v>
      </c>
      <c r="X92" s="1734"/>
      <c r="Y92" s="1687" t="s">
        <v>871</v>
      </c>
      <c r="Z92" s="304" t="s">
        <v>12</v>
      </c>
      <c r="AA92" s="1721">
        <v>1123</v>
      </c>
      <c r="AB92" s="1722"/>
      <c r="AC92" s="1721">
        <v>608</v>
      </c>
      <c r="AD92" s="1722"/>
      <c r="AE92" s="1721">
        <v>794</v>
      </c>
      <c r="AF92" s="1722"/>
      <c r="AG92" s="1721">
        <v>196</v>
      </c>
      <c r="AH92" s="1722"/>
      <c r="AI92" s="1721">
        <v>97</v>
      </c>
      <c r="AJ92" s="1734"/>
    </row>
    <row r="93" spans="1:38" ht="12" customHeight="1" x14ac:dyDescent="0.2">
      <c r="A93" s="1658"/>
      <c r="B93" s="305" t="s">
        <v>13</v>
      </c>
      <c r="C93" s="1723"/>
      <c r="D93" s="1724"/>
      <c r="E93" s="1739">
        <v>640</v>
      </c>
      <c r="F93" s="1724"/>
      <c r="G93" s="1723"/>
      <c r="H93" s="1724"/>
      <c r="I93" s="1723"/>
      <c r="J93" s="1724"/>
      <c r="K93" s="1737"/>
      <c r="L93" s="1738"/>
      <c r="M93" s="1658"/>
      <c r="N93" s="305" t="s">
        <v>13</v>
      </c>
      <c r="O93" s="1739"/>
      <c r="P93" s="1724"/>
      <c r="Q93" s="1739">
        <v>629</v>
      </c>
      <c r="R93" s="1724"/>
      <c r="S93" s="1739"/>
      <c r="T93" s="1724"/>
      <c r="U93" s="1739"/>
      <c r="V93" s="1724"/>
      <c r="W93" s="1746"/>
      <c r="X93" s="1738"/>
      <c r="Y93" s="1657"/>
      <c r="Z93" s="89" t="s">
        <v>13</v>
      </c>
      <c r="AA93" s="1735"/>
      <c r="AB93" s="1736"/>
      <c r="AC93" s="1735">
        <v>623</v>
      </c>
      <c r="AD93" s="1736"/>
      <c r="AE93" s="1735"/>
      <c r="AF93" s="1736"/>
      <c r="AG93" s="1735"/>
      <c r="AH93" s="1736"/>
      <c r="AI93" s="1751"/>
      <c r="AJ93" s="1752"/>
    </row>
    <row r="94" spans="1:38" ht="12" customHeight="1" x14ac:dyDescent="0.2">
      <c r="A94" s="1659" t="s">
        <v>22</v>
      </c>
      <c r="B94" s="762" t="s">
        <v>23</v>
      </c>
      <c r="C94" s="1694">
        <v>140</v>
      </c>
      <c r="D94" s="1468"/>
      <c r="E94" s="1694">
        <v>85</v>
      </c>
      <c r="F94" s="1468"/>
      <c r="G94" s="1694">
        <v>85</v>
      </c>
      <c r="H94" s="1468"/>
      <c r="I94" s="1694">
        <v>10</v>
      </c>
      <c r="J94" s="1468"/>
      <c r="K94" s="1694">
        <v>10</v>
      </c>
      <c r="L94" s="1725"/>
      <c r="M94" s="1659" t="s">
        <v>22</v>
      </c>
      <c r="N94" s="762" t="s">
        <v>23</v>
      </c>
      <c r="O94" s="1694">
        <v>140</v>
      </c>
      <c r="P94" s="1468"/>
      <c r="Q94" s="1694">
        <v>85</v>
      </c>
      <c r="R94" s="1468"/>
      <c r="S94" s="1694">
        <v>85</v>
      </c>
      <c r="T94" s="1468"/>
      <c r="U94" s="1694">
        <v>10</v>
      </c>
      <c r="V94" s="1468"/>
      <c r="W94" s="1694">
        <v>10</v>
      </c>
      <c r="X94" s="1725"/>
      <c r="Y94" s="1658"/>
      <c r="Z94" s="297" t="s">
        <v>14</v>
      </c>
      <c r="AA94" s="1706">
        <v>213</v>
      </c>
      <c r="AB94" s="1635"/>
      <c r="AC94" s="1741">
        <v>106</v>
      </c>
      <c r="AD94" s="1635"/>
      <c r="AE94" s="1706">
        <v>128</v>
      </c>
      <c r="AF94" s="1635"/>
      <c r="AG94" s="1685"/>
      <c r="AH94" s="1635"/>
      <c r="AI94" s="1706">
        <v>187</v>
      </c>
      <c r="AJ94" s="1711"/>
    </row>
    <row r="95" spans="1:38" ht="12" customHeight="1" x14ac:dyDescent="0.2">
      <c r="A95" s="1657"/>
      <c r="B95" s="106" t="s">
        <v>702</v>
      </c>
      <c r="C95" s="1692">
        <v>128</v>
      </c>
      <c r="D95" s="1486"/>
      <c r="E95" s="1692">
        <v>90</v>
      </c>
      <c r="F95" s="1486"/>
      <c r="G95" s="1692">
        <v>86</v>
      </c>
      <c r="H95" s="1486"/>
      <c r="I95" s="1692">
        <v>24</v>
      </c>
      <c r="J95" s="1486"/>
      <c r="K95" s="1692">
        <v>2</v>
      </c>
      <c r="L95" s="1708"/>
      <c r="M95" s="1657"/>
      <c r="N95" s="106" t="s">
        <v>702</v>
      </c>
      <c r="O95" s="1692">
        <v>128</v>
      </c>
      <c r="P95" s="1486"/>
      <c r="Q95" s="1692">
        <v>90</v>
      </c>
      <c r="R95" s="1486"/>
      <c r="S95" s="1692">
        <v>86</v>
      </c>
      <c r="T95" s="1486"/>
      <c r="U95" s="1692">
        <v>24</v>
      </c>
      <c r="V95" s="1486"/>
      <c r="W95" s="1692">
        <v>2</v>
      </c>
      <c r="X95" s="1708"/>
      <c r="Y95" s="1659" t="s">
        <v>22</v>
      </c>
      <c r="Z95" s="762" t="s">
        <v>23</v>
      </c>
      <c r="AA95" s="1694">
        <v>140</v>
      </c>
      <c r="AB95" s="1468"/>
      <c r="AC95" s="1694">
        <v>85</v>
      </c>
      <c r="AD95" s="1468"/>
      <c r="AE95" s="1694">
        <v>85</v>
      </c>
      <c r="AF95" s="1468"/>
      <c r="AG95" s="1694">
        <v>10</v>
      </c>
      <c r="AH95" s="1468"/>
      <c r="AI95" s="1694">
        <v>10</v>
      </c>
      <c r="AJ95" s="1725"/>
    </row>
    <row r="96" spans="1:38" ht="12" customHeight="1" x14ac:dyDescent="0.2">
      <c r="A96" s="1657"/>
      <c r="B96" s="106" t="s">
        <v>26</v>
      </c>
      <c r="C96" s="1692">
        <v>125</v>
      </c>
      <c r="D96" s="1486"/>
      <c r="E96" s="1692">
        <v>60</v>
      </c>
      <c r="F96" s="1486"/>
      <c r="G96" s="1692">
        <v>80</v>
      </c>
      <c r="H96" s="1486"/>
      <c r="I96" s="1692">
        <v>20</v>
      </c>
      <c r="J96" s="1486"/>
      <c r="K96" s="1692">
        <v>3</v>
      </c>
      <c r="L96" s="1708"/>
      <c r="M96" s="1657"/>
      <c r="N96" s="106" t="s">
        <v>26</v>
      </c>
      <c r="O96" s="1692">
        <v>125</v>
      </c>
      <c r="P96" s="1486"/>
      <c r="Q96" s="1692">
        <v>60</v>
      </c>
      <c r="R96" s="1486"/>
      <c r="S96" s="1692">
        <v>80</v>
      </c>
      <c r="T96" s="1486"/>
      <c r="U96" s="1692">
        <v>20</v>
      </c>
      <c r="V96" s="1486"/>
      <c r="W96" s="1692">
        <v>3</v>
      </c>
      <c r="X96" s="1708"/>
      <c r="Y96" s="1657"/>
      <c r="Z96" s="106" t="s">
        <v>702</v>
      </c>
      <c r="AA96" s="1692">
        <v>128</v>
      </c>
      <c r="AB96" s="1486"/>
      <c r="AC96" s="1692">
        <v>90</v>
      </c>
      <c r="AD96" s="1486"/>
      <c r="AE96" s="1692">
        <v>90</v>
      </c>
      <c r="AF96" s="1486"/>
      <c r="AG96" s="1692">
        <v>24</v>
      </c>
      <c r="AH96" s="1486"/>
      <c r="AI96" s="1692">
        <v>2</v>
      </c>
      <c r="AJ96" s="1708"/>
    </row>
    <row r="97" spans="1:36" ht="12" customHeight="1" x14ac:dyDescent="0.2">
      <c r="A97" s="1657"/>
      <c r="B97" s="106" t="s">
        <v>27</v>
      </c>
      <c r="C97" s="1692">
        <v>32</v>
      </c>
      <c r="D97" s="1486"/>
      <c r="E97" s="1692">
        <v>26</v>
      </c>
      <c r="F97" s="1486"/>
      <c r="G97" s="1692">
        <v>22</v>
      </c>
      <c r="H97" s="1486"/>
      <c r="I97" s="1692">
        <v>2</v>
      </c>
      <c r="J97" s="1486"/>
      <c r="K97" s="1692">
        <v>2</v>
      </c>
      <c r="L97" s="1708"/>
      <c r="M97" s="1657"/>
      <c r="N97" s="106" t="s">
        <v>27</v>
      </c>
      <c r="O97" s="1692">
        <v>34</v>
      </c>
      <c r="P97" s="1486"/>
      <c r="Q97" s="1692">
        <v>24</v>
      </c>
      <c r="R97" s="1486"/>
      <c r="S97" s="1692">
        <v>26</v>
      </c>
      <c r="T97" s="1486"/>
      <c r="U97" s="1692">
        <v>2</v>
      </c>
      <c r="V97" s="1486"/>
      <c r="W97" s="1692">
        <v>2</v>
      </c>
      <c r="X97" s="1708"/>
      <c r="Y97" s="1657"/>
      <c r="Z97" s="106" t="s">
        <v>26</v>
      </c>
      <c r="AA97" s="1692">
        <v>125</v>
      </c>
      <c r="AB97" s="1486"/>
      <c r="AC97" s="1692">
        <v>60</v>
      </c>
      <c r="AD97" s="1486"/>
      <c r="AE97" s="1692">
        <v>80</v>
      </c>
      <c r="AF97" s="1486"/>
      <c r="AG97" s="1692">
        <v>20</v>
      </c>
      <c r="AH97" s="1486"/>
      <c r="AI97" s="1692">
        <v>3</v>
      </c>
      <c r="AJ97" s="1708"/>
    </row>
    <row r="98" spans="1:36" ht="12" customHeight="1" x14ac:dyDescent="0.2">
      <c r="A98" s="1657"/>
      <c r="B98" s="106" t="s">
        <v>28</v>
      </c>
      <c r="C98" s="1692">
        <v>90</v>
      </c>
      <c r="D98" s="1486"/>
      <c r="E98" s="1692">
        <v>45</v>
      </c>
      <c r="F98" s="1486"/>
      <c r="G98" s="1692">
        <v>60</v>
      </c>
      <c r="H98" s="1486"/>
      <c r="I98" s="1692">
        <v>12</v>
      </c>
      <c r="J98" s="1486"/>
      <c r="K98" s="1692">
        <v>5</v>
      </c>
      <c r="L98" s="1708"/>
      <c r="M98" s="1657"/>
      <c r="N98" s="106" t="s">
        <v>28</v>
      </c>
      <c r="O98" s="1692">
        <v>90</v>
      </c>
      <c r="P98" s="1486"/>
      <c r="Q98" s="1692">
        <v>45</v>
      </c>
      <c r="R98" s="1486"/>
      <c r="S98" s="1692">
        <v>60</v>
      </c>
      <c r="T98" s="1486"/>
      <c r="U98" s="1692">
        <v>12</v>
      </c>
      <c r="V98" s="1486"/>
      <c r="W98" s="1692">
        <v>5</v>
      </c>
      <c r="X98" s="1708"/>
      <c r="Y98" s="1657"/>
      <c r="Z98" s="106" t="s">
        <v>27</v>
      </c>
      <c r="AA98" s="1692">
        <v>34</v>
      </c>
      <c r="AB98" s="1486"/>
      <c r="AC98" s="1692">
        <v>27</v>
      </c>
      <c r="AD98" s="1486"/>
      <c r="AE98" s="1692">
        <v>29</v>
      </c>
      <c r="AF98" s="1486"/>
      <c r="AG98" s="1692">
        <v>3</v>
      </c>
      <c r="AH98" s="1486"/>
      <c r="AI98" s="1692">
        <v>2</v>
      </c>
      <c r="AJ98" s="1708"/>
    </row>
    <row r="99" spans="1:36" ht="12" customHeight="1" x14ac:dyDescent="0.2">
      <c r="A99" s="1657"/>
      <c r="B99" s="106" t="s">
        <v>29</v>
      </c>
      <c r="C99" s="1692">
        <v>130</v>
      </c>
      <c r="D99" s="1486"/>
      <c r="E99" s="1692">
        <v>50</v>
      </c>
      <c r="F99" s="1486"/>
      <c r="G99" s="1692">
        <v>70</v>
      </c>
      <c r="H99" s="1486"/>
      <c r="I99" s="1692">
        <v>12</v>
      </c>
      <c r="J99" s="1486"/>
      <c r="K99" s="1692">
        <v>7</v>
      </c>
      <c r="L99" s="1708"/>
      <c r="M99" s="1657"/>
      <c r="N99" s="106" t="s">
        <v>29</v>
      </c>
      <c r="O99" s="1692">
        <v>130</v>
      </c>
      <c r="P99" s="1486"/>
      <c r="Q99" s="1692">
        <v>50</v>
      </c>
      <c r="R99" s="1486"/>
      <c r="S99" s="1692">
        <v>70</v>
      </c>
      <c r="T99" s="1486"/>
      <c r="U99" s="1692">
        <v>12</v>
      </c>
      <c r="V99" s="1486"/>
      <c r="W99" s="1692">
        <v>7</v>
      </c>
      <c r="X99" s="1708"/>
      <c r="Y99" s="1657"/>
      <c r="Z99" s="106" t="s">
        <v>28</v>
      </c>
      <c r="AA99" s="1692">
        <v>90</v>
      </c>
      <c r="AB99" s="1486"/>
      <c r="AC99" s="1692">
        <v>45</v>
      </c>
      <c r="AD99" s="1486"/>
      <c r="AE99" s="1692">
        <v>60</v>
      </c>
      <c r="AF99" s="1486"/>
      <c r="AG99" s="1692">
        <v>12</v>
      </c>
      <c r="AH99" s="1486"/>
      <c r="AI99" s="1692">
        <v>5</v>
      </c>
      <c r="AJ99" s="1708"/>
    </row>
    <row r="100" spans="1:36" ht="12" customHeight="1" x14ac:dyDescent="0.2">
      <c r="A100" s="1657"/>
      <c r="B100" s="106" t="s">
        <v>859</v>
      </c>
      <c r="C100" s="1692">
        <v>56</v>
      </c>
      <c r="D100" s="1486"/>
      <c r="E100" s="1692">
        <v>49</v>
      </c>
      <c r="F100" s="1486"/>
      <c r="G100" s="1692">
        <v>36</v>
      </c>
      <c r="H100" s="1486"/>
      <c r="I100" s="1692">
        <v>6</v>
      </c>
      <c r="J100" s="1486"/>
      <c r="K100" s="1692">
        <v>3</v>
      </c>
      <c r="L100" s="1708"/>
      <c r="M100" s="1657"/>
      <c r="N100" s="106" t="s">
        <v>859</v>
      </c>
      <c r="O100" s="1692">
        <v>57</v>
      </c>
      <c r="P100" s="1486"/>
      <c r="Q100" s="1692">
        <v>57</v>
      </c>
      <c r="R100" s="1486"/>
      <c r="S100" s="1692">
        <v>45</v>
      </c>
      <c r="T100" s="1486"/>
      <c r="U100" s="1692">
        <v>7</v>
      </c>
      <c r="V100" s="1486"/>
      <c r="W100" s="1692">
        <v>4</v>
      </c>
      <c r="X100" s="1708"/>
      <c r="Y100" s="1657"/>
      <c r="Z100" s="106" t="s">
        <v>29</v>
      </c>
      <c r="AA100" s="1692">
        <v>130</v>
      </c>
      <c r="AB100" s="1486"/>
      <c r="AC100" s="1692">
        <v>50</v>
      </c>
      <c r="AD100" s="1486"/>
      <c r="AE100" s="1692">
        <v>70</v>
      </c>
      <c r="AF100" s="1486"/>
      <c r="AG100" s="1692">
        <v>15</v>
      </c>
      <c r="AH100" s="1486"/>
      <c r="AI100" s="1692">
        <v>10</v>
      </c>
      <c r="AJ100" s="1708"/>
    </row>
    <row r="101" spans="1:36" ht="12" customHeight="1" x14ac:dyDescent="0.2">
      <c r="A101" s="1657"/>
      <c r="B101" s="106" t="s">
        <v>32</v>
      </c>
      <c r="C101" s="1692">
        <v>55</v>
      </c>
      <c r="D101" s="1486"/>
      <c r="E101" s="1692">
        <v>20</v>
      </c>
      <c r="F101" s="1486"/>
      <c r="G101" s="1692">
        <v>35</v>
      </c>
      <c r="H101" s="1486"/>
      <c r="I101" s="1692">
        <v>32</v>
      </c>
      <c r="J101" s="1486"/>
      <c r="K101" s="1692">
        <v>10</v>
      </c>
      <c r="L101" s="1708"/>
      <c r="M101" s="1657"/>
      <c r="N101" s="106" t="s">
        <v>32</v>
      </c>
      <c r="O101" s="1692">
        <v>55</v>
      </c>
      <c r="P101" s="1486"/>
      <c r="Q101" s="1692">
        <v>20</v>
      </c>
      <c r="R101" s="1486"/>
      <c r="S101" s="1692">
        <v>35</v>
      </c>
      <c r="T101" s="1486"/>
      <c r="U101" s="1740"/>
      <c r="V101" s="1486"/>
      <c r="W101" s="1692">
        <v>10</v>
      </c>
      <c r="X101" s="1708"/>
      <c r="Y101" s="1657"/>
      <c r="Z101" s="106" t="s">
        <v>30</v>
      </c>
      <c r="AA101" s="1692">
        <v>67</v>
      </c>
      <c r="AB101" s="1486"/>
      <c r="AC101" s="1692">
        <v>67</v>
      </c>
      <c r="AD101" s="1486"/>
      <c r="AE101" s="1692">
        <v>53</v>
      </c>
      <c r="AF101" s="1486"/>
      <c r="AG101" s="1692">
        <v>8</v>
      </c>
      <c r="AH101" s="1486"/>
      <c r="AI101" s="1692">
        <v>5</v>
      </c>
      <c r="AJ101" s="1708"/>
    </row>
    <row r="102" spans="1:36" ht="12.75" customHeight="1" x14ac:dyDescent="0.2">
      <c r="A102" s="1657"/>
      <c r="B102" s="115" t="s">
        <v>840</v>
      </c>
      <c r="C102" s="1699">
        <v>75</v>
      </c>
      <c r="D102" s="1698"/>
      <c r="E102" s="1699">
        <v>10</v>
      </c>
      <c r="F102" s="1698"/>
      <c r="G102" s="1699">
        <v>20</v>
      </c>
      <c r="H102" s="1698"/>
      <c r="I102" s="1699"/>
      <c r="J102" s="1698"/>
      <c r="K102" s="1699">
        <v>5</v>
      </c>
      <c r="L102" s="1727"/>
      <c r="M102" s="1657"/>
      <c r="N102" s="115" t="s">
        <v>840</v>
      </c>
      <c r="O102" s="1699">
        <v>75</v>
      </c>
      <c r="P102" s="1698"/>
      <c r="Q102" s="1699">
        <v>10</v>
      </c>
      <c r="R102" s="1698"/>
      <c r="S102" s="1699">
        <v>20</v>
      </c>
      <c r="T102" s="1698"/>
      <c r="U102" s="1742"/>
      <c r="V102" s="1698"/>
      <c r="W102" s="1699">
        <v>5</v>
      </c>
      <c r="X102" s="1727"/>
      <c r="Y102" s="1657"/>
      <c r="Z102" s="106" t="s">
        <v>32</v>
      </c>
      <c r="AA102" s="1692">
        <v>60</v>
      </c>
      <c r="AB102" s="1486"/>
      <c r="AC102" s="1692">
        <v>20</v>
      </c>
      <c r="AD102" s="1486"/>
      <c r="AE102" s="1692">
        <v>40</v>
      </c>
      <c r="AF102" s="1486"/>
      <c r="AG102" s="1740"/>
      <c r="AH102" s="1486"/>
      <c r="AI102" s="1692">
        <v>10</v>
      </c>
      <c r="AJ102" s="1708"/>
    </row>
    <row r="103" spans="1:36" ht="12" customHeight="1" x14ac:dyDescent="0.2">
      <c r="A103" s="1658"/>
      <c r="B103" s="286" t="s">
        <v>15</v>
      </c>
      <c r="C103" s="1706">
        <f>SUM(C94:C102)</f>
        <v>831</v>
      </c>
      <c r="D103" s="1635"/>
      <c r="E103" s="1706">
        <f>SUM(E94:E102)</f>
        <v>435</v>
      </c>
      <c r="F103" s="1635"/>
      <c r="G103" s="1706">
        <f>SUM(G94:G102)</f>
        <v>494</v>
      </c>
      <c r="H103" s="1635"/>
      <c r="I103" s="1706">
        <f>SUM(I94:I102)</f>
        <v>118</v>
      </c>
      <c r="J103" s="1635"/>
      <c r="K103" s="1706">
        <f>SUM(K94:K102)</f>
        <v>47</v>
      </c>
      <c r="L103" s="1711"/>
      <c r="M103" s="1658"/>
      <c r="N103" s="286" t="s">
        <v>15</v>
      </c>
      <c r="O103" s="1706">
        <f>SUM(O94:O102)</f>
        <v>834</v>
      </c>
      <c r="P103" s="1635"/>
      <c r="Q103" s="1706">
        <f>SUM(Q94:Q102)</f>
        <v>441</v>
      </c>
      <c r="R103" s="1635"/>
      <c r="S103" s="1706">
        <f>SUM(S94:S102)</f>
        <v>507</v>
      </c>
      <c r="T103" s="1635"/>
      <c r="U103" s="1726">
        <f>SUM(U94:U102)</f>
        <v>87</v>
      </c>
      <c r="V103" s="1635"/>
      <c r="W103" s="1706">
        <f>SUM(W94:W102)</f>
        <v>48</v>
      </c>
      <c r="X103" s="1711"/>
      <c r="Y103" s="1657"/>
      <c r="Z103" s="115" t="s">
        <v>731</v>
      </c>
      <c r="AA103" s="1699">
        <v>75</v>
      </c>
      <c r="AB103" s="1698"/>
      <c r="AC103" s="1699">
        <v>10</v>
      </c>
      <c r="AD103" s="1698"/>
      <c r="AE103" s="1699">
        <v>20</v>
      </c>
      <c r="AF103" s="1698"/>
      <c r="AG103" s="1742"/>
      <c r="AH103" s="1698"/>
      <c r="AI103" s="1699">
        <v>5</v>
      </c>
      <c r="AJ103" s="1727"/>
    </row>
    <row r="104" spans="1:36" ht="12" customHeight="1" x14ac:dyDescent="0.2">
      <c r="A104" s="1659" t="s">
        <v>37</v>
      </c>
      <c r="B104" s="762" t="s">
        <v>42</v>
      </c>
      <c r="C104" s="1694">
        <v>46</v>
      </c>
      <c r="D104" s="1468"/>
      <c r="E104" s="1694">
        <v>18</v>
      </c>
      <c r="F104" s="1468"/>
      <c r="G104" s="1694">
        <v>26</v>
      </c>
      <c r="H104" s="1468"/>
      <c r="I104" s="1694">
        <v>3</v>
      </c>
      <c r="J104" s="1468"/>
      <c r="K104" s="1694">
        <v>2</v>
      </c>
      <c r="L104" s="1725"/>
      <c r="M104" s="1659" t="s">
        <v>37</v>
      </c>
      <c r="N104" s="762" t="s">
        <v>42</v>
      </c>
      <c r="O104" s="1694">
        <v>46</v>
      </c>
      <c r="P104" s="1468"/>
      <c r="Q104" s="1694">
        <v>18</v>
      </c>
      <c r="R104" s="1468"/>
      <c r="S104" s="1694">
        <v>26</v>
      </c>
      <c r="T104" s="1468"/>
      <c r="U104" s="1694">
        <v>3</v>
      </c>
      <c r="V104" s="1468"/>
      <c r="W104" s="1694">
        <v>2</v>
      </c>
      <c r="X104" s="1725"/>
      <c r="Y104" s="1658"/>
      <c r="Z104" s="286" t="s">
        <v>15</v>
      </c>
      <c r="AA104" s="1739">
        <f>SUM(AA95:AA103)</f>
        <v>849</v>
      </c>
      <c r="AB104" s="1724"/>
      <c r="AC104" s="1739">
        <f>SUM(AC95:AC103)</f>
        <v>454</v>
      </c>
      <c r="AD104" s="1724"/>
      <c r="AE104" s="1739">
        <f>SUM(AE95:AE103)</f>
        <v>527</v>
      </c>
      <c r="AF104" s="1724"/>
      <c r="AG104" s="1739">
        <f>SUM(AG95:AG103)</f>
        <v>92</v>
      </c>
      <c r="AH104" s="1724"/>
      <c r="AI104" s="1739">
        <f>SUM(AI95:AI103)</f>
        <v>52</v>
      </c>
      <c r="AJ104" s="1738"/>
    </row>
    <row r="105" spans="1:36" ht="12" customHeight="1" x14ac:dyDescent="0.2">
      <c r="A105" s="1657"/>
      <c r="B105" s="106" t="s">
        <v>38</v>
      </c>
      <c r="C105" s="1692">
        <v>47</v>
      </c>
      <c r="D105" s="1486"/>
      <c r="E105" s="1692">
        <v>22</v>
      </c>
      <c r="F105" s="1486"/>
      <c r="G105" s="1692">
        <v>27</v>
      </c>
      <c r="H105" s="1486"/>
      <c r="I105" s="1692">
        <v>2</v>
      </c>
      <c r="J105" s="1486"/>
      <c r="K105" s="1692">
        <v>2</v>
      </c>
      <c r="L105" s="1708"/>
      <c r="M105" s="1657"/>
      <c r="N105" s="106" t="s">
        <v>38</v>
      </c>
      <c r="O105" s="1692">
        <v>52</v>
      </c>
      <c r="P105" s="1486"/>
      <c r="Q105" s="1692">
        <v>24</v>
      </c>
      <c r="R105" s="1486"/>
      <c r="S105" s="1692">
        <v>32</v>
      </c>
      <c r="T105" s="1486"/>
      <c r="U105" s="1692">
        <v>2</v>
      </c>
      <c r="V105" s="1486"/>
      <c r="W105" s="1692">
        <v>2</v>
      </c>
      <c r="X105" s="1708"/>
      <c r="Y105" s="1659" t="s">
        <v>37</v>
      </c>
      <c r="Z105" s="762" t="s">
        <v>42</v>
      </c>
      <c r="AA105" s="1694">
        <v>46</v>
      </c>
      <c r="AB105" s="1468"/>
      <c r="AC105" s="1694">
        <v>18</v>
      </c>
      <c r="AD105" s="1468"/>
      <c r="AE105" s="1694">
        <v>26</v>
      </c>
      <c r="AF105" s="1468"/>
      <c r="AG105" s="916">
        <v>3</v>
      </c>
      <c r="AH105" s="765"/>
      <c r="AI105" s="1694">
        <v>2</v>
      </c>
      <c r="AJ105" s="1725"/>
    </row>
    <row r="106" spans="1:36" ht="12" customHeight="1" x14ac:dyDescent="0.2">
      <c r="A106" s="1657"/>
      <c r="B106" s="106" t="s">
        <v>39</v>
      </c>
      <c r="C106" s="1692">
        <v>50</v>
      </c>
      <c r="D106" s="1486"/>
      <c r="E106" s="1692">
        <v>25</v>
      </c>
      <c r="F106" s="1486"/>
      <c r="G106" s="1692">
        <v>40</v>
      </c>
      <c r="H106" s="1486"/>
      <c r="I106" s="1692">
        <v>5</v>
      </c>
      <c r="J106" s="1486"/>
      <c r="K106" s="1692">
        <v>0</v>
      </c>
      <c r="L106" s="1708"/>
      <c r="M106" s="1657"/>
      <c r="N106" s="106" t="s">
        <v>39</v>
      </c>
      <c r="O106" s="1692">
        <v>50</v>
      </c>
      <c r="P106" s="1486"/>
      <c r="Q106" s="1692">
        <v>23</v>
      </c>
      <c r="R106" s="1486"/>
      <c r="S106" s="1692">
        <v>42</v>
      </c>
      <c r="T106" s="1486"/>
      <c r="U106" s="1692">
        <v>5</v>
      </c>
      <c r="V106" s="1486"/>
      <c r="W106" s="1692">
        <v>0</v>
      </c>
      <c r="X106" s="1708"/>
      <c r="Y106" s="1657"/>
      <c r="Z106" s="106" t="s">
        <v>38</v>
      </c>
      <c r="AA106" s="1692">
        <v>52</v>
      </c>
      <c r="AB106" s="1486"/>
      <c r="AC106" s="1692">
        <v>25</v>
      </c>
      <c r="AD106" s="1486"/>
      <c r="AE106" s="1692">
        <v>32</v>
      </c>
      <c r="AF106" s="1486"/>
      <c r="AG106" s="915">
        <v>2</v>
      </c>
      <c r="AH106" s="766"/>
      <c r="AI106" s="1692">
        <v>2</v>
      </c>
      <c r="AJ106" s="1708"/>
    </row>
    <row r="107" spans="1:36" ht="12" customHeight="1" x14ac:dyDescent="0.2">
      <c r="A107" s="1657"/>
      <c r="B107" s="106" t="s">
        <v>40</v>
      </c>
      <c r="C107" s="1692">
        <v>45</v>
      </c>
      <c r="D107" s="1486"/>
      <c r="E107" s="1692">
        <v>25</v>
      </c>
      <c r="F107" s="1486"/>
      <c r="G107" s="1692">
        <v>25</v>
      </c>
      <c r="H107" s="1486"/>
      <c r="I107" s="1692">
        <v>2</v>
      </c>
      <c r="J107" s="1486"/>
      <c r="K107" s="1692">
        <v>1</v>
      </c>
      <c r="L107" s="1708"/>
      <c r="M107" s="1657"/>
      <c r="N107" s="106" t="s">
        <v>40</v>
      </c>
      <c r="O107" s="1692">
        <v>46</v>
      </c>
      <c r="P107" s="1486"/>
      <c r="Q107" s="1692">
        <v>26</v>
      </c>
      <c r="R107" s="1486"/>
      <c r="S107" s="1692">
        <v>26</v>
      </c>
      <c r="T107" s="1486"/>
      <c r="U107" s="1692">
        <v>2</v>
      </c>
      <c r="V107" s="1486"/>
      <c r="W107" s="1692">
        <v>1</v>
      </c>
      <c r="X107" s="1708"/>
      <c r="Y107" s="1657"/>
      <c r="Z107" s="106" t="s">
        <v>39</v>
      </c>
      <c r="AA107" s="1692">
        <v>50</v>
      </c>
      <c r="AB107" s="1486"/>
      <c r="AC107" s="1692">
        <v>23</v>
      </c>
      <c r="AD107" s="1486"/>
      <c r="AE107" s="1692">
        <v>42</v>
      </c>
      <c r="AF107" s="1486"/>
      <c r="AG107" s="915">
        <v>5</v>
      </c>
      <c r="AH107" s="766"/>
      <c r="AI107" s="1692">
        <v>0</v>
      </c>
      <c r="AJ107" s="1708"/>
    </row>
    <row r="108" spans="1:36" ht="12" customHeight="1" x14ac:dyDescent="0.2">
      <c r="A108" s="1657"/>
      <c r="B108" s="106" t="s">
        <v>41</v>
      </c>
      <c r="C108" s="1692">
        <v>62</v>
      </c>
      <c r="D108" s="1486"/>
      <c r="E108" s="1692">
        <v>22</v>
      </c>
      <c r="F108" s="1486"/>
      <c r="G108" s="1692">
        <v>23</v>
      </c>
      <c r="H108" s="1486"/>
      <c r="I108" s="1692">
        <v>3</v>
      </c>
      <c r="J108" s="1486"/>
      <c r="K108" s="1692">
        <v>3</v>
      </c>
      <c r="L108" s="1708"/>
      <c r="M108" s="1657"/>
      <c r="N108" s="106" t="s">
        <v>41</v>
      </c>
      <c r="O108" s="1692">
        <v>59</v>
      </c>
      <c r="P108" s="1486"/>
      <c r="Q108" s="1692">
        <v>20</v>
      </c>
      <c r="R108" s="1486"/>
      <c r="S108" s="1692">
        <v>23</v>
      </c>
      <c r="T108" s="1486"/>
      <c r="U108" s="1692">
        <v>2</v>
      </c>
      <c r="V108" s="1486"/>
      <c r="W108" s="1692">
        <v>2</v>
      </c>
      <c r="X108" s="1708"/>
      <c r="Y108" s="1657"/>
      <c r="Z108" s="106" t="s">
        <v>40</v>
      </c>
      <c r="AA108" s="1692">
        <v>46</v>
      </c>
      <c r="AB108" s="1486"/>
      <c r="AC108" s="1692">
        <v>26</v>
      </c>
      <c r="AD108" s="1486"/>
      <c r="AE108" s="1692">
        <v>26</v>
      </c>
      <c r="AF108" s="1486"/>
      <c r="AG108" s="915">
        <v>2</v>
      </c>
      <c r="AH108" s="766"/>
      <c r="AI108" s="1692">
        <v>1</v>
      </c>
      <c r="AJ108" s="1708"/>
    </row>
    <row r="109" spans="1:36" ht="12" customHeight="1" x14ac:dyDescent="0.2">
      <c r="A109" s="1657"/>
      <c r="B109" s="106" t="s">
        <v>480</v>
      </c>
      <c r="C109" s="1692">
        <v>60</v>
      </c>
      <c r="D109" s="1486"/>
      <c r="E109" s="1692">
        <v>30</v>
      </c>
      <c r="F109" s="1486"/>
      <c r="G109" s="1692">
        <v>30</v>
      </c>
      <c r="H109" s="1486"/>
      <c r="I109" s="1692">
        <v>2</v>
      </c>
      <c r="J109" s="1486"/>
      <c r="K109" s="1692">
        <v>2</v>
      </c>
      <c r="L109" s="1708"/>
      <c r="M109" s="1657"/>
      <c r="N109" s="106" t="s">
        <v>480</v>
      </c>
      <c r="O109" s="1692">
        <v>70</v>
      </c>
      <c r="P109" s="1486"/>
      <c r="Q109" s="1692">
        <v>25</v>
      </c>
      <c r="R109" s="1486"/>
      <c r="S109" s="1692">
        <v>25</v>
      </c>
      <c r="T109" s="1486"/>
      <c r="U109" s="1692">
        <v>2</v>
      </c>
      <c r="V109" s="1486"/>
      <c r="W109" s="1692">
        <v>2</v>
      </c>
      <c r="X109" s="1708"/>
      <c r="Y109" s="1657"/>
      <c r="Z109" s="106" t="s">
        <v>41</v>
      </c>
      <c r="AA109" s="1692">
        <v>72</v>
      </c>
      <c r="AB109" s="1486"/>
      <c r="AC109" s="1692">
        <v>17</v>
      </c>
      <c r="AD109" s="1486"/>
      <c r="AE109" s="1692">
        <v>17</v>
      </c>
      <c r="AF109" s="1486"/>
      <c r="AG109" s="915">
        <v>2</v>
      </c>
      <c r="AH109" s="766"/>
      <c r="AI109" s="1692">
        <v>2</v>
      </c>
      <c r="AJ109" s="1708"/>
    </row>
    <row r="110" spans="1:36" ht="12" customHeight="1" x14ac:dyDescent="0.2">
      <c r="A110" s="1657"/>
      <c r="B110" s="106" t="s">
        <v>44</v>
      </c>
      <c r="C110" s="1692">
        <v>55</v>
      </c>
      <c r="D110" s="1486"/>
      <c r="E110" s="1692">
        <v>36</v>
      </c>
      <c r="F110" s="1486"/>
      <c r="G110" s="1692">
        <v>40</v>
      </c>
      <c r="H110" s="1486"/>
      <c r="I110" s="1692">
        <v>3</v>
      </c>
      <c r="J110" s="1486"/>
      <c r="K110" s="1692">
        <v>1</v>
      </c>
      <c r="L110" s="1708"/>
      <c r="M110" s="1657"/>
      <c r="N110" s="106" t="s">
        <v>44</v>
      </c>
      <c r="O110" s="1692">
        <v>55</v>
      </c>
      <c r="P110" s="1486"/>
      <c r="Q110" s="1692">
        <v>35</v>
      </c>
      <c r="R110" s="1486"/>
      <c r="S110" s="1692">
        <v>37</v>
      </c>
      <c r="T110" s="1486"/>
      <c r="U110" s="1692">
        <v>3</v>
      </c>
      <c r="V110" s="1486"/>
      <c r="W110" s="1692">
        <v>1</v>
      </c>
      <c r="X110" s="1708"/>
      <c r="Y110" s="1657"/>
      <c r="Z110" s="106" t="s">
        <v>480</v>
      </c>
      <c r="AA110" s="1692">
        <v>70</v>
      </c>
      <c r="AB110" s="1486"/>
      <c r="AC110" s="1692">
        <v>25</v>
      </c>
      <c r="AD110" s="1486"/>
      <c r="AE110" s="1692">
        <v>25</v>
      </c>
      <c r="AF110" s="1486"/>
      <c r="AG110" s="915">
        <v>2</v>
      </c>
      <c r="AH110" s="766"/>
      <c r="AI110" s="1692">
        <v>2</v>
      </c>
      <c r="AJ110" s="1708"/>
    </row>
    <row r="111" spans="1:36" ht="12" customHeight="1" x14ac:dyDescent="0.2">
      <c r="A111" s="1657"/>
      <c r="B111" s="115" t="s">
        <v>43</v>
      </c>
      <c r="C111" s="1699">
        <v>45</v>
      </c>
      <c r="D111" s="1698"/>
      <c r="E111" s="1699">
        <v>37</v>
      </c>
      <c r="F111" s="1698"/>
      <c r="G111" s="1699">
        <v>40</v>
      </c>
      <c r="H111" s="1698"/>
      <c r="I111" s="1699">
        <v>3</v>
      </c>
      <c r="J111" s="1698"/>
      <c r="K111" s="1699">
        <v>3</v>
      </c>
      <c r="L111" s="1727"/>
      <c r="M111" s="1657"/>
      <c r="N111" s="115" t="s">
        <v>43</v>
      </c>
      <c r="O111" s="1699">
        <v>45</v>
      </c>
      <c r="P111" s="1698"/>
      <c r="Q111" s="1699">
        <v>39</v>
      </c>
      <c r="R111" s="1698"/>
      <c r="S111" s="1699">
        <v>40</v>
      </c>
      <c r="T111" s="1698"/>
      <c r="U111" s="1699">
        <v>3</v>
      </c>
      <c r="V111" s="1698"/>
      <c r="W111" s="1699">
        <v>3</v>
      </c>
      <c r="X111" s="1727"/>
      <c r="Y111" s="1657"/>
      <c r="Z111" s="106" t="s">
        <v>44</v>
      </c>
      <c r="AA111" s="1692">
        <v>53</v>
      </c>
      <c r="AB111" s="1486"/>
      <c r="AC111" s="1692">
        <v>37</v>
      </c>
      <c r="AD111" s="1486"/>
      <c r="AE111" s="1692">
        <v>37</v>
      </c>
      <c r="AF111" s="1486"/>
      <c r="AG111" s="915">
        <v>3</v>
      </c>
      <c r="AH111" s="766"/>
      <c r="AI111" s="1692">
        <v>1</v>
      </c>
      <c r="AJ111" s="1708"/>
    </row>
    <row r="112" spans="1:36" ht="12" customHeight="1" x14ac:dyDescent="0.2">
      <c r="A112" s="1658"/>
      <c r="B112" s="286" t="s">
        <v>15</v>
      </c>
      <c r="C112" s="1706">
        <f>SUM(C104:C111)</f>
        <v>410</v>
      </c>
      <c r="D112" s="1635"/>
      <c r="E112" s="1706">
        <f>SUM(E104:E111)</f>
        <v>215</v>
      </c>
      <c r="F112" s="1635"/>
      <c r="G112" s="1706">
        <f>SUM(G104:G111)</f>
        <v>251</v>
      </c>
      <c r="H112" s="1635"/>
      <c r="I112" s="1706">
        <f>SUM(I104:I111)</f>
        <v>23</v>
      </c>
      <c r="J112" s="1635"/>
      <c r="K112" s="1706">
        <f>SUM(K104:K111)</f>
        <v>14</v>
      </c>
      <c r="L112" s="1711"/>
      <c r="M112" s="1658"/>
      <c r="N112" s="286" t="s">
        <v>15</v>
      </c>
      <c r="O112" s="1706">
        <f>SUM(O104:O111)</f>
        <v>423</v>
      </c>
      <c r="P112" s="1635"/>
      <c r="Q112" s="1706">
        <f>SUM(Q104:Q111)</f>
        <v>210</v>
      </c>
      <c r="R112" s="1635"/>
      <c r="S112" s="1706">
        <f>SUM(S104:S111)</f>
        <v>251</v>
      </c>
      <c r="T112" s="1635"/>
      <c r="U112" s="1706">
        <f>SUM(U104:U111)</f>
        <v>22</v>
      </c>
      <c r="V112" s="1635"/>
      <c r="W112" s="1706">
        <f>SUM(W104:W111)</f>
        <v>13</v>
      </c>
      <c r="X112" s="1711"/>
      <c r="Y112" s="1657"/>
      <c r="Z112" s="115" t="s">
        <v>43</v>
      </c>
      <c r="AA112" s="1692">
        <v>40</v>
      </c>
      <c r="AB112" s="1486"/>
      <c r="AC112" s="1692">
        <v>40</v>
      </c>
      <c r="AD112" s="1486"/>
      <c r="AE112" s="1692">
        <v>40</v>
      </c>
      <c r="AF112" s="1486"/>
      <c r="AG112" s="915">
        <v>3</v>
      </c>
      <c r="AH112" s="766"/>
      <c r="AI112" s="1699">
        <v>3</v>
      </c>
      <c r="AJ112" s="1727"/>
    </row>
    <row r="113" spans="1:37" ht="12" customHeight="1" x14ac:dyDescent="0.2">
      <c r="A113" s="1659" t="s">
        <v>50</v>
      </c>
      <c r="B113" s="762" t="s">
        <v>51</v>
      </c>
      <c r="C113" s="1694">
        <v>178</v>
      </c>
      <c r="D113" s="1468"/>
      <c r="E113" s="1694">
        <v>154</v>
      </c>
      <c r="F113" s="1468"/>
      <c r="G113" s="1694">
        <v>45</v>
      </c>
      <c r="H113" s="1468"/>
      <c r="I113" s="1694">
        <v>10</v>
      </c>
      <c r="J113" s="1468"/>
      <c r="K113" s="1694">
        <v>2</v>
      </c>
      <c r="L113" s="1725"/>
      <c r="M113" s="1659" t="s">
        <v>50</v>
      </c>
      <c r="N113" s="762" t="s">
        <v>51</v>
      </c>
      <c r="O113" s="1694">
        <v>178</v>
      </c>
      <c r="P113" s="1468"/>
      <c r="Q113" s="1694">
        <v>153</v>
      </c>
      <c r="R113" s="1468"/>
      <c r="S113" s="1694">
        <v>45</v>
      </c>
      <c r="T113" s="1468"/>
      <c r="U113" s="1694">
        <v>10</v>
      </c>
      <c r="V113" s="1468"/>
      <c r="W113" s="1694">
        <v>2</v>
      </c>
      <c r="X113" s="1725"/>
      <c r="Y113" s="1658"/>
      <c r="Z113" s="286" t="s">
        <v>15</v>
      </c>
      <c r="AA113" s="1706">
        <f>SUM(AA105:AA112)</f>
        <v>429</v>
      </c>
      <c r="AB113" s="1635"/>
      <c r="AC113" s="1706">
        <f>SUM(AC105:AC112)</f>
        <v>211</v>
      </c>
      <c r="AD113" s="1635"/>
      <c r="AE113" s="1706">
        <f>SUM(AE105:AE112)</f>
        <v>245</v>
      </c>
      <c r="AF113" s="1635"/>
      <c r="AG113" s="1706">
        <f>SUM(AG105:AG112)</f>
        <v>22</v>
      </c>
      <c r="AH113" s="1635"/>
      <c r="AI113" s="1739">
        <f>SUM(AI105:AI112)</f>
        <v>13</v>
      </c>
      <c r="AJ113" s="1738"/>
    </row>
    <row r="114" spans="1:37" ht="12" customHeight="1" x14ac:dyDescent="0.2">
      <c r="A114" s="1657"/>
      <c r="B114" s="115" t="s">
        <v>52</v>
      </c>
      <c r="C114" s="1709"/>
      <c r="D114" s="1698"/>
      <c r="E114" s="1699">
        <v>60</v>
      </c>
      <c r="F114" s="1698"/>
      <c r="G114" s="1697"/>
      <c r="H114" s="1698"/>
      <c r="I114" s="1697"/>
      <c r="J114" s="1698"/>
      <c r="K114" s="1697"/>
      <c r="L114" s="1727"/>
      <c r="M114" s="1657"/>
      <c r="N114" s="297" t="s">
        <v>52</v>
      </c>
      <c r="O114" s="1733"/>
      <c r="P114" s="1635"/>
      <c r="Q114" s="1718" t="s">
        <v>872</v>
      </c>
      <c r="R114" s="1635"/>
      <c r="S114" s="1703"/>
      <c r="T114" s="1635"/>
      <c r="U114" s="1729"/>
      <c r="V114" s="1635"/>
      <c r="W114" s="1718"/>
      <c r="X114" s="1711"/>
      <c r="Y114" s="1659" t="s">
        <v>50</v>
      </c>
      <c r="Z114" s="762" t="s">
        <v>51</v>
      </c>
      <c r="AA114" s="1694">
        <v>188</v>
      </c>
      <c r="AB114" s="1468"/>
      <c r="AC114" s="1694">
        <v>143</v>
      </c>
      <c r="AD114" s="1468"/>
      <c r="AE114" s="1694">
        <v>45</v>
      </c>
      <c r="AF114" s="1468"/>
      <c r="AG114" s="1694">
        <v>10</v>
      </c>
      <c r="AH114" s="1468"/>
      <c r="AI114" s="1694">
        <v>2</v>
      </c>
      <c r="AJ114" s="1725"/>
    </row>
    <row r="115" spans="1:37" ht="12.75" customHeight="1" x14ac:dyDescent="0.2">
      <c r="A115" s="1658"/>
      <c r="B115" s="286" t="s">
        <v>15</v>
      </c>
      <c r="C115" s="1706">
        <f>SUM(C113:C114)</f>
        <v>178</v>
      </c>
      <c r="D115" s="1635"/>
      <c r="E115" s="1706">
        <f>SUM(E113:E114)</f>
        <v>214</v>
      </c>
      <c r="F115" s="1635"/>
      <c r="G115" s="1706">
        <f>SUM(G113:G114)</f>
        <v>45</v>
      </c>
      <c r="H115" s="1635"/>
      <c r="I115" s="1706">
        <f>SUM(I113:I114)</f>
        <v>10</v>
      </c>
      <c r="J115" s="1635"/>
      <c r="K115" s="1706">
        <f>SUM(K113:K114)</f>
        <v>2</v>
      </c>
      <c r="L115" s="1711"/>
      <c r="M115" s="1658"/>
      <c r="N115" s="283" t="s">
        <v>15</v>
      </c>
      <c r="O115" s="1716">
        <f>SUM(O113:O114)</f>
        <v>178</v>
      </c>
      <c r="P115" s="1413"/>
      <c r="Q115" s="1716">
        <f>SUM(Q113:Q114)</f>
        <v>153</v>
      </c>
      <c r="R115" s="1413"/>
      <c r="S115" s="1716">
        <f>SUM(S113:S114)</f>
        <v>45</v>
      </c>
      <c r="T115" s="1413"/>
      <c r="U115" s="1716">
        <f>SUM(U113:U114)</f>
        <v>10</v>
      </c>
      <c r="V115" s="1413"/>
      <c r="W115" s="1716">
        <f>SUM(W113:W114)</f>
        <v>2</v>
      </c>
      <c r="X115" s="1717"/>
      <c r="Y115" s="1657"/>
      <c r="Z115" s="115" t="s">
        <v>52</v>
      </c>
      <c r="AA115" s="306"/>
      <c r="AB115" s="767"/>
      <c r="AC115" s="915"/>
      <c r="AD115" s="766"/>
      <c r="AE115" s="307"/>
      <c r="AF115" s="768"/>
      <c r="AG115" s="307"/>
      <c r="AH115" s="768"/>
      <c r="AI115" s="308"/>
      <c r="AJ115" s="309"/>
    </row>
    <row r="116" spans="1:37" ht="12.75" customHeight="1" x14ac:dyDescent="0.2">
      <c r="A116" s="1659" t="s">
        <v>53</v>
      </c>
      <c r="B116" s="762" t="s">
        <v>846</v>
      </c>
      <c r="C116" s="1715">
        <v>91</v>
      </c>
      <c r="D116" s="1468"/>
      <c r="E116" s="1715">
        <v>51</v>
      </c>
      <c r="F116" s="1468"/>
      <c r="G116" s="737"/>
      <c r="H116" s="737"/>
      <c r="I116" s="737"/>
      <c r="J116" s="737"/>
      <c r="K116" s="737"/>
      <c r="L116" s="738"/>
      <c r="M116" s="1659" t="s">
        <v>53</v>
      </c>
      <c r="N116" s="762" t="s">
        <v>846</v>
      </c>
      <c r="O116" s="1715">
        <v>47</v>
      </c>
      <c r="P116" s="1468"/>
      <c r="Q116" s="1715">
        <v>20</v>
      </c>
      <c r="R116" s="1468"/>
      <c r="S116" s="1719"/>
      <c r="T116" s="1468"/>
      <c r="U116" s="1719"/>
      <c r="V116" s="1468"/>
      <c r="W116" s="1719"/>
      <c r="X116" s="1725"/>
      <c r="Y116" s="1658"/>
      <c r="Z116" s="286" t="s">
        <v>15</v>
      </c>
      <c r="AA116" s="1768">
        <f>SUM(AA114:AA115)</f>
        <v>188</v>
      </c>
      <c r="AB116" s="1635"/>
      <c r="AC116" s="1768">
        <f>SUM(AC114:AC115)</f>
        <v>143</v>
      </c>
      <c r="AD116" s="1635"/>
      <c r="AE116" s="1768">
        <f>SUM(AE114:AE115)</f>
        <v>45</v>
      </c>
      <c r="AF116" s="1635"/>
      <c r="AG116" s="1768">
        <f>SUM(AG114:AG115)</f>
        <v>10</v>
      </c>
      <c r="AH116" s="1635"/>
      <c r="AI116" s="1768">
        <f>SUM(AI114:AI115)</f>
        <v>2</v>
      </c>
      <c r="AJ116" s="1711"/>
    </row>
    <row r="117" spans="1:37" ht="13.5" customHeight="1" x14ac:dyDescent="0.2">
      <c r="A117" s="1663"/>
      <c r="B117" s="99" t="s">
        <v>56</v>
      </c>
      <c r="C117" s="1712">
        <v>47</v>
      </c>
      <c r="D117" s="1713"/>
      <c r="E117" s="1712">
        <v>19</v>
      </c>
      <c r="F117" s="1713"/>
      <c r="G117" s="1714">
        <v>38</v>
      </c>
      <c r="H117" s="1713"/>
      <c r="I117" s="1714">
        <v>40</v>
      </c>
      <c r="J117" s="1713"/>
      <c r="K117" s="1714">
        <v>6</v>
      </c>
      <c r="L117" s="1668"/>
      <c r="M117" s="1663"/>
      <c r="N117" s="99" t="s">
        <v>56</v>
      </c>
      <c r="O117" s="1712"/>
      <c r="P117" s="1713"/>
      <c r="Q117" s="1712"/>
      <c r="R117" s="1713"/>
      <c r="S117" s="1714"/>
      <c r="T117" s="1713"/>
      <c r="U117" s="1714">
        <v>46</v>
      </c>
      <c r="V117" s="1713"/>
      <c r="W117" s="1714">
        <v>6</v>
      </c>
      <c r="X117" s="1668"/>
      <c r="Y117" s="1659" t="s">
        <v>53</v>
      </c>
      <c r="Z117" s="762" t="s">
        <v>54</v>
      </c>
      <c r="AA117" s="1715">
        <v>48</v>
      </c>
      <c r="AB117" s="1468"/>
      <c r="AC117" s="1715">
        <v>21</v>
      </c>
      <c r="AD117" s="1468"/>
      <c r="AE117" s="769"/>
      <c r="AF117" s="770"/>
      <c r="AG117" s="310"/>
      <c r="AH117" s="311"/>
      <c r="AI117" s="310"/>
      <c r="AJ117" s="312"/>
    </row>
    <row r="118" spans="1:37" ht="12" customHeight="1" x14ac:dyDescent="0.2">
      <c r="A118" s="105" t="s">
        <v>873</v>
      </c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651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657"/>
      <c r="Z118" s="106" t="s">
        <v>55</v>
      </c>
      <c r="AA118" s="1767" t="s">
        <v>874</v>
      </c>
      <c r="AB118" s="1486"/>
      <c r="AC118" s="1767" t="s">
        <v>875</v>
      </c>
      <c r="AD118" s="1486"/>
      <c r="AE118" s="771"/>
      <c r="AF118" s="772"/>
      <c r="AG118" s="313"/>
      <c r="AH118" s="773"/>
      <c r="AI118" s="313"/>
      <c r="AJ118" s="314"/>
    </row>
    <row r="119" spans="1:37" ht="12.75" customHeight="1" x14ac:dyDescent="0.2">
      <c r="B119" s="651"/>
      <c r="C119" s="651"/>
      <c r="D119" s="651"/>
      <c r="F119" s="651"/>
      <c r="G119" s="651"/>
      <c r="H119" s="651"/>
      <c r="I119" s="651"/>
      <c r="J119" s="651"/>
      <c r="K119" s="651"/>
      <c r="L119" s="651"/>
      <c r="M119" s="651"/>
      <c r="N119" s="651"/>
      <c r="O119" s="651"/>
      <c r="P119" s="105"/>
      <c r="Q119" s="105"/>
      <c r="R119" s="105"/>
      <c r="S119" s="105"/>
      <c r="T119" s="105"/>
      <c r="U119" s="105"/>
      <c r="V119" s="105"/>
      <c r="W119" s="651"/>
      <c r="X119" s="651"/>
      <c r="Y119" s="1663"/>
      <c r="Z119" s="99" t="s">
        <v>56</v>
      </c>
      <c r="AA119" s="1712">
        <v>46</v>
      </c>
      <c r="AB119" s="1713"/>
      <c r="AC119" s="1712">
        <v>19</v>
      </c>
      <c r="AD119" s="1713"/>
      <c r="AE119" s="1714">
        <v>46</v>
      </c>
      <c r="AF119" s="1713"/>
      <c r="AG119" s="1714">
        <v>46</v>
      </c>
      <c r="AH119" s="1713"/>
      <c r="AI119" s="1714">
        <v>6</v>
      </c>
      <c r="AJ119" s="1668"/>
      <c r="AK119" s="105"/>
    </row>
    <row r="120" spans="1:37" ht="12" customHeight="1" x14ac:dyDescent="0.2">
      <c r="B120" s="651"/>
      <c r="C120" s="651"/>
      <c r="D120" s="651"/>
      <c r="F120" s="651"/>
      <c r="G120" s="651"/>
      <c r="H120" s="651"/>
      <c r="I120" s="651"/>
      <c r="J120" s="651"/>
      <c r="K120" s="651"/>
      <c r="L120" s="651"/>
      <c r="M120" s="651"/>
      <c r="N120" s="651"/>
      <c r="O120" s="651"/>
      <c r="P120" s="651"/>
      <c r="Q120" s="651"/>
      <c r="R120" s="651"/>
      <c r="S120" s="651"/>
      <c r="T120" s="651"/>
      <c r="U120" s="651"/>
      <c r="V120" s="651"/>
      <c r="W120" s="651"/>
      <c r="X120" s="651"/>
      <c r="Y120" s="1730" t="s">
        <v>876</v>
      </c>
      <c r="Z120" s="1429"/>
      <c r="AA120" s="1429"/>
      <c r="AB120" s="1429"/>
      <c r="AC120" s="1429"/>
      <c r="AD120" s="1429"/>
      <c r="AE120" s="1429"/>
      <c r="AF120" s="1429"/>
      <c r="AG120" s="1429"/>
      <c r="AH120" s="1429"/>
      <c r="AI120" s="1429"/>
      <c r="AJ120" s="1429"/>
      <c r="AK120" s="105"/>
    </row>
    <row r="121" spans="1:37" ht="12" customHeight="1" x14ac:dyDescent="0.2">
      <c r="B121" s="651"/>
      <c r="C121" s="651"/>
      <c r="D121" s="651"/>
      <c r="F121" s="651"/>
      <c r="G121" s="651"/>
      <c r="H121" s="651"/>
      <c r="I121" s="651"/>
      <c r="J121" s="651"/>
      <c r="K121" s="651"/>
      <c r="L121" s="651"/>
      <c r="M121" s="651"/>
      <c r="N121" s="651"/>
      <c r="O121" s="651"/>
      <c r="P121" s="651"/>
      <c r="Q121" s="651"/>
      <c r="R121" s="651"/>
      <c r="S121" s="651"/>
      <c r="T121" s="651"/>
      <c r="U121" s="651"/>
      <c r="V121" s="651"/>
      <c r="W121" s="651"/>
      <c r="X121" s="651"/>
      <c r="Y121" s="8" t="s">
        <v>877</v>
      </c>
      <c r="Z121" s="8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7" ht="12" customHeight="1" x14ac:dyDescent="0.2">
      <c r="B122" s="651"/>
      <c r="C122" s="651"/>
      <c r="D122" s="651"/>
      <c r="F122" s="651"/>
      <c r="G122" s="651"/>
      <c r="H122" s="651"/>
      <c r="I122" s="651"/>
      <c r="J122" s="651"/>
      <c r="K122" s="651"/>
      <c r="L122" s="651"/>
      <c r="M122" s="651"/>
      <c r="N122" s="651"/>
      <c r="O122" s="651"/>
      <c r="P122" s="651"/>
      <c r="Q122" s="651"/>
      <c r="R122" s="651"/>
      <c r="S122" s="651"/>
      <c r="T122" s="651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7" ht="12.75" customHeight="1" x14ac:dyDescent="0.2">
      <c r="B123" s="651"/>
      <c r="C123" s="651"/>
      <c r="D123" s="651"/>
      <c r="F123" s="651"/>
      <c r="G123" s="651"/>
      <c r="H123" s="651"/>
      <c r="I123" s="651"/>
      <c r="J123" s="651"/>
      <c r="K123" s="651"/>
      <c r="L123" s="651"/>
      <c r="M123" s="651"/>
      <c r="N123" s="651"/>
      <c r="O123" s="651"/>
      <c r="P123" s="651"/>
      <c r="Q123" s="651"/>
      <c r="R123" s="651"/>
      <c r="S123" s="651"/>
      <c r="T123" s="651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7" ht="12" customHeight="1" x14ac:dyDescent="0.2">
      <c r="A124" s="1529" t="s">
        <v>727</v>
      </c>
      <c r="B124" s="1429"/>
      <c r="C124" s="1429"/>
      <c r="D124" s="1429"/>
      <c r="E124" s="1429"/>
      <c r="F124" s="1429"/>
      <c r="G124" s="1429"/>
      <c r="H124" s="1429"/>
      <c r="I124" s="1429"/>
      <c r="J124" s="1429"/>
      <c r="K124" s="1429"/>
      <c r="L124" s="1530"/>
      <c r="M124" s="1529" t="s">
        <v>727</v>
      </c>
      <c r="N124" s="1429"/>
      <c r="O124" s="1429"/>
      <c r="P124" s="1429"/>
      <c r="Q124" s="1429"/>
      <c r="R124" s="1429"/>
      <c r="S124" s="1429"/>
      <c r="T124" s="1429"/>
      <c r="U124" s="1429"/>
      <c r="V124" s="1429"/>
      <c r="W124" s="1429"/>
      <c r="X124" s="1530"/>
      <c r="Y124" s="1529" t="s">
        <v>727</v>
      </c>
      <c r="Z124" s="1429"/>
      <c r="AA124" s="1429"/>
      <c r="AB124" s="1429"/>
      <c r="AC124" s="1429"/>
      <c r="AD124" s="1429"/>
      <c r="AE124" s="1429"/>
      <c r="AF124" s="1429"/>
      <c r="AG124" s="1429"/>
      <c r="AH124" s="1429"/>
      <c r="AI124" s="1429"/>
      <c r="AJ124" s="1530"/>
    </row>
    <row r="125" spans="1:37" ht="12" customHeight="1" x14ac:dyDescent="0.2">
      <c r="A125" s="1710"/>
      <c r="B125" s="1686"/>
      <c r="C125" s="1686"/>
      <c r="D125" s="1686"/>
      <c r="E125" s="1686"/>
      <c r="F125" s="1686"/>
      <c r="G125" s="1686"/>
      <c r="H125" s="1686"/>
      <c r="I125" s="1686"/>
      <c r="J125" s="1686"/>
      <c r="K125" s="1686"/>
      <c r="L125" s="1711"/>
      <c r="M125" s="1710"/>
      <c r="N125" s="1686"/>
      <c r="O125" s="1686"/>
      <c r="P125" s="1686"/>
      <c r="Q125" s="1686"/>
      <c r="R125" s="1686"/>
      <c r="S125" s="1686"/>
      <c r="T125" s="1686"/>
      <c r="U125" s="1686"/>
      <c r="V125" s="1686"/>
      <c r="W125" s="1686"/>
      <c r="X125" s="1711"/>
      <c r="Y125" s="1710"/>
      <c r="Z125" s="1686"/>
      <c r="AA125" s="1686"/>
      <c r="AB125" s="1686"/>
      <c r="AC125" s="1686"/>
      <c r="AD125" s="1686"/>
      <c r="AE125" s="1686"/>
      <c r="AF125" s="1686"/>
      <c r="AG125" s="1686"/>
      <c r="AH125" s="1686"/>
      <c r="AI125" s="1686"/>
      <c r="AJ125" s="1711"/>
    </row>
    <row r="126" spans="1:37" ht="12" customHeight="1" x14ac:dyDescent="0.2">
      <c r="A126" s="1728" t="s">
        <v>878</v>
      </c>
      <c r="B126" s="1462"/>
      <c r="C126" s="1462"/>
      <c r="D126" s="1462"/>
      <c r="E126" s="1462"/>
      <c r="F126" s="1462"/>
      <c r="G126" s="1462"/>
      <c r="H126" s="1462"/>
      <c r="I126" s="1462"/>
      <c r="J126" s="1462"/>
      <c r="K126" s="1462"/>
      <c r="L126" s="1717"/>
      <c r="M126" s="1728" t="s">
        <v>879</v>
      </c>
      <c r="N126" s="1462"/>
      <c r="O126" s="1462"/>
      <c r="P126" s="1462"/>
      <c r="Q126" s="1462"/>
      <c r="R126" s="1462"/>
      <c r="S126" s="1462"/>
      <c r="T126" s="1462"/>
      <c r="U126" s="1462"/>
      <c r="V126" s="1462"/>
      <c r="W126" s="1462"/>
      <c r="X126" s="1717"/>
      <c r="Y126" s="1728" t="s">
        <v>880</v>
      </c>
      <c r="Z126" s="1462"/>
      <c r="AA126" s="1462"/>
      <c r="AB126" s="1462"/>
      <c r="AC126" s="1462"/>
      <c r="AD126" s="1462"/>
      <c r="AE126" s="1462"/>
      <c r="AF126" s="1462"/>
      <c r="AG126" s="1462"/>
      <c r="AH126" s="1462"/>
      <c r="AI126" s="1462"/>
      <c r="AJ126" s="1717"/>
      <c r="AK126" s="11"/>
    </row>
    <row r="127" spans="1:37" ht="12" customHeight="1" x14ac:dyDescent="0.2">
      <c r="A127" s="280" t="s">
        <v>3</v>
      </c>
      <c r="B127" s="281" t="s">
        <v>4</v>
      </c>
      <c r="C127" s="1707" t="s">
        <v>5</v>
      </c>
      <c r="D127" s="1413"/>
      <c r="E127" s="1707" t="s">
        <v>6</v>
      </c>
      <c r="F127" s="1413"/>
      <c r="G127" s="1707" t="s">
        <v>7</v>
      </c>
      <c r="H127" s="1413"/>
      <c r="I127" s="1707" t="s">
        <v>8</v>
      </c>
      <c r="J127" s="1413"/>
      <c r="K127" s="1707" t="s">
        <v>9</v>
      </c>
      <c r="L127" s="1717"/>
      <c r="M127" s="280" t="s">
        <v>3</v>
      </c>
      <c r="N127" s="281" t="s">
        <v>4</v>
      </c>
      <c r="O127" s="1707" t="s">
        <v>5</v>
      </c>
      <c r="P127" s="1413"/>
      <c r="Q127" s="1707" t="s">
        <v>6</v>
      </c>
      <c r="R127" s="1413"/>
      <c r="S127" s="1707" t="s">
        <v>7</v>
      </c>
      <c r="T127" s="1413"/>
      <c r="U127" s="1707" t="s">
        <v>8</v>
      </c>
      <c r="V127" s="1413"/>
      <c r="W127" s="1707" t="s">
        <v>9</v>
      </c>
      <c r="X127" s="1717"/>
      <c r="Y127" s="280" t="s">
        <v>3</v>
      </c>
      <c r="Z127" s="281" t="s">
        <v>4</v>
      </c>
      <c r="AA127" s="1715" t="s">
        <v>5</v>
      </c>
      <c r="AB127" s="1468"/>
      <c r="AC127" s="1707" t="s">
        <v>6</v>
      </c>
      <c r="AD127" s="1413"/>
      <c r="AE127" s="1707" t="s">
        <v>7</v>
      </c>
      <c r="AF127" s="1413"/>
      <c r="AG127" s="1707" t="s">
        <v>8</v>
      </c>
      <c r="AH127" s="1413"/>
      <c r="AI127" s="1707" t="s">
        <v>9</v>
      </c>
      <c r="AJ127" s="1717"/>
    </row>
    <row r="128" spans="1:37" ht="12" customHeight="1" x14ac:dyDescent="0.2">
      <c r="A128" s="1687" t="s">
        <v>865</v>
      </c>
      <c r="B128" s="763" t="s">
        <v>690</v>
      </c>
      <c r="C128" s="1694">
        <v>40</v>
      </c>
      <c r="D128" s="1468"/>
      <c r="E128" s="1694">
        <v>20</v>
      </c>
      <c r="F128" s="1468"/>
      <c r="G128" s="1694">
        <v>260</v>
      </c>
      <c r="H128" s="1468"/>
      <c r="I128" s="1694">
        <v>550</v>
      </c>
      <c r="J128" s="1468"/>
      <c r="K128" s="1694">
        <v>35</v>
      </c>
      <c r="L128" s="1725"/>
      <c r="M128" s="1687" t="s">
        <v>865</v>
      </c>
      <c r="N128" s="763" t="s">
        <v>690</v>
      </c>
      <c r="O128" s="1694">
        <v>40</v>
      </c>
      <c r="P128" s="1468"/>
      <c r="Q128" s="1694">
        <v>20</v>
      </c>
      <c r="R128" s="1468"/>
      <c r="S128" s="1694">
        <v>260</v>
      </c>
      <c r="T128" s="1468"/>
      <c r="U128" s="1694">
        <v>550</v>
      </c>
      <c r="V128" s="1468"/>
      <c r="W128" s="1694">
        <v>35</v>
      </c>
      <c r="X128" s="1725"/>
      <c r="Y128" s="1687" t="s">
        <v>865</v>
      </c>
      <c r="Z128" s="714" t="s">
        <v>690</v>
      </c>
      <c r="AA128" s="1769">
        <v>40</v>
      </c>
      <c r="AB128" s="1468"/>
      <c r="AC128" s="1771">
        <v>20</v>
      </c>
      <c r="AD128" s="1468"/>
      <c r="AE128" s="1769">
        <v>260</v>
      </c>
      <c r="AF128" s="1468"/>
      <c r="AG128" s="1769">
        <v>550</v>
      </c>
      <c r="AH128" s="1468"/>
      <c r="AI128" s="1694">
        <v>35</v>
      </c>
      <c r="AJ128" s="1725"/>
    </row>
    <row r="129" spans="1:36" ht="12" customHeight="1" x14ac:dyDescent="0.2">
      <c r="A129" s="1657"/>
      <c r="B129" s="295" t="s">
        <v>691</v>
      </c>
      <c r="C129" s="1692">
        <v>159</v>
      </c>
      <c r="D129" s="1486"/>
      <c r="E129" s="1692">
        <v>159</v>
      </c>
      <c r="F129" s="1486"/>
      <c r="G129" s="1692">
        <v>149</v>
      </c>
      <c r="H129" s="1486"/>
      <c r="I129" s="1692">
        <v>26</v>
      </c>
      <c r="J129" s="1486"/>
      <c r="K129" s="1692">
        <v>8</v>
      </c>
      <c r="L129" s="1708"/>
      <c r="M129" s="1657"/>
      <c r="N129" s="295" t="s">
        <v>691</v>
      </c>
      <c r="O129" s="1692">
        <v>162</v>
      </c>
      <c r="P129" s="1486"/>
      <c r="Q129" s="1692">
        <v>162</v>
      </c>
      <c r="R129" s="1486"/>
      <c r="S129" s="1692">
        <v>152</v>
      </c>
      <c r="T129" s="1486"/>
      <c r="U129" s="1692">
        <v>25</v>
      </c>
      <c r="V129" s="1486"/>
      <c r="W129" s="1692">
        <v>8</v>
      </c>
      <c r="X129" s="1708"/>
      <c r="Y129" s="1657"/>
      <c r="Z129" s="715" t="s">
        <v>691</v>
      </c>
      <c r="AA129" s="1731">
        <v>170</v>
      </c>
      <c r="AB129" s="1486"/>
      <c r="AC129" s="1765">
        <v>170</v>
      </c>
      <c r="AD129" s="1486"/>
      <c r="AE129" s="1731">
        <v>160</v>
      </c>
      <c r="AF129" s="1486"/>
      <c r="AG129" s="1731">
        <v>28</v>
      </c>
      <c r="AH129" s="1486"/>
      <c r="AI129" s="1692">
        <v>8</v>
      </c>
      <c r="AJ129" s="1708"/>
    </row>
    <row r="130" spans="1:36" ht="12" customHeight="1" x14ac:dyDescent="0.2">
      <c r="A130" s="1657"/>
      <c r="B130" s="295" t="s">
        <v>21</v>
      </c>
      <c r="C130" s="1692">
        <v>297</v>
      </c>
      <c r="D130" s="1486"/>
      <c r="E130" s="1692">
        <v>237</v>
      </c>
      <c r="F130" s="1486"/>
      <c r="G130" s="1692">
        <v>265</v>
      </c>
      <c r="H130" s="1486"/>
      <c r="I130" s="1692">
        <v>69</v>
      </c>
      <c r="J130" s="1486"/>
      <c r="K130" s="1692">
        <v>47</v>
      </c>
      <c r="L130" s="1708"/>
      <c r="M130" s="1657"/>
      <c r="N130" s="295" t="s">
        <v>21</v>
      </c>
      <c r="O130" s="1692">
        <v>489</v>
      </c>
      <c r="P130" s="1486"/>
      <c r="Q130" s="1692">
        <v>346</v>
      </c>
      <c r="R130" s="1486"/>
      <c r="S130" s="1692">
        <v>495</v>
      </c>
      <c r="T130" s="1486"/>
      <c r="U130" s="1692">
        <v>486</v>
      </c>
      <c r="V130" s="1486"/>
      <c r="W130" s="1692">
        <v>47</v>
      </c>
      <c r="X130" s="1708"/>
      <c r="Y130" s="1657"/>
      <c r="Z130" s="347" t="s">
        <v>21</v>
      </c>
      <c r="AA130" s="1731">
        <v>375</v>
      </c>
      <c r="AB130" s="1486"/>
      <c r="AC130" s="1765">
        <v>375</v>
      </c>
      <c r="AD130" s="1486"/>
      <c r="AE130" s="1731">
        <v>423</v>
      </c>
      <c r="AF130" s="1486"/>
      <c r="AG130" s="1731">
        <v>484</v>
      </c>
      <c r="AH130" s="1486"/>
      <c r="AI130" s="1692">
        <v>195</v>
      </c>
      <c r="AJ130" s="1708"/>
    </row>
    <row r="131" spans="1:36" ht="12" customHeight="1" x14ac:dyDescent="0.2">
      <c r="A131" s="1657"/>
      <c r="B131" s="295" t="s">
        <v>477</v>
      </c>
      <c r="C131" s="1692">
        <v>357</v>
      </c>
      <c r="D131" s="1486"/>
      <c r="E131" s="1692">
        <v>334</v>
      </c>
      <c r="F131" s="1486"/>
      <c r="G131" s="1692">
        <v>379</v>
      </c>
      <c r="H131" s="1486"/>
      <c r="I131" s="1692">
        <v>439</v>
      </c>
      <c r="J131" s="1486"/>
      <c r="K131" s="1749"/>
      <c r="L131" s="1708"/>
      <c r="M131" s="1657"/>
      <c r="N131" s="295" t="s">
        <v>477</v>
      </c>
      <c r="O131" s="1692">
        <v>104</v>
      </c>
      <c r="P131" s="1486"/>
      <c r="Q131" s="1692">
        <v>87</v>
      </c>
      <c r="R131" s="1486"/>
      <c r="S131" s="1692">
        <v>99</v>
      </c>
      <c r="T131" s="1486"/>
      <c r="U131" s="1692">
        <v>71</v>
      </c>
      <c r="V131" s="1486"/>
      <c r="W131" s="1692">
        <v>79</v>
      </c>
      <c r="X131" s="1708"/>
      <c r="Y131" s="1657"/>
      <c r="Z131" s="347" t="s">
        <v>477</v>
      </c>
      <c r="AA131" s="1731">
        <v>105</v>
      </c>
      <c r="AB131" s="1486"/>
      <c r="AC131" s="1765">
        <v>99</v>
      </c>
      <c r="AD131" s="1486"/>
      <c r="AE131" s="1731">
        <v>101</v>
      </c>
      <c r="AF131" s="1486"/>
      <c r="AG131" s="1731">
        <v>77</v>
      </c>
      <c r="AH131" s="1486"/>
      <c r="AI131" s="1695"/>
      <c r="AJ131" s="1708"/>
    </row>
    <row r="132" spans="1:36" ht="12" customHeight="1" x14ac:dyDescent="0.2">
      <c r="A132" s="1657"/>
      <c r="B132" s="296" t="s">
        <v>478</v>
      </c>
      <c r="C132" s="1699">
        <v>155</v>
      </c>
      <c r="D132" s="1698"/>
      <c r="E132" s="1699">
        <v>102</v>
      </c>
      <c r="F132" s="1698"/>
      <c r="G132" s="1699">
        <v>125</v>
      </c>
      <c r="H132" s="1698"/>
      <c r="I132" s="1699">
        <v>249</v>
      </c>
      <c r="J132" s="1698"/>
      <c r="K132" s="1750"/>
      <c r="L132" s="1727"/>
      <c r="M132" s="1657"/>
      <c r="N132" s="296" t="s">
        <v>478</v>
      </c>
      <c r="O132" s="1699">
        <v>267</v>
      </c>
      <c r="P132" s="1698"/>
      <c r="Q132" s="1699">
        <v>198</v>
      </c>
      <c r="R132" s="1698"/>
      <c r="S132" s="1699">
        <v>233</v>
      </c>
      <c r="T132" s="1698"/>
      <c r="U132" s="1699">
        <v>249</v>
      </c>
      <c r="V132" s="1698"/>
      <c r="W132" s="1699">
        <v>108</v>
      </c>
      <c r="X132" s="1727"/>
      <c r="Y132" s="1657"/>
      <c r="Z132" s="349" t="s">
        <v>478</v>
      </c>
      <c r="AA132" s="1731">
        <v>396</v>
      </c>
      <c r="AB132" s="1486"/>
      <c r="AC132" s="1770">
        <v>322</v>
      </c>
      <c r="AD132" s="1698"/>
      <c r="AE132" s="1732">
        <v>369</v>
      </c>
      <c r="AF132" s="1698"/>
      <c r="AG132" s="1732">
        <v>240</v>
      </c>
      <c r="AH132" s="1698"/>
      <c r="AI132" s="1697"/>
      <c r="AJ132" s="1727"/>
    </row>
    <row r="133" spans="1:36" ht="12.75" customHeight="1" x14ac:dyDescent="0.2">
      <c r="A133" s="1658"/>
      <c r="B133" s="286" t="s">
        <v>15</v>
      </c>
      <c r="C133" s="1706">
        <f>SUM(C128:C132)</f>
        <v>1008</v>
      </c>
      <c r="D133" s="1635"/>
      <c r="E133" s="1706">
        <f>SUM(E128:E132)</f>
        <v>852</v>
      </c>
      <c r="F133" s="1635"/>
      <c r="G133" s="1706">
        <f>SUM(G128:G132)</f>
        <v>1178</v>
      </c>
      <c r="H133" s="1635"/>
      <c r="I133" s="1706">
        <f>SUM(I128:I132)</f>
        <v>1333</v>
      </c>
      <c r="J133" s="1635"/>
      <c r="K133" s="1706">
        <f>SUM(K128:K132)</f>
        <v>90</v>
      </c>
      <c r="L133" s="1711"/>
      <c r="M133" s="1658"/>
      <c r="N133" s="286" t="s">
        <v>15</v>
      </c>
      <c r="O133" s="1706">
        <f>SUM(O128:O132)</f>
        <v>1062</v>
      </c>
      <c r="P133" s="1635"/>
      <c r="Q133" s="1706">
        <f>SUM(Q128:Q132)</f>
        <v>813</v>
      </c>
      <c r="R133" s="1635"/>
      <c r="S133" s="1706">
        <f>SUM(S128:S132)</f>
        <v>1239</v>
      </c>
      <c r="T133" s="1635"/>
      <c r="U133" s="1706">
        <f>SUM(U128:U132)</f>
        <v>1381</v>
      </c>
      <c r="V133" s="1635"/>
      <c r="W133" s="1706">
        <f>SUM(W128:W132)</f>
        <v>277</v>
      </c>
      <c r="X133" s="1711"/>
      <c r="Y133" s="1658"/>
      <c r="Z133" s="336" t="s">
        <v>15</v>
      </c>
      <c r="AA133" s="1706">
        <f>SUM(AA128:AA132)</f>
        <v>1086</v>
      </c>
      <c r="AB133" s="1635"/>
      <c r="AC133" s="1741">
        <f>SUM(AC128:AC132)</f>
        <v>986</v>
      </c>
      <c r="AD133" s="1635"/>
      <c r="AE133" s="1706">
        <f>SUM(AE128:AE132)</f>
        <v>1313</v>
      </c>
      <c r="AF133" s="1635"/>
      <c r="AG133" s="1706">
        <f>SUM(AG128:AG132)</f>
        <v>1379</v>
      </c>
      <c r="AH133" s="1635"/>
      <c r="AI133" s="1706">
        <f>SUM(AI128:AI132)</f>
        <v>238</v>
      </c>
      <c r="AJ133" s="1711"/>
    </row>
    <row r="134" spans="1:36" ht="12" customHeight="1" x14ac:dyDescent="0.2">
      <c r="A134" s="1687" t="s">
        <v>871</v>
      </c>
      <c r="B134" s="304" t="s">
        <v>12</v>
      </c>
      <c r="C134" s="1721">
        <v>1180</v>
      </c>
      <c r="D134" s="1722"/>
      <c r="E134" s="1721">
        <v>612</v>
      </c>
      <c r="F134" s="1722"/>
      <c r="G134" s="1721">
        <v>854</v>
      </c>
      <c r="H134" s="1722"/>
      <c r="I134" s="1721">
        <v>194</v>
      </c>
      <c r="J134" s="1722"/>
      <c r="K134" s="1721">
        <v>104</v>
      </c>
      <c r="L134" s="1734"/>
      <c r="M134" s="1687" t="s">
        <v>871</v>
      </c>
      <c r="N134" s="304" t="s">
        <v>12</v>
      </c>
      <c r="O134" s="1721">
        <v>1217</v>
      </c>
      <c r="P134" s="1722"/>
      <c r="Q134" s="1721">
        <v>615</v>
      </c>
      <c r="R134" s="1722"/>
      <c r="S134" s="1721">
        <v>871</v>
      </c>
      <c r="T134" s="1722"/>
      <c r="U134" s="1721">
        <v>202</v>
      </c>
      <c r="V134" s="1722"/>
      <c r="W134" s="1721">
        <v>102</v>
      </c>
      <c r="X134" s="1722"/>
      <c r="Y134" s="1687" t="s">
        <v>871</v>
      </c>
      <c r="Z134" s="304" t="s">
        <v>12</v>
      </c>
      <c r="AA134" s="1761">
        <v>1224</v>
      </c>
      <c r="AB134" s="1486"/>
      <c r="AC134" s="1745">
        <v>630</v>
      </c>
      <c r="AD134" s="1468"/>
      <c r="AE134" s="1745">
        <v>911</v>
      </c>
      <c r="AF134" s="1468"/>
      <c r="AG134" s="1772">
        <v>191</v>
      </c>
      <c r="AH134" s="1468"/>
      <c r="AI134" s="1721">
        <v>97</v>
      </c>
      <c r="AJ134" s="1734"/>
    </row>
    <row r="135" spans="1:36" ht="12" customHeight="1" x14ac:dyDescent="0.2">
      <c r="A135" s="1657"/>
      <c r="B135" s="89" t="s">
        <v>13</v>
      </c>
      <c r="C135" s="1735"/>
      <c r="D135" s="1736"/>
      <c r="E135" s="1735">
        <v>649</v>
      </c>
      <c r="F135" s="1736"/>
      <c r="G135" s="1735"/>
      <c r="H135" s="1736"/>
      <c r="I135" s="1735"/>
      <c r="J135" s="1736"/>
      <c r="K135" s="651"/>
      <c r="L135" s="651"/>
      <c r="M135" s="1657"/>
      <c r="N135" s="89" t="s">
        <v>13</v>
      </c>
      <c r="O135" s="1735"/>
      <c r="P135" s="1736"/>
      <c r="Q135" s="1735">
        <v>649</v>
      </c>
      <c r="R135" s="1736"/>
      <c r="S135" s="1735"/>
      <c r="T135" s="1736"/>
      <c r="U135" s="1735"/>
      <c r="V135" s="1736"/>
      <c r="W135" s="1751"/>
      <c r="X135" s="1752"/>
      <c r="Y135" s="1657"/>
      <c r="Z135" s="89" t="s">
        <v>13</v>
      </c>
      <c r="AA135" s="1684"/>
      <c r="AB135" s="1486"/>
      <c r="AC135" s="1761">
        <v>664</v>
      </c>
      <c r="AD135" s="1486"/>
      <c r="AE135" s="1761"/>
      <c r="AF135" s="1486"/>
      <c r="AG135" s="1761"/>
      <c r="AH135" s="1486"/>
      <c r="AI135" s="1751"/>
      <c r="AJ135" s="1752"/>
    </row>
    <row r="136" spans="1:36" ht="12" customHeight="1" x14ac:dyDescent="0.2">
      <c r="A136" s="1658"/>
      <c r="B136" s="297" t="s">
        <v>14</v>
      </c>
      <c r="C136" s="1706">
        <v>204</v>
      </c>
      <c r="D136" s="1635"/>
      <c r="E136" s="1741">
        <v>94</v>
      </c>
      <c r="F136" s="1635"/>
      <c r="G136" s="1706">
        <v>118</v>
      </c>
      <c r="H136" s="1635"/>
      <c r="I136" s="1685"/>
      <c r="J136" s="1635"/>
      <c r="K136" s="1735">
        <v>173</v>
      </c>
      <c r="L136" s="1752"/>
      <c r="M136" s="1658"/>
      <c r="N136" s="297" t="s">
        <v>14</v>
      </c>
      <c r="O136" s="1706">
        <v>214</v>
      </c>
      <c r="P136" s="1635"/>
      <c r="Q136" s="1741">
        <v>110</v>
      </c>
      <c r="R136" s="1635"/>
      <c r="S136" s="1706">
        <v>130</v>
      </c>
      <c r="T136" s="1635"/>
      <c r="U136" s="1685"/>
      <c r="V136" s="1635"/>
      <c r="W136" s="1706">
        <v>189</v>
      </c>
      <c r="X136" s="1711"/>
      <c r="Y136" s="1658"/>
      <c r="Z136" s="297" t="s">
        <v>14</v>
      </c>
      <c r="AA136" s="1706">
        <v>144</v>
      </c>
      <c r="AB136" s="1635"/>
      <c r="AC136" s="1741">
        <v>94</v>
      </c>
      <c r="AD136" s="1635"/>
      <c r="AE136" s="1706">
        <v>104</v>
      </c>
      <c r="AF136" s="1635"/>
      <c r="AG136" s="1685"/>
      <c r="AH136" s="1635"/>
      <c r="AI136" s="1706">
        <v>205</v>
      </c>
      <c r="AJ136" s="1711"/>
    </row>
    <row r="137" spans="1:36" ht="12" customHeight="1" x14ac:dyDescent="0.2">
      <c r="A137" s="1659" t="s">
        <v>22</v>
      </c>
      <c r="B137" s="762" t="s">
        <v>23</v>
      </c>
      <c r="C137" s="1694">
        <v>140</v>
      </c>
      <c r="D137" s="1468"/>
      <c r="E137" s="1694">
        <v>85</v>
      </c>
      <c r="F137" s="1468"/>
      <c r="G137" s="1694">
        <v>85</v>
      </c>
      <c r="H137" s="1468"/>
      <c r="I137" s="1694">
        <v>10</v>
      </c>
      <c r="J137" s="1468"/>
      <c r="K137" s="1694">
        <v>10</v>
      </c>
      <c r="L137" s="1725"/>
      <c r="M137" s="1659" t="s">
        <v>22</v>
      </c>
      <c r="N137" s="762" t="s">
        <v>23</v>
      </c>
      <c r="O137" s="1694">
        <v>140</v>
      </c>
      <c r="P137" s="1468"/>
      <c r="Q137" s="1694">
        <v>85</v>
      </c>
      <c r="R137" s="1468"/>
      <c r="S137" s="1694">
        <v>85</v>
      </c>
      <c r="T137" s="1468"/>
      <c r="U137" s="1694">
        <v>10</v>
      </c>
      <c r="V137" s="1468"/>
      <c r="W137" s="1694">
        <v>10</v>
      </c>
      <c r="X137" s="1725"/>
      <c r="Y137" s="1659" t="s">
        <v>22</v>
      </c>
      <c r="Z137" s="762" t="s">
        <v>23</v>
      </c>
      <c r="AA137" s="1694">
        <v>145</v>
      </c>
      <c r="AB137" s="1468"/>
      <c r="AC137" s="1694">
        <v>90</v>
      </c>
      <c r="AD137" s="1468"/>
      <c r="AE137" s="1694">
        <v>95</v>
      </c>
      <c r="AF137" s="1468"/>
      <c r="AG137" s="1769">
        <v>10</v>
      </c>
      <c r="AH137" s="1468"/>
      <c r="AI137" s="1694">
        <v>10</v>
      </c>
      <c r="AJ137" s="1725"/>
    </row>
    <row r="138" spans="1:36" ht="12" customHeight="1" x14ac:dyDescent="0.2">
      <c r="A138" s="1657"/>
      <c r="B138" s="106" t="s">
        <v>702</v>
      </c>
      <c r="C138" s="1692">
        <v>135</v>
      </c>
      <c r="D138" s="1486"/>
      <c r="E138" s="1692">
        <v>90</v>
      </c>
      <c r="F138" s="1486"/>
      <c r="G138" s="1692">
        <v>95</v>
      </c>
      <c r="H138" s="1486"/>
      <c r="I138" s="1692">
        <v>24</v>
      </c>
      <c r="J138" s="1486"/>
      <c r="K138" s="1692">
        <v>2</v>
      </c>
      <c r="L138" s="1708"/>
      <c r="M138" s="1657"/>
      <c r="N138" s="106" t="s">
        <v>702</v>
      </c>
      <c r="O138" s="1692">
        <v>135</v>
      </c>
      <c r="P138" s="1486"/>
      <c r="Q138" s="1692">
        <v>90</v>
      </c>
      <c r="R138" s="1486"/>
      <c r="S138" s="1692">
        <v>95</v>
      </c>
      <c r="T138" s="1486"/>
      <c r="U138" s="1692">
        <v>24</v>
      </c>
      <c r="V138" s="1486"/>
      <c r="W138" s="1692">
        <v>2</v>
      </c>
      <c r="X138" s="1708"/>
      <c r="Y138" s="1657"/>
      <c r="Z138" s="106" t="s">
        <v>702</v>
      </c>
      <c r="AA138" s="1692">
        <v>140</v>
      </c>
      <c r="AB138" s="1486"/>
      <c r="AC138" s="1692">
        <v>100</v>
      </c>
      <c r="AD138" s="1486"/>
      <c r="AE138" s="1692">
        <v>110</v>
      </c>
      <c r="AF138" s="1486"/>
      <c r="AG138" s="1731">
        <v>24</v>
      </c>
      <c r="AH138" s="1486"/>
      <c r="AI138" s="1692">
        <v>3</v>
      </c>
      <c r="AJ138" s="1708"/>
    </row>
    <row r="139" spans="1:36" ht="12" customHeight="1" x14ac:dyDescent="0.2">
      <c r="A139" s="1657"/>
      <c r="B139" s="106" t="s">
        <v>26</v>
      </c>
      <c r="C139" s="1692">
        <v>125</v>
      </c>
      <c r="D139" s="1486"/>
      <c r="E139" s="1692">
        <v>60</v>
      </c>
      <c r="F139" s="1486"/>
      <c r="G139" s="1692">
        <v>80</v>
      </c>
      <c r="H139" s="1486"/>
      <c r="I139" s="1692">
        <v>20</v>
      </c>
      <c r="J139" s="1486"/>
      <c r="K139" s="1692">
        <v>3</v>
      </c>
      <c r="L139" s="1708"/>
      <c r="M139" s="1657"/>
      <c r="N139" s="106" t="s">
        <v>26</v>
      </c>
      <c r="O139" s="1692">
        <v>125</v>
      </c>
      <c r="P139" s="1486"/>
      <c r="Q139" s="1692">
        <v>60</v>
      </c>
      <c r="R139" s="1486"/>
      <c r="S139" s="1692">
        <v>80</v>
      </c>
      <c r="T139" s="1486"/>
      <c r="U139" s="1692">
        <v>20</v>
      </c>
      <c r="V139" s="1486"/>
      <c r="W139" s="1692">
        <v>3</v>
      </c>
      <c r="X139" s="1708"/>
      <c r="Y139" s="1657"/>
      <c r="Z139" s="106" t="s">
        <v>26</v>
      </c>
      <c r="AA139" s="1692">
        <v>126</v>
      </c>
      <c r="AB139" s="1486"/>
      <c r="AC139" s="1692">
        <v>61</v>
      </c>
      <c r="AD139" s="1486"/>
      <c r="AE139" s="1692">
        <v>81</v>
      </c>
      <c r="AF139" s="1486"/>
      <c r="AG139" s="1731">
        <v>23</v>
      </c>
      <c r="AH139" s="1486"/>
      <c r="AI139" s="1692">
        <v>4</v>
      </c>
      <c r="AJ139" s="1708"/>
    </row>
    <row r="140" spans="1:36" ht="12" customHeight="1" x14ac:dyDescent="0.2">
      <c r="A140" s="1657"/>
      <c r="B140" s="106" t="s">
        <v>27</v>
      </c>
      <c r="C140" s="1692">
        <v>34</v>
      </c>
      <c r="D140" s="1486"/>
      <c r="E140" s="1692">
        <v>27</v>
      </c>
      <c r="F140" s="1486"/>
      <c r="G140" s="1692">
        <v>29</v>
      </c>
      <c r="H140" s="1486"/>
      <c r="I140" s="1692">
        <v>3</v>
      </c>
      <c r="J140" s="1486"/>
      <c r="K140" s="1692">
        <v>2</v>
      </c>
      <c r="L140" s="1708"/>
      <c r="M140" s="1657"/>
      <c r="N140" s="106" t="s">
        <v>27</v>
      </c>
      <c r="O140" s="1692">
        <v>34</v>
      </c>
      <c r="P140" s="1486"/>
      <c r="Q140" s="1692">
        <v>27</v>
      </c>
      <c r="R140" s="1486"/>
      <c r="S140" s="1692">
        <v>29</v>
      </c>
      <c r="T140" s="1486"/>
      <c r="U140" s="1692">
        <v>3</v>
      </c>
      <c r="V140" s="1486"/>
      <c r="W140" s="1692">
        <v>2</v>
      </c>
      <c r="X140" s="1708"/>
      <c r="Y140" s="1657"/>
      <c r="Z140" s="106" t="s">
        <v>27</v>
      </c>
      <c r="AA140" s="1692">
        <v>35</v>
      </c>
      <c r="AB140" s="1486"/>
      <c r="AC140" s="1692">
        <v>30</v>
      </c>
      <c r="AD140" s="1486"/>
      <c r="AE140" s="1692">
        <v>30</v>
      </c>
      <c r="AF140" s="1486"/>
      <c r="AG140" s="1731">
        <v>3</v>
      </c>
      <c r="AH140" s="1486"/>
      <c r="AI140" s="1692">
        <v>2</v>
      </c>
      <c r="AJ140" s="1708"/>
    </row>
    <row r="141" spans="1:36" ht="12" customHeight="1" x14ac:dyDescent="0.2">
      <c r="A141" s="1657"/>
      <c r="B141" s="106" t="s">
        <v>28</v>
      </c>
      <c r="C141" s="1692">
        <v>90</v>
      </c>
      <c r="D141" s="1486"/>
      <c r="E141" s="1692">
        <v>45</v>
      </c>
      <c r="F141" s="1486"/>
      <c r="G141" s="1692">
        <v>60</v>
      </c>
      <c r="H141" s="1486"/>
      <c r="I141" s="1692">
        <v>12</v>
      </c>
      <c r="J141" s="1486"/>
      <c r="K141" s="1692">
        <v>5</v>
      </c>
      <c r="L141" s="1708"/>
      <c r="M141" s="1657"/>
      <c r="N141" s="106" t="s">
        <v>28</v>
      </c>
      <c r="O141" s="1692">
        <v>90</v>
      </c>
      <c r="P141" s="1486"/>
      <c r="Q141" s="1692">
        <v>45</v>
      </c>
      <c r="R141" s="1486"/>
      <c r="S141" s="1692">
        <v>60</v>
      </c>
      <c r="T141" s="1486"/>
      <c r="U141" s="1692">
        <v>12</v>
      </c>
      <c r="V141" s="1486"/>
      <c r="W141" s="1692">
        <v>5</v>
      </c>
      <c r="X141" s="1708"/>
      <c r="Y141" s="1657"/>
      <c r="Z141" s="106" t="s">
        <v>28</v>
      </c>
      <c r="AA141" s="1692">
        <v>90</v>
      </c>
      <c r="AB141" s="1486"/>
      <c r="AC141" s="1692">
        <v>45</v>
      </c>
      <c r="AD141" s="1486"/>
      <c r="AE141" s="1692">
        <v>60</v>
      </c>
      <c r="AF141" s="1486"/>
      <c r="AG141" s="1731">
        <v>12</v>
      </c>
      <c r="AH141" s="1486"/>
      <c r="AI141" s="1692">
        <v>5</v>
      </c>
      <c r="AJ141" s="1708"/>
    </row>
    <row r="142" spans="1:36" ht="12" customHeight="1" x14ac:dyDescent="0.2">
      <c r="A142" s="1657"/>
      <c r="B142" s="106" t="s">
        <v>29</v>
      </c>
      <c r="C142" s="1692">
        <v>130</v>
      </c>
      <c r="D142" s="1486"/>
      <c r="E142" s="1692">
        <v>50</v>
      </c>
      <c r="F142" s="1486"/>
      <c r="G142" s="1692">
        <v>75</v>
      </c>
      <c r="H142" s="1486"/>
      <c r="I142" s="1692">
        <v>15</v>
      </c>
      <c r="J142" s="1486"/>
      <c r="K142" s="1692">
        <v>10</v>
      </c>
      <c r="L142" s="1708"/>
      <c r="M142" s="1657"/>
      <c r="N142" s="106" t="s">
        <v>29</v>
      </c>
      <c r="O142" s="1692">
        <v>130</v>
      </c>
      <c r="P142" s="1486"/>
      <c r="Q142" s="1692">
        <v>50</v>
      </c>
      <c r="R142" s="1486"/>
      <c r="S142" s="1692">
        <v>75</v>
      </c>
      <c r="T142" s="1486"/>
      <c r="U142" s="1692">
        <v>15</v>
      </c>
      <c r="V142" s="1486"/>
      <c r="W142" s="1692">
        <v>10</v>
      </c>
      <c r="X142" s="1708"/>
      <c r="Y142" s="1657"/>
      <c r="Z142" s="106" t="s">
        <v>29</v>
      </c>
      <c r="AA142" s="1692">
        <v>135</v>
      </c>
      <c r="AB142" s="1486"/>
      <c r="AC142" s="1692">
        <v>50</v>
      </c>
      <c r="AD142" s="1486"/>
      <c r="AE142" s="1692">
        <v>75</v>
      </c>
      <c r="AF142" s="1486"/>
      <c r="AG142" s="1731">
        <v>20</v>
      </c>
      <c r="AH142" s="1486"/>
      <c r="AI142" s="1692">
        <v>15</v>
      </c>
      <c r="AJ142" s="1708"/>
    </row>
    <row r="143" spans="1:36" ht="12" customHeight="1" x14ac:dyDescent="0.2">
      <c r="A143" s="1657"/>
      <c r="B143" s="106" t="s">
        <v>30</v>
      </c>
      <c r="C143" s="1692">
        <v>70</v>
      </c>
      <c r="D143" s="1486"/>
      <c r="E143" s="1692">
        <v>67</v>
      </c>
      <c r="F143" s="1486"/>
      <c r="G143" s="1692">
        <v>50</v>
      </c>
      <c r="H143" s="1486"/>
      <c r="I143" s="1692">
        <v>8</v>
      </c>
      <c r="J143" s="1486"/>
      <c r="K143" s="1692">
        <v>5</v>
      </c>
      <c r="L143" s="1708"/>
      <c r="M143" s="1657"/>
      <c r="N143" s="106" t="s">
        <v>30</v>
      </c>
      <c r="O143" s="1692">
        <v>72</v>
      </c>
      <c r="P143" s="1486"/>
      <c r="Q143" s="1692">
        <v>72</v>
      </c>
      <c r="R143" s="1486"/>
      <c r="S143" s="1692">
        <v>51</v>
      </c>
      <c r="T143" s="1486"/>
      <c r="U143" s="1692">
        <v>8</v>
      </c>
      <c r="V143" s="1486"/>
      <c r="W143" s="1692">
        <v>5</v>
      </c>
      <c r="X143" s="1708"/>
      <c r="Y143" s="1657"/>
      <c r="Z143" s="106" t="s">
        <v>30</v>
      </c>
      <c r="AA143" s="1692">
        <v>72</v>
      </c>
      <c r="AB143" s="1486"/>
      <c r="AC143" s="1692">
        <v>72</v>
      </c>
      <c r="AD143" s="1486"/>
      <c r="AE143" s="1692">
        <v>51</v>
      </c>
      <c r="AF143" s="1486"/>
      <c r="AG143" s="1731">
        <v>8</v>
      </c>
      <c r="AH143" s="1486"/>
      <c r="AI143" s="1692">
        <v>5</v>
      </c>
      <c r="AJ143" s="1708"/>
    </row>
    <row r="144" spans="1:36" ht="12" customHeight="1" x14ac:dyDescent="0.2">
      <c r="A144" s="1657"/>
      <c r="B144" s="106" t="s">
        <v>32</v>
      </c>
      <c r="C144" s="1692">
        <v>60</v>
      </c>
      <c r="D144" s="1486"/>
      <c r="E144" s="1692">
        <v>20</v>
      </c>
      <c r="F144" s="1486"/>
      <c r="G144" s="1692">
        <v>40</v>
      </c>
      <c r="H144" s="1486"/>
      <c r="I144" s="1740"/>
      <c r="J144" s="1486"/>
      <c r="K144" s="1692">
        <v>10</v>
      </c>
      <c r="L144" s="1708"/>
      <c r="M144" s="1657"/>
      <c r="N144" s="106" t="s">
        <v>32</v>
      </c>
      <c r="O144" s="1692">
        <v>60</v>
      </c>
      <c r="P144" s="1486"/>
      <c r="Q144" s="1692">
        <v>20</v>
      </c>
      <c r="R144" s="1486"/>
      <c r="S144" s="1692">
        <v>40</v>
      </c>
      <c r="T144" s="1486"/>
      <c r="U144" s="1740"/>
      <c r="V144" s="1486"/>
      <c r="W144" s="1692">
        <v>10</v>
      </c>
      <c r="X144" s="1708"/>
      <c r="Y144" s="1657"/>
      <c r="Z144" s="106" t="s">
        <v>32</v>
      </c>
      <c r="AA144" s="1692">
        <v>60</v>
      </c>
      <c r="AB144" s="1486"/>
      <c r="AC144" s="1692">
        <v>20</v>
      </c>
      <c r="AD144" s="1486"/>
      <c r="AE144" s="1692">
        <v>40</v>
      </c>
      <c r="AF144" s="1486"/>
      <c r="AG144" s="1740"/>
      <c r="AH144" s="1486"/>
      <c r="AI144" s="1692">
        <v>10</v>
      </c>
      <c r="AJ144" s="1708"/>
    </row>
    <row r="145" spans="1:36" ht="12" customHeight="1" x14ac:dyDescent="0.2">
      <c r="A145" s="1657"/>
      <c r="B145" s="115" t="s">
        <v>731</v>
      </c>
      <c r="C145" s="1699">
        <v>75</v>
      </c>
      <c r="D145" s="1698"/>
      <c r="E145" s="1699">
        <v>10</v>
      </c>
      <c r="F145" s="1698"/>
      <c r="G145" s="1699">
        <v>20</v>
      </c>
      <c r="H145" s="1698"/>
      <c r="I145" s="1742"/>
      <c r="J145" s="1698"/>
      <c r="K145" s="1699">
        <v>5</v>
      </c>
      <c r="L145" s="1727"/>
      <c r="M145" s="1657"/>
      <c r="N145" s="115" t="s">
        <v>731</v>
      </c>
      <c r="O145" s="1699">
        <v>75</v>
      </c>
      <c r="P145" s="1698"/>
      <c r="Q145" s="1699">
        <v>10</v>
      </c>
      <c r="R145" s="1698"/>
      <c r="S145" s="1699">
        <v>20</v>
      </c>
      <c r="T145" s="1698"/>
      <c r="U145" s="1742"/>
      <c r="V145" s="1698"/>
      <c r="W145" s="1699">
        <v>5</v>
      </c>
      <c r="X145" s="1727"/>
      <c r="Y145" s="1657"/>
      <c r="Z145" s="115" t="s">
        <v>731</v>
      </c>
      <c r="AA145" s="1699">
        <v>87</v>
      </c>
      <c r="AB145" s="1698"/>
      <c r="AC145" s="1699">
        <v>10</v>
      </c>
      <c r="AD145" s="1698"/>
      <c r="AE145" s="1699">
        <v>28</v>
      </c>
      <c r="AF145" s="1698"/>
      <c r="AG145" s="1742"/>
      <c r="AH145" s="1698"/>
      <c r="AI145" s="1699">
        <v>5</v>
      </c>
      <c r="AJ145" s="1727"/>
    </row>
    <row r="146" spans="1:36" ht="12" customHeight="1" x14ac:dyDescent="0.2">
      <c r="A146" s="1658"/>
      <c r="B146" s="286" t="s">
        <v>15</v>
      </c>
      <c r="C146" s="1739">
        <f>SUM(C137:C145)</f>
        <v>859</v>
      </c>
      <c r="D146" s="1724"/>
      <c r="E146" s="1739">
        <f>SUM(E137:E145)</f>
        <v>454</v>
      </c>
      <c r="F146" s="1724"/>
      <c r="G146" s="1739">
        <f>SUM(G137:G145)</f>
        <v>534</v>
      </c>
      <c r="H146" s="1724"/>
      <c r="I146" s="1739">
        <f>SUM(I137:I145)</f>
        <v>92</v>
      </c>
      <c r="J146" s="1724"/>
      <c r="K146" s="1739">
        <f>SUM(K137:K145)</f>
        <v>52</v>
      </c>
      <c r="L146" s="1738"/>
      <c r="M146" s="1658"/>
      <c r="N146" s="286" t="s">
        <v>15</v>
      </c>
      <c r="O146" s="1739">
        <f>SUM(O137:O145)</f>
        <v>861</v>
      </c>
      <c r="P146" s="1724"/>
      <c r="Q146" s="1739">
        <f>SUM(Q137:Q145)</f>
        <v>459</v>
      </c>
      <c r="R146" s="1724"/>
      <c r="S146" s="1739">
        <f>SUM(S137:S145)</f>
        <v>535</v>
      </c>
      <c r="T146" s="1724"/>
      <c r="U146" s="1739">
        <f>SUM(U137:U145)</f>
        <v>92</v>
      </c>
      <c r="V146" s="1724"/>
      <c r="W146" s="1739">
        <f>SUM(W137:W145)</f>
        <v>52</v>
      </c>
      <c r="X146" s="1738"/>
      <c r="Y146" s="1658"/>
      <c r="Z146" s="286" t="s">
        <v>15</v>
      </c>
      <c r="AA146" s="1739">
        <f>SUM(AA137:AA145)</f>
        <v>890</v>
      </c>
      <c r="AB146" s="1724"/>
      <c r="AC146" s="1739">
        <f>SUM(AC137:AC145)</f>
        <v>478</v>
      </c>
      <c r="AD146" s="1724"/>
      <c r="AE146" s="1739">
        <f>SUM(AE137:AE145)</f>
        <v>570</v>
      </c>
      <c r="AF146" s="1724"/>
      <c r="AG146" s="1739">
        <f>SUM(AG137:AG145)</f>
        <v>100</v>
      </c>
      <c r="AH146" s="1724"/>
      <c r="AI146" s="1739">
        <f>SUM(AI137:AI145)</f>
        <v>59</v>
      </c>
      <c r="AJ146" s="1738"/>
    </row>
    <row r="147" spans="1:36" ht="12" customHeight="1" x14ac:dyDescent="0.2">
      <c r="A147" s="1659" t="s">
        <v>37</v>
      </c>
      <c r="B147" s="762" t="s">
        <v>42</v>
      </c>
      <c r="C147" s="1694">
        <v>46</v>
      </c>
      <c r="D147" s="1468"/>
      <c r="E147" s="1694">
        <v>18</v>
      </c>
      <c r="F147" s="1468"/>
      <c r="G147" s="1694">
        <v>26</v>
      </c>
      <c r="H147" s="1468"/>
      <c r="I147" s="1694">
        <v>3</v>
      </c>
      <c r="J147" s="1468"/>
      <c r="K147" s="1694">
        <v>2</v>
      </c>
      <c r="L147" s="1725"/>
      <c r="M147" s="1659" t="s">
        <v>37</v>
      </c>
      <c r="N147" s="762" t="s">
        <v>42</v>
      </c>
      <c r="O147" s="1694">
        <v>46</v>
      </c>
      <c r="P147" s="1468"/>
      <c r="Q147" s="1694">
        <v>18</v>
      </c>
      <c r="R147" s="1468"/>
      <c r="S147" s="1694">
        <v>26</v>
      </c>
      <c r="T147" s="1468"/>
      <c r="U147" s="1694">
        <v>3</v>
      </c>
      <c r="V147" s="1468"/>
      <c r="W147" s="1694">
        <v>2</v>
      </c>
      <c r="X147" s="1725"/>
      <c r="Y147" s="1659" t="s">
        <v>37</v>
      </c>
      <c r="Z147" s="762" t="s">
        <v>42</v>
      </c>
      <c r="AA147" s="1694">
        <v>46</v>
      </c>
      <c r="AB147" s="1468"/>
      <c r="AC147" s="1694">
        <v>18</v>
      </c>
      <c r="AD147" s="1468"/>
      <c r="AE147" s="1694">
        <v>26</v>
      </c>
      <c r="AF147" s="1468"/>
      <c r="AG147" s="1694">
        <v>3</v>
      </c>
      <c r="AH147" s="1468"/>
      <c r="AI147" s="1694">
        <v>2</v>
      </c>
      <c r="AJ147" s="1725"/>
    </row>
    <row r="148" spans="1:36" ht="12" customHeight="1" x14ac:dyDescent="0.2">
      <c r="A148" s="1657"/>
      <c r="B148" s="106" t="s">
        <v>38</v>
      </c>
      <c r="C148" s="1692">
        <v>52</v>
      </c>
      <c r="D148" s="1486"/>
      <c r="E148" s="1692">
        <v>27</v>
      </c>
      <c r="F148" s="1486"/>
      <c r="G148" s="1692">
        <v>33</v>
      </c>
      <c r="H148" s="1486"/>
      <c r="I148" s="1692">
        <v>2</v>
      </c>
      <c r="J148" s="1486"/>
      <c r="K148" s="1692">
        <v>1</v>
      </c>
      <c r="L148" s="1708"/>
      <c r="M148" s="1657"/>
      <c r="N148" s="106" t="s">
        <v>38</v>
      </c>
      <c r="O148" s="1692">
        <v>57</v>
      </c>
      <c r="P148" s="1486"/>
      <c r="Q148" s="1692">
        <v>30</v>
      </c>
      <c r="R148" s="1486"/>
      <c r="S148" s="1692">
        <v>35</v>
      </c>
      <c r="T148" s="1486"/>
      <c r="U148" s="1692">
        <v>2</v>
      </c>
      <c r="V148" s="1486"/>
      <c r="W148" s="1692">
        <v>1</v>
      </c>
      <c r="X148" s="1708"/>
      <c r="Y148" s="1657"/>
      <c r="Z148" s="106" t="s">
        <v>38</v>
      </c>
      <c r="AA148" s="1692">
        <v>57</v>
      </c>
      <c r="AB148" s="1486"/>
      <c r="AC148" s="1692">
        <v>30</v>
      </c>
      <c r="AD148" s="1486"/>
      <c r="AE148" s="1692">
        <v>35</v>
      </c>
      <c r="AF148" s="1486"/>
      <c r="AG148" s="1692">
        <v>2</v>
      </c>
      <c r="AH148" s="1486"/>
      <c r="AI148" s="1692">
        <v>1</v>
      </c>
      <c r="AJ148" s="1708"/>
    </row>
    <row r="149" spans="1:36" ht="12" customHeight="1" x14ac:dyDescent="0.2">
      <c r="A149" s="1657"/>
      <c r="B149" s="106" t="s">
        <v>39</v>
      </c>
      <c r="C149" s="1692">
        <v>50</v>
      </c>
      <c r="D149" s="1486"/>
      <c r="E149" s="1692">
        <v>23</v>
      </c>
      <c r="F149" s="1486"/>
      <c r="G149" s="1692">
        <v>42</v>
      </c>
      <c r="H149" s="1486"/>
      <c r="I149" s="1692">
        <v>5</v>
      </c>
      <c r="J149" s="1486"/>
      <c r="K149" s="1692">
        <v>0</v>
      </c>
      <c r="L149" s="1708"/>
      <c r="M149" s="1657"/>
      <c r="N149" s="106" t="s">
        <v>39</v>
      </c>
      <c r="O149" s="1692">
        <v>50</v>
      </c>
      <c r="P149" s="1486"/>
      <c r="Q149" s="1692">
        <v>23</v>
      </c>
      <c r="R149" s="1486"/>
      <c r="S149" s="1692">
        <v>42</v>
      </c>
      <c r="T149" s="1486"/>
      <c r="U149" s="1692">
        <v>5</v>
      </c>
      <c r="V149" s="1486"/>
      <c r="W149" s="1692">
        <v>0</v>
      </c>
      <c r="X149" s="1708"/>
      <c r="Y149" s="1657"/>
      <c r="Z149" s="106" t="s">
        <v>39</v>
      </c>
      <c r="AA149" s="1692">
        <v>50</v>
      </c>
      <c r="AB149" s="1486"/>
      <c r="AC149" s="1692">
        <v>23</v>
      </c>
      <c r="AD149" s="1486"/>
      <c r="AE149" s="1692">
        <v>42</v>
      </c>
      <c r="AF149" s="1486"/>
      <c r="AG149" s="1692">
        <v>5</v>
      </c>
      <c r="AH149" s="1486"/>
      <c r="AI149" s="1692">
        <v>2</v>
      </c>
      <c r="AJ149" s="1708"/>
    </row>
    <row r="150" spans="1:36" ht="12" customHeight="1" x14ac:dyDescent="0.2">
      <c r="A150" s="1657"/>
      <c r="B150" s="106" t="s">
        <v>40</v>
      </c>
      <c r="C150" s="1692">
        <v>48</v>
      </c>
      <c r="D150" s="1486"/>
      <c r="E150" s="1692">
        <v>27</v>
      </c>
      <c r="F150" s="1486"/>
      <c r="G150" s="1692">
        <v>27</v>
      </c>
      <c r="H150" s="1486"/>
      <c r="I150" s="1692">
        <v>2</v>
      </c>
      <c r="J150" s="1486"/>
      <c r="K150" s="1692">
        <v>1</v>
      </c>
      <c r="L150" s="1708"/>
      <c r="M150" s="1657"/>
      <c r="N150" s="106" t="s">
        <v>40</v>
      </c>
      <c r="O150" s="1692">
        <v>50</v>
      </c>
      <c r="P150" s="1486"/>
      <c r="Q150" s="1692">
        <v>27</v>
      </c>
      <c r="R150" s="1486"/>
      <c r="S150" s="1692">
        <v>30</v>
      </c>
      <c r="T150" s="1486"/>
      <c r="U150" s="1692">
        <v>2</v>
      </c>
      <c r="V150" s="1486"/>
      <c r="W150" s="1692">
        <v>1</v>
      </c>
      <c r="X150" s="1708"/>
      <c r="Y150" s="1657"/>
      <c r="Z150" s="106" t="s">
        <v>40</v>
      </c>
      <c r="AA150" s="1692">
        <v>51</v>
      </c>
      <c r="AB150" s="1486"/>
      <c r="AC150" s="1692">
        <v>27</v>
      </c>
      <c r="AD150" s="1486"/>
      <c r="AE150" s="1692">
        <v>31</v>
      </c>
      <c r="AF150" s="1486"/>
      <c r="AG150" s="1692">
        <v>2</v>
      </c>
      <c r="AH150" s="1486"/>
      <c r="AI150" s="1692">
        <v>1</v>
      </c>
      <c r="AJ150" s="1708"/>
    </row>
    <row r="151" spans="1:36" ht="12" customHeight="1" x14ac:dyDescent="0.2">
      <c r="A151" s="1657"/>
      <c r="B151" s="106" t="s">
        <v>41</v>
      </c>
      <c r="C151" s="1692">
        <v>72</v>
      </c>
      <c r="D151" s="1486"/>
      <c r="E151" s="1692">
        <v>17</v>
      </c>
      <c r="F151" s="1486"/>
      <c r="G151" s="1692">
        <v>17</v>
      </c>
      <c r="H151" s="1486"/>
      <c r="I151" s="1692">
        <v>2</v>
      </c>
      <c r="J151" s="1486"/>
      <c r="K151" s="1692">
        <v>2</v>
      </c>
      <c r="L151" s="1708"/>
      <c r="M151" s="1657"/>
      <c r="N151" s="106" t="s">
        <v>41</v>
      </c>
      <c r="O151" s="1692">
        <v>72</v>
      </c>
      <c r="P151" s="1486"/>
      <c r="Q151" s="1692">
        <v>21</v>
      </c>
      <c r="R151" s="1486"/>
      <c r="S151" s="1692">
        <v>27</v>
      </c>
      <c r="T151" s="1486"/>
      <c r="U151" s="1692">
        <v>3</v>
      </c>
      <c r="V151" s="1486"/>
      <c r="W151" s="1692">
        <v>2</v>
      </c>
      <c r="X151" s="1708"/>
      <c r="Y151" s="1657"/>
      <c r="Z151" s="106" t="s">
        <v>41</v>
      </c>
      <c r="AA151" s="1692">
        <v>69</v>
      </c>
      <c r="AB151" s="1486"/>
      <c r="AC151" s="1692">
        <v>21</v>
      </c>
      <c r="AD151" s="1486"/>
      <c r="AE151" s="1692">
        <v>27</v>
      </c>
      <c r="AF151" s="1486"/>
      <c r="AG151" s="1692">
        <v>3</v>
      </c>
      <c r="AH151" s="1486"/>
      <c r="AI151" s="1692">
        <v>6</v>
      </c>
      <c r="AJ151" s="1708"/>
    </row>
    <row r="152" spans="1:36" ht="12" customHeight="1" x14ac:dyDescent="0.2">
      <c r="A152" s="1657"/>
      <c r="B152" s="106" t="s">
        <v>480</v>
      </c>
      <c r="C152" s="1692">
        <v>70</v>
      </c>
      <c r="D152" s="1486"/>
      <c r="E152" s="1692">
        <v>25</v>
      </c>
      <c r="F152" s="1486"/>
      <c r="G152" s="1692">
        <v>25</v>
      </c>
      <c r="H152" s="1486"/>
      <c r="I152" s="1692">
        <v>2</v>
      </c>
      <c r="J152" s="1486"/>
      <c r="K152" s="1692">
        <v>2</v>
      </c>
      <c r="L152" s="1708"/>
      <c r="M152" s="1657"/>
      <c r="N152" s="106" t="s">
        <v>480</v>
      </c>
      <c r="O152" s="1692">
        <v>75</v>
      </c>
      <c r="P152" s="1486"/>
      <c r="Q152" s="1692">
        <v>25</v>
      </c>
      <c r="R152" s="1486"/>
      <c r="S152" s="1692">
        <v>30</v>
      </c>
      <c r="T152" s="1486"/>
      <c r="U152" s="1692">
        <v>2</v>
      </c>
      <c r="V152" s="1486"/>
      <c r="W152" s="1692">
        <v>2</v>
      </c>
      <c r="X152" s="1708"/>
      <c r="Y152" s="1657"/>
      <c r="Z152" s="106" t="s">
        <v>480</v>
      </c>
      <c r="AA152" s="1692">
        <v>70</v>
      </c>
      <c r="AB152" s="1486"/>
      <c r="AC152" s="1692">
        <v>25</v>
      </c>
      <c r="AD152" s="1486"/>
      <c r="AE152" s="1692">
        <v>30</v>
      </c>
      <c r="AF152" s="1486"/>
      <c r="AG152" s="1692">
        <v>2</v>
      </c>
      <c r="AH152" s="1486"/>
      <c r="AI152" s="1692">
        <v>3</v>
      </c>
      <c r="AJ152" s="1708"/>
    </row>
    <row r="153" spans="1:36" ht="12" customHeight="1" x14ac:dyDescent="0.2">
      <c r="A153" s="1657"/>
      <c r="B153" s="106" t="s">
        <v>44</v>
      </c>
      <c r="C153" s="1692">
        <v>55</v>
      </c>
      <c r="D153" s="1486"/>
      <c r="E153" s="1692">
        <v>37</v>
      </c>
      <c r="F153" s="1486"/>
      <c r="G153" s="1692">
        <v>38</v>
      </c>
      <c r="H153" s="1486"/>
      <c r="I153" s="1692">
        <v>3</v>
      </c>
      <c r="J153" s="1486"/>
      <c r="K153" s="1692">
        <v>2</v>
      </c>
      <c r="L153" s="1708"/>
      <c r="M153" s="1657"/>
      <c r="N153" s="106" t="s">
        <v>44</v>
      </c>
      <c r="O153" s="1692">
        <v>55</v>
      </c>
      <c r="P153" s="1486"/>
      <c r="Q153" s="1692">
        <v>37</v>
      </c>
      <c r="R153" s="1486"/>
      <c r="S153" s="1692">
        <v>38</v>
      </c>
      <c r="T153" s="1486"/>
      <c r="U153" s="1692">
        <v>3</v>
      </c>
      <c r="V153" s="1486"/>
      <c r="W153" s="1692">
        <v>2</v>
      </c>
      <c r="X153" s="1708"/>
      <c r="Y153" s="1657"/>
      <c r="Z153" s="106" t="s">
        <v>44</v>
      </c>
      <c r="AA153" s="1692">
        <v>55</v>
      </c>
      <c r="AB153" s="1486"/>
      <c r="AC153" s="1692">
        <v>37</v>
      </c>
      <c r="AD153" s="1486"/>
      <c r="AE153" s="1692">
        <v>38</v>
      </c>
      <c r="AF153" s="1486"/>
      <c r="AG153" s="1692">
        <v>3</v>
      </c>
      <c r="AH153" s="1486"/>
      <c r="AI153" s="1692">
        <v>2</v>
      </c>
      <c r="AJ153" s="1708"/>
    </row>
    <row r="154" spans="1:36" ht="12" customHeight="1" x14ac:dyDescent="0.2">
      <c r="A154" s="1657"/>
      <c r="B154" s="115" t="s">
        <v>43</v>
      </c>
      <c r="C154" s="1692">
        <v>40</v>
      </c>
      <c r="D154" s="1486"/>
      <c r="E154" s="1692">
        <v>40</v>
      </c>
      <c r="F154" s="1486"/>
      <c r="G154" s="1692">
        <v>40</v>
      </c>
      <c r="H154" s="1486"/>
      <c r="I154" s="1692">
        <v>3</v>
      </c>
      <c r="J154" s="1486"/>
      <c r="K154" s="1699">
        <v>3</v>
      </c>
      <c r="L154" s="1727"/>
      <c r="M154" s="1657"/>
      <c r="N154" s="115" t="s">
        <v>43</v>
      </c>
      <c r="O154" s="1692">
        <v>42</v>
      </c>
      <c r="P154" s="1486"/>
      <c r="Q154" s="1692">
        <v>40</v>
      </c>
      <c r="R154" s="1486"/>
      <c r="S154" s="1692">
        <v>40</v>
      </c>
      <c r="T154" s="1486"/>
      <c r="U154" s="1692">
        <v>2</v>
      </c>
      <c r="V154" s="1486"/>
      <c r="W154" s="1699">
        <v>3</v>
      </c>
      <c r="X154" s="1727"/>
      <c r="Y154" s="1657"/>
      <c r="Z154" s="115" t="s">
        <v>43</v>
      </c>
      <c r="AA154" s="1692">
        <v>42</v>
      </c>
      <c r="AB154" s="1486"/>
      <c r="AC154" s="1692">
        <v>40</v>
      </c>
      <c r="AD154" s="1486"/>
      <c r="AE154" s="1692">
        <v>40</v>
      </c>
      <c r="AF154" s="1486"/>
      <c r="AG154" s="1692">
        <v>2</v>
      </c>
      <c r="AH154" s="1486"/>
      <c r="AI154" s="1699">
        <v>2</v>
      </c>
      <c r="AJ154" s="1727"/>
    </row>
    <row r="155" spans="1:36" ht="12" customHeight="1" x14ac:dyDescent="0.2">
      <c r="A155" s="1658"/>
      <c r="B155" s="286" t="s">
        <v>15</v>
      </c>
      <c r="C155" s="1706">
        <f>SUM(C147:C154)</f>
        <v>433</v>
      </c>
      <c r="D155" s="1635"/>
      <c r="E155" s="1706">
        <f>SUM(E147:E154)</f>
        <v>214</v>
      </c>
      <c r="F155" s="1635"/>
      <c r="G155" s="1706">
        <f>SUM(G147:G154)</f>
        <v>248</v>
      </c>
      <c r="H155" s="1635"/>
      <c r="I155" s="1706">
        <f>SUM(I147:I154)</f>
        <v>22</v>
      </c>
      <c r="J155" s="1635"/>
      <c r="K155" s="1739">
        <f>SUM(K147:K154)</f>
        <v>13</v>
      </c>
      <c r="L155" s="1738"/>
      <c r="M155" s="1658"/>
      <c r="N155" s="286" t="s">
        <v>15</v>
      </c>
      <c r="O155" s="1706">
        <f>SUM(O147:O154)</f>
        <v>447</v>
      </c>
      <c r="P155" s="1635"/>
      <c r="Q155" s="1706">
        <f>SUM(Q147:Q154)</f>
        <v>221</v>
      </c>
      <c r="R155" s="1635"/>
      <c r="S155" s="1706">
        <f>SUM(S147:S154)</f>
        <v>268</v>
      </c>
      <c r="T155" s="1635"/>
      <c r="U155" s="1706">
        <f>SUM(U147:U154)</f>
        <v>22</v>
      </c>
      <c r="V155" s="1635"/>
      <c r="W155" s="1739">
        <f>SUM(W147:W154)</f>
        <v>13</v>
      </c>
      <c r="X155" s="1738"/>
      <c r="Y155" s="1658"/>
      <c r="Z155" s="286" t="s">
        <v>15</v>
      </c>
      <c r="AA155" s="1706">
        <f>SUM(AA147:AA154)</f>
        <v>440</v>
      </c>
      <c r="AB155" s="1635"/>
      <c r="AC155" s="1706">
        <f>SUM(AC147:AC154)</f>
        <v>221</v>
      </c>
      <c r="AD155" s="1635"/>
      <c r="AE155" s="1706">
        <f>SUM(AE147:AE154)</f>
        <v>269</v>
      </c>
      <c r="AF155" s="1635"/>
      <c r="AG155" s="1706">
        <f>SUM(AG147:AG154)</f>
        <v>22</v>
      </c>
      <c r="AH155" s="1635"/>
      <c r="AI155" s="1739">
        <f>SUM(AI147:AI154)</f>
        <v>19</v>
      </c>
      <c r="AJ155" s="1738"/>
    </row>
    <row r="156" spans="1:36" ht="12" customHeight="1" x14ac:dyDescent="0.2">
      <c r="A156" s="1659" t="s">
        <v>50</v>
      </c>
      <c r="B156" s="762" t="s">
        <v>51</v>
      </c>
      <c r="C156" s="1694">
        <v>188</v>
      </c>
      <c r="D156" s="1468"/>
      <c r="E156" s="1694">
        <v>143</v>
      </c>
      <c r="F156" s="1468"/>
      <c r="G156" s="1694">
        <v>45</v>
      </c>
      <c r="H156" s="1468"/>
      <c r="I156" s="1694">
        <v>10</v>
      </c>
      <c r="J156" s="1468"/>
      <c r="K156" s="1694">
        <v>2</v>
      </c>
      <c r="L156" s="1725"/>
      <c r="M156" s="1659" t="s">
        <v>50</v>
      </c>
      <c r="N156" s="762" t="s">
        <v>51</v>
      </c>
      <c r="O156" s="1694">
        <v>188</v>
      </c>
      <c r="P156" s="1468"/>
      <c r="Q156" s="1694">
        <v>145</v>
      </c>
      <c r="R156" s="1468"/>
      <c r="S156" s="1694">
        <v>48</v>
      </c>
      <c r="T156" s="1468"/>
      <c r="U156" s="1694">
        <v>10</v>
      </c>
      <c r="V156" s="1468"/>
      <c r="W156" s="1694">
        <v>2</v>
      </c>
      <c r="X156" s="1725"/>
      <c r="Y156" s="1659" t="s">
        <v>50</v>
      </c>
      <c r="Z156" s="762" t="s">
        <v>51</v>
      </c>
      <c r="AA156" s="1694">
        <v>186</v>
      </c>
      <c r="AB156" s="1468"/>
      <c r="AC156" s="1694">
        <v>142</v>
      </c>
      <c r="AD156" s="1468"/>
      <c r="AE156" s="1694">
        <v>45</v>
      </c>
      <c r="AF156" s="1468"/>
      <c r="AG156" s="1694">
        <v>10</v>
      </c>
      <c r="AH156" s="1468"/>
      <c r="AI156" s="1694">
        <v>5</v>
      </c>
      <c r="AJ156" s="1725"/>
    </row>
    <row r="157" spans="1:36" ht="12" customHeight="1" x14ac:dyDescent="0.2">
      <c r="A157" s="1657"/>
      <c r="B157" s="115" t="s">
        <v>52</v>
      </c>
      <c r="C157" s="306"/>
      <c r="D157" s="767"/>
      <c r="E157" s="1692">
        <v>60</v>
      </c>
      <c r="F157" s="1486"/>
      <c r="G157" s="307"/>
      <c r="H157" s="768"/>
      <c r="I157" s="307"/>
      <c r="J157" s="768"/>
      <c r="K157" s="308"/>
      <c r="L157" s="309"/>
      <c r="M157" s="1657"/>
      <c r="N157" s="115" t="s">
        <v>52</v>
      </c>
      <c r="O157" s="306"/>
      <c r="P157" s="767"/>
      <c r="Q157" s="1692">
        <v>58</v>
      </c>
      <c r="R157" s="1486"/>
      <c r="S157" s="307"/>
      <c r="T157" s="768"/>
      <c r="U157" s="307"/>
      <c r="V157" s="768"/>
      <c r="W157" s="308"/>
      <c r="X157" s="309"/>
      <c r="Y157" s="1657"/>
      <c r="Z157" s="115" t="s">
        <v>52</v>
      </c>
      <c r="AA157" s="306"/>
      <c r="AB157" s="767"/>
      <c r="AC157" s="1692">
        <v>58</v>
      </c>
      <c r="AD157" s="1486"/>
      <c r="AE157" s="307"/>
      <c r="AF157" s="768"/>
      <c r="AG157" s="307"/>
      <c r="AH157" s="768"/>
      <c r="AI157" s="308"/>
      <c r="AJ157" s="309"/>
    </row>
    <row r="158" spans="1:36" ht="12.75" customHeight="1" x14ac:dyDescent="0.2">
      <c r="A158" s="1658"/>
      <c r="B158" s="286" t="s">
        <v>15</v>
      </c>
      <c r="C158" s="1706">
        <f>SUM(C156:C157)</f>
        <v>188</v>
      </c>
      <c r="D158" s="1635"/>
      <c r="E158" s="1706">
        <f>SUM(E156:E157)</f>
        <v>203</v>
      </c>
      <c r="F158" s="1635"/>
      <c r="G158" s="1706">
        <f>SUM(G156:G157)</f>
        <v>45</v>
      </c>
      <c r="H158" s="1635"/>
      <c r="I158" s="1706">
        <f>SUM(I156:I157)</f>
        <v>10</v>
      </c>
      <c r="J158" s="1635"/>
      <c r="K158" s="1706">
        <f>SUM(K156:K157)</f>
        <v>2</v>
      </c>
      <c r="L158" s="1711"/>
      <c r="M158" s="1658"/>
      <c r="N158" s="286" t="s">
        <v>15</v>
      </c>
      <c r="O158" s="1706">
        <f>SUM(O156:O157)</f>
        <v>188</v>
      </c>
      <c r="P158" s="1635"/>
      <c r="Q158" s="1706">
        <f>SUM(Q156:Q157)</f>
        <v>203</v>
      </c>
      <c r="R158" s="1635"/>
      <c r="S158" s="1706">
        <f>SUM(S156:S157)</f>
        <v>48</v>
      </c>
      <c r="T158" s="1635"/>
      <c r="U158" s="1706">
        <f>SUM(U156:U157)</f>
        <v>10</v>
      </c>
      <c r="V158" s="1635"/>
      <c r="W158" s="1706">
        <f>SUM(W156:W157)</f>
        <v>2</v>
      </c>
      <c r="X158" s="1711"/>
      <c r="Y158" s="1658"/>
      <c r="Z158" s="286" t="s">
        <v>15</v>
      </c>
      <c r="AA158" s="1706">
        <f>SUM(AA156:AA157)</f>
        <v>186</v>
      </c>
      <c r="AB158" s="1635"/>
      <c r="AC158" s="1706">
        <f>SUM(AC156:AC157)</f>
        <v>200</v>
      </c>
      <c r="AD158" s="1635"/>
      <c r="AE158" s="1706">
        <f>SUM(AE156:AE157)</f>
        <v>45</v>
      </c>
      <c r="AF158" s="1635"/>
      <c r="AG158" s="1706">
        <f>SUM(AG156:AG157)</f>
        <v>10</v>
      </c>
      <c r="AH158" s="1635"/>
      <c r="AI158" s="1706">
        <f>SUM(AI156:AI157)</f>
        <v>5</v>
      </c>
      <c r="AJ158" s="1711"/>
    </row>
    <row r="159" spans="1:36" ht="12" customHeight="1" x14ac:dyDescent="0.2">
      <c r="A159" s="1659" t="s">
        <v>53</v>
      </c>
      <c r="B159" s="762" t="s">
        <v>54</v>
      </c>
      <c r="C159" s="1715">
        <v>48</v>
      </c>
      <c r="D159" s="1468"/>
      <c r="E159" s="1715">
        <v>21</v>
      </c>
      <c r="F159" s="1468"/>
      <c r="G159" s="769"/>
      <c r="H159" s="770"/>
      <c r="I159" s="310"/>
      <c r="J159" s="311"/>
      <c r="K159" s="310"/>
      <c r="L159" s="312"/>
      <c r="M159" s="1659" t="s">
        <v>53</v>
      </c>
      <c r="N159" s="762" t="s">
        <v>54</v>
      </c>
      <c r="O159" s="1715">
        <v>48</v>
      </c>
      <c r="P159" s="1468"/>
      <c r="Q159" s="1715">
        <v>21</v>
      </c>
      <c r="R159" s="1468"/>
      <c r="S159" s="769"/>
      <c r="T159" s="770"/>
      <c r="U159" s="310"/>
      <c r="V159" s="311"/>
      <c r="W159" s="310"/>
      <c r="X159" s="312"/>
      <c r="Y159" s="1659" t="s">
        <v>53</v>
      </c>
      <c r="Z159" s="762" t="s">
        <v>54</v>
      </c>
      <c r="AA159" s="1715">
        <v>46</v>
      </c>
      <c r="AB159" s="1468"/>
      <c r="AC159" s="1715">
        <v>22</v>
      </c>
      <c r="AD159" s="1468"/>
      <c r="AE159" s="769"/>
      <c r="AF159" s="770"/>
      <c r="AG159" s="310"/>
      <c r="AH159" s="311"/>
      <c r="AI159" s="310"/>
      <c r="AJ159" s="312"/>
    </row>
    <row r="160" spans="1:36" ht="12" customHeight="1" x14ac:dyDescent="0.2">
      <c r="A160" s="1657"/>
      <c r="B160" s="106" t="s">
        <v>55</v>
      </c>
      <c r="C160" s="1761">
        <v>44</v>
      </c>
      <c r="D160" s="1486"/>
      <c r="E160" s="1761">
        <v>26</v>
      </c>
      <c r="F160" s="1486"/>
      <c r="G160" s="771"/>
      <c r="H160" s="772"/>
      <c r="I160" s="313"/>
      <c r="J160" s="773"/>
      <c r="K160" s="313"/>
      <c r="L160" s="314"/>
      <c r="M160" s="1657"/>
      <c r="N160" s="106" t="s">
        <v>55</v>
      </c>
      <c r="O160" s="1762">
        <v>44</v>
      </c>
      <c r="P160" s="1486"/>
      <c r="Q160" s="1762">
        <v>31</v>
      </c>
      <c r="R160" s="1486"/>
      <c r="S160" s="771"/>
      <c r="T160" s="772"/>
      <c r="U160" s="313"/>
      <c r="V160" s="773"/>
      <c r="W160" s="313"/>
      <c r="X160" s="314"/>
      <c r="Y160" s="1657"/>
      <c r="Z160" s="106" t="s">
        <v>55</v>
      </c>
      <c r="AA160" s="1761">
        <v>39</v>
      </c>
      <c r="AB160" s="1486"/>
      <c r="AC160" s="1761">
        <v>34</v>
      </c>
      <c r="AD160" s="1486"/>
      <c r="AE160" s="771"/>
      <c r="AF160" s="772"/>
      <c r="AG160" s="313"/>
      <c r="AH160" s="773"/>
      <c r="AI160" s="313"/>
      <c r="AJ160" s="314"/>
    </row>
    <row r="161" spans="1:37" ht="12.75" customHeight="1" x14ac:dyDescent="0.2">
      <c r="A161" s="1663"/>
      <c r="B161" s="99" t="s">
        <v>56</v>
      </c>
      <c r="C161" s="1712">
        <v>41</v>
      </c>
      <c r="D161" s="1713"/>
      <c r="E161" s="1712">
        <v>20</v>
      </c>
      <c r="F161" s="1713"/>
      <c r="G161" s="1714">
        <v>43</v>
      </c>
      <c r="H161" s="1713"/>
      <c r="I161" s="1714">
        <v>46</v>
      </c>
      <c r="J161" s="1713"/>
      <c r="K161" s="1714">
        <v>6</v>
      </c>
      <c r="L161" s="1668"/>
      <c r="M161" s="1663"/>
      <c r="N161" s="99" t="s">
        <v>56</v>
      </c>
      <c r="O161" s="1712">
        <v>41</v>
      </c>
      <c r="P161" s="1713"/>
      <c r="Q161" s="1712">
        <v>19</v>
      </c>
      <c r="R161" s="1713"/>
      <c r="S161" s="1714">
        <v>48</v>
      </c>
      <c r="T161" s="1713"/>
      <c r="U161" s="1714">
        <v>46</v>
      </c>
      <c r="V161" s="1713"/>
      <c r="W161" s="1714">
        <v>6</v>
      </c>
      <c r="X161" s="1668"/>
      <c r="Y161" s="1663"/>
      <c r="Z161" s="99" t="s">
        <v>56</v>
      </c>
      <c r="AA161" s="1712">
        <v>45</v>
      </c>
      <c r="AB161" s="1713"/>
      <c r="AC161" s="1712">
        <v>19</v>
      </c>
      <c r="AD161" s="1713"/>
      <c r="AE161" s="1714">
        <v>49</v>
      </c>
      <c r="AF161" s="1713"/>
      <c r="AG161" s="1764">
        <v>46</v>
      </c>
      <c r="AH161" s="1713"/>
      <c r="AI161" s="1714">
        <v>4</v>
      </c>
      <c r="AJ161" s="1668"/>
      <c r="AK161" s="105"/>
    </row>
    <row r="162" spans="1:37" ht="12" customHeight="1" x14ac:dyDescent="0.2">
      <c r="A162" s="105" t="s">
        <v>881</v>
      </c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763" t="s">
        <v>882</v>
      </c>
      <c r="O162" s="1429"/>
      <c r="P162" s="1429"/>
      <c r="Q162" s="1429"/>
      <c r="R162" s="1429"/>
      <c r="S162" s="1429"/>
      <c r="T162" s="651"/>
      <c r="U162" s="651"/>
      <c r="V162" s="651"/>
      <c r="W162" s="651"/>
      <c r="X162" s="651"/>
      <c r="Y162" s="1730" t="s">
        <v>883</v>
      </c>
      <c r="Z162" s="1429"/>
      <c r="AA162" s="1429"/>
      <c r="AB162" s="1429"/>
      <c r="AC162" s="1429"/>
      <c r="AD162" s="1429"/>
      <c r="AE162" s="1429"/>
      <c r="AF162" s="1429"/>
      <c r="AG162" s="1429"/>
      <c r="AH162" s="1429"/>
      <c r="AI162" s="1429"/>
      <c r="AJ162" s="1429"/>
      <c r="AK162" s="105"/>
    </row>
    <row r="163" spans="1:37" ht="12" customHeight="1" x14ac:dyDescent="0.2">
      <c r="B163" s="651"/>
      <c r="C163" s="651"/>
      <c r="D163" s="651"/>
      <c r="F163" s="651"/>
      <c r="G163" s="651"/>
      <c r="H163" s="651"/>
      <c r="I163" s="651"/>
      <c r="J163" s="651"/>
      <c r="K163" s="651"/>
      <c r="L163" s="651"/>
      <c r="M163" s="651"/>
      <c r="N163" s="651"/>
      <c r="O163" s="651"/>
      <c r="P163" s="651"/>
      <c r="Q163" s="651"/>
      <c r="R163" s="651"/>
      <c r="S163" s="651"/>
      <c r="T163" s="651"/>
      <c r="U163" s="651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7" ht="12" customHeight="1" x14ac:dyDescent="0.2">
      <c r="B164" s="651"/>
      <c r="C164" s="651"/>
      <c r="D164" s="651"/>
      <c r="F164" s="651"/>
      <c r="G164" s="651"/>
      <c r="H164" s="651"/>
      <c r="I164" s="651"/>
      <c r="J164" s="651"/>
      <c r="K164" s="651"/>
      <c r="L164" s="651"/>
      <c r="M164" s="651"/>
      <c r="N164" s="651"/>
      <c r="O164" s="651"/>
      <c r="P164" s="651"/>
      <c r="Q164" s="651"/>
      <c r="R164" s="651"/>
      <c r="S164" s="651"/>
      <c r="T164" s="651"/>
      <c r="U164" s="651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7" ht="12" customHeight="1" x14ac:dyDescent="0.2">
      <c r="B165" s="651"/>
      <c r="C165" s="651"/>
      <c r="D165" s="651"/>
      <c r="F165" s="651"/>
      <c r="G165" s="651"/>
      <c r="H165" s="651"/>
      <c r="I165" s="651"/>
      <c r="J165" s="651"/>
      <c r="K165" s="651"/>
      <c r="L165" s="651"/>
      <c r="M165" s="651"/>
      <c r="N165" s="651"/>
      <c r="O165" s="651"/>
      <c r="P165" s="651"/>
      <c r="Q165" s="651"/>
      <c r="R165" s="651"/>
      <c r="S165" s="651"/>
      <c r="T165" s="651"/>
      <c r="U165" s="651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7" ht="12" customHeight="1" x14ac:dyDescent="0.2">
      <c r="B166" s="651"/>
      <c r="C166" s="651"/>
      <c r="D166" s="651"/>
      <c r="F166" s="651"/>
      <c r="G166" s="651"/>
      <c r="H166" s="651"/>
      <c r="I166" s="651"/>
      <c r="J166" s="651"/>
      <c r="K166" s="651"/>
      <c r="L166" s="651"/>
      <c r="M166" s="651"/>
      <c r="N166" s="651"/>
      <c r="O166" s="651"/>
      <c r="P166" s="651"/>
      <c r="Q166" s="651"/>
      <c r="R166" s="651"/>
      <c r="S166" s="651"/>
      <c r="T166" s="651"/>
      <c r="U166" s="651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7" ht="12" customHeight="1" x14ac:dyDescent="0.2">
      <c r="B167" s="651"/>
      <c r="C167" s="651"/>
      <c r="D167" s="651"/>
      <c r="F167" s="651"/>
      <c r="G167" s="651"/>
      <c r="H167" s="651"/>
      <c r="I167" s="651"/>
      <c r="J167" s="651"/>
      <c r="K167" s="651"/>
      <c r="L167" s="651"/>
      <c r="M167" s="651"/>
      <c r="N167" s="651"/>
      <c r="O167" s="651"/>
      <c r="P167" s="651"/>
      <c r="Q167" s="651"/>
      <c r="R167" s="651"/>
      <c r="S167" s="651"/>
      <c r="T167" s="651"/>
      <c r="U167" s="651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7" ht="12" customHeight="1" x14ac:dyDescent="0.2">
      <c r="B168" s="651"/>
      <c r="C168" s="651"/>
      <c r="D168" s="651"/>
      <c r="F168" s="651"/>
      <c r="G168" s="651"/>
      <c r="H168" s="651"/>
      <c r="I168" s="651"/>
      <c r="J168" s="651"/>
      <c r="K168" s="651"/>
      <c r="L168" s="651"/>
      <c r="M168" s="651"/>
      <c r="N168" s="651"/>
      <c r="O168" s="651"/>
      <c r="P168" s="651"/>
      <c r="Q168" s="651"/>
      <c r="R168" s="651"/>
      <c r="S168" s="651"/>
      <c r="T168" s="651"/>
      <c r="U168" s="651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7" ht="12" customHeight="1" x14ac:dyDescent="0.2">
      <c r="B169" s="651"/>
      <c r="C169" s="651"/>
      <c r="D169" s="651"/>
      <c r="F169" s="651"/>
      <c r="G169" s="651"/>
      <c r="H169" s="651"/>
      <c r="I169" s="651"/>
      <c r="J169" s="651"/>
      <c r="K169" s="651"/>
      <c r="L169" s="651"/>
      <c r="M169" s="651"/>
      <c r="N169" s="651"/>
      <c r="O169" s="651"/>
      <c r="P169" s="651"/>
      <c r="Q169" s="651"/>
      <c r="R169" s="651"/>
      <c r="S169" s="651"/>
      <c r="T169" s="651"/>
      <c r="U169" s="651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7" ht="12" customHeight="1" x14ac:dyDescent="0.2">
      <c r="B170" s="651"/>
      <c r="C170" s="651"/>
      <c r="D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7" ht="12" customHeight="1" x14ac:dyDescent="0.2">
      <c r="B171" s="651"/>
      <c r="C171" s="651"/>
      <c r="D171" s="651"/>
      <c r="F171" s="651"/>
      <c r="G171" s="651"/>
      <c r="H171" s="651"/>
      <c r="I171" s="651"/>
      <c r="J171" s="651"/>
      <c r="K171" s="651"/>
      <c r="L171" s="651"/>
      <c r="M171" s="651"/>
      <c r="N171" s="651"/>
      <c r="O171" s="651"/>
      <c r="P171" s="651"/>
      <c r="Q171" s="651"/>
      <c r="R171" s="651"/>
      <c r="S171" s="651"/>
      <c r="T171" s="651"/>
      <c r="U171" s="651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7" ht="12" customHeight="1" x14ac:dyDescent="0.2">
      <c r="B172" s="651"/>
      <c r="C172" s="651"/>
      <c r="D172" s="651"/>
      <c r="F172" s="651"/>
      <c r="G172" s="651"/>
      <c r="H172" s="651"/>
      <c r="I172" s="651"/>
      <c r="J172" s="651"/>
      <c r="K172" s="651"/>
      <c r="L172" s="651"/>
      <c r="M172" s="651"/>
      <c r="N172" s="651"/>
      <c r="O172" s="651"/>
      <c r="P172" s="651"/>
      <c r="Q172" s="651"/>
      <c r="R172" s="651"/>
      <c r="S172" s="651"/>
      <c r="T172" s="651"/>
      <c r="U172" s="651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7" ht="12" customHeight="1" x14ac:dyDescent="0.2">
      <c r="B173" s="651"/>
      <c r="C173" s="651"/>
      <c r="D173" s="651"/>
      <c r="F173" s="651"/>
      <c r="G173" s="651"/>
      <c r="H173" s="651"/>
      <c r="I173" s="651"/>
      <c r="J173" s="651"/>
      <c r="K173" s="651"/>
      <c r="L173" s="651"/>
      <c r="M173" s="651"/>
      <c r="N173" s="651"/>
      <c r="O173" s="651"/>
      <c r="P173" s="651"/>
      <c r="Q173" s="651"/>
      <c r="R173" s="651"/>
      <c r="S173" s="651"/>
      <c r="T173" s="651"/>
      <c r="U173" s="651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7" ht="12" customHeight="1" x14ac:dyDescent="0.2">
      <c r="B174" s="651"/>
      <c r="C174" s="651"/>
      <c r="D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7" ht="12" customHeight="1" x14ac:dyDescent="0.2">
      <c r="B175" s="651"/>
      <c r="C175" s="651"/>
      <c r="D175" s="651"/>
      <c r="F175" s="651"/>
      <c r="G175" s="651"/>
      <c r="H175" s="651"/>
      <c r="I175" s="651"/>
      <c r="J175" s="651"/>
      <c r="K175" s="651"/>
      <c r="L175" s="651"/>
      <c r="M175" s="651"/>
      <c r="N175" s="651"/>
      <c r="O175" s="651"/>
      <c r="P175" s="651"/>
      <c r="Q175" s="651"/>
      <c r="R175" s="651"/>
      <c r="S175" s="651"/>
      <c r="T175" s="651"/>
      <c r="U175" s="651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7" ht="12" customHeight="1" x14ac:dyDescent="0.2">
      <c r="B176" s="651"/>
      <c r="C176" s="651"/>
      <c r="D176" s="651"/>
      <c r="F176" s="651"/>
      <c r="G176" s="651"/>
      <c r="H176" s="651"/>
      <c r="I176" s="651"/>
      <c r="J176" s="651"/>
      <c r="K176" s="651"/>
      <c r="L176" s="651"/>
      <c r="M176" s="651"/>
      <c r="N176" s="651"/>
      <c r="O176" s="651"/>
      <c r="P176" s="651"/>
      <c r="Q176" s="651"/>
      <c r="R176" s="651"/>
      <c r="S176" s="651"/>
      <c r="T176" s="651"/>
      <c r="U176" s="651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2:36" ht="12" customHeight="1" x14ac:dyDescent="0.2">
      <c r="B177" s="651"/>
      <c r="C177" s="651"/>
      <c r="D177" s="651"/>
      <c r="F177" s="651"/>
      <c r="G177" s="651"/>
      <c r="H177" s="651"/>
      <c r="I177" s="651"/>
      <c r="J177" s="651"/>
      <c r="K177" s="651"/>
      <c r="L177" s="651"/>
      <c r="M177" s="651"/>
      <c r="N177" s="651"/>
      <c r="O177" s="651"/>
      <c r="P177" s="651"/>
      <c r="Q177" s="651"/>
      <c r="R177" s="651"/>
      <c r="S177" s="651"/>
      <c r="T177" s="651"/>
      <c r="U177" s="651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2:36" ht="12" customHeight="1" x14ac:dyDescent="0.2">
      <c r="B178" s="651"/>
      <c r="C178" s="651"/>
      <c r="D178" s="651"/>
      <c r="F178" s="651"/>
      <c r="G178" s="651"/>
      <c r="H178" s="651"/>
      <c r="I178" s="651"/>
      <c r="J178" s="651"/>
      <c r="K178" s="651"/>
      <c r="L178" s="651"/>
      <c r="M178" s="651"/>
      <c r="N178" s="651"/>
      <c r="O178" s="651"/>
      <c r="P178" s="651"/>
      <c r="Q178" s="651"/>
      <c r="R178" s="651"/>
      <c r="S178" s="651"/>
      <c r="T178" s="651"/>
      <c r="U178" s="651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2:36" ht="12" customHeight="1" x14ac:dyDescent="0.2">
      <c r="B179" s="651"/>
      <c r="C179" s="651"/>
      <c r="D179" s="651"/>
      <c r="F179" s="651"/>
      <c r="G179" s="651"/>
      <c r="H179" s="651"/>
      <c r="I179" s="651"/>
      <c r="J179" s="651"/>
      <c r="K179" s="651"/>
      <c r="L179" s="651"/>
      <c r="M179" s="651"/>
      <c r="N179" s="651"/>
      <c r="O179" s="651"/>
      <c r="P179" s="651"/>
      <c r="Q179" s="651"/>
      <c r="R179" s="651"/>
      <c r="S179" s="651"/>
      <c r="T179" s="651"/>
      <c r="U179" s="651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</row>
    <row r="180" spans="2:36" ht="12" customHeight="1" x14ac:dyDescent="0.2">
      <c r="B180" s="651"/>
      <c r="C180" s="651"/>
      <c r="D180" s="651"/>
      <c r="F180" s="651"/>
      <c r="G180" s="651"/>
      <c r="H180" s="651"/>
      <c r="I180" s="651"/>
      <c r="J180" s="651"/>
      <c r="K180" s="651"/>
      <c r="L180" s="651"/>
      <c r="M180" s="651"/>
      <c r="N180" s="651"/>
      <c r="O180" s="651"/>
      <c r="P180" s="651"/>
      <c r="Q180" s="651"/>
      <c r="R180" s="651"/>
      <c r="S180" s="651"/>
      <c r="T180" s="651"/>
      <c r="U180" s="651"/>
      <c r="V180" s="651"/>
      <c r="W180" s="651"/>
      <c r="X180" s="651"/>
      <c r="Y180" s="651"/>
      <c r="Z180" s="651"/>
      <c r="AA180" s="651"/>
      <c r="AB180" s="651"/>
      <c r="AC180" s="651"/>
      <c r="AD180" s="651"/>
      <c r="AE180" s="651"/>
      <c r="AF180" s="651"/>
      <c r="AG180" s="651"/>
      <c r="AH180" s="651"/>
      <c r="AI180" s="651"/>
      <c r="AJ180" s="651"/>
    </row>
    <row r="181" spans="2:36" ht="12" customHeight="1" x14ac:dyDescent="0.2">
      <c r="B181" s="651"/>
      <c r="C181" s="651"/>
      <c r="D181" s="651"/>
      <c r="F181" s="651"/>
      <c r="G181" s="651"/>
      <c r="H181" s="651"/>
      <c r="I181" s="651"/>
      <c r="J181" s="651"/>
      <c r="K181" s="651"/>
      <c r="L181" s="651"/>
      <c r="M181" s="651"/>
      <c r="N181" s="651"/>
      <c r="O181" s="651"/>
      <c r="P181" s="651"/>
      <c r="Q181" s="651"/>
      <c r="R181" s="651"/>
      <c r="S181" s="651"/>
      <c r="T181" s="651"/>
      <c r="U181" s="651"/>
      <c r="V181" s="651"/>
      <c r="W181" s="651"/>
      <c r="X181" s="651"/>
      <c r="Y181" s="651"/>
      <c r="Z181" s="651"/>
      <c r="AA181" s="651"/>
      <c r="AB181" s="651"/>
      <c r="AC181" s="651"/>
      <c r="AD181" s="651"/>
      <c r="AE181" s="651"/>
      <c r="AF181" s="651"/>
      <c r="AG181" s="651"/>
      <c r="AH181" s="651"/>
      <c r="AI181" s="651"/>
      <c r="AJ181" s="651"/>
    </row>
    <row r="182" spans="2:36" ht="12" customHeight="1" x14ac:dyDescent="0.2">
      <c r="B182" s="651"/>
      <c r="C182" s="651"/>
      <c r="D182" s="651"/>
      <c r="F182" s="651"/>
      <c r="G182" s="651"/>
      <c r="H182" s="651"/>
      <c r="I182" s="651"/>
      <c r="J182" s="651"/>
      <c r="K182" s="651"/>
      <c r="L182" s="651"/>
      <c r="M182" s="651"/>
      <c r="N182" s="651"/>
      <c r="O182" s="651"/>
      <c r="P182" s="651"/>
      <c r="Q182" s="651"/>
      <c r="R182" s="651"/>
      <c r="S182" s="651"/>
      <c r="T182" s="651"/>
      <c r="U182" s="651"/>
      <c r="V182" s="651"/>
      <c r="W182" s="651"/>
      <c r="X182" s="651"/>
      <c r="Y182" s="651"/>
      <c r="Z182" s="651"/>
      <c r="AA182" s="651"/>
      <c r="AB182" s="651"/>
      <c r="AC182" s="651"/>
      <c r="AD182" s="651"/>
      <c r="AE182" s="651"/>
      <c r="AF182" s="651"/>
      <c r="AG182" s="651"/>
      <c r="AH182" s="651"/>
      <c r="AI182" s="651"/>
      <c r="AJ182" s="651"/>
    </row>
    <row r="183" spans="2:36" ht="12" customHeight="1" x14ac:dyDescent="0.2">
      <c r="B183" s="651"/>
      <c r="C183" s="651"/>
      <c r="D183" s="651"/>
      <c r="F183" s="651"/>
      <c r="G183" s="651"/>
      <c r="H183" s="651"/>
      <c r="I183" s="651"/>
      <c r="J183" s="651"/>
      <c r="K183" s="651"/>
      <c r="L183" s="651"/>
      <c r="M183" s="651"/>
      <c r="N183" s="651"/>
      <c r="O183" s="651"/>
      <c r="P183" s="651"/>
      <c r="Q183" s="651"/>
      <c r="R183" s="651"/>
      <c r="S183" s="651"/>
      <c r="T183" s="651"/>
      <c r="U183" s="651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51"/>
      <c r="AI183" s="651"/>
      <c r="AJ183" s="651"/>
    </row>
    <row r="184" spans="2:36" ht="12" customHeight="1" x14ac:dyDescent="0.2">
      <c r="B184" s="651"/>
      <c r="C184" s="651"/>
      <c r="D184" s="651"/>
      <c r="F184" s="651"/>
      <c r="G184" s="651"/>
      <c r="H184" s="651"/>
      <c r="I184" s="651"/>
      <c r="J184" s="651"/>
      <c r="K184" s="651"/>
      <c r="L184" s="651"/>
      <c r="M184" s="651"/>
      <c r="N184" s="651"/>
      <c r="O184" s="651"/>
      <c r="P184" s="651"/>
      <c r="Q184" s="651"/>
      <c r="R184" s="651"/>
      <c r="S184" s="651"/>
      <c r="T184" s="651"/>
      <c r="U184" s="651"/>
      <c r="V184" s="651"/>
      <c r="W184" s="651"/>
      <c r="X184" s="651"/>
      <c r="Y184" s="651"/>
      <c r="Z184" s="651"/>
      <c r="AA184" s="651"/>
      <c r="AB184" s="651"/>
      <c r="AC184" s="651"/>
      <c r="AD184" s="651"/>
      <c r="AE184" s="651"/>
      <c r="AF184" s="651"/>
      <c r="AG184" s="651"/>
      <c r="AH184" s="651"/>
      <c r="AI184" s="651"/>
      <c r="AJ184" s="651"/>
    </row>
    <row r="185" spans="2:36" ht="12" customHeight="1" x14ac:dyDescent="0.2">
      <c r="B185" s="651"/>
      <c r="C185" s="651"/>
      <c r="D185" s="651"/>
      <c r="F185" s="651"/>
      <c r="G185" s="651"/>
      <c r="H185" s="651"/>
      <c r="I185" s="651"/>
      <c r="J185" s="651"/>
      <c r="K185" s="651"/>
      <c r="L185" s="651"/>
      <c r="M185" s="651"/>
      <c r="N185" s="651"/>
      <c r="O185" s="651"/>
      <c r="P185" s="651"/>
      <c r="Q185" s="651"/>
      <c r="R185" s="651"/>
      <c r="S185" s="651"/>
      <c r="T185" s="651"/>
      <c r="U185" s="651"/>
      <c r="V185" s="651"/>
      <c r="W185" s="651"/>
      <c r="X185" s="651"/>
      <c r="Y185" s="651"/>
      <c r="Z185" s="651"/>
      <c r="AA185" s="651"/>
      <c r="AB185" s="651"/>
      <c r="AC185" s="651"/>
      <c r="AD185" s="651"/>
      <c r="AE185" s="651"/>
      <c r="AF185" s="651"/>
      <c r="AG185" s="651"/>
      <c r="AH185" s="651"/>
      <c r="AI185" s="651"/>
      <c r="AJ185" s="651"/>
    </row>
    <row r="186" spans="2:36" ht="12" customHeight="1" x14ac:dyDescent="0.2">
      <c r="B186" s="651"/>
      <c r="C186" s="651"/>
      <c r="D186" s="651"/>
      <c r="F186" s="651"/>
      <c r="G186" s="651"/>
      <c r="H186" s="651"/>
      <c r="I186" s="651"/>
      <c r="J186" s="651"/>
      <c r="K186" s="651"/>
      <c r="L186" s="651"/>
      <c r="M186" s="651"/>
      <c r="N186" s="651"/>
      <c r="O186" s="651"/>
      <c r="P186" s="651"/>
      <c r="Q186" s="651"/>
      <c r="R186" s="651"/>
      <c r="S186" s="651"/>
      <c r="T186" s="651"/>
      <c r="U186" s="651"/>
      <c r="V186" s="651"/>
      <c r="W186" s="651"/>
      <c r="X186" s="651"/>
      <c r="Y186" s="651"/>
      <c r="Z186" s="651"/>
      <c r="AA186" s="651"/>
      <c r="AB186" s="651"/>
      <c r="AC186" s="651"/>
      <c r="AD186" s="651"/>
      <c r="AE186" s="651"/>
      <c r="AF186" s="651"/>
      <c r="AG186" s="651"/>
      <c r="AH186" s="651"/>
      <c r="AI186" s="651"/>
      <c r="AJ186" s="651"/>
    </row>
    <row r="187" spans="2:36" ht="12" customHeight="1" x14ac:dyDescent="0.2">
      <c r="B187" s="651"/>
      <c r="C187" s="651"/>
      <c r="D187" s="651"/>
      <c r="F187" s="651"/>
      <c r="G187" s="651"/>
      <c r="H187" s="651"/>
      <c r="I187" s="651"/>
      <c r="J187" s="651"/>
      <c r="K187" s="651"/>
      <c r="L187" s="651"/>
      <c r="M187" s="651"/>
      <c r="N187" s="651"/>
      <c r="O187" s="651"/>
      <c r="P187" s="651"/>
      <c r="Q187" s="651"/>
      <c r="R187" s="651"/>
      <c r="S187" s="651"/>
      <c r="T187" s="651"/>
      <c r="U187" s="651"/>
      <c r="V187" s="651"/>
      <c r="W187" s="651"/>
      <c r="X187" s="651"/>
      <c r="Y187" s="651"/>
      <c r="Z187" s="651"/>
      <c r="AA187" s="651"/>
      <c r="AB187" s="651"/>
      <c r="AC187" s="651"/>
      <c r="AD187" s="651"/>
      <c r="AE187" s="651"/>
      <c r="AF187" s="651"/>
      <c r="AG187" s="651"/>
      <c r="AH187" s="651"/>
      <c r="AI187" s="651"/>
      <c r="AJ187" s="651"/>
    </row>
    <row r="188" spans="2:36" ht="12" customHeight="1" x14ac:dyDescent="0.2">
      <c r="B188" s="651"/>
      <c r="C188" s="651"/>
      <c r="D188" s="651"/>
      <c r="F188" s="651"/>
      <c r="G188" s="651"/>
      <c r="H188" s="651"/>
      <c r="I188" s="651"/>
      <c r="J188" s="651"/>
      <c r="K188" s="651"/>
      <c r="L188" s="651"/>
      <c r="M188" s="651"/>
      <c r="N188" s="651"/>
      <c r="O188" s="651"/>
      <c r="P188" s="651"/>
      <c r="Q188" s="651"/>
      <c r="R188" s="651"/>
      <c r="S188" s="651"/>
      <c r="T188" s="651"/>
      <c r="U188" s="651"/>
      <c r="V188" s="651"/>
      <c r="W188" s="651"/>
      <c r="X188" s="651"/>
      <c r="Y188" s="651"/>
      <c r="Z188" s="651"/>
      <c r="AA188" s="651"/>
      <c r="AB188" s="651"/>
      <c r="AC188" s="651"/>
      <c r="AD188" s="651"/>
      <c r="AE188" s="651"/>
      <c r="AF188" s="651"/>
      <c r="AG188" s="651"/>
      <c r="AH188" s="651"/>
      <c r="AI188" s="651"/>
      <c r="AJ188" s="651"/>
    </row>
    <row r="189" spans="2:36" ht="12" customHeight="1" x14ac:dyDescent="0.2">
      <c r="B189" s="651"/>
      <c r="C189" s="651"/>
      <c r="D189" s="651"/>
      <c r="F189" s="651"/>
      <c r="G189" s="651"/>
      <c r="H189" s="651"/>
      <c r="I189" s="651"/>
      <c r="J189" s="651"/>
      <c r="K189" s="651"/>
      <c r="L189" s="651"/>
      <c r="M189" s="651"/>
      <c r="N189" s="651"/>
      <c r="O189" s="651"/>
      <c r="P189" s="651"/>
      <c r="Q189" s="651"/>
      <c r="R189" s="651"/>
      <c r="S189" s="651"/>
      <c r="T189" s="651"/>
      <c r="U189" s="651"/>
      <c r="V189" s="651"/>
      <c r="W189" s="651"/>
      <c r="X189" s="651"/>
      <c r="Y189" s="651"/>
      <c r="Z189" s="651"/>
      <c r="AA189" s="651"/>
      <c r="AB189" s="651"/>
      <c r="AC189" s="651"/>
      <c r="AD189" s="651"/>
      <c r="AE189" s="651"/>
      <c r="AF189" s="651"/>
      <c r="AG189" s="651"/>
      <c r="AH189" s="651"/>
      <c r="AI189" s="651"/>
      <c r="AJ189" s="651"/>
    </row>
    <row r="190" spans="2:36" ht="12" customHeight="1" x14ac:dyDescent="0.2">
      <c r="B190" s="651"/>
      <c r="C190" s="651"/>
      <c r="D190" s="651"/>
      <c r="F190" s="651"/>
      <c r="G190" s="651"/>
      <c r="H190" s="651"/>
      <c r="I190" s="651"/>
      <c r="J190" s="651"/>
      <c r="K190" s="651"/>
      <c r="L190" s="651"/>
      <c r="M190" s="651"/>
      <c r="N190" s="651"/>
      <c r="O190" s="651"/>
      <c r="P190" s="651"/>
      <c r="Q190" s="651"/>
      <c r="R190" s="651"/>
      <c r="S190" s="651"/>
      <c r="T190" s="651"/>
      <c r="U190" s="651"/>
      <c r="V190" s="651"/>
      <c r="W190" s="651"/>
      <c r="X190" s="651"/>
      <c r="Y190" s="651"/>
      <c r="Z190" s="651"/>
      <c r="AA190" s="651"/>
      <c r="AB190" s="651"/>
      <c r="AC190" s="651"/>
      <c r="AD190" s="651"/>
      <c r="AE190" s="651"/>
      <c r="AF190" s="651"/>
      <c r="AG190" s="651"/>
      <c r="AH190" s="651"/>
      <c r="AI190" s="651"/>
      <c r="AJ190" s="651"/>
    </row>
    <row r="191" spans="2:36" ht="12" customHeight="1" x14ac:dyDescent="0.2">
      <c r="B191" s="651"/>
      <c r="C191" s="651"/>
      <c r="D191" s="651"/>
      <c r="F191" s="651"/>
      <c r="G191" s="651"/>
      <c r="H191" s="651"/>
      <c r="I191" s="651"/>
      <c r="J191" s="651"/>
      <c r="K191" s="651"/>
      <c r="L191" s="651"/>
      <c r="M191" s="651"/>
      <c r="N191" s="651"/>
      <c r="O191" s="651"/>
      <c r="P191" s="651"/>
      <c r="Q191" s="651"/>
      <c r="R191" s="651"/>
      <c r="S191" s="651"/>
      <c r="T191" s="651"/>
      <c r="U191" s="651"/>
      <c r="V191" s="651"/>
      <c r="W191" s="651"/>
      <c r="X191" s="651"/>
      <c r="Y191" s="651"/>
      <c r="Z191" s="651"/>
      <c r="AA191" s="651"/>
      <c r="AB191" s="651"/>
      <c r="AC191" s="651"/>
      <c r="AD191" s="651"/>
      <c r="AE191" s="651"/>
      <c r="AF191" s="651"/>
      <c r="AG191" s="651"/>
      <c r="AH191" s="651"/>
      <c r="AI191" s="651"/>
      <c r="AJ191" s="651"/>
    </row>
    <row r="192" spans="2:36" ht="12" customHeight="1" x14ac:dyDescent="0.2">
      <c r="B192" s="651"/>
      <c r="C192" s="651"/>
      <c r="D192" s="651"/>
      <c r="F192" s="651"/>
      <c r="G192" s="651"/>
      <c r="H192" s="651"/>
      <c r="I192" s="651"/>
      <c r="J192" s="651"/>
      <c r="K192" s="651"/>
      <c r="L192" s="651"/>
      <c r="M192" s="651"/>
      <c r="N192" s="651"/>
      <c r="O192" s="651"/>
      <c r="P192" s="651"/>
      <c r="Q192" s="651"/>
      <c r="R192" s="651"/>
      <c r="S192" s="651"/>
      <c r="T192" s="651"/>
      <c r="U192" s="651"/>
      <c r="V192" s="651"/>
      <c r="W192" s="651"/>
      <c r="X192" s="651"/>
      <c r="Y192" s="651"/>
      <c r="Z192" s="651"/>
      <c r="AA192" s="651"/>
      <c r="AB192" s="651"/>
      <c r="AC192" s="651"/>
      <c r="AD192" s="651"/>
      <c r="AE192" s="651"/>
      <c r="AF192" s="651"/>
      <c r="AG192" s="651"/>
      <c r="AH192" s="651"/>
      <c r="AI192" s="651"/>
      <c r="AJ192" s="651"/>
    </row>
    <row r="193" spans="2:36" ht="12" customHeight="1" x14ac:dyDescent="0.2">
      <c r="B193" s="651"/>
      <c r="C193" s="651"/>
      <c r="D193" s="651"/>
      <c r="F193" s="651"/>
      <c r="G193" s="651"/>
      <c r="H193" s="651"/>
      <c r="I193" s="651"/>
      <c r="J193" s="651"/>
      <c r="K193" s="651"/>
      <c r="L193" s="651"/>
      <c r="M193" s="651"/>
      <c r="N193" s="651"/>
      <c r="O193" s="651"/>
      <c r="P193" s="651"/>
      <c r="Q193" s="651"/>
      <c r="R193" s="651"/>
      <c r="S193" s="651"/>
      <c r="T193" s="651"/>
      <c r="U193" s="651"/>
      <c r="V193" s="651"/>
      <c r="W193" s="651"/>
      <c r="X193" s="651"/>
      <c r="Y193" s="651"/>
      <c r="Z193" s="651"/>
      <c r="AA193" s="651"/>
      <c r="AB193" s="651"/>
      <c r="AC193" s="651"/>
      <c r="AD193" s="651"/>
      <c r="AE193" s="651"/>
      <c r="AF193" s="651"/>
      <c r="AG193" s="651"/>
      <c r="AH193" s="651"/>
      <c r="AI193" s="651"/>
      <c r="AJ193" s="651"/>
    </row>
    <row r="194" spans="2:36" ht="12" customHeight="1" x14ac:dyDescent="0.2">
      <c r="B194" s="651"/>
      <c r="C194" s="651"/>
      <c r="D194" s="651"/>
      <c r="F194" s="651"/>
      <c r="G194" s="651"/>
      <c r="H194" s="651"/>
      <c r="I194" s="651"/>
      <c r="J194" s="651"/>
      <c r="K194" s="651"/>
      <c r="L194" s="651"/>
      <c r="M194" s="651"/>
      <c r="N194" s="651"/>
      <c r="O194" s="651"/>
      <c r="P194" s="651"/>
      <c r="Q194" s="651"/>
      <c r="R194" s="651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</row>
    <row r="195" spans="2:36" ht="12" customHeight="1" x14ac:dyDescent="0.2">
      <c r="B195" s="651"/>
      <c r="C195" s="651"/>
      <c r="D195" s="651"/>
      <c r="F195" s="651"/>
      <c r="G195" s="651"/>
      <c r="H195" s="651"/>
      <c r="I195" s="651"/>
      <c r="J195" s="651"/>
      <c r="K195" s="651"/>
      <c r="L195" s="651"/>
      <c r="M195" s="651"/>
      <c r="N195" s="651"/>
      <c r="O195" s="651"/>
      <c r="P195" s="651"/>
      <c r="Q195" s="651"/>
      <c r="R195" s="651"/>
      <c r="S195" s="651"/>
      <c r="T195" s="651"/>
      <c r="U195" s="651"/>
      <c r="V195" s="651"/>
      <c r="W195" s="651"/>
      <c r="X195" s="651"/>
      <c r="Y195" s="651"/>
      <c r="Z195" s="651"/>
      <c r="AA195" s="651"/>
      <c r="AB195" s="651"/>
      <c r="AC195" s="651"/>
      <c r="AD195" s="651"/>
      <c r="AE195" s="651"/>
      <c r="AF195" s="651"/>
      <c r="AG195" s="651"/>
      <c r="AH195" s="651"/>
      <c r="AI195" s="651"/>
      <c r="AJ195" s="651"/>
    </row>
    <row r="196" spans="2:36" ht="12" customHeight="1" x14ac:dyDescent="0.2">
      <c r="B196" s="651"/>
      <c r="C196" s="651"/>
      <c r="D196" s="651"/>
      <c r="F196" s="651"/>
      <c r="G196" s="651"/>
      <c r="H196" s="651"/>
      <c r="I196" s="651"/>
      <c r="J196" s="651"/>
      <c r="K196" s="651"/>
      <c r="L196" s="651"/>
      <c r="M196" s="651"/>
      <c r="N196" s="651"/>
      <c r="O196" s="651"/>
      <c r="P196" s="651"/>
      <c r="Q196" s="651"/>
      <c r="R196" s="651"/>
      <c r="S196" s="651"/>
      <c r="T196" s="651"/>
      <c r="U196" s="651"/>
      <c r="V196" s="651"/>
      <c r="W196" s="651"/>
      <c r="X196" s="651"/>
      <c r="Y196" s="651"/>
      <c r="Z196" s="651"/>
      <c r="AA196" s="651"/>
      <c r="AB196" s="651"/>
      <c r="AC196" s="651"/>
      <c r="AD196" s="651"/>
      <c r="AE196" s="651"/>
      <c r="AF196" s="651"/>
      <c r="AG196" s="651"/>
      <c r="AH196" s="651"/>
      <c r="AI196" s="651"/>
      <c r="AJ196" s="651"/>
    </row>
    <row r="197" spans="2:36" ht="12" customHeight="1" x14ac:dyDescent="0.2">
      <c r="B197" s="651"/>
      <c r="C197" s="651"/>
      <c r="D197" s="651"/>
      <c r="F197" s="651"/>
      <c r="G197" s="651"/>
      <c r="H197" s="651"/>
      <c r="I197" s="651"/>
      <c r="J197" s="651"/>
      <c r="K197" s="651"/>
      <c r="L197" s="651"/>
      <c r="M197" s="651"/>
      <c r="N197" s="651"/>
      <c r="O197" s="651"/>
      <c r="P197" s="651"/>
      <c r="Q197" s="651"/>
      <c r="R197" s="651"/>
      <c r="S197" s="651"/>
      <c r="T197" s="651"/>
      <c r="U197" s="651"/>
      <c r="V197" s="651"/>
      <c r="W197" s="651"/>
      <c r="X197" s="651"/>
      <c r="Y197" s="651"/>
      <c r="Z197" s="651"/>
      <c r="AA197" s="651"/>
      <c r="AB197" s="651"/>
      <c r="AC197" s="651"/>
      <c r="AD197" s="651"/>
      <c r="AE197" s="651"/>
      <c r="AF197" s="651"/>
      <c r="AG197" s="651"/>
      <c r="AH197" s="651"/>
      <c r="AI197" s="651"/>
      <c r="AJ197" s="651"/>
    </row>
    <row r="198" spans="2:36" ht="12" customHeight="1" x14ac:dyDescent="0.2">
      <c r="B198" s="651"/>
      <c r="C198" s="651"/>
      <c r="D198" s="651"/>
      <c r="F198" s="651"/>
      <c r="G198" s="651"/>
      <c r="H198" s="651"/>
      <c r="I198" s="651"/>
      <c r="J198" s="651"/>
      <c r="K198" s="651"/>
      <c r="L198" s="651"/>
      <c r="M198" s="651"/>
      <c r="N198" s="651"/>
      <c r="O198" s="651"/>
      <c r="P198" s="651"/>
      <c r="Q198" s="651"/>
      <c r="R198" s="651"/>
      <c r="S198" s="651"/>
      <c r="T198" s="651"/>
      <c r="U198" s="651"/>
      <c r="V198" s="651"/>
      <c r="W198" s="651"/>
      <c r="X198" s="651"/>
      <c r="Y198" s="651"/>
      <c r="Z198" s="651"/>
      <c r="AA198" s="651"/>
      <c r="AB198" s="651"/>
      <c r="AC198" s="651"/>
      <c r="AD198" s="651"/>
      <c r="AE198" s="651"/>
      <c r="AF198" s="651"/>
      <c r="AG198" s="651"/>
      <c r="AH198" s="651"/>
      <c r="AI198" s="651"/>
      <c r="AJ198" s="651"/>
    </row>
    <row r="199" spans="2:36" ht="12" customHeight="1" x14ac:dyDescent="0.2">
      <c r="B199" s="651"/>
      <c r="C199" s="651"/>
      <c r="D199" s="651"/>
      <c r="F199" s="651"/>
      <c r="G199" s="651"/>
      <c r="H199" s="651"/>
      <c r="I199" s="651"/>
      <c r="J199" s="651"/>
      <c r="K199" s="651"/>
      <c r="L199" s="651"/>
      <c r="M199" s="651"/>
      <c r="N199" s="651"/>
      <c r="O199" s="651"/>
      <c r="P199" s="651"/>
      <c r="Q199" s="651"/>
      <c r="R199" s="651"/>
      <c r="S199" s="651"/>
      <c r="T199" s="651"/>
      <c r="U199" s="651"/>
      <c r="V199" s="651"/>
      <c r="W199" s="651"/>
      <c r="X199" s="651"/>
      <c r="Y199" s="651"/>
      <c r="Z199" s="651"/>
      <c r="AA199" s="651"/>
      <c r="AB199" s="651"/>
      <c r="AC199" s="651"/>
      <c r="AD199" s="651"/>
      <c r="AE199" s="651"/>
      <c r="AF199" s="651"/>
      <c r="AG199" s="651"/>
      <c r="AH199" s="651"/>
      <c r="AI199" s="651"/>
      <c r="AJ199" s="651"/>
    </row>
    <row r="200" spans="2:36" ht="12" customHeight="1" x14ac:dyDescent="0.2">
      <c r="B200" s="651"/>
      <c r="C200" s="651"/>
      <c r="D200" s="651"/>
      <c r="F200" s="651"/>
      <c r="G200" s="651"/>
      <c r="H200" s="651"/>
      <c r="I200" s="651"/>
      <c r="J200" s="651"/>
      <c r="K200" s="651"/>
      <c r="L200" s="651"/>
      <c r="M200" s="651"/>
      <c r="N200" s="651"/>
      <c r="O200" s="651"/>
      <c r="P200" s="651"/>
      <c r="Q200" s="651"/>
      <c r="R200" s="651"/>
      <c r="S200" s="651"/>
      <c r="T200" s="651"/>
      <c r="U200" s="651"/>
      <c r="V200" s="651"/>
      <c r="W200" s="651"/>
      <c r="X200" s="651"/>
      <c r="Y200" s="651"/>
      <c r="Z200" s="651"/>
      <c r="AA200" s="651"/>
      <c r="AB200" s="651"/>
      <c r="AC200" s="651"/>
      <c r="AD200" s="651"/>
      <c r="AE200" s="651"/>
      <c r="AF200" s="651"/>
      <c r="AG200" s="651"/>
      <c r="AH200" s="651"/>
      <c r="AI200" s="651"/>
      <c r="AJ200" s="651"/>
    </row>
    <row r="201" spans="2:36" ht="12" customHeight="1" x14ac:dyDescent="0.2">
      <c r="B201" s="651"/>
      <c r="C201" s="651"/>
      <c r="D201" s="651"/>
      <c r="F201" s="651"/>
      <c r="G201" s="651"/>
      <c r="H201" s="651"/>
      <c r="I201" s="651"/>
      <c r="J201" s="651"/>
      <c r="K201" s="651"/>
      <c r="L201" s="651"/>
      <c r="M201" s="651"/>
      <c r="N201" s="651"/>
      <c r="O201" s="651"/>
      <c r="P201" s="651"/>
      <c r="Q201" s="651"/>
      <c r="R201" s="651"/>
      <c r="S201" s="651"/>
      <c r="T201" s="651"/>
      <c r="U201" s="651"/>
      <c r="V201" s="651"/>
      <c r="W201" s="651"/>
      <c r="X201" s="651"/>
      <c r="Y201" s="651"/>
      <c r="Z201" s="651"/>
      <c r="AA201" s="651"/>
      <c r="AB201" s="651"/>
      <c r="AC201" s="651"/>
      <c r="AD201" s="651"/>
      <c r="AE201" s="651"/>
      <c r="AF201" s="651"/>
      <c r="AG201" s="651"/>
      <c r="AH201" s="651"/>
      <c r="AI201" s="651"/>
      <c r="AJ201" s="651"/>
    </row>
    <row r="202" spans="2:36" ht="12" customHeight="1" x14ac:dyDescent="0.2">
      <c r="B202" s="651"/>
      <c r="C202" s="651"/>
      <c r="D202" s="651"/>
      <c r="F202" s="651"/>
      <c r="G202" s="651"/>
      <c r="H202" s="651"/>
      <c r="I202" s="651"/>
      <c r="J202" s="651"/>
      <c r="K202" s="651"/>
      <c r="L202" s="651"/>
      <c r="M202" s="651"/>
      <c r="N202" s="651"/>
      <c r="O202" s="651"/>
      <c r="P202" s="651"/>
      <c r="Q202" s="651"/>
      <c r="R202" s="651"/>
      <c r="S202" s="651"/>
      <c r="T202" s="651"/>
      <c r="U202" s="651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51"/>
      <c r="AI202" s="651"/>
      <c r="AJ202" s="651"/>
    </row>
    <row r="203" spans="2:36" ht="12" customHeight="1" x14ac:dyDescent="0.2">
      <c r="B203" s="651"/>
      <c r="C203" s="651"/>
      <c r="D203" s="651"/>
      <c r="F203" s="651"/>
      <c r="G203" s="651"/>
      <c r="H203" s="651"/>
      <c r="I203" s="651"/>
      <c r="J203" s="651"/>
      <c r="K203" s="651"/>
      <c r="L203" s="651"/>
      <c r="M203" s="651"/>
      <c r="N203" s="651"/>
      <c r="O203" s="651"/>
      <c r="P203" s="651"/>
      <c r="Q203" s="651"/>
      <c r="R203" s="651"/>
      <c r="S203" s="651"/>
      <c r="T203" s="651"/>
      <c r="U203" s="651"/>
      <c r="V203" s="651"/>
      <c r="W203" s="651"/>
      <c r="X203" s="651"/>
      <c r="Y203" s="651"/>
      <c r="Z203" s="651"/>
      <c r="AA203" s="651"/>
      <c r="AB203" s="651"/>
      <c r="AC203" s="651"/>
      <c r="AD203" s="651"/>
      <c r="AE203" s="651"/>
      <c r="AF203" s="651"/>
      <c r="AG203" s="651"/>
      <c r="AH203" s="651"/>
      <c r="AI203" s="651"/>
      <c r="AJ203" s="651"/>
    </row>
    <row r="204" spans="2:36" ht="12" customHeight="1" x14ac:dyDescent="0.2">
      <c r="B204" s="651"/>
      <c r="C204" s="651"/>
      <c r="D204" s="651"/>
      <c r="F204" s="651"/>
      <c r="G204" s="651"/>
      <c r="H204" s="651"/>
      <c r="I204" s="651"/>
      <c r="J204" s="651"/>
      <c r="K204" s="651"/>
      <c r="L204" s="651"/>
      <c r="M204" s="651"/>
      <c r="N204" s="651"/>
      <c r="O204" s="651"/>
      <c r="P204" s="651"/>
      <c r="Q204" s="651"/>
      <c r="R204" s="651"/>
      <c r="S204" s="651"/>
      <c r="T204" s="651"/>
      <c r="U204" s="651"/>
      <c r="V204" s="651"/>
      <c r="W204" s="651"/>
      <c r="X204" s="651"/>
      <c r="Y204" s="651"/>
      <c r="Z204" s="651"/>
      <c r="AA204" s="651"/>
      <c r="AB204" s="651"/>
      <c r="AC204" s="651"/>
      <c r="AD204" s="651"/>
      <c r="AE204" s="651"/>
      <c r="AF204" s="651"/>
      <c r="AG204" s="651"/>
      <c r="AH204" s="651"/>
      <c r="AI204" s="651"/>
      <c r="AJ204" s="651"/>
    </row>
    <row r="205" spans="2:36" ht="12" customHeight="1" x14ac:dyDescent="0.2">
      <c r="B205" s="651"/>
      <c r="C205" s="651"/>
      <c r="D205" s="651"/>
      <c r="F205" s="651"/>
      <c r="G205" s="651"/>
      <c r="H205" s="651"/>
      <c r="I205" s="651"/>
      <c r="J205" s="651"/>
      <c r="K205" s="651"/>
      <c r="L205" s="651"/>
      <c r="M205" s="651"/>
      <c r="N205" s="651"/>
      <c r="O205" s="651"/>
      <c r="P205" s="651"/>
      <c r="Q205" s="651"/>
      <c r="R205" s="651"/>
      <c r="S205" s="651"/>
      <c r="T205" s="651"/>
      <c r="U205" s="651"/>
      <c r="V205" s="651"/>
      <c r="W205" s="651"/>
      <c r="X205" s="651"/>
      <c r="Y205" s="651"/>
      <c r="Z205" s="651"/>
      <c r="AA205" s="651"/>
      <c r="AB205" s="651"/>
      <c r="AC205" s="651"/>
      <c r="AD205" s="651"/>
      <c r="AE205" s="651"/>
      <c r="AF205" s="651"/>
      <c r="AG205" s="651"/>
      <c r="AH205" s="651"/>
      <c r="AI205" s="651"/>
      <c r="AJ205" s="651"/>
    </row>
    <row r="206" spans="2:36" ht="12" customHeight="1" x14ac:dyDescent="0.2">
      <c r="B206" s="651"/>
      <c r="C206" s="651"/>
      <c r="D206" s="651"/>
      <c r="F206" s="651"/>
      <c r="G206" s="651"/>
      <c r="H206" s="651"/>
      <c r="I206" s="651"/>
      <c r="J206" s="651"/>
      <c r="K206" s="651"/>
      <c r="L206" s="651"/>
      <c r="M206" s="651"/>
      <c r="N206" s="651"/>
      <c r="O206" s="651"/>
      <c r="P206" s="651"/>
      <c r="Q206" s="651"/>
      <c r="R206" s="651"/>
      <c r="S206" s="651"/>
      <c r="T206" s="651"/>
      <c r="U206" s="651"/>
      <c r="V206" s="651"/>
      <c r="W206" s="651"/>
      <c r="X206" s="651"/>
      <c r="Y206" s="651"/>
      <c r="Z206" s="651"/>
      <c r="AA206" s="651"/>
      <c r="AB206" s="651"/>
      <c r="AC206" s="651"/>
      <c r="AD206" s="651"/>
      <c r="AE206" s="651"/>
      <c r="AF206" s="651"/>
      <c r="AG206" s="651"/>
      <c r="AH206" s="651"/>
      <c r="AI206" s="651"/>
      <c r="AJ206" s="651"/>
    </row>
    <row r="207" spans="2:36" ht="12" customHeight="1" x14ac:dyDescent="0.2">
      <c r="B207" s="651"/>
      <c r="C207" s="651"/>
      <c r="D207" s="651"/>
      <c r="F207" s="651"/>
      <c r="G207" s="651"/>
      <c r="H207" s="651"/>
      <c r="I207" s="651"/>
      <c r="J207" s="651"/>
      <c r="K207" s="651"/>
      <c r="L207" s="651"/>
      <c r="M207" s="651"/>
      <c r="N207" s="651"/>
      <c r="O207" s="651"/>
      <c r="P207" s="651"/>
      <c r="Q207" s="651"/>
      <c r="R207" s="651"/>
      <c r="S207" s="651"/>
      <c r="T207" s="651"/>
      <c r="U207" s="651"/>
      <c r="V207" s="651"/>
      <c r="W207" s="651"/>
      <c r="X207" s="651"/>
      <c r="Y207" s="651"/>
      <c r="Z207" s="651"/>
      <c r="AA207" s="651"/>
      <c r="AB207" s="651"/>
      <c r="AC207" s="651"/>
      <c r="AD207" s="651"/>
      <c r="AE207" s="651"/>
      <c r="AF207" s="651"/>
      <c r="AG207" s="651"/>
      <c r="AH207" s="651"/>
      <c r="AI207" s="651"/>
      <c r="AJ207" s="651"/>
    </row>
    <row r="208" spans="2:36" ht="12" customHeight="1" x14ac:dyDescent="0.2">
      <c r="B208" s="651"/>
      <c r="C208" s="651"/>
      <c r="D208" s="651"/>
      <c r="F208" s="651"/>
      <c r="G208" s="651"/>
      <c r="H208" s="651"/>
      <c r="I208" s="651"/>
      <c r="J208" s="651"/>
      <c r="K208" s="651"/>
      <c r="L208" s="651"/>
      <c r="M208" s="651"/>
      <c r="N208" s="651"/>
      <c r="O208" s="651"/>
      <c r="P208" s="651"/>
      <c r="Q208" s="651"/>
      <c r="R208" s="651"/>
      <c r="S208" s="651"/>
      <c r="T208" s="651"/>
      <c r="U208" s="651"/>
      <c r="V208" s="651"/>
      <c r="W208" s="651"/>
      <c r="X208" s="651"/>
      <c r="Y208" s="651"/>
      <c r="Z208" s="651"/>
      <c r="AA208" s="651"/>
      <c r="AB208" s="651"/>
      <c r="AC208" s="651"/>
      <c r="AD208" s="651"/>
      <c r="AE208" s="651"/>
      <c r="AF208" s="651"/>
      <c r="AG208" s="651"/>
      <c r="AH208" s="651"/>
      <c r="AI208" s="651"/>
      <c r="AJ208" s="651"/>
    </row>
    <row r="209" spans="2:36" ht="12" customHeight="1" x14ac:dyDescent="0.2">
      <c r="B209" s="651"/>
      <c r="C209" s="651"/>
      <c r="D209" s="651"/>
      <c r="F209" s="651"/>
      <c r="G209" s="651"/>
      <c r="H209" s="651"/>
      <c r="I209" s="651"/>
      <c r="J209" s="651"/>
      <c r="K209" s="651"/>
      <c r="L209" s="651"/>
      <c r="M209" s="651"/>
      <c r="N209" s="651"/>
      <c r="O209" s="651"/>
      <c r="P209" s="651"/>
      <c r="Q209" s="651"/>
      <c r="R209" s="651"/>
      <c r="S209" s="651"/>
      <c r="T209" s="651"/>
      <c r="U209" s="651"/>
      <c r="V209" s="651"/>
      <c r="W209" s="651"/>
      <c r="X209" s="651"/>
      <c r="Y209" s="651"/>
      <c r="Z209" s="651"/>
      <c r="AA209" s="651"/>
      <c r="AB209" s="651"/>
      <c r="AC209" s="651"/>
      <c r="AD209" s="651"/>
      <c r="AE209" s="651"/>
      <c r="AF209" s="651"/>
      <c r="AG209" s="651"/>
      <c r="AH209" s="651"/>
      <c r="AI209" s="651"/>
      <c r="AJ209" s="651"/>
    </row>
    <row r="210" spans="2:36" ht="12" customHeight="1" x14ac:dyDescent="0.2">
      <c r="B210" s="651"/>
      <c r="C210" s="651"/>
      <c r="D210" s="651"/>
      <c r="F210" s="651"/>
      <c r="G210" s="651"/>
      <c r="H210" s="651"/>
      <c r="I210" s="651"/>
      <c r="J210" s="651"/>
      <c r="K210" s="651"/>
      <c r="L210" s="651"/>
      <c r="M210" s="651"/>
      <c r="N210" s="651"/>
      <c r="O210" s="651"/>
      <c r="P210" s="651"/>
      <c r="Q210" s="651"/>
      <c r="R210" s="651"/>
      <c r="S210" s="651"/>
      <c r="T210" s="651"/>
      <c r="U210" s="651"/>
      <c r="V210" s="651"/>
      <c r="W210" s="651"/>
      <c r="X210" s="651"/>
      <c r="Y210" s="651"/>
      <c r="Z210" s="651"/>
      <c r="AA210" s="651"/>
      <c r="AB210" s="651"/>
      <c r="AC210" s="651"/>
      <c r="AD210" s="651"/>
      <c r="AE210" s="651"/>
      <c r="AF210" s="651"/>
      <c r="AG210" s="651"/>
      <c r="AH210" s="651"/>
      <c r="AI210" s="651"/>
      <c r="AJ210" s="651"/>
    </row>
    <row r="211" spans="2:36" ht="12" customHeight="1" x14ac:dyDescent="0.2">
      <c r="B211" s="651"/>
      <c r="C211" s="651"/>
      <c r="D211" s="651"/>
      <c r="F211" s="651"/>
      <c r="G211" s="651"/>
      <c r="H211" s="651"/>
      <c r="I211" s="651"/>
      <c r="J211" s="651"/>
      <c r="K211" s="651"/>
      <c r="L211" s="651"/>
      <c r="M211" s="651"/>
      <c r="N211" s="651"/>
      <c r="O211" s="651"/>
      <c r="P211" s="651"/>
      <c r="Q211" s="651"/>
      <c r="R211" s="651"/>
      <c r="S211" s="651"/>
      <c r="T211" s="651"/>
      <c r="U211" s="651"/>
      <c r="V211" s="651"/>
      <c r="W211" s="651"/>
      <c r="X211" s="651"/>
      <c r="Y211" s="651"/>
      <c r="Z211" s="651"/>
      <c r="AA211" s="651"/>
      <c r="AB211" s="651"/>
      <c r="AC211" s="651"/>
      <c r="AD211" s="651"/>
      <c r="AE211" s="651"/>
      <c r="AF211" s="651"/>
      <c r="AG211" s="651"/>
      <c r="AH211" s="651"/>
      <c r="AI211" s="651"/>
      <c r="AJ211" s="651"/>
    </row>
    <row r="212" spans="2:36" ht="12" customHeight="1" x14ac:dyDescent="0.2">
      <c r="B212" s="651"/>
      <c r="C212" s="651"/>
      <c r="D212" s="651"/>
      <c r="F212" s="651"/>
      <c r="G212" s="651"/>
      <c r="H212" s="651"/>
      <c r="I212" s="651"/>
      <c r="J212" s="651"/>
      <c r="K212" s="651"/>
      <c r="L212" s="651"/>
      <c r="M212" s="651"/>
      <c r="N212" s="651"/>
      <c r="O212" s="651"/>
      <c r="P212" s="651"/>
      <c r="Q212" s="651"/>
      <c r="R212" s="651"/>
      <c r="S212" s="651"/>
      <c r="T212" s="651"/>
      <c r="U212" s="651"/>
      <c r="V212" s="651"/>
      <c r="W212" s="651"/>
      <c r="X212" s="651"/>
      <c r="Y212" s="651"/>
      <c r="Z212" s="651"/>
      <c r="AA212" s="651"/>
      <c r="AB212" s="651"/>
      <c r="AC212" s="651"/>
      <c r="AD212" s="651"/>
      <c r="AE212" s="651"/>
      <c r="AF212" s="651"/>
      <c r="AG212" s="651"/>
      <c r="AH212" s="651"/>
      <c r="AI212" s="651"/>
      <c r="AJ212" s="651"/>
    </row>
    <row r="213" spans="2:36" ht="12" customHeight="1" x14ac:dyDescent="0.2">
      <c r="B213" s="651"/>
      <c r="C213" s="651"/>
      <c r="D213" s="651"/>
      <c r="F213" s="651"/>
      <c r="G213" s="651"/>
      <c r="H213" s="651"/>
      <c r="I213" s="651"/>
      <c r="J213" s="651"/>
      <c r="K213" s="651"/>
      <c r="L213" s="651"/>
      <c r="M213" s="651"/>
      <c r="N213" s="651"/>
      <c r="O213" s="651"/>
      <c r="P213" s="651"/>
      <c r="Q213" s="651"/>
      <c r="R213" s="651"/>
      <c r="S213" s="651"/>
      <c r="T213" s="651"/>
      <c r="U213" s="651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51"/>
      <c r="AI213" s="651"/>
      <c r="AJ213" s="651"/>
    </row>
    <row r="214" spans="2:36" ht="12" customHeight="1" x14ac:dyDescent="0.2">
      <c r="B214" s="651"/>
      <c r="C214" s="651"/>
      <c r="D214" s="651"/>
      <c r="F214" s="651"/>
      <c r="G214" s="651"/>
      <c r="H214" s="651"/>
      <c r="I214" s="651"/>
      <c r="J214" s="651"/>
      <c r="K214" s="651"/>
      <c r="L214" s="651"/>
      <c r="M214" s="651"/>
      <c r="N214" s="651"/>
      <c r="O214" s="651"/>
      <c r="P214" s="651"/>
      <c r="Q214" s="651"/>
      <c r="R214" s="651"/>
      <c r="S214" s="651"/>
      <c r="T214" s="651"/>
      <c r="U214" s="651"/>
      <c r="V214" s="651"/>
      <c r="W214" s="651"/>
      <c r="X214" s="651"/>
      <c r="Y214" s="651"/>
      <c r="Z214" s="651"/>
      <c r="AA214" s="651"/>
      <c r="AB214" s="651"/>
      <c r="AC214" s="651"/>
      <c r="AD214" s="651"/>
      <c r="AE214" s="651"/>
      <c r="AF214" s="651"/>
      <c r="AG214" s="651"/>
      <c r="AH214" s="651"/>
      <c r="AI214" s="651"/>
      <c r="AJ214" s="651"/>
    </row>
    <row r="215" spans="2:36" ht="12" customHeight="1" x14ac:dyDescent="0.2">
      <c r="B215" s="651"/>
      <c r="C215" s="651"/>
      <c r="D215" s="651"/>
      <c r="F215" s="651"/>
      <c r="G215" s="651"/>
      <c r="H215" s="651"/>
      <c r="I215" s="651"/>
      <c r="J215" s="651"/>
      <c r="K215" s="651"/>
      <c r="L215" s="651"/>
      <c r="M215" s="651"/>
      <c r="N215" s="651"/>
      <c r="O215" s="651"/>
      <c r="P215" s="651"/>
      <c r="Q215" s="651"/>
      <c r="R215" s="651"/>
      <c r="S215" s="651"/>
      <c r="T215" s="651"/>
      <c r="U215" s="651"/>
      <c r="V215" s="651"/>
      <c r="W215" s="651"/>
      <c r="X215" s="651"/>
      <c r="Y215" s="651"/>
      <c r="Z215" s="651"/>
      <c r="AA215" s="651"/>
      <c r="AB215" s="651"/>
      <c r="AC215" s="651"/>
      <c r="AD215" s="651"/>
      <c r="AE215" s="651"/>
      <c r="AF215" s="651"/>
      <c r="AG215" s="651"/>
      <c r="AH215" s="651"/>
      <c r="AI215" s="651"/>
      <c r="AJ215" s="651"/>
    </row>
    <row r="216" spans="2:36" ht="12" customHeight="1" x14ac:dyDescent="0.2">
      <c r="B216" s="651"/>
      <c r="C216" s="651"/>
      <c r="D216" s="651"/>
      <c r="F216" s="651"/>
      <c r="G216" s="651"/>
      <c r="H216" s="651"/>
      <c r="I216" s="651"/>
      <c r="J216" s="651"/>
      <c r="K216" s="651"/>
      <c r="L216" s="651"/>
      <c r="M216" s="651"/>
      <c r="N216" s="651"/>
      <c r="O216" s="651"/>
      <c r="P216" s="651"/>
      <c r="Q216" s="651"/>
      <c r="R216" s="651"/>
      <c r="S216" s="651"/>
      <c r="T216" s="651"/>
      <c r="U216" s="651"/>
      <c r="V216" s="651"/>
      <c r="W216" s="651"/>
      <c r="X216" s="651"/>
      <c r="Y216" s="651"/>
      <c r="Z216" s="651"/>
      <c r="AA216" s="651"/>
      <c r="AB216" s="651"/>
      <c r="AC216" s="651"/>
      <c r="AD216" s="651"/>
      <c r="AE216" s="651"/>
      <c r="AF216" s="651"/>
      <c r="AG216" s="651"/>
      <c r="AH216" s="651"/>
      <c r="AI216" s="651"/>
      <c r="AJ216" s="651"/>
    </row>
    <row r="217" spans="2:36" ht="12" customHeight="1" x14ac:dyDescent="0.2">
      <c r="B217" s="651"/>
      <c r="C217" s="651"/>
      <c r="D217" s="651"/>
      <c r="F217" s="651"/>
      <c r="G217" s="651"/>
      <c r="H217" s="651"/>
      <c r="I217" s="651"/>
      <c r="J217" s="651"/>
      <c r="K217" s="651"/>
      <c r="L217" s="651"/>
      <c r="M217" s="651"/>
      <c r="N217" s="651"/>
      <c r="O217" s="651"/>
      <c r="P217" s="651"/>
      <c r="Q217" s="651"/>
      <c r="R217" s="651"/>
      <c r="S217" s="651"/>
      <c r="T217" s="651"/>
      <c r="U217" s="651"/>
      <c r="V217" s="651"/>
      <c r="W217" s="651"/>
      <c r="X217" s="651"/>
      <c r="Y217" s="651"/>
      <c r="Z217" s="651"/>
      <c r="AA217" s="651"/>
      <c r="AB217" s="651"/>
      <c r="AC217" s="651"/>
      <c r="AD217" s="651"/>
      <c r="AE217" s="651"/>
      <c r="AF217" s="651"/>
      <c r="AG217" s="651"/>
      <c r="AH217" s="651"/>
      <c r="AI217" s="651"/>
      <c r="AJ217" s="651"/>
    </row>
    <row r="218" spans="2:36" ht="12" customHeight="1" x14ac:dyDescent="0.2">
      <c r="B218" s="651"/>
      <c r="C218" s="651"/>
      <c r="D218" s="651"/>
      <c r="F218" s="651"/>
      <c r="G218" s="651"/>
      <c r="H218" s="651"/>
      <c r="I218" s="651"/>
      <c r="J218" s="651"/>
      <c r="K218" s="651"/>
      <c r="L218" s="651"/>
      <c r="M218" s="651"/>
      <c r="N218" s="651"/>
      <c r="O218" s="651"/>
      <c r="P218" s="651"/>
      <c r="Q218" s="651"/>
      <c r="R218" s="651"/>
      <c r="S218" s="651"/>
      <c r="T218" s="651"/>
      <c r="U218" s="651"/>
      <c r="V218" s="651"/>
      <c r="W218" s="651"/>
      <c r="X218" s="651"/>
      <c r="Y218" s="651"/>
      <c r="Z218" s="651"/>
      <c r="AA218" s="651"/>
      <c r="AB218" s="651"/>
      <c r="AC218" s="651"/>
      <c r="AD218" s="651"/>
      <c r="AE218" s="651"/>
      <c r="AF218" s="651"/>
      <c r="AG218" s="651"/>
      <c r="AH218" s="651"/>
      <c r="AI218" s="651"/>
      <c r="AJ218" s="651"/>
    </row>
    <row r="219" spans="2:36" ht="12" customHeight="1" x14ac:dyDescent="0.2">
      <c r="B219" s="651"/>
      <c r="C219" s="651"/>
      <c r="D219" s="651"/>
      <c r="F219" s="651"/>
      <c r="G219" s="651"/>
      <c r="H219" s="651"/>
      <c r="I219" s="651"/>
      <c r="J219" s="651"/>
      <c r="K219" s="651"/>
      <c r="L219" s="651"/>
      <c r="M219" s="651"/>
      <c r="N219" s="651"/>
      <c r="O219" s="651"/>
      <c r="P219" s="651"/>
      <c r="Q219" s="651"/>
      <c r="R219" s="651"/>
      <c r="S219" s="651"/>
      <c r="T219" s="651"/>
      <c r="U219" s="651"/>
      <c r="V219" s="651"/>
      <c r="W219" s="651"/>
      <c r="X219" s="651"/>
      <c r="Y219" s="651"/>
      <c r="Z219" s="651"/>
      <c r="AA219" s="651"/>
      <c r="AB219" s="651"/>
      <c r="AC219" s="651"/>
      <c r="AD219" s="651"/>
      <c r="AE219" s="651"/>
      <c r="AF219" s="651"/>
      <c r="AG219" s="651"/>
      <c r="AH219" s="651"/>
      <c r="AI219" s="651"/>
      <c r="AJ219" s="651"/>
    </row>
    <row r="220" spans="2:36" ht="12" customHeight="1" x14ac:dyDescent="0.2">
      <c r="B220" s="651"/>
      <c r="C220" s="651"/>
      <c r="D220" s="651"/>
      <c r="F220" s="651"/>
      <c r="G220" s="651"/>
      <c r="H220" s="651"/>
      <c r="I220" s="651"/>
      <c r="J220" s="651"/>
      <c r="K220" s="651"/>
      <c r="L220" s="651"/>
      <c r="M220" s="651"/>
      <c r="N220" s="651"/>
      <c r="O220" s="651"/>
      <c r="P220" s="651"/>
      <c r="Q220" s="651"/>
      <c r="R220" s="651"/>
      <c r="S220" s="651"/>
      <c r="T220" s="651"/>
      <c r="U220" s="651"/>
      <c r="V220" s="651"/>
      <c r="W220" s="651"/>
      <c r="X220" s="651"/>
      <c r="Y220" s="651"/>
      <c r="Z220" s="651"/>
      <c r="AA220" s="651"/>
      <c r="AB220" s="651"/>
      <c r="AC220" s="651"/>
      <c r="AD220" s="651"/>
      <c r="AE220" s="651"/>
      <c r="AF220" s="651"/>
      <c r="AG220" s="651"/>
      <c r="AH220" s="651"/>
      <c r="AI220" s="651"/>
      <c r="AJ220" s="651"/>
    </row>
    <row r="221" spans="2:36" ht="12" customHeight="1" x14ac:dyDescent="0.2">
      <c r="B221" s="651"/>
      <c r="C221" s="651"/>
      <c r="D221" s="651"/>
      <c r="F221" s="651"/>
      <c r="G221" s="651"/>
      <c r="H221" s="651"/>
      <c r="I221" s="651"/>
      <c r="J221" s="651"/>
      <c r="K221" s="651"/>
      <c r="L221" s="651"/>
      <c r="M221" s="651"/>
      <c r="N221" s="651"/>
      <c r="O221" s="651"/>
      <c r="P221" s="651"/>
      <c r="Q221" s="651"/>
      <c r="R221" s="651"/>
      <c r="S221" s="651"/>
      <c r="T221" s="651"/>
      <c r="U221" s="651"/>
      <c r="V221" s="651"/>
      <c r="W221" s="651"/>
      <c r="X221" s="651"/>
      <c r="Y221" s="651"/>
      <c r="Z221" s="651"/>
      <c r="AA221" s="651"/>
      <c r="AB221" s="651"/>
      <c r="AC221" s="651"/>
      <c r="AD221" s="651"/>
      <c r="AE221" s="651"/>
      <c r="AF221" s="651"/>
      <c r="AG221" s="651"/>
      <c r="AH221" s="651"/>
      <c r="AI221" s="651"/>
      <c r="AJ221" s="651"/>
    </row>
    <row r="222" spans="2:36" ht="12" customHeight="1" x14ac:dyDescent="0.2">
      <c r="B222" s="651"/>
      <c r="C222" s="651"/>
      <c r="D222" s="651"/>
      <c r="F222" s="651"/>
      <c r="G222" s="651"/>
      <c r="H222" s="651"/>
      <c r="I222" s="651"/>
      <c r="J222" s="651"/>
      <c r="K222" s="651"/>
      <c r="L222" s="651"/>
      <c r="M222" s="651"/>
      <c r="N222" s="651"/>
      <c r="O222" s="651"/>
      <c r="P222" s="651"/>
      <c r="Q222" s="651"/>
      <c r="R222" s="651"/>
      <c r="S222" s="651"/>
      <c r="T222" s="651"/>
      <c r="U222" s="651"/>
      <c r="V222" s="651"/>
      <c r="W222" s="651"/>
      <c r="X222" s="651"/>
      <c r="Y222" s="651"/>
      <c r="Z222" s="651"/>
      <c r="AA222" s="651"/>
      <c r="AB222" s="651"/>
      <c r="AC222" s="651"/>
      <c r="AD222" s="651"/>
      <c r="AE222" s="651"/>
      <c r="AF222" s="651"/>
      <c r="AG222" s="651"/>
      <c r="AH222" s="651"/>
      <c r="AI222" s="651"/>
      <c r="AJ222" s="651"/>
    </row>
    <row r="223" spans="2:36" ht="12" customHeight="1" x14ac:dyDescent="0.2">
      <c r="B223" s="651"/>
      <c r="C223" s="651"/>
      <c r="D223" s="651"/>
      <c r="F223" s="651"/>
      <c r="G223" s="651"/>
      <c r="H223" s="651"/>
      <c r="I223" s="651"/>
      <c r="J223" s="651"/>
      <c r="K223" s="651"/>
      <c r="L223" s="651"/>
      <c r="M223" s="651"/>
      <c r="N223" s="651"/>
      <c r="O223" s="651"/>
      <c r="P223" s="651"/>
      <c r="Q223" s="651"/>
      <c r="R223" s="651"/>
      <c r="S223" s="651"/>
      <c r="T223" s="651"/>
      <c r="U223" s="651"/>
      <c r="V223" s="651"/>
      <c r="W223" s="651"/>
      <c r="X223" s="651"/>
      <c r="Y223" s="651"/>
      <c r="Z223" s="651"/>
      <c r="AA223" s="651"/>
      <c r="AB223" s="651"/>
      <c r="AC223" s="651"/>
      <c r="AD223" s="651"/>
      <c r="AE223" s="651"/>
      <c r="AF223" s="651"/>
      <c r="AG223" s="651"/>
      <c r="AH223" s="651"/>
      <c r="AI223" s="651"/>
      <c r="AJ223" s="651"/>
    </row>
    <row r="224" spans="2:36" ht="12" customHeight="1" x14ac:dyDescent="0.2">
      <c r="B224" s="651"/>
      <c r="C224" s="651"/>
      <c r="D224" s="651"/>
      <c r="F224" s="651"/>
      <c r="G224" s="651"/>
      <c r="H224" s="651"/>
      <c r="I224" s="651"/>
      <c r="J224" s="651"/>
      <c r="K224" s="651"/>
      <c r="L224" s="651"/>
      <c r="M224" s="651"/>
      <c r="N224" s="651"/>
      <c r="O224" s="651"/>
      <c r="P224" s="651"/>
      <c r="Q224" s="651"/>
      <c r="R224" s="651"/>
      <c r="S224" s="651"/>
      <c r="T224" s="651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51"/>
      <c r="AI224" s="651"/>
      <c r="AJ224" s="651"/>
    </row>
    <row r="225" spans="2:36" ht="12" customHeight="1" x14ac:dyDescent="0.2">
      <c r="B225" s="651"/>
      <c r="C225" s="651"/>
      <c r="D225" s="651"/>
      <c r="F225" s="651"/>
      <c r="G225" s="651"/>
      <c r="H225" s="651"/>
      <c r="I225" s="651"/>
      <c r="J225" s="651"/>
      <c r="K225" s="651"/>
      <c r="L225" s="651"/>
      <c r="M225" s="651"/>
      <c r="N225" s="651"/>
      <c r="O225" s="651"/>
      <c r="P225" s="651"/>
      <c r="Q225" s="651"/>
      <c r="R225" s="651"/>
      <c r="S225" s="651"/>
      <c r="T225" s="651"/>
      <c r="U225" s="651"/>
      <c r="V225" s="651"/>
      <c r="W225" s="651"/>
      <c r="X225" s="651"/>
      <c r="Y225" s="651"/>
      <c r="Z225" s="651"/>
      <c r="AA225" s="651"/>
      <c r="AB225" s="651"/>
      <c r="AC225" s="651"/>
      <c r="AD225" s="651"/>
      <c r="AE225" s="651"/>
      <c r="AF225" s="651"/>
      <c r="AG225" s="651"/>
      <c r="AH225" s="651"/>
      <c r="AI225" s="651"/>
      <c r="AJ225" s="651"/>
    </row>
    <row r="226" spans="2:36" ht="12" customHeight="1" x14ac:dyDescent="0.2">
      <c r="B226" s="651"/>
      <c r="C226" s="651"/>
      <c r="D226" s="651"/>
      <c r="F226" s="651"/>
      <c r="G226" s="651"/>
      <c r="H226" s="651"/>
      <c r="I226" s="651"/>
      <c r="J226" s="651"/>
      <c r="K226" s="651"/>
      <c r="L226" s="651"/>
      <c r="M226" s="651"/>
      <c r="N226" s="651"/>
      <c r="O226" s="651"/>
      <c r="P226" s="651"/>
      <c r="Q226" s="651"/>
      <c r="R226" s="651"/>
      <c r="S226" s="651"/>
      <c r="T226" s="651"/>
      <c r="U226" s="651"/>
      <c r="V226" s="651"/>
      <c r="W226" s="651"/>
      <c r="X226" s="651"/>
      <c r="Y226" s="651"/>
      <c r="Z226" s="651"/>
      <c r="AA226" s="651"/>
      <c r="AB226" s="651"/>
      <c r="AC226" s="651"/>
      <c r="AD226" s="651"/>
      <c r="AE226" s="651"/>
      <c r="AF226" s="651"/>
      <c r="AG226" s="651"/>
      <c r="AH226" s="651"/>
      <c r="AI226" s="651"/>
      <c r="AJ226" s="651"/>
    </row>
    <row r="227" spans="2:36" ht="12" customHeight="1" x14ac:dyDescent="0.2">
      <c r="B227" s="651"/>
      <c r="C227" s="651"/>
      <c r="D227" s="651"/>
      <c r="F227" s="651"/>
      <c r="G227" s="651"/>
      <c r="H227" s="651"/>
      <c r="I227" s="651"/>
      <c r="J227" s="651"/>
      <c r="K227" s="651"/>
      <c r="L227" s="651"/>
      <c r="M227" s="651"/>
      <c r="N227" s="651"/>
      <c r="O227" s="651"/>
      <c r="P227" s="651"/>
      <c r="Q227" s="651"/>
      <c r="R227" s="651"/>
      <c r="S227" s="651"/>
      <c r="T227" s="651"/>
      <c r="U227" s="651"/>
      <c r="V227" s="651"/>
      <c r="W227" s="651"/>
      <c r="X227" s="651"/>
      <c r="Y227" s="651"/>
      <c r="Z227" s="651"/>
      <c r="AA227" s="651"/>
      <c r="AB227" s="651"/>
      <c r="AC227" s="651"/>
      <c r="AD227" s="651"/>
      <c r="AE227" s="651"/>
      <c r="AF227" s="651"/>
      <c r="AG227" s="651"/>
      <c r="AH227" s="651"/>
      <c r="AI227" s="651"/>
      <c r="AJ227" s="651"/>
    </row>
    <row r="228" spans="2:36" ht="12" customHeight="1" x14ac:dyDescent="0.2">
      <c r="B228" s="651"/>
      <c r="C228" s="651"/>
      <c r="D228" s="651"/>
      <c r="F228" s="651"/>
      <c r="G228" s="651"/>
      <c r="H228" s="651"/>
      <c r="I228" s="651"/>
      <c r="J228" s="651"/>
      <c r="K228" s="651"/>
      <c r="L228" s="651"/>
      <c r="M228" s="651"/>
      <c r="N228" s="651"/>
      <c r="O228" s="651"/>
      <c r="P228" s="651"/>
      <c r="Q228" s="651"/>
      <c r="R228" s="651"/>
      <c r="S228" s="651"/>
      <c r="T228" s="651"/>
      <c r="U228" s="651"/>
      <c r="V228" s="651"/>
      <c r="W228" s="651"/>
      <c r="X228" s="651"/>
      <c r="Y228" s="651"/>
      <c r="Z228" s="651"/>
      <c r="AA228" s="651"/>
      <c r="AB228" s="651"/>
      <c r="AC228" s="651"/>
      <c r="AD228" s="651"/>
      <c r="AE228" s="651"/>
      <c r="AF228" s="651"/>
      <c r="AG228" s="651"/>
      <c r="AH228" s="651"/>
      <c r="AI228" s="651"/>
      <c r="AJ228" s="651"/>
    </row>
    <row r="229" spans="2:36" ht="12" customHeight="1" x14ac:dyDescent="0.2">
      <c r="B229" s="651"/>
      <c r="C229" s="651"/>
      <c r="D229" s="651"/>
      <c r="F229" s="651"/>
      <c r="G229" s="651"/>
      <c r="H229" s="651"/>
      <c r="I229" s="651"/>
      <c r="J229" s="651"/>
      <c r="K229" s="651"/>
      <c r="L229" s="651"/>
      <c r="M229" s="651"/>
      <c r="N229" s="651"/>
      <c r="O229" s="651"/>
      <c r="P229" s="651"/>
      <c r="Q229" s="651"/>
      <c r="R229" s="651"/>
      <c r="S229" s="651"/>
      <c r="T229" s="651"/>
      <c r="U229" s="651"/>
      <c r="V229" s="651"/>
      <c r="W229" s="651"/>
      <c r="X229" s="651"/>
      <c r="Y229" s="651"/>
      <c r="Z229" s="651"/>
      <c r="AA229" s="651"/>
      <c r="AB229" s="651"/>
      <c r="AC229" s="651"/>
      <c r="AD229" s="651"/>
      <c r="AE229" s="651"/>
      <c r="AF229" s="651"/>
      <c r="AG229" s="651"/>
      <c r="AH229" s="651"/>
      <c r="AI229" s="651"/>
      <c r="AJ229" s="651"/>
    </row>
    <row r="230" spans="2:36" ht="12" customHeight="1" x14ac:dyDescent="0.2">
      <c r="B230" s="651"/>
      <c r="C230" s="651"/>
      <c r="D230" s="651"/>
      <c r="F230" s="651"/>
      <c r="G230" s="651"/>
      <c r="H230" s="651"/>
      <c r="I230" s="651"/>
      <c r="J230" s="651"/>
      <c r="K230" s="651"/>
      <c r="L230" s="651"/>
      <c r="M230" s="651"/>
      <c r="N230" s="651"/>
      <c r="O230" s="651"/>
      <c r="P230" s="651"/>
      <c r="Q230" s="651"/>
      <c r="R230" s="651"/>
      <c r="S230" s="651"/>
      <c r="T230" s="651"/>
      <c r="U230" s="651"/>
      <c r="V230" s="651"/>
      <c r="W230" s="651"/>
      <c r="X230" s="651"/>
      <c r="Y230" s="651"/>
      <c r="Z230" s="651"/>
      <c r="AA230" s="651"/>
      <c r="AB230" s="651"/>
      <c r="AC230" s="651"/>
      <c r="AD230" s="651"/>
      <c r="AE230" s="651"/>
      <c r="AF230" s="651"/>
      <c r="AG230" s="651"/>
      <c r="AH230" s="651"/>
      <c r="AI230" s="651"/>
      <c r="AJ230" s="651"/>
    </row>
    <row r="231" spans="2:36" ht="12" customHeight="1" x14ac:dyDescent="0.2">
      <c r="B231" s="651"/>
      <c r="C231" s="651"/>
      <c r="D231" s="651"/>
      <c r="F231" s="651"/>
      <c r="G231" s="651"/>
      <c r="H231" s="651"/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  <c r="AE231" s="651"/>
      <c r="AF231" s="651"/>
      <c r="AG231" s="651"/>
      <c r="AH231" s="651"/>
      <c r="AI231" s="651"/>
      <c r="AJ231" s="651"/>
    </row>
    <row r="232" spans="2:36" ht="12" customHeight="1" x14ac:dyDescent="0.2">
      <c r="B232" s="651"/>
      <c r="C232" s="651"/>
      <c r="D232" s="651"/>
      <c r="F232" s="651"/>
      <c r="G232" s="651"/>
      <c r="H232" s="651"/>
      <c r="I232" s="651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1"/>
      <c r="AI232" s="651"/>
      <c r="AJ232" s="651"/>
    </row>
    <row r="233" spans="2:36" ht="12" customHeight="1" x14ac:dyDescent="0.2">
      <c r="B233" s="651"/>
      <c r="C233" s="651"/>
      <c r="D233" s="651"/>
      <c r="F233" s="651"/>
      <c r="G233" s="651"/>
      <c r="H233" s="651"/>
      <c r="I233" s="651"/>
      <c r="J233" s="651"/>
      <c r="K233" s="651"/>
      <c r="L233" s="651"/>
      <c r="M233" s="651"/>
      <c r="N233" s="651"/>
      <c r="O233" s="651"/>
      <c r="P233" s="651"/>
      <c r="Q233" s="651"/>
      <c r="R233" s="651"/>
      <c r="S233" s="651"/>
      <c r="T233" s="651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  <c r="AE233" s="651"/>
      <c r="AF233" s="651"/>
      <c r="AG233" s="651"/>
      <c r="AH233" s="651"/>
      <c r="AI233" s="651"/>
      <c r="AJ233" s="651"/>
    </row>
    <row r="234" spans="2:36" ht="12" customHeight="1" x14ac:dyDescent="0.2">
      <c r="B234" s="651"/>
      <c r="C234" s="651"/>
      <c r="D234" s="651"/>
      <c r="F234" s="651"/>
      <c r="G234" s="651"/>
      <c r="H234" s="651"/>
      <c r="I234" s="651"/>
      <c r="J234" s="651"/>
      <c r="K234" s="651"/>
      <c r="L234" s="651"/>
      <c r="M234" s="651"/>
      <c r="N234" s="651"/>
      <c r="O234" s="651"/>
      <c r="P234" s="651"/>
      <c r="Q234" s="651"/>
      <c r="R234" s="651"/>
      <c r="S234" s="651"/>
      <c r="T234" s="651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  <c r="AE234" s="651"/>
      <c r="AF234" s="651"/>
      <c r="AG234" s="651"/>
      <c r="AH234" s="651"/>
      <c r="AI234" s="651"/>
      <c r="AJ234" s="651"/>
    </row>
    <row r="235" spans="2:36" ht="12" customHeight="1" x14ac:dyDescent="0.2">
      <c r="B235" s="651"/>
      <c r="C235" s="651"/>
      <c r="D235" s="651"/>
      <c r="F235" s="651"/>
      <c r="G235" s="651"/>
      <c r="H235" s="651"/>
      <c r="I235" s="651"/>
      <c r="J235" s="651"/>
      <c r="K235" s="651"/>
      <c r="L235" s="651"/>
      <c r="M235" s="651"/>
      <c r="N235" s="651"/>
      <c r="O235" s="651"/>
      <c r="P235" s="651"/>
      <c r="Q235" s="651"/>
      <c r="R235" s="651"/>
      <c r="S235" s="651"/>
      <c r="T235" s="651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  <c r="AE235" s="651"/>
      <c r="AF235" s="651"/>
      <c r="AG235" s="651"/>
      <c r="AH235" s="651"/>
      <c r="AI235" s="651"/>
      <c r="AJ235" s="651"/>
    </row>
    <row r="236" spans="2:36" ht="12" customHeight="1" x14ac:dyDescent="0.2">
      <c r="B236" s="651"/>
      <c r="C236" s="651"/>
      <c r="D236" s="651"/>
      <c r="F236" s="651"/>
      <c r="G236" s="651"/>
      <c r="H236" s="651"/>
      <c r="I236" s="651"/>
      <c r="J236" s="651"/>
      <c r="K236" s="651"/>
      <c r="L236" s="651"/>
      <c r="M236" s="651"/>
      <c r="N236" s="651"/>
      <c r="O236" s="651"/>
      <c r="P236" s="651"/>
      <c r="Q236" s="651"/>
      <c r="R236" s="651"/>
      <c r="S236" s="651"/>
      <c r="T236" s="651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  <c r="AE236" s="651"/>
      <c r="AF236" s="651"/>
      <c r="AG236" s="651"/>
      <c r="AH236" s="651"/>
      <c r="AI236" s="651"/>
      <c r="AJ236" s="651"/>
    </row>
    <row r="237" spans="2:36" ht="12" customHeight="1" x14ac:dyDescent="0.2">
      <c r="B237" s="651"/>
      <c r="C237" s="651"/>
      <c r="D237" s="651"/>
      <c r="F237" s="651"/>
      <c r="G237" s="651"/>
      <c r="H237" s="651"/>
      <c r="I237" s="651"/>
      <c r="J237" s="651"/>
      <c r="K237" s="651"/>
      <c r="L237" s="651"/>
      <c r="M237" s="651"/>
      <c r="N237" s="651"/>
      <c r="O237" s="651"/>
      <c r="P237" s="651"/>
      <c r="Q237" s="651"/>
      <c r="R237" s="651"/>
      <c r="S237" s="651"/>
      <c r="T237" s="651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</row>
    <row r="238" spans="2:36" ht="12" customHeight="1" x14ac:dyDescent="0.2">
      <c r="B238" s="651"/>
      <c r="C238" s="651"/>
      <c r="D238" s="651"/>
      <c r="F238" s="651"/>
      <c r="G238" s="651"/>
      <c r="H238" s="651"/>
      <c r="I238" s="651"/>
      <c r="J238" s="651"/>
      <c r="K238" s="651"/>
      <c r="L238" s="651"/>
      <c r="M238" s="651"/>
      <c r="N238" s="651"/>
      <c r="O238" s="651"/>
      <c r="P238" s="651"/>
      <c r="Q238" s="651"/>
      <c r="R238" s="651"/>
      <c r="S238" s="651"/>
      <c r="T238" s="651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</row>
    <row r="239" spans="2:36" ht="12" customHeight="1" x14ac:dyDescent="0.2">
      <c r="B239" s="651"/>
      <c r="C239" s="651"/>
      <c r="D239" s="651"/>
      <c r="F239" s="651"/>
      <c r="G239" s="651"/>
      <c r="H239" s="651"/>
      <c r="I239" s="651"/>
      <c r="J239" s="651"/>
      <c r="K239" s="651"/>
      <c r="L239" s="651"/>
      <c r="M239" s="651"/>
      <c r="N239" s="651"/>
      <c r="O239" s="651"/>
      <c r="P239" s="651"/>
      <c r="Q239" s="651"/>
      <c r="R239" s="651"/>
      <c r="S239" s="651"/>
      <c r="T239" s="651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2:36" ht="12" customHeight="1" x14ac:dyDescent="0.2">
      <c r="B240" s="651"/>
      <c r="C240" s="651"/>
      <c r="D240" s="651"/>
      <c r="F240" s="651"/>
      <c r="G240" s="651"/>
      <c r="H240" s="651"/>
      <c r="I240" s="651"/>
      <c r="J240" s="651"/>
      <c r="K240" s="651"/>
      <c r="L240" s="651"/>
      <c r="M240" s="651"/>
      <c r="N240" s="651"/>
      <c r="O240" s="651"/>
      <c r="P240" s="651"/>
      <c r="Q240" s="651"/>
      <c r="R240" s="651"/>
      <c r="S240" s="651"/>
      <c r="T240" s="651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2:36" ht="12" customHeight="1" x14ac:dyDescent="0.2">
      <c r="B241" s="651"/>
      <c r="C241" s="651"/>
      <c r="D241" s="651"/>
      <c r="F241" s="651"/>
      <c r="G241" s="651"/>
      <c r="H241" s="651"/>
      <c r="I241" s="651"/>
      <c r="J241" s="651"/>
      <c r="K241" s="651"/>
      <c r="L241" s="651"/>
      <c r="M241" s="651"/>
      <c r="N241" s="651"/>
      <c r="O241" s="651"/>
      <c r="P241" s="651"/>
      <c r="Q241" s="651"/>
      <c r="R241" s="651"/>
      <c r="S241" s="651"/>
      <c r="T241" s="651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2:36" ht="12" customHeight="1" x14ac:dyDescent="0.2">
      <c r="B242" s="651"/>
      <c r="C242" s="651"/>
      <c r="D242" s="651"/>
      <c r="F242" s="651"/>
      <c r="G242" s="651"/>
      <c r="H242" s="651"/>
      <c r="I242" s="651"/>
      <c r="J242" s="651"/>
      <c r="K242" s="651"/>
      <c r="L242" s="651"/>
      <c r="M242" s="651"/>
      <c r="N242" s="651"/>
      <c r="O242" s="651"/>
      <c r="P242" s="651"/>
      <c r="Q242" s="651"/>
      <c r="R242" s="651"/>
      <c r="S242" s="651"/>
      <c r="T242" s="651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2:36" ht="12" customHeight="1" x14ac:dyDescent="0.2">
      <c r="B243" s="651"/>
      <c r="C243" s="651"/>
      <c r="D243" s="651"/>
      <c r="F243" s="651"/>
      <c r="G243" s="651"/>
      <c r="H243" s="651"/>
      <c r="I243" s="651"/>
      <c r="J243" s="651"/>
      <c r="K243" s="651"/>
      <c r="L243" s="651"/>
      <c r="M243" s="651"/>
      <c r="N243" s="651"/>
      <c r="O243" s="651"/>
      <c r="P243" s="651"/>
      <c r="Q243" s="651"/>
      <c r="R243" s="651"/>
      <c r="S243" s="651"/>
      <c r="T243" s="651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2:36" ht="12" customHeight="1" x14ac:dyDescent="0.2">
      <c r="B244" s="651"/>
      <c r="C244" s="651"/>
      <c r="D244" s="651"/>
      <c r="F244" s="651"/>
      <c r="G244" s="651"/>
      <c r="H244" s="651"/>
      <c r="I244" s="651"/>
      <c r="J244" s="651"/>
      <c r="K244" s="651"/>
      <c r="L244" s="651"/>
      <c r="M244" s="651"/>
      <c r="N244" s="651"/>
      <c r="O244" s="651"/>
      <c r="P244" s="651"/>
      <c r="Q244" s="651"/>
      <c r="R244" s="651"/>
      <c r="S244" s="651"/>
      <c r="T244" s="651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2:36" ht="12" customHeight="1" x14ac:dyDescent="0.2">
      <c r="B245" s="651"/>
      <c r="C245" s="651"/>
      <c r="D245" s="651"/>
      <c r="F245" s="651"/>
      <c r="G245" s="651"/>
      <c r="H245" s="651"/>
      <c r="I245" s="651"/>
      <c r="J245" s="651"/>
      <c r="K245" s="651"/>
      <c r="L245" s="651"/>
      <c r="M245" s="651"/>
      <c r="N245" s="651"/>
      <c r="O245" s="651"/>
      <c r="P245" s="651"/>
      <c r="Q245" s="651"/>
      <c r="R245" s="651"/>
      <c r="S245" s="651"/>
      <c r="T245" s="651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2:36" ht="12" customHeight="1" x14ac:dyDescent="0.2">
      <c r="B246" s="651"/>
      <c r="C246" s="651"/>
      <c r="D246" s="651"/>
      <c r="F246" s="651"/>
      <c r="G246" s="651"/>
      <c r="H246" s="651"/>
      <c r="I246" s="651"/>
      <c r="J246" s="651"/>
      <c r="K246" s="651"/>
      <c r="L246" s="651"/>
      <c r="M246" s="651"/>
      <c r="N246" s="651"/>
      <c r="O246" s="651"/>
      <c r="P246" s="651"/>
      <c r="Q246" s="651"/>
      <c r="R246" s="651"/>
      <c r="S246" s="651"/>
      <c r="T246" s="651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2:36" ht="12" customHeight="1" x14ac:dyDescent="0.2">
      <c r="B247" s="651"/>
      <c r="C247" s="651"/>
      <c r="D247" s="651"/>
      <c r="F247" s="651"/>
      <c r="G247" s="651"/>
      <c r="H247" s="651"/>
      <c r="I247" s="651"/>
      <c r="J247" s="651"/>
      <c r="K247" s="651"/>
      <c r="L247" s="651"/>
      <c r="M247" s="651"/>
      <c r="N247" s="651"/>
      <c r="O247" s="651"/>
      <c r="P247" s="651"/>
      <c r="Q247" s="651"/>
      <c r="R247" s="651"/>
      <c r="S247" s="651"/>
      <c r="T247" s="651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2:36" ht="12" customHeight="1" x14ac:dyDescent="0.2">
      <c r="B248" s="651"/>
      <c r="C248" s="651"/>
      <c r="D248" s="651"/>
      <c r="F248" s="651"/>
      <c r="G248" s="651"/>
      <c r="H248" s="651"/>
      <c r="I248" s="651"/>
      <c r="J248" s="651"/>
      <c r="K248" s="651"/>
      <c r="L248" s="651"/>
      <c r="M248" s="651"/>
      <c r="N248" s="651"/>
      <c r="O248" s="651"/>
      <c r="P248" s="651"/>
      <c r="Q248" s="651"/>
      <c r="R248" s="651"/>
      <c r="S248" s="651"/>
      <c r="T248" s="651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2:36" ht="12" customHeight="1" x14ac:dyDescent="0.2">
      <c r="B249" s="651"/>
      <c r="C249" s="651"/>
      <c r="D249" s="651"/>
      <c r="F249" s="651"/>
      <c r="G249" s="651"/>
      <c r="H249" s="651"/>
      <c r="I249" s="651"/>
      <c r="J249" s="651"/>
      <c r="K249" s="651"/>
      <c r="L249" s="651"/>
      <c r="M249" s="651"/>
      <c r="N249" s="651"/>
      <c r="O249" s="651"/>
      <c r="P249" s="651"/>
      <c r="Q249" s="651"/>
      <c r="R249" s="651"/>
      <c r="S249" s="651"/>
      <c r="T249" s="651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2:36" ht="12" customHeight="1" x14ac:dyDescent="0.2">
      <c r="B250" s="651"/>
      <c r="C250" s="651"/>
      <c r="D250" s="651"/>
      <c r="F250" s="651"/>
      <c r="G250" s="651"/>
      <c r="H250" s="651"/>
      <c r="I250" s="651"/>
      <c r="J250" s="651"/>
      <c r="K250" s="651"/>
      <c r="L250" s="651"/>
      <c r="M250" s="651"/>
      <c r="N250" s="651"/>
      <c r="O250" s="651"/>
      <c r="P250" s="651"/>
      <c r="Q250" s="651"/>
      <c r="R250" s="651"/>
      <c r="S250" s="651"/>
      <c r="T250" s="651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2:36" ht="12" customHeight="1" x14ac:dyDescent="0.2">
      <c r="B251" s="651"/>
      <c r="C251" s="651"/>
      <c r="D251" s="651"/>
      <c r="F251" s="651"/>
      <c r="G251" s="651"/>
      <c r="H251" s="651"/>
      <c r="I251" s="651"/>
      <c r="J251" s="651"/>
      <c r="K251" s="651"/>
      <c r="L251" s="651"/>
      <c r="M251" s="651"/>
      <c r="N251" s="651"/>
      <c r="O251" s="651"/>
      <c r="P251" s="651"/>
      <c r="Q251" s="651"/>
      <c r="R251" s="651"/>
      <c r="S251" s="651"/>
      <c r="T251" s="651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2:36" ht="12" customHeight="1" x14ac:dyDescent="0.2">
      <c r="B252" s="651"/>
      <c r="C252" s="651"/>
      <c r="D252" s="651"/>
      <c r="F252" s="651"/>
      <c r="G252" s="651"/>
      <c r="H252" s="651"/>
      <c r="I252" s="651"/>
      <c r="J252" s="651"/>
      <c r="K252" s="651"/>
      <c r="L252" s="651"/>
      <c r="M252" s="651"/>
      <c r="N252" s="651"/>
      <c r="O252" s="651"/>
      <c r="P252" s="651"/>
      <c r="Q252" s="651"/>
      <c r="R252" s="651"/>
      <c r="S252" s="651"/>
      <c r="T252" s="651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2:36" ht="12" customHeight="1" x14ac:dyDescent="0.2">
      <c r="B253" s="651"/>
      <c r="C253" s="651"/>
      <c r="D253" s="651"/>
      <c r="F253" s="651"/>
      <c r="G253" s="651"/>
      <c r="H253" s="651"/>
      <c r="I253" s="651"/>
      <c r="J253" s="651"/>
      <c r="K253" s="651"/>
      <c r="L253" s="651"/>
      <c r="M253" s="651"/>
      <c r="N253" s="651"/>
      <c r="O253" s="651"/>
      <c r="P253" s="651"/>
      <c r="Q253" s="651"/>
      <c r="R253" s="651"/>
      <c r="S253" s="651"/>
      <c r="T253" s="651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2:36" ht="12" customHeight="1" x14ac:dyDescent="0.2">
      <c r="B254" s="651"/>
      <c r="C254" s="651"/>
      <c r="D254" s="651"/>
      <c r="F254" s="651"/>
      <c r="G254" s="651"/>
      <c r="H254" s="651"/>
      <c r="I254" s="651"/>
      <c r="J254" s="651"/>
      <c r="K254" s="651"/>
      <c r="L254" s="651"/>
      <c r="M254" s="651"/>
      <c r="N254" s="651"/>
      <c r="O254" s="651"/>
      <c r="P254" s="651"/>
      <c r="Q254" s="651"/>
      <c r="R254" s="651"/>
      <c r="S254" s="651"/>
      <c r="T254" s="651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2:36" ht="12" customHeight="1" x14ac:dyDescent="0.2">
      <c r="B255" s="651"/>
      <c r="C255" s="651"/>
      <c r="D255" s="651"/>
      <c r="F255" s="651"/>
      <c r="G255" s="651"/>
      <c r="H255" s="651"/>
      <c r="I255" s="651"/>
      <c r="J255" s="651"/>
      <c r="K255" s="651"/>
      <c r="L255" s="651"/>
      <c r="M255" s="651"/>
      <c r="N255" s="651"/>
      <c r="O255" s="651"/>
      <c r="P255" s="651"/>
      <c r="Q255" s="651"/>
      <c r="R255" s="651"/>
      <c r="S255" s="651"/>
      <c r="T255" s="651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2:36" ht="12" customHeight="1" x14ac:dyDescent="0.2">
      <c r="B256" s="651"/>
      <c r="C256" s="651"/>
      <c r="D256" s="651"/>
      <c r="F256" s="651"/>
      <c r="G256" s="651"/>
      <c r="H256" s="651"/>
      <c r="I256" s="651"/>
      <c r="J256" s="651"/>
      <c r="K256" s="651"/>
      <c r="L256" s="651"/>
      <c r="M256" s="651"/>
      <c r="N256" s="651"/>
      <c r="O256" s="651"/>
      <c r="P256" s="651"/>
      <c r="Q256" s="651"/>
      <c r="R256" s="651"/>
      <c r="S256" s="651"/>
      <c r="T256" s="651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2:36" ht="12" customHeight="1" x14ac:dyDescent="0.2">
      <c r="B257" s="651"/>
      <c r="C257" s="651"/>
      <c r="D257" s="651"/>
      <c r="F257" s="651"/>
      <c r="G257" s="651"/>
      <c r="H257" s="651"/>
      <c r="I257" s="651"/>
      <c r="J257" s="651"/>
      <c r="K257" s="651"/>
      <c r="L257" s="651"/>
      <c r="M257" s="651"/>
      <c r="N257" s="651"/>
      <c r="O257" s="651"/>
      <c r="P257" s="651"/>
      <c r="Q257" s="651"/>
      <c r="R257" s="651"/>
      <c r="S257" s="651"/>
      <c r="T257" s="651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2:36" ht="12" customHeight="1" x14ac:dyDescent="0.2">
      <c r="B258" s="651"/>
      <c r="C258" s="651"/>
      <c r="D258" s="651"/>
      <c r="F258" s="651"/>
      <c r="G258" s="651"/>
      <c r="H258" s="651"/>
      <c r="I258" s="651"/>
      <c r="J258" s="651"/>
      <c r="K258" s="651"/>
      <c r="L258" s="651"/>
      <c r="M258" s="651"/>
      <c r="N258" s="651"/>
      <c r="O258" s="651"/>
      <c r="P258" s="651"/>
      <c r="Q258" s="651"/>
      <c r="R258" s="651"/>
      <c r="S258" s="651"/>
      <c r="T258" s="651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2:36" ht="12" customHeight="1" x14ac:dyDescent="0.2">
      <c r="B259" s="651"/>
      <c r="C259" s="651"/>
      <c r="D259" s="651"/>
      <c r="F259" s="651"/>
      <c r="G259" s="651"/>
      <c r="H259" s="651"/>
      <c r="I259" s="651"/>
      <c r="J259" s="651"/>
      <c r="K259" s="651"/>
      <c r="L259" s="651"/>
      <c r="M259" s="651"/>
      <c r="N259" s="651"/>
      <c r="O259" s="651"/>
      <c r="P259" s="651"/>
      <c r="Q259" s="651"/>
      <c r="R259" s="651"/>
      <c r="S259" s="651"/>
      <c r="T259" s="651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2:36" ht="12" customHeight="1" x14ac:dyDescent="0.2">
      <c r="B260" s="651"/>
      <c r="C260" s="651"/>
      <c r="D260" s="651"/>
      <c r="F260" s="651"/>
      <c r="G260" s="651"/>
      <c r="H260" s="651"/>
      <c r="I260" s="651"/>
      <c r="J260" s="651"/>
      <c r="K260" s="651"/>
      <c r="L260" s="651"/>
      <c r="M260" s="651"/>
      <c r="N260" s="651"/>
      <c r="O260" s="651"/>
      <c r="P260" s="651"/>
      <c r="Q260" s="651"/>
      <c r="R260" s="651"/>
      <c r="S260" s="651"/>
      <c r="T260" s="651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2:36" ht="12" customHeight="1" x14ac:dyDescent="0.2">
      <c r="B261" s="651"/>
      <c r="C261" s="651"/>
      <c r="D261" s="651"/>
      <c r="F261" s="651"/>
      <c r="G261" s="651"/>
      <c r="H261" s="651"/>
      <c r="I261" s="651"/>
      <c r="J261" s="651"/>
      <c r="K261" s="651"/>
      <c r="L261" s="651"/>
      <c r="M261" s="651"/>
      <c r="N261" s="651"/>
      <c r="O261" s="651"/>
      <c r="P261" s="651"/>
      <c r="Q261" s="651"/>
      <c r="R261" s="651"/>
      <c r="S261" s="651"/>
      <c r="T261" s="651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2:36" ht="12" customHeight="1" x14ac:dyDescent="0.2">
      <c r="B262" s="651"/>
      <c r="C262" s="651"/>
      <c r="D262" s="651"/>
      <c r="F262" s="651"/>
      <c r="G262" s="651"/>
      <c r="H262" s="651"/>
      <c r="I262" s="651"/>
      <c r="J262" s="651"/>
      <c r="K262" s="651"/>
      <c r="L262" s="651"/>
      <c r="M262" s="651"/>
      <c r="N262" s="651"/>
      <c r="O262" s="651"/>
      <c r="P262" s="651"/>
      <c r="Q262" s="651"/>
      <c r="R262" s="651"/>
      <c r="S262" s="651"/>
      <c r="T262" s="651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2:36" ht="12" customHeight="1" x14ac:dyDescent="0.2">
      <c r="B263" s="651"/>
      <c r="C263" s="651"/>
      <c r="D263" s="651"/>
      <c r="F263" s="651"/>
      <c r="G263" s="651"/>
      <c r="H263" s="651"/>
      <c r="I263" s="651"/>
      <c r="J263" s="651"/>
      <c r="K263" s="651"/>
      <c r="L263" s="651"/>
      <c r="M263" s="651"/>
      <c r="N263" s="651"/>
      <c r="O263" s="651"/>
      <c r="P263" s="651"/>
      <c r="Q263" s="651"/>
      <c r="R263" s="651"/>
      <c r="S263" s="651"/>
      <c r="T263" s="651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2:36" ht="12" customHeight="1" x14ac:dyDescent="0.2">
      <c r="B264" s="651"/>
      <c r="C264" s="651"/>
      <c r="D264" s="651"/>
      <c r="F264" s="651"/>
      <c r="G264" s="651"/>
      <c r="H264" s="651"/>
      <c r="I264" s="651"/>
      <c r="J264" s="651"/>
      <c r="K264" s="651"/>
      <c r="L264" s="651"/>
      <c r="M264" s="651"/>
      <c r="N264" s="651"/>
      <c r="O264" s="651"/>
      <c r="P264" s="651"/>
      <c r="Q264" s="651"/>
      <c r="R264" s="651"/>
      <c r="S264" s="651"/>
      <c r="T264" s="651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2:36" ht="12" customHeight="1" x14ac:dyDescent="0.2">
      <c r="B265" s="651"/>
      <c r="C265" s="651"/>
      <c r="D265" s="651"/>
      <c r="F265" s="651"/>
      <c r="G265" s="651"/>
      <c r="H265" s="651"/>
      <c r="I265" s="651"/>
      <c r="J265" s="651"/>
      <c r="K265" s="651"/>
      <c r="L265" s="651"/>
      <c r="M265" s="651"/>
      <c r="N265" s="651"/>
      <c r="O265" s="651"/>
      <c r="P265" s="651"/>
      <c r="Q265" s="651"/>
      <c r="R265" s="651"/>
      <c r="S265" s="651"/>
      <c r="T265" s="651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2:36" ht="12" customHeight="1" x14ac:dyDescent="0.2">
      <c r="B266" s="651"/>
      <c r="C266" s="651"/>
      <c r="D266" s="651"/>
      <c r="F266" s="651"/>
      <c r="G266" s="651"/>
      <c r="H266" s="651"/>
      <c r="I266" s="651"/>
      <c r="J266" s="651"/>
      <c r="K266" s="651"/>
      <c r="L266" s="651"/>
      <c r="M266" s="651"/>
      <c r="N266" s="651"/>
      <c r="O266" s="651"/>
      <c r="P266" s="651"/>
      <c r="Q266" s="651"/>
      <c r="R266" s="651"/>
      <c r="S266" s="651"/>
      <c r="T266" s="651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2:36" ht="12" customHeight="1" x14ac:dyDescent="0.2">
      <c r="B267" s="651"/>
      <c r="C267" s="651"/>
      <c r="D267" s="651"/>
      <c r="F267" s="651"/>
      <c r="G267" s="651"/>
      <c r="H267" s="651"/>
      <c r="I267" s="651"/>
      <c r="J267" s="651"/>
      <c r="K267" s="651"/>
      <c r="L267" s="651"/>
      <c r="M267" s="651"/>
      <c r="N267" s="651"/>
      <c r="O267" s="651"/>
      <c r="P267" s="651"/>
      <c r="Q267" s="651"/>
      <c r="R267" s="651"/>
      <c r="S267" s="651"/>
      <c r="T267" s="651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2:36" ht="12" customHeight="1" x14ac:dyDescent="0.2">
      <c r="B268" s="651"/>
      <c r="C268" s="651"/>
      <c r="D268" s="651"/>
      <c r="F268" s="651"/>
      <c r="G268" s="651"/>
      <c r="H268" s="651"/>
      <c r="I268" s="651"/>
      <c r="J268" s="651"/>
      <c r="K268" s="651"/>
      <c r="L268" s="651"/>
      <c r="M268" s="651"/>
      <c r="N268" s="651"/>
      <c r="O268" s="651"/>
      <c r="P268" s="651"/>
      <c r="Q268" s="651"/>
      <c r="R268" s="651"/>
      <c r="S268" s="651"/>
      <c r="T268" s="651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2:36" ht="12" customHeight="1" x14ac:dyDescent="0.2">
      <c r="B269" s="651"/>
      <c r="C269" s="651"/>
      <c r="D269" s="651"/>
      <c r="F269" s="651"/>
      <c r="G269" s="651"/>
      <c r="H269" s="651"/>
      <c r="I269" s="651"/>
      <c r="J269" s="651"/>
      <c r="K269" s="651"/>
      <c r="L269" s="651"/>
      <c r="M269" s="651"/>
      <c r="N269" s="651"/>
      <c r="O269" s="651"/>
      <c r="P269" s="651"/>
      <c r="Q269" s="651"/>
      <c r="R269" s="651"/>
      <c r="S269" s="651"/>
      <c r="T269" s="651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2:36" ht="12" customHeight="1" x14ac:dyDescent="0.2">
      <c r="B270" s="651"/>
      <c r="C270" s="651"/>
      <c r="D270" s="651"/>
      <c r="F270" s="651"/>
      <c r="G270" s="651"/>
      <c r="H270" s="651"/>
      <c r="I270" s="651"/>
      <c r="J270" s="651"/>
      <c r="K270" s="651"/>
      <c r="L270" s="651"/>
      <c r="M270" s="651"/>
      <c r="N270" s="651"/>
      <c r="O270" s="651"/>
      <c r="P270" s="651"/>
      <c r="Q270" s="651"/>
      <c r="R270" s="651"/>
      <c r="S270" s="651"/>
      <c r="T270" s="651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2:36" ht="12" customHeight="1" x14ac:dyDescent="0.2">
      <c r="B271" s="651"/>
      <c r="C271" s="651"/>
      <c r="D271" s="651"/>
      <c r="F271" s="651"/>
      <c r="G271" s="651"/>
      <c r="H271" s="651"/>
      <c r="I271" s="651"/>
      <c r="J271" s="651"/>
      <c r="K271" s="651"/>
      <c r="L271" s="651"/>
      <c r="M271" s="651"/>
      <c r="N271" s="651"/>
      <c r="O271" s="651"/>
      <c r="P271" s="651"/>
      <c r="Q271" s="651"/>
      <c r="R271" s="651"/>
      <c r="S271" s="651"/>
      <c r="T271" s="651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2:36" ht="12" customHeight="1" x14ac:dyDescent="0.2">
      <c r="B272" s="651"/>
      <c r="C272" s="651"/>
      <c r="D272" s="651"/>
      <c r="F272" s="651"/>
      <c r="G272" s="651"/>
      <c r="H272" s="651"/>
      <c r="I272" s="651"/>
      <c r="J272" s="651"/>
      <c r="K272" s="651"/>
      <c r="L272" s="651"/>
      <c r="M272" s="651"/>
      <c r="N272" s="651"/>
      <c r="O272" s="651"/>
      <c r="P272" s="651"/>
      <c r="Q272" s="651"/>
      <c r="R272" s="651"/>
      <c r="S272" s="651"/>
      <c r="T272" s="651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2:36" ht="12" customHeight="1" x14ac:dyDescent="0.2">
      <c r="B273" s="651"/>
      <c r="C273" s="651"/>
      <c r="D273" s="651"/>
      <c r="F273" s="651"/>
      <c r="G273" s="651"/>
      <c r="H273" s="651"/>
      <c r="I273" s="651"/>
      <c r="J273" s="651"/>
      <c r="K273" s="651"/>
      <c r="L273" s="651"/>
      <c r="M273" s="651"/>
      <c r="N273" s="651"/>
      <c r="O273" s="651"/>
      <c r="P273" s="651"/>
      <c r="Q273" s="651"/>
      <c r="R273" s="651"/>
      <c r="S273" s="651"/>
      <c r="T273" s="651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2:36" ht="12" customHeight="1" x14ac:dyDescent="0.2">
      <c r="B274" s="651"/>
      <c r="C274" s="651"/>
      <c r="D274" s="651"/>
      <c r="F274" s="651"/>
      <c r="G274" s="651"/>
      <c r="H274" s="651"/>
      <c r="I274" s="651"/>
      <c r="J274" s="651"/>
      <c r="K274" s="651"/>
      <c r="L274" s="651"/>
      <c r="M274" s="651"/>
      <c r="N274" s="651"/>
      <c r="O274" s="651"/>
      <c r="P274" s="651"/>
      <c r="Q274" s="651"/>
      <c r="R274" s="651"/>
      <c r="S274" s="651"/>
      <c r="T274" s="651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2:36" ht="12" customHeight="1" x14ac:dyDescent="0.2">
      <c r="B275" s="651"/>
      <c r="C275" s="651"/>
      <c r="D275" s="651"/>
      <c r="F275" s="651"/>
      <c r="G275" s="651"/>
      <c r="H275" s="651"/>
      <c r="I275" s="651"/>
      <c r="J275" s="651"/>
      <c r="K275" s="651"/>
      <c r="L275" s="651"/>
      <c r="M275" s="651"/>
      <c r="N275" s="651"/>
      <c r="O275" s="651"/>
      <c r="P275" s="651"/>
      <c r="Q275" s="651"/>
      <c r="R275" s="651"/>
      <c r="S275" s="651"/>
      <c r="T275" s="651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2:36" ht="12" customHeight="1" x14ac:dyDescent="0.2">
      <c r="B276" s="651"/>
      <c r="C276" s="651"/>
      <c r="D276" s="651"/>
      <c r="F276" s="651"/>
      <c r="G276" s="651"/>
      <c r="H276" s="651"/>
      <c r="I276" s="651"/>
      <c r="J276" s="651"/>
      <c r="K276" s="651"/>
      <c r="L276" s="651"/>
      <c r="M276" s="651"/>
      <c r="N276" s="651"/>
      <c r="O276" s="651"/>
      <c r="P276" s="651"/>
      <c r="Q276" s="651"/>
      <c r="R276" s="651"/>
      <c r="S276" s="651"/>
      <c r="T276" s="651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2:36" ht="12" customHeight="1" x14ac:dyDescent="0.2">
      <c r="B277" s="651"/>
      <c r="C277" s="651"/>
      <c r="D277" s="651"/>
      <c r="F277" s="651"/>
      <c r="G277" s="651"/>
      <c r="H277" s="651"/>
      <c r="I277" s="651"/>
      <c r="J277" s="651"/>
      <c r="K277" s="651"/>
      <c r="L277" s="651"/>
      <c r="M277" s="651"/>
      <c r="N277" s="651"/>
      <c r="O277" s="651"/>
      <c r="P277" s="651"/>
      <c r="Q277" s="651"/>
      <c r="R277" s="651"/>
      <c r="S277" s="651"/>
      <c r="T277" s="651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2:36" ht="12" customHeight="1" x14ac:dyDescent="0.2">
      <c r="B278" s="651"/>
      <c r="C278" s="651"/>
      <c r="D278" s="651"/>
      <c r="F278" s="651"/>
      <c r="G278" s="651"/>
      <c r="H278" s="651"/>
      <c r="I278" s="651"/>
      <c r="J278" s="651"/>
      <c r="K278" s="651"/>
      <c r="L278" s="651"/>
      <c r="M278" s="651"/>
      <c r="N278" s="651"/>
      <c r="O278" s="651"/>
      <c r="P278" s="651"/>
      <c r="Q278" s="651"/>
      <c r="R278" s="651"/>
      <c r="S278" s="651"/>
      <c r="T278" s="651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2:36" ht="12" customHeight="1" x14ac:dyDescent="0.2">
      <c r="B279" s="651"/>
      <c r="C279" s="651"/>
      <c r="D279" s="651"/>
      <c r="F279" s="651"/>
      <c r="G279" s="651"/>
      <c r="H279" s="651"/>
      <c r="I279" s="651"/>
      <c r="J279" s="651"/>
      <c r="K279" s="651"/>
      <c r="L279" s="651"/>
      <c r="M279" s="651"/>
      <c r="N279" s="651"/>
      <c r="O279" s="651"/>
      <c r="P279" s="651"/>
      <c r="Q279" s="651"/>
      <c r="R279" s="651"/>
      <c r="S279" s="651"/>
      <c r="T279" s="651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2:36" ht="12" customHeight="1" x14ac:dyDescent="0.2">
      <c r="B280" s="651"/>
      <c r="C280" s="651"/>
      <c r="D280" s="651"/>
      <c r="F280" s="651"/>
      <c r="G280" s="651"/>
      <c r="H280" s="651"/>
      <c r="I280" s="651"/>
      <c r="J280" s="651"/>
      <c r="K280" s="651"/>
      <c r="L280" s="651"/>
      <c r="M280" s="651"/>
      <c r="N280" s="651"/>
      <c r="O280" s="651"/>
      <c r="P280" s="651"/>
      <c r="Q280" s="651"/>
      <c r="R280" s="651"/>
      <c r="S280" s="651"/>
      <c r="T280" s="651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2:36" ht="12" customHeight="1" x14ac:dyDescent="0.2">
      <c r="B281" s="651"/>
      <c r="C281" s="651"/>
      <c r="D281" s="651"/>
      <c r="F281" s="651"/>
      <c r="G281" s="651"/>
      <c r="H281" s="651"/>
      <c r="I281" s="651"/>
      <c r="J281" s="651"/>
      <c r="K281" s="651"/>
      <c r="L281" s="651"/>
      <c r="M281" s="651"/>
      <c r="N281" s="651"/>
      <c r="O281" s="651"/>
      <c r="P281" s="651"/>
      <c r="Q281" s="651"/>
      <c r="R281" s="651"/>
      <c r="S281" s="651"/>
      <c r="T281" s="651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2:36" ht="12" customHeight="1" x14ac:dyDescent="0.2">
      <c r="B282" s="651"/>
      <c r="C282" s="651"/>
      <c r="D282" s="651"/>
      <c r="F282" s="651"/>
      <c r="G282" s="651"/>
      <c r="H282" s="651"/>
      <c r="I282" s="651"/>
      <c r="J282" s="651"/>
      <c r="K282" s="651"/>
      <c r="L282" s="651"/>
      <c r="M282" s="651"/>
      <c r="N282" s="651"/>
      <c r="O282" s="651"/>
      <c r="P282" s="651"/>
      <c r="Q282" s="651"/>
      <c r="R282" s="651"/>
      <c r="S282" s="651"/>
      <c r="T282" s="651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2:36" ht="12" customHeight="1" x14ac:dyDescent="0.2">
      <c r="B283" s="651"/>
      <c r="C283" s="651"/>
      <c r="D283" s="651"/>
      <c r="F283" s="651"/>
      <c r="G283" s="651"/>
      <c r="H283" s="651"/>
      <c r="I283" s="651"/>
      <c r="J283" s="651"/>
      <c r="K283" s="651"/>
      <c r="L283" s="651"/>
      <c r="M283" s="651"/>
      <c r="N283" s="651"/>
      <c r="O283" s="651"/>
      <c r="P283" s="651"/>
      <c r="Q283" s="651"/>
      <c r="R283" s="651"/>
      <c r="S283" s="651"/>
      <c r="T283" s="651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2:36" ht="12" customHeight="1" x14ac:dyDescent="0.2">
      <c r="B284" s="651"/>
      <c r="C284" s="651"/>
      <c r="D284" s="651"/>
      <c r="F284" s="651"/>
      <c r="G284" s="651"/>
      <c r="H284" s="651"/>
      <c r="I284" s="651"/>
      <c r="J284" s="651"/>
      <c r="K284" s="651"/>
      <c r="L284" s="651"/>
      <c r="M284" s="651"/>
      <c r="N284" s="651"/>
      <c r="O284" s="651"/>
      <c r="P284" s="651"/>
      <c r="Q284" s="651"/>
      <c r="R284" s="651"/>
      <c r="S284" s="651"/>
      <c r="T284" s="651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2:36" ht="12" customHeight="1" x14ac:dyDescent="0.2">
      <c r="B285" s="651"/>
      <c r="C285" s="651"/>
      <c r="D285" s="651"/>
      <c r="F285" s="651"/>
      <c r="G285" s="651"/>
      <c r="H285" s="651"/>
      <c r="I285" s="651"/>
      <c r="J285" s="651"/>
      <c r="K285" s="651"/>
      <c r="L285" s="651"/>
      <c r="M285" s="651"/>
      <c r="N285" s="651"/>
      <c r="O285" s="651"/>
      <c r="P285" s="651"/>
      <c r="Q285" s="651"/>
      <c r="R285" s="651"/>
      <c r="S285" s="651"/>
      <c r="T285" s="651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2:36" ht="12" customHeight="1" x14ac:dyDescent="0.2">
      <c r="B286" s="651"/>
      <c r="C286" s="651"/>
      <c r="D286" s="651"/>
      <c r="F286" s="651"/>
      <c r="G286" s="651"/>
      <c r="H286" s="651"/>
      <c r="I286" s="651"/>
      <c r="J286" s="651"/>
      <c r="K286" s="651"/>
      <c r="L286" s="651"/>
      <c r="M286" s="651"/>
      <c r="N286" s="651"/>
      <c r="O286" s="651"/>
      <c r="P286" s="651"/>
      <c r="Q286" s="651"/>
      <c r="R286" s="651"/>
      <c r="S286" s="651"/>
      <c r="T286" s="651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2:36" ht="12" customHeight="1" x14ac:dyDescent="0.2">
      <c r="B287" s="651"/>
      <c r="C287" s="651"/>
      <c r="D287" s="651"/>
      <c r="F287" s="651"/>
      <c r="G287" s="651"/>
      <c r="H287" s="651"/>
      <c r="I287" s="651"/>
      <c r="J287" s="651"/>
      <c r="K287" s="651"/>
      <c r="L287" s="651"/>
      <c r="M287" s="651"/>
      <c r="N287" s="651"/>
      <c r="O287" s="651"/>
      <c r="P287" s="651"/>
      <c r="Q287" s="651"/>
      <c r="R287" s="651"/>
      <c r="S287" s="651"/>
      <c r="T287" s="651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2:36" ht="12" customHeight="1" x14ac:dyDescent="0.2">
      <c r="B288" s="651"/>
      <c r="C288" s="651"/>
      <c r="D288" s="651"/>
      <c r="F288" s="651"/>
      <c r="G288" s="651"/>
      <c r="H288" s="651"/>
      <c r="I288" s="651"/>
      <c r="J288" s="651"/>
      <c r="K288" s="651"/>
      <c r="L288" s="651"/>
      <c r="M288" s="651"/>
      <c r="N288" s="651"/>
      <c r="O288" s="651"/>
      <c r="P288" s="651"/>
      <c r="Q288" s="651"/>
      <c r="R288" s="651"/>
      <c r="S288" s="651"/>
      <c r="T288" s="651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2:36" ht="12" customHeight="1" x14ac:dyDescent="0.2">
      <c r="B289" s="651"/>
      <c r="C289" s="651"/>
      <c r="D289" s="651"/>
      <c r="F289" s="651"/>
      <c r="G289" s="651"/>
      <c r="H289" s="651"/>
      <c r="I289" s="651"/>
      <c r="J289" s="651"/>
      <c r="K289" s="651"/>
      <c r="L289" s="651"/>
      <c r="M289" s="651"/>
      <c r="N289" s="651"/>
      <c r="O289" s="651"/>
      <c r="P289" s="651"/>
      <c r="Q289" s="651"/>
      <c r="R289" s="651"/>
      <c r="S289" s="651"/>
      <c r="T289" s="651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2:36" ht="12" customHeight="1" x14ac:dyDescent="0.2">
      <c r="B290" s="651"/>
      <c r="C290" s="651"/>
      <c r="D290" s="651"/>
      <c r="F290" s="651"/>
      <c r="G290" s="651"/>
      <c r="H290" s="651"/>
      <c r="I290" s="651"/>
      <c r="J290" s="651"/>
      <c r="K290" s="651"/>
      <c r="L290" s="651"/>
      <c r="M290" s="651"/>
      <c r="N290" s="651"/>
      <c r="O290" s="651"/>
      <c r="P290" s="651"/>
      <c r="Q290" s="651"/>
      <c r="R290" s="651"/>
      <c r="S290" s="651"/>
      <c r="T290" s="651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2:36" ht="12" customHeight="1" x14ac:dyDescent="0.2">
      <c r="B291" s="651"/>
      <c r="C291" s="651"/>
      <c r="D291" s="651"/>
      <c r="F291" s="651"/>
      <c r="G291" s="651"/>
      <c r="H291" s="651"/>
      <c r="I291" s="651"/>
      <c r="J291" s="651"/>
      <c r="K291" s="651"/>
      <c r="L291" s="651"/>
      <c r="M291" s="651"/>
      <c r="N291" s="651"/>
      <c r="O291" s="651"/>
      <c r="P291" s="651"/>
      <c r="Q291" s="651"/>
      <c r="R291" s="651"/>
      <c r="S291" s="651"/>
      <c r="T291" s="651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2:36" ht="12" customHeight="1" x14ac:dyDescent="0.2">
      <c r="B292" s="651"/>
      <c r="C292" s="651"/>
      <c r="D292" s="651"/>
      <c r="F292" s="651"/>
      <c r="G292" s="651"/>
      <c r="H292" s="651"/>
      <c r="I292" s="651"/>
      <c r="J292" s="651"/>
      <c r="K292" s="651"/>
      <c r="L292" s="651"/>
      <c r="M292" s="651"/>
      <c r="N292" s="651"/>
      <c r="O292" s="651"/>
      <c r="P292" s="651"/>
      <c r="Q292" s="651"/>
      <c r="R292" s="651"/>
      <c r="S292" s="651"/>
      <c r="T292" s="651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2:36" ht="12" customHeight="1" x14ac:dyDescent="0.2">
      <c r="B293" s="651"/>
      <c r="C293" s="651"/>
      <c r="D293" s="651"/>
      <c r="F293" s="651"/>
      <c r="G293" s="651"/>
      <c r="H293" s="651"/>
      <c r="I293" s="651"/>
      <c r="J293" s="651"/>
      <c r="K293" s="651"/>
      <c r="L293" s="651"/>
      <c r="M293" s="651"/>
      <c r="N293" s="651"/>
      <c r="O293" s="651"/>
      <c r="P293" s="651"/>
      <c r="Q293" s="651"/>
      <c r="R293" s="651"/>
      <c r="S293" s="651"/>
      <c r="T293" s="651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2:36" ht="12" customHeight="1" x14ac:dyDescent="0.2">
      <c r="B294" s="651"/>
      <c r="C294" s="651"/>
      <c r="D294" s="651"/>
      <c r="F294" s="651"/>
      <c r="G294" s="651"/>
      <c r="H294" s="651"/>
      <c r="I294" s="651"/>
      <c r="J294" s="651"/>
      <c r="K294" s="651"/>
      <c r="L294" s="651"/>
      <c r="M294" s="651"/>
      <c r="N294" s="651"/>
      <c r="O294" s="651"/>
      <c r="P294" s="651"/>
      <c r="Q294" s="651"/>
      <c r="R294" s="651"/>
      <c r="S294" s="651"/>
      <c r="T294" s="651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2:36" ht="12" customHeight="1" x14ac:dyDescent="0.2">
      <c r="B295" s="651"/>
      <c r="C295" s="651"/>
      <c r="D295" s="651"/>
      <c r="F295" s="651"/>
      <c r="G295" s="651"/>
      <c r="H295" s="651"/>
      <c r="I295" s="651"/>
      <c r="J295" s="651"/>
      <c r="K295" s="651"/>
      <c r="L295" s="651"/>
      <c r="M295" s="651"/>
      <c r="N295" s="651"/>
      <c r="O295" s="651"/>
      <c r="P295" s="651"/>
      <c r="Q295" s="651"/>
      <c r="R295" s="651"/>
      <c r="S295" s="651"/>
      <c r="T295" s="651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2:36" ht="12" customHeight="1" x14ac:dyDescent="0.2">
      <c r="B296" s="651"/>
      <c r="C296" s="651"/>
      <c r="D296" s="651"/>
      <c r="F296" s="651"/>
      <c r="G296" s="651"/>
      <c r="H296" s="651"/>
      <c r="I296" s="651"/>
      <c r="J296" s="651"/>
      <c r="K296" s="651"/>
      <c r="L296" s="651"/>
      <c r="M296" s="651"/>
      <c r="N296" s="651"/>
      <c r="O296" s="651"/>
      <c r="P296" s="651"/>
      <c r="Q296" s="651"/>
      <c r="R296" s="651"/>
      <c r="S296" s="651"/>
      <c r="T296" s="651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2:36" ht="12" customHeight="1" x14ac:dyDescent="0.2">
      <c r="B297" s="651"/>
      <c r="C297" s="651"/>
      <c r="D297" s="651"/>
      <c r="F297" s="651"/>
      <c r="G297" s="651"/>
      <c r="H297" s="651"/>
      <c r="I297" s="651"/>
      <c r="J297" s="651"/>
      <c r="K297" s="651"/>
      <c r="L297" s="651"/>
      <c r="M297" s="651"/>
      <c r="N297" s="651"/>
      <c r="O297" s="651"/>
      <c r="P297" s="651"/>
      <c r="Q297" s="651"/>
      <c r="R297" s="651"/>
      <c r="S297" s="651"/>
      <c r="T297" s="651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2:36" ht="12" customHeight="1" x14ac:dyDescent="0.2">
      <c r="B298" s="651"/>
      <c r="C298" s="651"/>
      <c r="D298" s="651"/>
      <c r="F298" s="651"/>
      <c r="G298" s="651"/>
      <c r="H298" s="651"/>
      <c r="I298" s="651"/>
      <c r="J298" s="651"/>
      <c r="K298" s="651"/>
      <c r="L298" s="651"/>
      <c r="M298" s="651"/>
      <c r="N298" s="651"/>
      <c r="O298" s="651"/>
      <c r="P298" s="651"/>
      <c r="Q298" s="651"/>
      <c r="R298" s="651"/>
      <c r="S298" s="651"/>
      <c r="T298" s="651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2:36" ht="12" customHeight="1" x14ac:dyDescent="0.2">
      <c r="B299" s="651"/>
      <c r="C299" s="651"/>
      <c r="D299" s="651"/>
      <c r="F299" s="651"/>
      <c r="G299" s="651"/>
      <c r="H299" s="651"/>
      <c r="I299" s="651"/>
      <c r="J299" s="651"/>
      <c r="K299" s="651"/>
      <c r="L299" s="651"/>
      <c r="M299" s="651"/>
      <c r="N299" s="651"/>
      <c r="O299" s="651"/>
      <c r="P299" s="651"/>
      <c r="Q299" s="651"/>
      <c r="R299" s="651"/>
      <c r="S299" s="651"/>
      <c r="T299" s="651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2:36" ht="12" customHeight="1" x14ac:dyDescent="0.2">
      <c r="B300" s="651"/>
      <c r="C300" s="651"/>
      <c r="D300" s="651"/>
      <c r="F300" s="651"/>
      <c r="G300" s="651"/>
      <c r="H300" s="651"/>
      <c r="I300" s="651"/>
      <c r="J300" s="651"/>
      <c r="K300" s="651"/>
      <c r="L300" s="651"/>
      <c r="M300" s="651"/>
      <c r="N300" s="651"/>
      <c r="O300" s="651"/>
      <c r="P300" s="651"/>
      <c r="Q300" s="651"/>
      <c r="R300" s="651"/>
      <c r="S300" s="651"/>
      <c r="T300" s="651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2:36" ht="12" customHeight="1" x14ac:dyDescent="0.2">
      <c r="B301" s="651"/>
      <c r="C301" s="651"/>
      <c r="D301" s="651"/>
      <c r="F301" s="651"/>
      <c r="G301" s="651"/>
      <c r="H301" s="651"/>
      <c r="I301" s="651"/>
      <c r="J301" s="651"/>
      <c r="K301" s="651"/>
      <c r="L301" s="651"/>
      <c r="M301" s="651"/>
      <c r="N301" s="651"/>
      <c r="O301" s="651"/>
      <c r="P301" s="651"/>
      <c r="Q301" s="651"/>
      <c r="R301" s="651"/>
      <c r="S301" s="651"/>
      <c r="T301" s="651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2:36" ht="12" customHeight="1" x14ac:dyDescent="0.2">
      <c r="B302" s="651"/>
      <c r="C302" s="651"/>
      <c r="D302" s="651"/>
      <c r="F302" s="651"/>
      <c r="G302" s="651"/>
      <c r="H302" s="651"/>
      <c r="I302" s="651"/>
      <c r="J302" s="651"/>
      <c r="K302" s="651"/>
      <c r="L302" s="651"/>
      <c r="M302" s="651"/>
      <c r="N302" s="651"/>
      <c r="O302" s="651"/>
      <c r="P302" s="651"/>
      <c r="Q302" s="651"/>
      <c r="R302" s="651"/>
      <c r="S302" s="651"/>
      <c r="T302" s="651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2:36" ht="12" customHeight="1" x14ac:dyDescent="0.2">
      <c r="B303" s="651"/>
      <c r="C303" s="651"/>
      <c r="D303" s="651"/>
      <c r="F303" s="651"/>
      <c r="G303" s="651"/>
      <c r="H303" s="651"/>
      <c r="I303" s="651"/>
      <c r="J303" s="651"/>
      <c r="K303" s="651"/>
      <c r="L303" s="651"/>
      <c r="M303" s="651"/>
      <c r="N303" s="651"/>
      <c r="O303" s="651"/>
      <c r="P303" s="651"/>
      <c r="Q303" s="651"/>
      <c r="R303" s="651"/>
      <c r="S303" s="651"/>
      <c r="T303" s="651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2:36" ht="12" customHeight="1" x14ac:dyDescent="0.2">
      <c r="B304" s="651"/>
      <c r="C304" s="651"/>
      <c r="D304" s="651"/>
      <c r="F304" s="651"/>
      <c r="G304" s="651"/>
      <c r="H304" s="651"/>
      <c r="I304" s="651"/>
      <c r="J304" s="651"/>
      <c r="K304" s="651"/>
      <c r="L304" s="651"/>
      <c r="M304" s="651"/>
      <c r="N304" s="651"/>
      <c r="O304" s="651"/>
      <c r="P304" s="651"/>
      <c r="Q304" s="651"/>
      <c r="R304" s="651"/>
      <c r="S304" s="651"/>
      <c r="T304" s="651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2:36" ht="12" customHeight="1" x14ac:dyDescent="0.2">
      <c r="B305" s="651"/>
      <c r="C305" s="651"/>
      <c r="D305" s="651"/>
      <c r="F305" s="651"/>
      <c r="G305" s="651"/>
      <c r="H305" s="651"/>
      <c r="I305" s="651"/>
      <c r="J305" s="651"/>
      <c r="K305" s="651"/>
      <c r="L305" s="651"/>
      <c r="M305" s="651"/>
      <c r="N305" s="651"/>
      <c r="O305" s="651"/>
      <c r="P305" s="651"/>
      <c r="Q305" s="651"/>
      <c r="R305" s="651"/>
      <c r="S305" s="651"/>
      <c r="T305" s="651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2:36" ht="12" customHeight="1" x14ac:dyDescent="0.2">
      <c r="B306" s="651"/>
      <c r="C306" s="651"/>
      <c r="D306" s="651"/>
      <c r="F306" s="651"/>
      <c r="G306" s="651"/>
      <c r="H306" s="651"/>
      <c r="I306" s="651"/>
      <c r="J306" s="651"/>
      <c r="K306" s="651"/>
      <c r="L306" s="651"/>
      <c r="M306" s="651"/>
      <c r="N306" s="651"/>
      <c r="O306" s="651"/>
      <c r="P306" s="651"/>
      <c r="Q306" s="651"/>
      <c r="R306" s="651"/>
      <c r="S306" s="651"/>
      <c r="T306" s="651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2:36" ht="12" customHeight="1" x14ac:dyDescent="0.2">
      <c r="B307" s="651"/>
      <c r="C307" s="651"/>
      <c r="D307" s="651"/>
      <c r="F307" s="651"/>
      <c r="G307" s="651"/>
      <c r="H307" s="651"/>
      <c r="I307" s="651"/>
      <c r="J307" s="651"/>
      <c r="K307" s="651"/>
      <c r="L307" s="651"/>
      <c r="M307" s="651"/>
      <c r="N307" s="651"/>
      <c r="O307" s="651"/>
      <c r="P307" s="651"/>
      <c r="Q307" s="651"/>
      <c r="R307" s="651"/>
      <c r="S307" s="651"/>
      <c r="T307" s="651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2:36" ht="12" customHeight="1" x14ac:dyDescent="0.2">
      <c r="B308" s="651"/>
      <c r="C308" s="651"/>
      <c r="D308" s="651"/>
      <c r="F308" s="651"/>
      <c r="G308" s="651"/>
      <c r="H308" s="651"/>
      <c r="I308" s="651"/>
      <c r="J308" s="651"/>
      <c r="K308" s="651"/>
      <c r="L308" s="651"/>
      <c r="M308" s="651"/>
      <c r="N308" s="651"/>
      <c r="O308" s="651"/>
      <c r="P308" s="651"/>
      <c r="Q308" s="651"/>
      <c r="R308" s="651"/>
      <c r="S308" s="651"/>
      <c r="T308" s="651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2:36" ht="12" customHeight="1" x14ac:dyDescent="0.2">
      <c r="B309" s="651"/>
      <c r="C309" s="651"/>
      <c r="D309" s="651"/>
      <c r="F309" s="651"/>
      <c r="G309" s="651"/>
      <c r="H309" s="651"/>
      <c r="I309" s="651"/>
      <c r="J309" s="651"/>
      <c r="K309" s="651"/>
      <c r="L309" s="651"/>
      <c r="M309" s="651"/>
      <c r="N309" s="651"/>
      <c r="O309" s="651"/>
      <c r="P309" s="651"/>
      <c r="Q309" s="651"/>
      <c r="R309" s="651"/>
      <c r="S309" s="651"/>
      <c r="T309" s="651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2:36" ht="12" customHeight="1" x14ac:dyDescent="0.2">
      <c r="B310" s="651"/>
      <c r="C310" s="651"/>
      <c r="D310" s="651"/>
      <c r="F310" s="651"/>
      <c r="G310" s="651"/>
      <c r="H310" s="651"/>
      <c r="I310" s="651"/>
      <c r="J310" s="651"/>
      <c r="K310" s="651"/>
      <c r="L310" s="651"/>
      <c r="M310" s="651"/>
      <c r="N310" s="651"/>
      <c r="O310" s="651"/>
      <c r="P310" s="651"/>
      <c r="Q310" s="651"/>
      <c r="R310" s="651"/>
      <c r="S310" s="651"/>
      <c r="T310" s="651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2:36" ht="12" customHeight="1" x14ac:dyDescent="0.2">
      <c r="B311" s="651"/>
      <c r="C311" s="651"/>
      <c r="D311" s="651"/>
      <c r="F311" s="651"/>
      <c r="G311" s="651"/>
      <c r="H311" s="651"/>
      <c r="I311" s="651"/>
      <c r="J311" s="651"/>
      <c r="K311" s="651"/>
      <c r="L311" s="651"/>
      <c r="M311" s="651"/>
      <c r="N311" s="651"/>
      <c r="O311" s="651"/>
      <c r="P311" s="651"/>
      <c r="Q311" s="651"/>
      <c r="R311" s="651"/>
      <c r="S311" s="651"/>
      <c r="T311" s="651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2:36" ht="12" customHeight="1" x14ac:dyDescent="0.2">
      <c r="B312" s="651"/>
      <c r="C312" s="651"/>
      <c r="D312" s="651"/>
      <c r="F312" s="651"/>
      <c r="G312" s="651"/>
      <c r="H312" s="651"/>
      <c r="I312" s="651"/>
      <c r="J312" s="651"/>
      <c r="K312" s="651"/>
      <c r="L312" s="651"/>
      <c r="M312" s="651"/>
      <c r="N312" s="651"/>
      <c r="O312" s="651"/>
      <c r="P312" s="651"/>
      <c r="Q312" s="651"/>
      <c r="R312" s="651"/>
      <c r="S312" s="651"/>
      <c r="T312" s="651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2:36" ht="12" customHeight="1" x14ac:dyDescent="0.2">
      <c r="B313" s="651"/>
      <c r="C313" s="651"/>
      <c r="D313" s="651"/>
      <c r="F313" s="651"/>
      <c r="G313" s="651"/>
      <c r="H313" s="651"/>
      <c r="I313" s="651"/>
      <c r="J313" s="651"/>
      <c r="K313" s="651"/>
      <c r="L313" s="651"/>
      <c r="M313" s="651"/>
      <c r="N313" s="651"/>
      <c r="O313" s="651"/>
      <c r="P313" s="651"/>
      <c r="Q313" s="651"/>
      <c r="R313" s="651"/>
      <c r="S313" s="651"/>
      <c r="T313" s="651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2:36" ht="12" customHeight="1" x14ac:dyDescent="0.2">
      <c r="B314" s="651"/>
      <c r="C314" s="651"/>
      <c r="D314" s="651"/>
      <c r="F314" s="651"/>
      <c r="G314" s="651"/>
      <c r="H314" s="651"/>
      <c r="I314" s="651"/>
      <c r="J314" s="651"/>
      <c r="K314" s="651"/>
      <c r="L314" s="651"/>
      <c r="M314" s="651"/>
      <c r="N314" s="651"/>
      <c r="O314" s="651"/>
      <c r="P314" s="651"/>
      <c r="Q314" s="651"/>
      <c r="R314" s="651"/>
      <c r="S314" s="651"/>
      <c r="T314" s="651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2:36" ht="12" customHeight="1" x14ac:dyDescent="0.2">
      <c r="B315" s="651"/>
      <c r="C315" s="651"/>
      <c r="D315" s="651"/>
      <c r="F315" s="651"/>
      <c r="G315" s="651"/>
      <c r="H315" s="651"/>
      <c r="I315" s="651"/>
      <c r="J315" s="651"/>
      <c r="K315" s="651"/>
      <c r="L315" s="651"/>
      <c r="M315" s="651"/>
      <c r="N315" s="651"/>
      <c r="O315" s="651"/>
      <c r="P315" s="651"/>
      <c r="Q315" s="651"/>
      <c r="R315" s="651"/>
      <c r="S315" s="651"/>
      <c r="T315" s="651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2:36" ht="12" customHeight="1" x14ac:dyDescent="0.2">
      <c r="B316" s="651"/>
      <c r="C316" s="651"/>
      <c r="D316" s="651"/>
      <c r="F316" s="651"/>
      <c r="G316" s="651"/>
      <c r="H316" s="651"/>
      <c r="I316" s="651"/>
      <c r="J316" s="651"/>
      <c r="K316" s="651"/>
      <c r="L316" s="651"/>
      <c r="M316" s="651"/>
      <c r="N316" s="651"/>
      <c r="O316" s="651"/>
      <c r="P316" s="651"/>
      <c r="Q316" s="651"/>
      <c r="R316" s="651"/>
      <c r="S316" s="651"/>
      <c r="T316" s="651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2:36" ht="12" customHeight="1" x14ac:dyDescent="0.2">
      <c r="B317" s="651"/>
      <c r="C317" s="651"/>
      <c r="D317" s="651"/>
      <c r="F317" s="651"/>
      <c r="G317" s="651"/>
      <c r="H317" s="651"/>
      <c r="I317" s="651"/>
      <c r="J317" s="651"/>
      <c r="K317" s="651"/>
      <c r="L317" s="651"/>
      <c r="M317" s="651"/>
      <c r="N317" s="651"/>
      <c r="O317" s="651"/>
      <c r="P317" s="651"/>
      <c r="Q317" s="651"/>
      <c r="R317" s="651"/>
      <c r="S317" s="651"/>
      <c r="T317" s="651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2:36" ht="12" customHeight="1" x14ac:dyDescent="0.2">
      <c r="B318" s="651"/>
      <c r="C318" s="651"/>
      <c r="D318" s="651"/>
      <c r="F318" s="651"/>
      <c r="G318" s="651"/>
      <c r="H318" s="651"/>
      <c r="I318" s="651"/>
      <c r="J318" s="651"/>
      <c r="K318" s="651"/>
      <c r="L318" s="651"/>
      <c r="M318" s="651"/>
      <c r="N318" s="651"/>
      <c r="O318" s="651"/>
      <c r="P318" s="651"/>
      <c r="Q318" s="651"/>
      <c r="R318" s="651"/>
      <c r="S318" s="651"/>
      <c r="T318" s="651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2:36" ht="12" customHeight="1" x14ac:dyDescent="0.2">
      <c r="B319" s="651"/>
      <c r="C319" s="651"/>
      <c r="D319" s="651"/>
      <c r="F319" s="651"/>
      <c r="G319" s="651"/>
      <c r="H319" s="651"/>
      <c r="I319" s="651"/>
      <c r="J319" s="651"/>
      <c r="K319" s="651"/>
      <c r="L319" s="651"/>
      <c r="M319" s="651"/>
      <c r="N319" s="651"/>
      <c r="O319" s="651"/>
      <c r="P319" s="651"/>
      <c r="Q319" s="651"/>
      <c r="R319" s="651"/>
      <c r="S319" s="651"/>
      <c r="T319" s="651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2:36" ht="12" customHeight="1" x14ac:dyDescent="0.2">
      <c r="B320" s="651"/>
      <c r="C320" s="651"/>
      <c r="D320" s="651"/>
      <c r="F320" s="651"/>
      <c r="G320" s="651"/>
      <c r="H320" s="651"/>
      <c r="I320" s="651"/>
      <c r="J320" s="651"/>
      <c r="K320" s="651"/>
      <c r="L320" s="651"/>
      <c r="M320" s="651"/>
      <c r="N320" s="651"/>
      <c r="O320" s="651"/>
      <c r="P320" s="651"/>
      <c r="Q320" s="651"/>
      <c r="R320" s="651"/>
      <c r="S320" s="651"/>
      <c r="T320" s="651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2:36" ht="12" customHeight="1" x14ac:dyDescent="0.2">
      <c r="B321" s="651"/>
      <c r="C321" s="651"/>
      <c r="D321" s="651"/>
      <c r="F321" s="651"/>
      <c r="G321" s="651"/>
      <c r="H321" s="651"/>
      <c r="I321" s="651"/>
      <c r="J321" s="651"/>
      <c r="K321" s="651"/>
      <c r="L321" s="651"/>
      <c r="M321" s="651"/>
      <c r="N321" s="651"/>
      <c r="O321" s="651"/>
      <c r="P321" s="651"/>
      <c r="Q321" s="651"/>
      <c r="R321" s="651"/>
      <c r="S321" s="651"/>
      <c r="T321" s="651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2:36" ht="12" customHeight="1" x14ac:dyDescent="0.2">
      <c r="B322" s="651"/>
      <c r="C322" s="651"/>
      <c r="D322" s="651"/>
      <c r="F322" s="651"/>
      <c r="G322" s="651"/>
      <c r="H322" s="651"/>
      <c r="I322" s="651"/>
      <c r="J322" s="651"/>
      <c r="K322" s="651"/>
      <c r="L322" s="651"/>
      <c r="M322" s="651"/>
      <c r="N322" s="651"/>
      <c r="O322" s="651"/>
      <c r="P322" s="651"/>
      <c r="Q322" s="651"/>
      <c r="R322" s="651"/>
      <c r="S322" s="651"/>
      <c r="T322" s="651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2:36" ht="12" customHeight="1" x14ac:dyDescent="0.2">
      <c r="B323" s="651"/>
      <c r="C323" s="651"/>
      <c r="D323" s="651"/>
      <c r="F323" s="651"/>
      <c r="G323" s="651"/>
      <c r="H323" s="651"/>
      <c r="I323" s="651"/>
      <c r="J323" s="651"/>
      <c r="K323" s="651"/>
      <c r="L323" s="651"/>
      <c r="M323" s="651"/>
      <c r="N323" s="651"/>
      <c r="O323" s="651"/>
      <c r="P323" s="651"/>
      <c r="Q323" s="651"/>
      <c r="R323" s="651"/>
      <c r="S323" s="651"/>
      <c r="T323" s="651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2:36" ht="12" customHeight="1" x14ac:dyDescent="0.2">
      <c r="B324" s="651"/>
      <c r="C324" s="651"/>
      <c r="D324" s="651"/>
      <c r="F324" s="651"/>
      <c r="G324" s="651"/>
      <c r="H324" s="651"/>
      <c r="I324" s="651"/>
      <c r="J324" s="651"/>
      <c r="K324" s="651"/>
      <c r="L324" s="651"/>
      <c r="M324" s="651"/>
      <c r="N324" s="651"/>
      <c r="O324" s="651"/>
      <c r="P324" s="651"/>
      <c r="Q324" s="651"/>
      <c r="R324" s="651"/>
      <c r="S324" s="651"/>
      <c r="T324" s="651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2:36" ht="12" customHeight="1" x14ac:dyDescent="0.2">
      <c r="B325" s="651"/>
      <c r="C325" s="651"/>
      <c r="D325" s="651"/>
      <c r="F325" s="651"/>
      <c r="G325" s="651"/>
      <c r="H325" s="651"/>
      <c r="I325" s="651"/>
      <c r="J325" s="651"/>
      <c r="K325" s="651"/>
      <c r="L325" s="651"/>
      <c r="M325" s="651"/>
      <c r="N325" s="651"/>
      <c r="O325" s="651"/>
      <c r="P325" s="651"/>
      <c r="Q325" s="651"/>
      <c r="R325" s="651"/>
      <c r="S325" s="651"/>
      <c r="T325" s="651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2:36" ht="12" customHeight="1" x14ac:dyDescent="0.2">
      <c r="B326" s="651"/>
      <c r="C326" s="651"/>
      <c r="D326" s="651"/>
      <c r="F326" s="651"/>
      <c r="G326" s="651"/>
      <c r="H326" s="651"/>
      <c r="I326" s="651"/>
      <c r="J326" s="651"/>
      <c r="K326" s="651"/>
      <c r="L326" s="651"/>
      <c r="M326" s="651"/>
      <c r="N326" s="651"/>
      <c r="O326" s="651"/>
      <c r="P326" s="651"/>
      <c r="Q326" s="651"/>
      <c r="R326" s="651"/>
      <c r="S326" s="651"/>
      <c r="T326" s="651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2:36" ht="12" customHeight="1" x14ac:dyDescent="0.2">
      <c r="B327" s="651"/>
      <c r="C327" s="651"/>
      <c r="D327" s="651"/>
      <c r="F327" s="651"/>
      <c r="G327" s="651"/>
      <c r="H327" s="651"/>
      <c r="I327" s="651"/>
      <c r="J327" s="651"/>
      <c r="K327" s="651"/>
      <c r="L327" s="651"/>
      <c r="M327" s="651"/>
      <c r="N327" s="651"/>
      <c r="O327" s="651"/>
      <c r="P327" s="651"/>
      <c r="Q327" s="651"/>
      <c r="R327" s="651"/>
      <c r="S327" s="651"/>
      <c r="T327" s="651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2:36" ht="12" customHeight="1" x14ac:dyDescent="0.2">
      <c r="B328" s="651"/>
      <c r="C328" s="651"/>
      <c r="D328" s="651"/>
      <c r="F328" s="651"/>
      <c r="G328" s="651"/>
      <c r="H328" s="651"/>
      <c r="I328" s="651"/>
      <c r="J328" s="651"/>
      <c r="K328" s="651"/>
      <c r="L328" s="651"/>
      <c r="M328" s="651"/>
      <c r="N328" s="651"/>
      <c r="O328" s="651"/>
      <c r="P328" s="651"/>
      <c r="Q328" s="651"/>
      <c r="R328" s="651"/>
      <c r="S328" s="651"/>
      <c r="T328" s="651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2:36" ht="12" customHeight="1" x14ac:dyDescent="0.2">
      <c r="B329" s="651"/>
      <c r="C329" s="651"/>
      <c r="D329" s="651"/>
      <c r="F329" s="651"/>
      <c r="G329" s="651"/>
      <c r="H329" s="651"/>
      <c r="I329" s="651"/>
      <c r="J329" s="651"/>
      <c r="K329" s="651"/>
      <c r="L329" s="651"/>
      <c r="M329" s="651"/>
      <c r="N329" s="651"/>
      <c r="O329" s="651"/>
      <c r="P329" s="651"/>
      <c r="Q329" s="651"/>
      <c r="R329" s="651"/>
      <c r="S329" s="651"/>
      <c r="T329" s="651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2:36" ht="12" customHeight="1" x14ac:dyDescent="0.2">
      <c r="B330" s="651"/>
      <c r="C330" s="651"/>
      <c r="D330" s="651"/>
      <c r="F330" s="651"/>
      <c r="G330" s="651"/>
      <c r="H330" s="651"/>
      <c r="I330" s="651"/>
      <c r="J330" s="651"/>
      <c r="K330" s="651"/>
      <c r="L330" s="651"/>
      <c r="M330" s="651"/>
      <c r="N330" s="651"/>
      <c r="O330" s="651"/>
      <c r="P330" s="651"/>
      <c r="Q330" s="651"/>
      <c r="R330" s="651"/>
      <c r="S330" s="651"/>
      <c r="T330" s="651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2:36" ht="12" customHeight="1" x14ac:dyDescent="0.2">
      <c r="B331" s="651"/>
      <c r="C331" s="651"/>
      <c r="D331" s="651"/>
      <c r="F331" s="651"/>
      <c r="G331" s="651"/>
      <c r="H331" s="651"/>
      <c r="I331" s="651"/>
      <c r="J331" s="651"/>
      <c r="K331" s="651"/>
      <c r="L331" s="651"/>
      <c r="M331" s="651"/>
      <c r="N331" s="651"/>
      <c r="O331" s="651"/>
      <c r="P331" s="651"/>
      <c r="Q331" s="651"/>
      <c r="R331" s="651"/>
      <c r="S331" s="651"/>
      <c r="T331" s="651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2:36" ht="12" customHeight="1" x14ac:dyDescent="0.2">
      <c r="B332" s="651"/>
      <c r="C332" s="651"/>
      <c r="D332" s="651"/>
      <c r="F332" s="651"/>
      <c r="G332" s="651"/>
      <c r="H332" s="651"/>
      <c r="I332" s="651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2:36" ht="12" customHeight="1" x14ac:dyDescent="0.2">
      <c r="B333" s="651"/>
      <c r="C333" s="651"/>
      <c r="D333" s="651"/>
      <c r="F333" s="651"/>
      <c r="G333" s="651"/>
      <c r="H333" s="651"/>
      <c r="I333" s="651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2:36" ht="12" customHeight="1" x14ac:dyDescent="0.2">
      <c r="B334" s="651"/>
      <c r="C334" s="651"/>
      <c r="D334" s="651"/>
      <c r="F334" s="651"/>
      <c r="G334" s="651"/>
      <c r="H334" s="651"/>
      <c r="I334" s="651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2:36" ht="12" customHeight="1" x14ac:dyDescent="0.2">
      <c r="B335" s="651"/>
      <c r="C335" s="651"/>
      <c r="D335" s="651"/>
      <c r="F335" s="651"/>
      <c r="G335" s="651"/>
      <c r="H335" s="651"/>
      <c r="I335" s="651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2:36" ht="12" customHeight="1" x14ac:dyDescent="0.2">
      <c r="B336" s="651"/>
      <c r="C336" s="651"/>
      <c r="D336" s="651"/>
      <c r="F336" s="651"/>
      <c r="G336" s="651"/>
      <c r="H336" s="651"/>
      <c r="I336" s="651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2:36" ht="12" customHeight="1" x14ac:dyDescent="0.2">
      <c r="B337" s="651"/>
      <c r="C337" s="651"/>
      <c r="D337" s="651"/>
      <c r="F337" s="651"/>
      <c r="G337" s="651"/>
      <c r="H337" s="651"/>
      <c r="I337" s="651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2:36" ht="12" customHeight="1" x14ac:dyDescent="0.2">
      <c r="B338" s="651"/>
      <c r="C338" s="651"/>
      <c r="D338" s="651"/>
      <c r="F338" s="651"/>
      <c r="G338" s="651"/>
      <c r="H338" s="651"/>
      <c r="I338" s="651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2:36" ht="12" customHeight="1" x14ac:dyDescent="0.2">
      <c r="B339" s="651"/>
      <c r="C339" s="651"/>
      <c r="D339" s="651"/>
      <c r="F339" s="651"/>
      <c r="G339" s="651"/>
      <c r="H339" s="651"/>
      <c r="I339" s="651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2:36" ht="12" customHeight="1" x14ac:dyDescent="0.2">
      <c r="B340" s="651"/>
      <c r="C340" s="651"/>
      <c r="D340" s="651"/>
      <c r="F340" s="651"/>
      <c r="G340" s="651"/>
      <c r="H340" s="651"/>
      <c r="I340" s="651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2:36" ht="12" customHeight="1" x14ac:dyDescent="0.2">
      <c r="B341" s="651"/>
      <c r="C341" s="651"/>
      <c r="D341" s="651"/>
      <c r="F341" s="651"/>
      <c r="G341" s="651"/>
      <c r="H341" s="651"/>
      <c r="I341" s="651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2:36" ht="12" customHeight="1" x14ac:dyDescent="0.2">
      <c r="B342" s="651"/>
      <c r="C342" s="651"/>
      <c r="D342" s="651"/>
      <c r="F342" s="651"/>
      <c r="G342" s="651"/>
      <c r="H342" s="651"/>
      <c r="I342" s="651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2:36" ht="12" customHeight="1" x14ac:dyDescent="0.2">
      <c r="B343" s="651"/>
      <c r="C343" s="651"/>
      <c r="D343" s="651"/>
      <c r="F343" s="651"/>
      <c r="G343" s="651"/>
      <c r="H343" s="651"/>
      <c r="I343" s="651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2:36" ht="12" customHeight="1" x14ac:dyDescent="0.2">
      <c r="B344" s="651"/>
      <c r="C344" s="651"/>
      <c r="D344" s="651"/>
      <c r="F344" s="651"/>
      <c r="G344" s="651"/>
      <c r="H344" s="651"/>
      <c r="I344" s="651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2:36" ht="12" customHeight="1" x14ac:dyDescent="0.2">
      <c r="B345" s="651"/>
      <c r="C345" s="651"/>
      <c r="D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2:36" ht="12" customHeight="1" x14ac:dyDescent="0.2">
      <c r="B346" s="651"/>
      <c r="C346" s="651"/>
      <c r="D346" s="651"/>
      <c r="F346" s="651"/>
      <c r="G346" s="651"/>
      <c r="H346" s="651"/>
      <c r="I346" s="651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2:36" ht="12" customHeight="1" x14ac:dyDescent="0.2">
      <c r="B347" s="651"/>
      <c r="C347" s="651"/>
      <c r="D347" s="651"/>
      <c r="F347" s="651"/>
      <c r="G347" s="651"/>
      <c r="H347" s="651"/>
      <c r="I347" s="651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2:36" ht="12" customHeight="1" x14ac:dyDescent="0.2">
      <c r="B348" s="651"/>
      <c r="C348" s="651"/>
      <c r="D348" s="651"/>
      <c r="F348" s="651"/>
      <c r="G348" s="651"/>
      <c r="H348" s="651"/>
      <c r="I348" s="651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2:36" ht="12" customHeight="1" x14ac:dyDescent="0.2">
      <c r="B349" s="651"/>
      <c r="C349" s="651"/>
      <c r="D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2:36" ht="12" customHeight="1" x14ac:dyDescent="0.2">
      <c r="B350" s="651"/>
      <c r="C350" s="651"/>
      <c r="D350" s="651"/>
      <c r="F350" s="651"/>
      <c r="G350" s="651"/>
      <c r="H350" s="651"/>
      <c r="I350" s="651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2:36" ht="12" customHeight="1" x14ac:dyDescent="0.2">
      <c r="B351" s="651"/>
      <c r="C351" s="651"/>
      <c r="D351" s="651"/>
      <c r="F351" s="651"/>
      <c r="G351" s="651"/>
      <c r="H351" s="651"/>
      <c r="I351" s="651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2:36" ht="12" customHeight="1" x14ac:dyDescent="0.2">
      <c r="B352" s="651"/>
      <c r="C352" s="651"/>
      <c r="D352" s="651"/>
      <c r="F352" s="651"/>
      <c r="G352" s="651"/>
      <c r="H352" s="651"/>
      <c r="I352" s="651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2:36" ht="12" customHeight="1" x14ac:dyDescent="0.2">
      <c r="B353" s="651"/>
      <c r="C353" s="651"/>
      <c r="D353" s="651"/>
      <c r="F353" s="651"/>
      <c r="G353" s="651"/>
      <c r="H353" s="651"/>
      <c r="I353" s="651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2:36" ht="12" customHeight="1" x14ac:dyDescent="0.2">
      <c r="B354" s="651"/>
      <c r="C354" s="651"/>
      <c r="D354" s="651"/>
      <c r="F354" s="651"/>
      <c r="G354" s="651"/>
      <c r="H354" s="651"/>
      <c r="I354" s="651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2:36" ht="12" customHeight="1" x14ac:dyDescent="0.2">
      <c r="B355" s="651"/>
      <c r="C355" s="651"/>
      <c r="D355" s="651"/>
      <c r="F355" s="651"/>
      <c r="G355" s="651"/>
      <c r="H355" s="651"/>
      <c r="I355" s="651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2:36" ht="12" customHeight="1" x14ac:dyDescent="0.2">
      <c r="B356" s="651"/>
      <c r="C356" s="651"/>
      <c r="D356" s="651"/>
      <c r="F356" s="651"/>
      <c r="G356" s="651"/>
      <c r="H356" s="651"/>
      <c r="I356" s="651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2:36" ht="12" customHeight="1" x14ac:dyDescent="0.2">
      <c r="B357" s="651"/>
      <c r="C357" s="651"/>
      <c r="D357" s="651"/>
      <c r="F357" s="651"/>
      <c r="G357" s="651"/>
      <c r="H357" s="651"/>
      <c r="I357" s="651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2:36" ht="12" customHeight="1" x14ac:dyDescent="0.2">
      <c r="B358" s="651"/>
      <c r="C358" s="651"/>
      <c r="D358" s="651"/>
      <c r="F358" s="651"/>
      <c r="G358" s="651"/>
      <c r="H358" s="651"/>
      <c r="I358" s="651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2:36" ht="12" customHeight="1" x14ac:dyDescent="0.2">
      <c r="B359" s="651"/>
      <c r="C359" s="651"/>
      <c r="D359" s="651"/>
      <c r="F359" s="651"/>
      <c r="G359" s="651"/>
      <c r="H359" s="651"/>
      <c r="I359" s="651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2:36" ht="12" customHeight="1" x14ac:dyDescent="0.2">
      <c r="B360" s="651"/>
      <c r="C360" s="651"/>
      <c r="D360" s="651"/>
      <c r="F360" s="651"/>
      <c r="G360" s="651"/>
      <c r="H360" s="651"/>
      <c r="I360" s="651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2:36" ht="12" customHeight="1" x14ac:dyDescent="0.2">
      <c r="B361" s="651"/>
      <c r="C361" s="651"/>
      <c r="D361" s="651"/>
      <c r="F361" s="651"/>
      <c r="G361" s="651"/>
      <c r="H361" s="651"/>
      <c r="I361" s="651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2:36" ht="12" customHeight="1" x14ac:dyDescent="0.2">
      <c r="B362" s="651"/>
      <c r="C362" s="651"/>
      <c r="D362" s="651"/>
      <c r="F362" s="651"/>
      <c r="G362" s="651"/>
      <c r="H362" s="651"/>
      <c r="I362" s="651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2:36" ht="12" customHeight="1" x14ac:dyDescent="0.2">
      <c r="B363" s="651"/>
      <c r="C363" s="651"/>
      <c r="D363" s="651"/>
      <c r="F363" s="651"/>
      <c r="G363" s="651"/>
      <c r="H363" s="651"/>
      <c r="I363" s="651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2:36" ht="12" customHeight="1" x14ac:dyDescent="0.2">
      <c r="B364" s="651"/>
      <c r="C364" s="651"/>
      <c r="D364" s="651"/>
      <c r="F364" s="651"/>
      <c r="G364" s="651"/>
      <c r="H364" s="651"/>
      <c r="I364" s="651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2:36" ht="12" customHeight="1" x14ac:dyDescent="0.2">
      <c r="B365" s="651"/>
      <c r="C365" s="651"/>
      <c r="D365" s="651"/>
      <c r="F365" s="651"/>
      <c r="G365" s="651"/>
      <c r="H365" s="651"/>
      <c r="I365" s="651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2:36" ht="12" customHeight="1" x14ac:dyDescent="0.2">
      <c r="B366" s="651"/>
      <c r="C366" s="651"/>
      <c r="D366" s="651"/>
      <c r="F366" s="651"/>
      <c r="G366" s="651"/>
      <c r="H366" s="651"/>
      <c r="I366" s="651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2:36" ht="12" customHeight="1" x14ac:dyDescent="0.2">
      <c r="B367" s="651"/>
      <c r="C367" s="651"/>
      <c r="D367" s="651"/>
      <c r="F367" s="651"/>
      <c r="G367" s="651"/>
      <c r="H367" s="651"/>
      <c r="I367" s="651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2:36" ht="12" customHeight="1" x14ac:dyDescent="0.2">
      <c r="B368" s="651"/>
      <c r="C368" s="651"/>
      <c r="D368" s="651"/>
      <c r="F368" s="651"/>
      <c r="G368" s="651"/>
      <c r="H368" s="651"/>
      <c r="I368" s="651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2:36" ht="12" customHeight="1" x14ac:dyDescent="0.2">
      <c r="B369" s="651"/>
      <c r="C369" s="651"/>
      <c r="D369" s="651"/>
      <c r="F369" s="651"/>
      <c r="G369" s="651"/>
      <c r="H369" s="651"/>
      <c r="I369" s="651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2:36" ht="12" customHeight="1" x14ac:dyDescent="0.2">
      <c r="B370" s="651"/>
      <c r="C370" s="651"/>
      <c r="D370" s="651"/>
      <c r="F370" s="651"/>
      <c r="G370" s="651"/>
      <c r="H370" s="651"/>
      <c r="I370" s="651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2:36" ht="12" customHeight="1" x14ac:dyDescent="0.2">
      <c r="B371" s="651"/>
      <c r="C371" s="651"/>
      <c r="D371" s="651"/>
      <c r="F371" s="651"/>
      <c r="G371" s="651"/>
      <c r="H371" s="651"/>
      <c r="I371" s="651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2:36" ht="12" customHeight="1" x14ac:dyDescent="0.2">
      <c r="B372" s="651"/>
      <c r="C372" s="651"/>
      <c r="D372" s="651"/>
      <c r="F372" s="651"/>
      <c r="G372" s="651"/>
      <c r="H372" s="651"/>
      <c r="I372" s="651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2:36" ht="12" customHeight="1" x14ac:dyDescent="0.2">
      <c r="B373" s="651"/>
      <c r="C373" s="651"/>
      <c r="D373" s="651"/>
      <c r="F373" s="651"/>
      <c r="G373" s="651"/>
      <c r="H373" s="651"/>
      <c r="I373" s="651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2:36" ht="12" customHeight="1" x14ac:dyDescent="0.2">
      <c r="B374" s="651"/>
      <c r="C374" s="651"/>
      <c r="D374" s="651"/>
      <c r="F374" s="651"/>
      <c r="G374" s="651"/>
      <c r="H374" s="651"/>
      <c r="I374" s="651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2:36" ht="12" customHeight="1" x14ac:dyDescent="0.2">
      <c r="B375" s="651"/>
      <c r="C375" s="651"/>
      <c r="D375" s="651"/>
      <c r="F375" s="651"/>
      <c r="G375" s="651"/>
      <c r="H375" s="651"/>
      <c r="I375" s="651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2:36" ht="12" customHeight="1" x14ac:dyDescent="0.2">
      <c r="B376" s="651"/>
      <c r="C376" s="651"/>
      <c r="D376" s="651"/>
      <c r="F376" s="651"/>
      <c r="G376" s="651"/>
      <c r="H376" s="651"/>
      <c r="I376" s="651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2:36" ht="12" customHeight="1" x14ac:dyDescent="0.2">
      <c r="B377" s="651"/>
      <c r="C377" s="651"/>
      <c r="D377" s="651"/>
      <c r="F377" s="651"/>
      <c r="G377" s="651"/>
      <c r="H377" s="651"/>
      <c r="I377" s="651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2:36" ht="12" customHeight="1" x14ac:dyDescent="0.2">
      <c r="B378" s="651"/>
      <c r="C378" s="651"/>
      <c r="D378" s="651"/>
      <c r="F378" s="651"/>
      <c r="G378" s="651"/>
      <c r="H378" s="651"/>
      <c r="I378" s="651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2:36" ht="12" customHeight="1" x14ac:dyDescent="0.2">
      <c r="B379" s="651"/>
      <c r="C379" s="651"/>
      <c r="D379" s="651"/>
      <c r="F379" s="651"/>
      <c r="G379" s="651"/>
      <c r="H379" s="651"/>
      <c r="I379" s="651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2:36" ht="12" customHeight="1" x14ac:dyDescent="0.2">
      <c r="B380" s="651"/>
      <c r="C380" s="651"/>
      <c r="D380" s="651"/>
      <c r="F380" s="651"/>
      <c r="G380" s="651"/>
      <c r="H380" s="651"/>
      <c r="I380" s="651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2:36" ht="12" customHeight="1" x14ac:dyDescent="0.2">
      <c r="B381" s="651"/>
      <c r="C381" s="651"/>
      <c r="D381" s="651"/>
      <c r="F381" s="651"/>
      <c r="G381" s="651"/>
      <c r="H381" s="651"/>
      <c r="I381" s="651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2:36" ht="12" customHeight="1" x14ac:dyDescent="0.2">
      <c r="B382" s="651"/>
      <c r="C382" s="651"/>
      <c r="D382" s="651"/>
      <c r="F382" s="651"/>
      <c r="G382" s="651"/>
      <c r="H382" s="651"/>
      <c r="I382" s="651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2:36" ht="12" customHeight="1" x14ac:dyDescent="0.2">
      <c r="B383" s="651"/>
      <c r="C383" s="651"/>
      <c r="D383" s="651"/>
      <c r="F383" s="651"/>
      <c r="G383" s="651"/>
      <c r="H383" s="651"/>
      <c r="I383" s="651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2:36" ht="12" customHeight="1" x14ac:dyDescent="0.2">
      <c r="B384" s="651"/>
      <c r="C384" s="651"/>
      <c r="D384" s="651"/>
      <c r="F384" s="651"/>
      <c r="G384" s="651"/>
      <c r="H384" s="651"/>
      <c r="I384" s="651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2:36" ht="12" customHeight="1" x14ac:dyDescent="0.2">
      <c r="B385" s="651"/>
      <c r="C385" s="651"/>
      <c r="D385" s="651"/>
      <c r="F385" s="651"/>
      <c r="G385" s="651"/>
      <c r="H385" s="651"/>
      <c r="I385" s="651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2:36" ht="12" customHeight="1" x14ac:dyDescent="0.2">
      <c r="B386" s="651"/>
      <c r="C386" s="651"/>
      <c r="D386" s="651"/>
      <c r="F386" s="651"/>
      <c r="G386" s="651"/>
      <c r="H386" s="651"/>
      <c r="I386" s="651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2:36" ht="12" customHeight="1" x14ac:dyDescent="0.2">
      <c r="B387" s="651"/>
      <c r="C387" s="651"/>
      <c r="D387" s="651"/>
      <c r="F387" s="651"/>
      <c r="G387" s="651"/>
      <c r="H387" s="651"/>
      <c r="I387" s="651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2:36" ht="12" customHeight="1" x14ac:dyDescent="0.2">
      <c r="B388" s="651"/>
      <c r="C388" s="651"/>
      <c r="D388" s="651"/>
      <c r="F388" s="651"/>
      <c r="G388" s="651"/>
      <c r="H388" s="651"/>
      <c r="I388" s="651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2:36" ht="12" customHeight="1" x14ac:dyDescent="0.2">
      <c r="B389" s="651"/>
      <c r="C389" s="651"/>
      <c r="D389" s="651"/>
      <c r="F389" s="651"/>
      <c r="G389" s="651"/>
      <c r="H389" s="651"/>
      <c r="I389" s="651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2:36" ht="12" customHeight="1" x14ac:dyDescent="0.2">
      <c r="B390" s="651"/>
      <c r="C390" s="651"/>
      <c r="D390" s="651"/>
      <c r="F390" s="651"/>
      <c r="G390" s="651"/>
      <c r="H390" s="651"/>
      <c r="I390" s="651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2:36" ht="12" customHeight="1" x14ac:dyDescent="0.2">
      <c r="B391" s="651"/>
      <c r="C391" s="651"/>
      <c r="D391" s="651"/>
      <c r="F391" s="651"/>
      <c r="G391" s="651"/>
      <c r="H391" s="651"/>
      <c r="I391" s="651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2:36" ht="12" customHeight="1" x14ac:dyDescent="0.2">
      <c r="B392" s="651"/>
      <c r="C392" s="651"/>
      <c r="D392" s="651"/>
      <c r="F392" s="651"/>
      <c r="G392" s="651"/>
      <c r="H392" s="651"/>
      <c r="I392" s="651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2:36" ht="12" customHeight="1" x14ac:dyDescent="0.2">
      <c r="B393" s="651"/>
      <c r="C393" s="651"/>
      <c r="D393" s="651"/>
      <c r="F393" s="651"/>
      <c r="G393" s="651"/>
      <c r="H393" s="651"/>
      <c r="I393" s="651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2:36" ht="12" customHeight="1" x14ac:dyDescent="0.2">
      <c r="B394" s="651"/>
      <c r="C394" s="651"/>
      <c r="D394" s="651"/>
      <c r="F394" s="651"/>
      <c r="G394" s="651"/>
      <c r="H394" s="651"/>
      <c r="I394" s="651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2:36" ht="12" customHeight="1" x14ac:dyDescent="0.2">
      <c r="B395" s="651"/>
      <c r="C395" s="651"/>
      <c r="D395" s="651"/>
      <c r="F395" s="651"/>
      <c r="G395" s="651"/>
      <c r="H395" s="651"/>
      <c r="I395" s="651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2:36" ht="12" customHeight="1" x14ac:dyDescent="0.2">
      <c r="B396" s="651"/>
      <c r="C396" s="651"/>
      <c r="D396" s="651"/>
      <c r="F396" s="651"/>
      <c r="G396" s="651"/>
      <c r="H396" s="651"/>
      <c r="I396" s="651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2:36" ht="12" customHeight="1" x14ac:dyDescent="0.2">
      <c r="B397" s="651"/>
      <c r="C397" s="651"/>
      <c r="D397" s="651"/>
      <c r="F397" s="651"/>
      <c r="G397" s="651"/>
      <c r="H397" s="651"/>
      <c r="I397" s="651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2:36" ht="12" customHeight="1" x14ac:dyDescent="0.2">
      <c r="B398" s="651"/>
      <c r="C398" s="651"/>
      <c r="D398" s="651"/>
      <c r="F398" s="651"/>
      <c r="G398" s="651"/>
      <c r="H398" s="651"/>
      <c r="I398" s="651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2:36" ht="12" customHeight="1" x14ac:dyDescent="0.2">
      <c r="B399" s="651"/>
      <c r="C399" s="651"/>
      <c r="D399" s="651"/>
      <c r="F399" s="651"/>
      <c r="G399" s="651"/>
      <c r="H399" s="651"/>
      <c r="I399" s="651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2:36" ht="12" customHeight="1" x14ac:dyDescent="0.2">
      <c r="B400" s="651"/>
      <c r="C400" s="651"/>
      <c r="D400" s="651"/>
      <c r="F400" s="651"/>
      <c r="G400" s="651"/>
      <c r="H400" s="651"/>
      <c r="I400" s="651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2:36" ht="12" customHeight="1" x14ac:dyDescent="0.2">
      <c r="B401" s="651"/>
      <c r="C401" s="651"/>
      <c r="D401" s="651"/>
      <c r="F401" s="651"/>
      <c r="G401" s="651"/>
      <c r="H401" s="651"/>
      <c r="I401" s="651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2:36" ht="12" customHeight="1" x14ac:dyDescent="0.2">
      <c r="B402" s="651"/>
      <c r="C402" s="651"/>
      <c r="D402" s="651"/>
      <c r="F402" s="651"/>
      <c r="G402" s="651"/>
      <c r="H402" s="651"/>
      <c r="I402" s="651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2:36" ht="12" customHeight="1" x14ac:dyDescent="0.2">
      <c r="B403" s="651"/>
      <c r="C403" s="651"/>
      <c r="D403" s="651"/>
      <c r="F403" s="651"/>
      <c r="G403" s="651"/>
      <c r="H403" s="651"/>
      <c r="I403" s="651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2:36" ht="12" customHeight="1" x14ac:dyDescent="0.2">
      <c r="B404" s="651"/>
      <c r="C404" s="651"/>
      <c r="D404" s="651"/>
      <c r="F404" s="651"/>
      <c r="G404" s="651"/>
      <c r="H404" s="651"/>
      <c r="I404" s="651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2:36" ht="12" customHeight="1" x14ac:dyDescent="0.2">
      <c r="B405" s="651"/>
      <c r="C405" s="651"/>
      <c r="D405" s="651"/>
      <c r="F405" s="651"/>
      <c r="G405" s="651"/>
      <c r="H405" s="651"/>
      <c r="I405" s="651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2:36" ht="12" customHeight="1" x14ac:dyDescent="0.2">
      <c r="B406" s="651"/>
      <c r="C406" s="651"/>
      <c r="D406" s="651"/>
      <c r="F406" s="651"/>
      <c r="G406" s="651"/>
      <c r="H406" s="651"/>
      <c r="I406" s="651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2:36" ht="12" customHeight="1" x14ac:dyDescent="0.2">
      <c r="B407" s="651"/>
      <c r="C407" s="651"/>
      <c r="D407" s="651"/>
      <c r="F407" s="651"/>
      <c r="G407" s="651"/>
      <c r="H407" s="651"/>
      <c r="I407" s="651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2:36" ht="12" customHeight="1" x14ac:dyDescent="0.2">
      <c r="B408" s="651"/>
      <c r="C408" s="651"/>
      <c r="D408" s="651"/>
      <c r="F408" s="651"/>
      <c r="G408" s="651"/>
      <c r="H408" s="651"/>
      <c r="I408" s="651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2:36" ht="12" customHeight="1" x14ac:dyDescent="0.2">
      <c r="B409" s="651"/>
      <c r="C409" s="651"/>
      <c r="D409" s="651"/>
      <c r="F409" s="651"/>
      <c r="G409" s="651"/>
      <c r="H409" s="651"/>
      <c r="I409" s="651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2:36" ht="12" customHeight="1" x14ac:dyDescent="0.2">
      <c r="B410" s="651"/>
      <c r="C410" s="651"/>
      <c r="D410" s="651"/>
      <c r="F410" s="651"/>
      <c r="G410" s="651"/>
      <c r="H410" s="651"/>
      <c r="I410" s="651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2:36" ht="12" customHeight="1" x14ac:dyDescent="0.2">
      <c r="B411" s="651"/>
      <c r="C411" s="651"/>
      <c r="D411" s="651"/>
      <c r="F411" s="651"/>
      <c r="G411" s="651"/>
      <c r="H411" s="651"/>
      <c r="I411" s="651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2:36" ht="12" customHeight="1" x14ac:dyDescent="0.2">
      <c r="B412" s="651"/>
      <c r="C412" s="651"/>
      <c r="D412" s="651"/>
      <c r="F412" s="651"/>
      <c r="G412" s="651"/>
      <c r="H412" s="651"/>
      <c r="I412" s="651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2:36" ht="12" customHeight="1" x14ac:dyDescent="0.2">
      <c r="B413" s="651"/>
      <c r="C413" s="651"/>
      <c r="D413" s="651"/>
      <c r="F413" s="651"/>
      <c r="G413" s="651"/>
      <c r="H413" s="651"/>
      <c r="I413" s="651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2:36" ht="12" customHeight="1" x14ac:dyDescent="0.2">
      <c r="B414" s="651"/>
      <c r="C414" s="651"/>
      <c r="D414" s="651"/>
      <c r="F414" s="651"/>
      <c r="G414" s="651"/>
      <c r="H414" s="651"/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2:36" ht="12" customHeight="1" x14ac:dyDescent="0.2">
      <c r="B415" s="651"/>
      <c r="C415" s="651"/>
      <c r="D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2:36" ht="12" customHeight="1" x14ac:dyDescent="0.2">
      <c r="B416" s="651"/>
      <c r="C416" s="651"/>
      <c r="D416" s="651"/>
      <c r="F416" s="651"/>
      <c r="G416" s="651"/>
      <c r="H416" s="651"/>
      <c r="I416" s="651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2:36" ht="12" customHeight="1" x14ac:dyDescent="0.2">
      <c r="B417" s="651"/>
      <c r="C417" s="651"/>
      <c r="D417" s="651"/>
      <c r="F417" s="651"/>
      <c r="G417" s="651"/>
      <c r="H417" s="651"/>
      <c r="I417" s="651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2:36" ht="12" customHeight="1" x14ac:dyDescent="0.2">
      <c r="B418" s="651"/>
      <c r="C418" s="651"/>
      <c r="D418" s="651"/>
      <c r="F418" s="651"/>
      <c r="G418" s="651"/>
      <c r="H418" s="651"/>
      <c r="I418" s="651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2:36" ht="12" customHeight="1" x14ac:dyDescent="0.2">
      <c r="B419" s="651"/>
      <c r="C419" s="651"/>
      <c r="D419" s="651"/>
      <c r="F419" s="651"/>
      <c r="G419" s="651"/>
      <c r="H419" s="651"/>
      <c r="I419" s="651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2:36" ht="12" customHeight="1" x14ac:dyDescent="0.2">
      <c r="B420" s="651"/>
      <c r="C420" s="651"/>
      <c r="D420" s="651"/>
      <c r="F420" s="651"/>
      <c r="G420" s="651"/>
      <c r="H420" s="651"/>
      <c r="I420" s="651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2:36" ht="12" customHeight="1" x14ac:dyDescent="0.2">
      <c r="B421" s="651"/>
      <c r="C421" s="651"/>
      <c r="D421" s="651"/>
      <c r="F421" s="651"/>
      <c r="G421" s="651"/>
      <c r="H421" s="651"/>
      <c r="I421" s="651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2:36" ht="12" customHeight="1" x14ac:dyDescent="0.2">
      <c r="B422" s="651"/>
      <c r="C422" s="651"/>
      <c r="D422" s="651"/>
      <c r="F422" s="651"/>
      <c r="G422" s="651"/>
      <c r="H422" s="651"/>
      <c r="I422" s="651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2:36" ht="12" customHeight="1" x14ac:dyDescent="0.2">
      <c r="B423" s="651"/>
      <c r="C423" s="651"/>
      <c r="D423" s="651"/>
      <c r="F423" s="651"/>
      <c r="G423" s="651"/>
      <c r="H423" s="651"/>
      <c r="I423" s="651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2:36" ht="12" customHeight="1" x14ac:dyDescent="0.2">
      <c r="B424" s="651"/>
      <c r="C424" s="651"/>
      <c r="D424" s="651"/>
      <c r="F424" s="651"/>
      <c r="G424" s="651"/>
      <c r="H424" s="651"/>
      <c r="I424" s="651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2:36" ht="12" customHeight="1" x14ac:dyDescent="0.2">
      <c r="B425" s="651"/>
      <c r="C425" s="651"/>
      <c r="D425" s="651"/>
      <c r="F425" s="651"/>
      <c r="G425" s="651"/>
      <c r="H425" s="651"/>
      <c r="I425" s="651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2:36" ht="12" customHeight="1" x14ac:dyDescent="0.2">
      <c r="B426" s="651"/>
      <c r="C426" s="651"/>
      <c r="D426" s="651"/>
      <c r="F426" s="651"/>
      <c r="G426" s="651"/>
      <c r="H426" s="651"/>
      <c r="I426" s="651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2:36" ht="12" customHeight="1" x14ac:dyDescent="0.2">
      <c r="B427" s="651"/>
      <c r="C427" s="651"/>
      <c r="D427" s="651"/>
      <c r="F427" s="651"/>
      <c r="G427" s="651"/>
      <c r="H427" s="651"/>
      <c r="I427" s="651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2:36" ht="12" customHeight="1" x14ac:dyDescent="0.2">
      <c r="B428" s="651"/>
      <c r="C428" s="651"/>
      <c r="D428" s="651"/>
      <c r="F428" s="651"/>
      <c r="G428" s="651"/>
      <c r="H428" s="651"/>
      <c r="I428" s="651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2:36" ht="12" customHeight="1" x14ac:dyDescent="0.2">
      <c r="B429" s="651"/>
      <c r="C429" s="651"/>
      <c r="D429" s="651"/>
      <c r="F429" s="651"/>
      <c r="G429" s="651"/>
      <c r="H429" s="651"/>
      <c r="I429" s="651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2:36" ht="12" customHeight="1" x14ac:dyDescent="0.2">
      <c r="B430" s="651"/>
      <c r="C430" s="651"/>
      <c r="D430" s="651"/>
      <c r="F430" s="651"/>
      <c r="G430" s="651"/>
      <c r="H430" s="651"/>
      <c r="I430" s="651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2:36" ht="12" customHeight="1" x14ac:dyDescent="0.2">
      <c r="B431" s="651"/>
      <c r="C431" s="651"/>
      <c r="D431" s="651"/>
      <c r="F431" s="651"/>
      <c r="G431" s="651"/>
      <c r="H431" s="651"/>
      <c r="I431" s="651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2:36" ht="12" customHeight="1" x14ac:dyDescent="0.2">
      <c r="B432" s="651"/>
      <c r="C432" s="651"/>
      <c r="D432" s="651"/>
      <c r="F432" s="651"/>
      <c r="G432" s="651"/>
      <c r="H432" s="651"/>
      <c r="I432" s="651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2:36" ht="12" customHeight="1" x14ac:dyDescent="0.2">
      <c r="B433" s="651"/>
      <c r="C433" s="651"/>
      <c r="D433" s="651"/>
      <c r="F433" s="651"/>
      <c r="G433" s="651"/>
      <c r="H433" s="651"/>
      <c r="I433" s="651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2:36" ht="12" customHeight="1" x14ac:dyDescent="0.2">
      <c r="B434" s="651"/>
      <c r="C434" s="651"/>
      <c r="D434" s="651"/>
      <c r="F434" s="651"/>
      <c r="G434" s="651"/>
      <c r="H434" s="651"/>
      <c r="I434" s="651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2:36" ht="12" customHeight="1" x14ac:dyDescent="0.2">
      <c r="B435" s="651"/>
      <c r="C435" s="651"/>
      <c r="D435" s="651"/>
      <c r="F435" s="651"/>
      <c r="G435" s="651"/>
      <c r="H435" s="651"/>
      <c r="I435" s="651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2:36" ht="12" customHeight="1" x14ac:dyDescent="0.2">
      <c r="B436" s="651"/>
      <c r="C436" s="651"/>
      <c r="D436" s="651"/>
      <c r="F436" s="651"/>
      <c r="G436" s="651"/>
      <c r="H436" s="651"/>
      <c r="I436" s="651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2:36" ht="12" customHeight="1" x14ac:dyDescent="0.2">
      <c r="B437" s="651"/>
      <c r="C437" s="651"/>
      <c r="D437" s="651"/>
      <c r="F437" s="651"/>
      <c r="G437" s="651"/>
      <c r="H437" s="651"/>
      <c r="I437" s="651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2:36" ht="12" customHeight="1" x14ac:dyDescent="0.2">
      <c r="B438" s="651"/>
      <c r="C438" s="651"/>
      <c r="D438" s="651"/>
      <c r="F438" s="651"/>
      <c r="G438" s="651"/>
      <c r="H438" s="651"/>
      <c r="I438" s="651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2:36" ht="12" customHeight="1" x14ac:dyDescent="0.2">
      <c r="B439" s="651"/>
      <c r="C439" s="651"/>
      <c r="D439" s="651"/>
      <c r="F439" s="651"/>
      <c r="G439" s="651"/>
      <c r="H439" s="651"/>
      <c r="I439" s="651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2:36" ht="12" customHeight="1" x14ac:dyDescent="0.2">
      <c r="B440" s="651"/>
      <c r="C440" s="651"/>
      <c r="D440" s="651"/>
      <c r="F440" s="651"/>
      <c r="G440" s="651"/>
      <c r="H440" s="651"/>
      <c r="I440" s="651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2:36" ht="12" customHeight="1" x14ac:dyDescent="0.2">
      <c r="B441" s="651"/>
      <c r="C441" s="651"/>
      <c r="D441" s="651"/>
      <c r="F441" s="651"/>
      <c r="G441" s="651"/>
      <c r="H441" s="651"/>
      <c r="I441" s="651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2:36" ht="12" customHeight="1" x14ac:dyDescent="0.2">
      <c r="B442" s="651"/>
      <c r="C442" s="651"/>
      <c r="D442" s="651"/>
      <c r="F442" s="651"/>
      <c r="G442" s="651"/>
      <c r="H442" s="651"/>
      <c r="I442" s="651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2:36" ht="12" customHeight="1" x14ac:dyDescent="0.2">
      <c r="B443" s="651"/>
      <c r="C443" s="651"/>
      <c r="D443" s="651"/>
      <c r="F443" s="651"/>
      <c r="G443" s="651"/>
      <c r="H443" s="651"/>
      <c r="I443" s="651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2:36" ht="12" customHeight="1" x14ac:dyDescent="0.2">
      <c r="B444" s="651"/>
      <c r="C444" s="651"/>
      <c r="D444" s="651"/>
      <c r="F444" s="651"/>
      <c r="G444" s="651"/>
      <c r="H444" s="651"/>
      <c r="I444" s="651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2:36" ht="12" customHeight="1" x14ac:dyDescent="0.2">
      <c r="B445" s="651"/>
      <c r="C445" s="651"/>
      <c r="D445" s="651"/>
      <c r="F445" s="651"/>
      <c r="G445" s="651"/>
      <c r="H445" s="651"/>
      <c r="I445" s="651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2:36" ht="12" customHeight="1" x14ac:dyDescent="0.2">
      <c r="B446" s="651"/>
      <c r="C446" s="651"/>
      <c r="D446" s="651"/>
      <c r="F446" s="651"/>
      <c r="G446" s="651"/>
      <c r="H446" s="651"/>
      <c r="I446" s="651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2:36" ht="12" customHeight="1" x14ac:dyDescent="0.2">
      <c r="B447" s="651"/>
      <c r="C447" s="651"/>
      <c r="D447" s="651"/>
      <c r="F447" s="651"/>
      <c r="G447" s="651"/>
      <c r="H447" s="651"/>
      <c r="I447" s="651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2:36" ht="12" customHeight="1" x14ac:dyDescent="0.2">
      <c r="B448" s="651"/>
      <c r="C448" s="651"/>
      <c r="D448" s="651"/>
      <c r="F448" s="651"/>
      <c r="G448" s="651"/>
      <c r="H448" s="651"/>
      <c r="I448" s="651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2:36" ht="12" customHeight="1" x14ac:dyDescent="0.2">
      <c r="B449" s="651"/>
      <c r="C449" s="651"/>
      <c r="D449" s="651"/>
      <c r="F449" s="651"/>
      <c r="G449" s="651"/>
      <c r="H449" s="651"/>
      <c r="I449" s="651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2:36" ht="12" customHeight="1" x14ac:dyDescent="0.2">
      <c r="B450" s="651"/>
      <c r="C450" s="651"/>
      <c r="D450" s="651"/>
      <c r="F450" s="651"/>
      <c r="G450" s="651"/>
      <c r="H450" s="651"/>
      <c r="I450" s="651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2:36" ht="12" customHeight="1" x14ac:dyDescent="0.2">
      <c r="B451" s="651"/>
      <c r="C451" s="651"/>
      <c r="D451" s="651"/>
      <c r="F451" s="651"/>
      <c r="G451" s="651"/>
      <c r="H451" s="651"/>
      <c r="I451" s="651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2:36" ht="12" customHeight="1" x14ac:dyDescent="0.2">
      <c r="B452" s="651"/>
      <c r="C452" s="651"/>
      <c r="D452" s="651"/>
      <c r="F452" s="651"/>
      <c r="G452" s="651"/>
      <c r="H452" s="651"/>
      <c r="I452" s="651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2:36" ht="12" customHeight="1" x14ac:dyDescent="0.2">
      <c r="B453" s="651"/>
      <c r="C453" s="651"/>
      <c r="D453" s="651"/>
      <c r="F453" s="651"/>
      <c r="G453" s="651"/>
      <c r="H453" s="651"/>
      <c r="I453" s="651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2:36" ht="12" customHeight="1" x14ac:dyDescent="0.2">
      <c r="B454" s="651"/>
      <c r="C454" s="651"/>
      <c r="D454" s="651"/>
      <c r="F454" s="651"/>
      <c r="G454" s="651"/>
      <c r="H454" s="651"/>
      <c r="I454" s="651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2:36" ht="12" customHeight="1" x14ac:dyDescent="0.2">
      <c r="B455" s="651"/>
      <c r="C455" s="651"/>
      <c r="D455" s="651"/>
      <c r="F455" s="651"/>
      <c r="G455" s="651"/>
      <c r="H455" s="651"/>
      <c r="I455" s="651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2:36" ht="12" customHeight="1" x14ac:dyDescent="0.2">
      <c r="B456" s="651"/>
      <c r="C456" s="651"/>
      <c r="D456" s="651"/>
      <c r="F456" s="651"/>
      <c r="G456" s="651"/>
      <c r="H456" s="651"/>
      <c r="I456" s="651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2:36" ht="12" customHeight="1" x14ac:dyDescent="0.2">
      <c r="B457" s="651"/>
      <c r="C457" s="651"/>
      <c r="D457" s="651"/>
      <c r="F457" s="651"/>
      <c r="G457" s="651"/>
      <c r="H457" s="651"/>
      <c r="I457" s="651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2:36" ht="12" customHeight="1" x14ac:dyDescent="0.2">
      <c r="B458" s="651"/>
      <c r="C458" s="651"/>
      <c r="D458" s="651"/>
      <c r="F458" s="651"/>
      <c r="G458" s="651"/>
      <c r="H458" s="651"/>
      <c r="I458" s="651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2:36" ht="12" customHeight="1" x14ac:dyDescent="0.2">
      <c r="B459" s="651"/>
      <c r="C459" s="651"/>
      <c r="D459" s="651"/>
      <c r="F459" s="651"/>
      <c r="G459" s="651"/>
      <c r="H459" s="651"/>
      <c r="I459" s="651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2:36" ht="12" customHeight="1" x14ac:dyDescent="0.2">
      <c r="B460" s="651"/>
      <c r="C460" s="651"/>
      <c r="D460" s="651"/>
      <c r="F460" s="651"/>
      <c r="G460" s="651"/>
      <c r="H460" s="651"/>
      <c r="I460" s="651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2:36" ht="12" customHeight="1" x14ac:dyDescent="0.2">
      <c r="B461" s="651"/>
      <c r="C461" s="651"/>
      <c r="D461" s="651"/>
      <c r="F461" s="651"/>
      <c r="G461" s="651"/>
      <c r="H461" s="651"/>
      <c r="I461" s="651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2:36" ht="12" customHeight="1" x14ac:dyDescent="0.2">
      <c r="B462" s="651"/>
      <c r="C462" s="651"/>
      <c r="D462" s="651"/>
      <c r="F462" s="651"/>
      <c r="G462" s="651"/>
      <c r="H462" s="651"/>
      <c r="I462" s="651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2:36" ht="12" customHeight="1" x14ac:dyDescent="0.2">
      <c r="B463" s="651"/>
      <c r="C463" s="651"/>
      <c r="D463" s="651"/>
      <c r="F463" s="651"/>
      <c r="G463" s="651"/>
      <c r="H463" s="651"/>
      <c r="I463" s="651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2:36" ht="12" customHeight="1" x14ac:dyDescent="0.2">
      <c r="B464" s="651"/>
      <c r="C464" s="651"/>
      <c r="D464" s="651"/>
      <c r="F464" s="651"/>
      <c r="G464" s="651"/>
      <c r="H464" s="651"/>
      <c r="I464" s="651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2:36" ht="12" customHeight="1" x14ac:dyDescent="0.2">
      <c r="B465" s="651"/>
      <c r="C465" s="651"/>
      <c r="D465" s="651"/>
      <c r="F465" s="651"/>
      <c r="G465" s="651"/>
      <c r="H465" s="651"/>
      <c r="I465" s="651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2:36" ht="12" customHeight="1" x14ac:dyDescent="0.2">
      <c r="B466" s="651"/>
      <c r="C466" s="651"/>
      <c r="D466" s="651"/>
      <c r="F466" s="651"/>
      <c r="G466" s="651"/>
      <c r="H466" s="651"/>
      <c r="I466" s="651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2:36" ht="12" customHeight="1" x14ac:dyDescent="0.2">
      <c r="B467" s="651"/>
      <c r="C467" s="651"/>
      <c r="D467" s="651"/>
      <c r="F467" s="651"/>
      <c r="G467" s="651"/>
      <c r="H467" s="651"/>
      <c r="I467" s="651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2:36" ht="12" customHeight="1" x14ac:dyDescent="0.2">
      <c r="B468" s="651"/>
      <c r="C468" s="651"/>
      <c r="D468" s="651"/>
      <c r="F468" s="651"/>
      <c r="G468" s="651"/>
      <c r="H468" s="651"/>
      <c r="I468" s="651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2:36" ht="12" customHeight="1" x14ac:dyDescent="0.2">
      <c r="B469" s="651"/>
      <c r="C469" s="651"/>
      <c r="D469" s="651"/>
      <c r="F469" s="651"/>
      <c r="G469" s="651"/>
      <c r="H469" s="651"/>
      <c r="I469" s="651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2:36" ht="12" customHeight="1" x14ac:dyDescent="0.2">
      <c r="B470" s="651"/>
      <c r="C470" s="651"/>
      <c r="D470" s="651"/>
      <c r="F470" s="651"/>
      <c r="G470" s="651"/>
      <c r="H470" s="651"/>
      <c r="I470" s="651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2:36" ht="12" customHeight="1" x14ac:dyDescent="0.2">
      <c r="B471" s="651"/>
      <c r="C471" s="651"/>
      <c r="D471" s="651"/>
      <c r="F471" s="651"/>
      <c r="G471" s="651"/>
      <c r="H471" s="651"/>
      <c r="I471" s="651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2:36" ht="12" customHeight="1" x14ac:dyDescent="0.2">
      <c r="B472" s="651"/>
      <c r="C472" s="651"/>
      <c r="D472" s="651"/>
      <c r="F472" s="651"/>
      <c r="G472" s="651"/>
      <c r="H472" s="651"/>
      <c r="I472" s="651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2:36" ht="12" customHeight="1" x14ac:dyDescent="0.2">
      <c r="B473" s="651"/>
      <c r="C473" s="651"/>
      <c r="D473" s="651"/>
      <c r="F473" s="651"/>
      <c r="G473" s="651"/>
      <c r="H473" s="651"/>
      <c r="I473" s="651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2:36" ht="12" customHeight="1" x14ac:dyDescent="0.2">
      <c r="B474" s="651"/>
      <c r="C474" s="651"/>
      <c r="D474" s="651"/>
      <c r="F474" s="651"/>
      <c r="G474" s="651"/>
      <c r="H474" s="651"/>
      <c r="I474" s="651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2:36" ht="12" customHeight="1" x14ac:dyDescent="0.2">
      <c r="B475" s="651"/>
      <c r="C475" s="651"/>
      <c r="D475" s="651"/>
      <c r="F475" s="651"/>
      <c r="G475" s="651"/>
      <c r="H475" s="651"/>
      <c r="I475" s="651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2:36" ht="12" customHeight="1" x14ac:dyDescent="0.2">
      <c r="B476" s="651"/>
      <c r="C476" s="651"/>
      <c r="D476" s="651"/>
      <c r="F476" s="651"/>
      <c r="G476" s="651"/>
      <c r="H476" s="651"/>
      <c r="I476" s="651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2:36" ht="12" customHeight="1" x14ac:dyDescent="0.2">
      <c r="B477" s="651"/>
      <c r="C477" s="651"/>
      <c r="D477" s="651"/>
      <c r="F477" s="651"/>
      <c r="G477" s="651"/>
      <c r="H477" s="651"/>
      <c r="I477" s="651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2:36" ht="12" customHeight="1" x14ac:dyDescent="0.2">
      <c r="B478" s="651"/>
      <c r="C478" s="651"/>
      <c r="D478" s="651"/>
      <c r="F478" s="651"/>
      <c r="G478" s="651"/>
      <c r="H478" s="651"/>
      <c r="I478" s="651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2:36" ht="12" customHeight="1" x14ac:dyDescent="0.2">
      <c r="B479" s="651"/>
      <c r="C479" s="651"/>
      <c r="D479" s="651"/>
      <c r="F479" s="651"/>
      <c r="G479" s="651"/>
      <c r="H479" s="651"/>
      <c r="I479" s="651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2:36" ht="12" customHeight="1" x14ac:dyDescent="0.2">
      <c r="B480" s="651"/>
      <c r="C480" s="651"/>
      <c r="D480" s="651"/>
      <c r="F480" s="651"/>
      <c r="G480" s="651"/>
      <c r="H480" s="651"/>
      <c r="I480" s="651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2:36" ht="12" customHeight="1" x14ac:dyDescent="0.2">
      <c r="B481" s="651"/>
      <c r="C481" s="651"/>
      <c r="D481" s="651"/>
      <c r="F481" s="651"/>
      <c r="G481" s="651"/>
      <c r="H481" s="651"/>
      <c r="I481" s="651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2:36" ht="12" customHeight="1" x14ac:dyDescent="0.2">
      <c r="B482" s="651"/>
      <c r="C482" s="651"/>
      <c r="D482" s="651"/>
      <c r="F482" s="651"/>
      <c r="G482" s="651"/>
      <c r="H482" s="651"/>
      <c r="I482" s="651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2:36" ht="12" customHeight="1" x14ac:dyDescent="0.2">
      <c r="B483" s="651"/>
      <c r="C483" s="651"/>
      <c r="D483" s="651"/>
      <c r="F483" s="651"/>
      <c r="G483" s="651"/>
      <c r="H483" s="651"/>
      <c r="I483" s="651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2:36" ht="12" customHeight="1" x14ac:dyDescent="0.2">
      <c r="B484" s="651"/>
      <c r="C484" s="651"/>
      <c r="D484" s="651"/>
      <c r="F484" s="651"/>
      <c r="G484" s="651"/>
      <c r="H484" s="651"/>
      <c r="I484" s="651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2:36" ht="12" customHeight="1" x14ac:dyDescent="0.2">
      <c r="B485" s="651"/>
      <c r="C485" s="651"/>
      <c r="D485" s="651"/>
      <c r="F485" s="651"/>
      <c r="G485" s="651"/>
      <c r="H485" s="651"/>
      <c r="I485" s="651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2:36" ht="12" customHeight="1" x14ac:dyDescent="0.2">
      <c r="B486" s="651"/>
      <c r="C486" s="651"/>
      <c r="D486" s="651"/>
      <c r="F486" s="651"/>
      <c r="G486" s="651"/>
      <c r="H486" s="651"/>
      <c r="I486" s="651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2:36" ht="12" customHeight="1" x14ac:dyDescent="0.2">
      <c r="B487" s="651"/>
      <c r="C487" s="651"/>
      <c r="D487" s="651"/>
      <c r="F487" s="651"/>
      <c r="G487" s="651"/>
      <c r="H487" s="651"/>
      <c r="I487" s="651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2:36" ht="12" customHeight="1" x14ac:dyDescent="0.2">
      <c r="B488" s="651"/>
      <c r="C488" s="651"/>
      <c r="D488" s="651"/>
      <c r="F488" s="651"/>
      <c r="G488" s="651"/>
      <c r="H488" s="651"/>
      <c r="I488" s="651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2:36" ht="12" customHeight="1" x14ac:dyDescent="0.2">
      <c r="B489" s="651"/>
      <c r="C489" s="651"/>
      <c r="D489" s="651"/>
      <c r="F489" s="651"/>
      <c r="G489" s="651"/>
      <c r="H489" s="651"/>
      <c r="I489" s="651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2:36" ht="12" customHeight="1" x14ac:dyDescent="0.2">
      <c r="B490" s="651"/>
      <c r="C490" s="651"/>
      <c r="D490" s="651"/>
      <c r="F490" s="651"/>
      <c r="G490" s="651"/>
      <c r="H490" s="651"/>
      <c r="I490" s="651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2:36" ht="12" customHeight="1" x14ac:dyDescent="0.2">
      <c r="B491" s="651"/>
      <c r="C491" s="651"/>
      <c r="D491" s="651"/>
      <c r="F491" s="651"/>
      <c r="G491" s="651"/>
      <c r="H491" s="651"/>
      <c r="I491" s="651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2:36" ht="12" customHeight="1" x14ac:dyDescent="0.2">
      <c r="B492" s="651"/>
      <c r="C492" s="651"/>
      <c r="D492" s="651"/>
      <c r="F492" s="651"/>
      <c r="G492" s="651"/>
      <c r="H492" s="651"/>
      <c r="I492" s="651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2:36" ht="12" customHeight="1" x14ac:dyDescent="0.2">
      <c r="B493" s="651"/>
      <c r="C493" s="651"/>
      <c r="D493" s="651"/>
      <c r="F493" s="651"/>
      <c r="G493" s="651"/>
      <c r="H493" s="651"/>
      <c r="I493" s="651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2:36" ht="12" customHeight="1" x14ac:dyDescent="0.2">
      <c r="B494" s="651"/>
      <c r="C494" s="651"/>
      <c r="D494" s="651"/>
      <c r="F494" s="651"/>
      <c r="G494" s="651"/>
      <c r="H494" s="651"/>
      <c r="I494" s="651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2:36" ht="12" customHeight="1" x14ac:dyDescent="0.2">
      <c r="B495" s="651"/>
      <c r="C495" s="651"/>
      <c r="D495" s="651"/>
      <c r="F495" s="651"/>
      <c r="G495" s="651"/>
      <c r="H495" s="651"/>
      <c r="I495" s="651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2:36" ht="12" customHeight="1" x14ac:dyDescent="0.2">
      <c r="B496" s="651"/>
      <c r="C496" s="651"/>
      <c r="D496" s="651"/>
      <c r="F496" s="651"/>
      <c r="G496" s="651"/>
      <c r="H496" s="651"/>
      <c r="I496" s="651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2:36" ht="12" customHeight="1" x14ac:dyDescent="0.2">
      <c r="B497" s="651"/>
      <c r="C497" s="651"/>
      <c r="D497" s="651"/>
      <c r="F497" s="651"/>
      <c r="G497" s="651"/>
      <c r="H497" s="651"/>
      <c r="I497" s="651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2:36" ht="12" customHeight="1" x14ac:dyDescent="0.2">
      <c r="B498" s="651"/>
      <c r="C498" s="651"/>
      <c r="D498" s="651"/>
      <c r="F498" s="651"/>
      <c r="G498" s="651"/>
      <c r="H498" s="651"/>
      <c r="I498" s="651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2:36" ht="12" customHeight="1" x14ac:dyDescent="0.2">
      <c r="B499" s="651"/>
      <c r="C499" s="651"/>
      <c r="D499" s="651"/>
      <c r="F499" s="651"/>
      <c r="G499" s="651"/>
      <c r="H499" s="651"/>
      <c r="I499" s="651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2:36" ht="12" customHeight="1" x14ac:dyDescent="0.2">
      <c r="B500" s="651"/>
      <c r="C500" s="651"/>
      <c r="D500" s="651"/>
      <c r="F500" s="651"/>
      <c r="G500" s="651"/>
      <c r="H500" s="651"/>
      <c r="I500" s="651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2:36" ht="12" customHeight="1" x14ac:dyDescent="0.2">
      <c r="B501" s="651"/>
      <c r="C501" s="651"/>
      <c r="D501" s="651"/>
      <c r="F501" s="651"/>
      <c r="G501" s="651"/>
      <c r="H501" s="651"/>
      <c r="I501" s="651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2:36" ht="12" customHeight="1" x14ac:dyDescent="0.2">
      <c r="B502" s="651"/>
      <c r="C502" s="651"/>
      <c r="D502" s="651"/>
      <c r="F502" s="651"/>
      <c r="G502" s="651"/>
      <c r="H502" s="651"/>
      <c r="I502" s="651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2:36" ht="12" customHeight="1" x14ac:dyDescent="0.2">
      <c r="B503" s="651"/>
      <c r="C503" s="651"/>
      <c r="D503" s="651"/>
      <c r="F503" s="651"/>
      <c r="G503" s="651"/>
      <c r="H503" s="651"/>
      <c r="I503" s="651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2:36" ht="12" customHeight="1" x14ac:dyDescent="0.2">
      <c r="B504" s="651"/>
      <c r="C504" s="651"/>
      <c r="D504" s="651"/>
      <c r="F504" s="651"/>
      <c r="G504" s="651"/>
      <c r="H504" s="651"/>
      <c r="I504" s="651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2:36" ht="12" customHeight="1" x14ac:dyDescent="0.2">
      <c r="B505" s="651"/>
      <c r="C505" s="651"/>
      <c r="D505" s="651"/>
      <c r="F505" s="651"/>
      <c r="G505" s="651"/>
      <c r="H505" s="651"/>
      <c r="I505" s="651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2:36" ht="12" customHeight="1" x14ac:dyDescent="0.2">
      <c r="B506" s="651"/>
      <c r="C506" s="651"/>
      <c r="D506" s="651"/>
      <c r="F506" s="651"/>
      <c r="G506" s="651"/>
      <c r="H506" s="651"/>
      <c r="I506" s="651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2:36" ht="12" customHeight="1" x14ac:dyDescent="0.2">
      <c r="B507" s="651"/>
      <c r="C507" s="651"/>
      <c r="D507" s="651"/>
      <c r="F507" s="651"/>
      <c r="G507" s="651"/>
      <c r="H507" s="651"/>
      <c r="I507" s="651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2:36" ht="12" customHeight="1" x14ac:dyDescent="0.2">
      <c r="B508" s="651"/>
      <c r="C508" s="651"/>
      <c r="D508" s="651"/>
      <c r="F508" s="651"/>
      <c r="G508" s="651"/>
      <c r="H508" s="651"/>
      <c r="I508" s="651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2:36" ht="12" customHeight="1" x14ac:dyDescent="0.2">
      <c r="B509" s="651"/>
      <c r="C509" s="651"/>
      <c r="D509" s="651"/>
      <c r="F509" s="651"/>
      <c r="G509" s="651"/>
      <c r="H509" s="651"/>
      <c r="I509" s="651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2:36" ht="12" customHeight="1" x14ac:dyDescent="0.2">
      <c r="B510" s="651"/>
      <c r="C510" s="651"/>
      <c r="D510" s="651"/>
      <c r="F510" s="651"/>
      <c r="G510" s="651"/>
      <c r="H510" s="651"/>
      <c r="I510" s="651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2:36" ht="12" customHeight="1" x14ac:dyDescent="0.2">
      <c r="B511" s="651"/>
      <c r="C511" s="651"/>
      <c r="D511" s="651"/>
      <c r="F511" s="651"/>
      <c r="G511" s="651"/>
      <c r="H511" s="651"/>
      <c r="I511" s="651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2:36" ht="12" customHeight="1" x14ac:dyDescent="0.2">
      <c r="B512" s="651"/>
      <c r="C512" s="651"/>
      <c r="D512" s="651"/>
      <c r="F512" s="651"/>
      <c r="G512" s="651"/>
      <c r="H512" s="651"/>
      <c r="I512" s="651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2:36" ht="12" customHeight="1" x14ac:dyDescent="0.2">
      <c r="B513" s="651"/>
      <c r="C513" s="651"/>
      <c r="D513" s="651"/>
      <c r="F513" s="651"/>
      <c r="G513" s="651"/>
      <c r="H513" s="651"/>
      <c r="I513" s="651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2:36" ht="12" customHeight="1" x14ac:dyDescent="0.2">
      <c r="B514" s="651"/>
      <c r="C514" s="651"/>
      <c r="D514" s="651"/>
      <c r="F514" s="651"/>
      <c r="G514" s="651"/>
      <c r="H514" s="651"/>
      <c r="I514" s="651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2:36" ht="12" customHeight="1" x14ac:dyDescent="0.2">
      <c r="B515" s="651"/>
      <c r="C515" s="651"/>
      <c r="D515" s="651"/>
      <c r="F515" s="651"/>
      <c r="G515" s="651"/>
      <c r="H515" s="651"/>
      <c r="I515" s="651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2:36" ht="12" customHeight="1" x14ac:dyDescent="0.2">
      <c r="B516" s="651"/>
      <c r="C516" s="651"/>
      <c r="D516" s="651"/>
      <c r="F516" s="651"/>
      <c r="G516" s="651"/>
      <c r="H516" s="651"/>
      <c r="I516" s="651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2:36" ht="12" customHeight="1" x14ac:dyDescent="0.2">
      <c r="B517" s="651"/>
      <c r="C517" s="651"/>
      <c r="D517" s="651"/>
      <c r="F517" s="651"/>
      <c r="G517" s="651"/>
      <c r="H517" s="651"/>
      <c r="I517" s="651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2:36" ht="12" customHeight="1" x14ac:dyDescent="0.2">
      <c r="B518" s="651"/>
      <c r="C518" s="651"/>
      <c r="D518" s="651"/>
      <c r="F518" s="651"/>
      <c r="G518" s="651"/>
      <c r="H518" s="651"/>
      <c r="I518" s="651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2:36" ht="12" customHeight="1" x14ac:dyDescent="0.2">
      <c r="B519" s="651"/>
      <c r="C519" s="651"/>
      <c r="D519" s="651"/>
      <c r="F519" s="651"/>
      <c r="G519" s="651"/>
      <c r="H519" s="651"/>
      <c r="I519" s="651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2:36" ht="12" customHeight="1" x14ac:dyDescent="0.2">
      <c r="B520" s="651"/>
      <c r="C520" s="651"/>
      <c r="D520" s="651"/>
      <c r="F520" s="651"/>
      <c r="G520" s="651"/>
      <c r="H520" s="651"/>
      <c r="I520" s="651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2:36" ht="12" customHeight="1" x14ac:dyDescent="0.2">
      <c r="B521" s="651"/>
      <c r="C521" s="651"/>
      <c r="D521" s="651"/>
      <c r="F521" s="651"/>
      <c r="G521" s="651"/>
      <c r="H521" s="651"/>
      <c r="I521" s="651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2:36" ht="12" customHeight="1" x14ac:dyDescent="0.2">
      <c r="B522" s="651"/>
      <c r="C522" s="651"/>
      <c r="D522" s="651"/>
      <c r="F522" s="651"/>
      <c r="G522" s="651"/>
      <c r="H522" s="651"/>
      <c r="I522" s="651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2:36" ht="12" customHeight="1" x14ac:dyDescent="0.2">
      <c r="B523" s="651"/>
      <c r="C523" s="651"/>
      <c r="D523" s="651"/>
      <c r="F523" s="651"/>
      <c r="G523" s="651"/>
      <c r="H523" s="651"/>
      <c r="I523" s="651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2:36" ht="12" customHeight="1" x14ac:dyDescent="0.2">
      <c r="B524" s="651"/>
      <c r="C524" s="651"/>
      <c r="D524" s="651"/>
      <c r="F524" s="651"/>
      <c r="G524" s="651"/>
      <c r="H524" s="651"/>
      <c r="I524" s="651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2:36" ht="12" customHeight="1" x14ac:dyDescent="0.2">
      <c r="B525" s="651"/>
      <c r="C525" s="651"/>
      <c r="D525" s="651"/>
      <c r="F525" s="651"/>
      <c r="G525" s="651"/>
      <c r="H525" s="651"/>
      <c r="I525" s="651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2:36" ht="12" customHeight="1" x14ac:dyDescent="0.2">
      <c r="B526" s="651"/>
      <c r="C526" s="651"/>
      <c r="D526" s="651"/>
      <c r="F526" s="651"/>
      <c r="G526" s="651"/>
      <c r="H526" s="651"/>
      <c r="I526" s="651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2:36" ht="12" customHeight="1" x14ac:dyDescent="0.2">
      <c r="B527" s="651"/>
      <c r="C527" s="651"/>
      <c r="D527" s="651"/>
      <c r="F527" s="651"/>
      <c r="G527" s="651"/>
      <c r="H527" s="651"/>
      <c r="I527" s="651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2:36" ht="12" customHeight="1" x14ac:dyDescent="0.2">
      <c r="B528" s="651"/>
      <c r="C528" s="651"/>
      <c r="D528" s="651"/>
      <c r="F528" s="651"/>
      <c r="G528" s="651"/>
      <c r="H528" s="651"/>
      <c r="I528" s="651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2:36" ht="12" customHeight="1" x14ac:dyDescent="0.2">
      <c r="B529" s="651"/>
      <c r="C529" s="651"/>
      <c r="D529" s="651"/>
      <c r="F529" s="651"/>
      <c r="G529" s="651"/>
      <c r="H529" s="651"/>
      <c r="I529" s="651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2:36" ht="12" customHeight="1" x14ac:dyDescent="0.2">
      <c r="B530" s="651"/>
      <c r="C530" s="651"/>
      <c r="D530" s="651"/>
      <c r="F530" s="651"/>
      <c r="G530" s="651"/>
      <c r="H530" s="651"/>
      <c r="I530" s="651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2:36" ht="12" customHeight="1" x14ac:dyDescent="0.2">
      <c r="B531" s="651"/>
      <c r="C531" s="651"/>
      <c r="D531" s="651"/>
      <c r="F531" s="651"/>
      <c r="G531" s="651"/>
      <c r="H531" s="651"/>
      <c r="I531" s="651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2:36" ht="12" customHeight="1" x14ac:dyDescent="0.2">
      <c r="B532" s="651"/>
      <c r="C532" s="651"/>
      <c r="D532" s="651"/>
      <c r="F532" s="651"/>
      <c r="G532" s="651"/>
      <c r="H532" s="651"/>
      <c r="I532" s="651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2:36" ht="12" customHeight="1" x14ac:dyDescent="0.2">
      <c r="B533" s="651"/>
      <c r="C533" s="651"/>
      <c r="D533" s="651"/>
      <c r="F533" s="651"/>
      <c r="G533" s="651"/>
      <c r="H533" s="651"/>
      <c r="I533" s="651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2:36" ht="12" customHeight="1" x14ac:dyDescent="0.2">
      <c r="B534" s="651"/>
      <c r="C534" s="651"/>
      <c r="D534" s="651"/>
      <c r="F534" s="651"/>
      <c r="G534" s="651"/>
      <c r="H534" s="651"/>
      <c r="I534" s="651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2:36" ht="12" customHeight="1" x14ac:dyDescent="0.2">
      <c r="B535" s="651"/>
      <c r="C535" s="651"/>
      <c r="D535" s="651"/>
      <c r="F535" s="651"/>
      <c r="G535" s="651"/>
      <c r="H535" s="651"/>
      <c r="I535" s="651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2:36" ht="12" customHeight="1" x14ac:dyDescent="0.2">
      <c r="B536" s="651"/>
      <c r="C536" s="651"/>
      <c r="D536" s="651"/>
      <c r="F536" s="651"/>
      <c r="G536" s="651"/>
      <c r="H536" s="651"/>
      <c r="I536" s="651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2:36" ht="12" customHeight="1" x14ac:dyDescent="0.2">
      <c r="B537" s="651"/>
      <c r="C537" s="651"/>
      <c r="D537" s="651"/>
      <c r="F537" s="651"/>
      <c r="G537" s="651"/>
      <c r="H537" s="651"/>
      <c r="I537" s="651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2:36" ht="12" customHeight="1" x14ac:dyDescent="0.2">
      <c r="B538" s="651"/>
      <c r="C538" s="651"/>
      <c r="D538" s="651"/>
      <c r="F538" s="651"/>
      <c r="G538" s="651"/>
      <c r="H538" s="651"/>
      <c r="I538" s="651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2:36" ht="12" customHeight="1" x14ac:dyDescent="0.2">
      <c r="B539" s="651"/>
      <c r="C539" s="651"/>
      <c r="D539" s="651"/>
      <c r="F539" s="651"/>
      <c r="G539" s="651"/>
      <c r="H539" s="651"/>
      <c r="I539" s="651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2:36" ht="12" customHeight="1" x14ac:dyDescent="0.2">
      <c r="B540" s="651"/>
      <c r="C540" s="651"/>
      <c r="D540" s="651"/>
      <c r="F540" s="651"/>
      <c r="G540" s="651"/>
      <c r="H540" s="651"/>
      <c r="I540" s="651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2:36" ht="12" customHeight="1" x14ac:dyDescent="0.2">
      <c r="B541" s="651"/>
      <c r="C541" s="651"/>
      <c r="D541" s="651"/>
      <c r="F541" s="651"/>
      <c r="G541" s="651"/>
      <c r="H541" s="651"/>
      <c r="I541" s="651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2:36" ht="12" customHeight="1" x14ac:dyDescent="0.2">
      <c r="B542" s="651"/>
      <c r="C542" s="651"/>
      <c r="D542" s="651"/>
      <c r="F542" s="651"/>
      <c r="G542" s="651"/>
      <c r="H542" s="651"/>
      <c r="I542" s="651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2:36" ht="12" customHeight="1" x14ac:dyDescent="0.2">
      <c r="B543" s="651"/>
      <c r="C543" s="651"/>
      <c r="D543" s="651"/>
      <c r="F543" s="651"/>
      <c r="G543" s="651"/>
      <c r="H543" s="651"/>
      <c r="I543" s="651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2:36" ht="12" customHeight="1" x14ac:dyDescent="0.2">
      <c r="B544" s="651"/>
      <c r="C544" s="651"/>
      <c r="D544" s="651"/>
      <c r="F544" s="651"/>
      <c r="G544" s="651"/>
      <c r="H544" s="651"/>
      <c r="I544" s="651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2:36" ht="12" customHeight="1" x14ac:dyDescent="0.2">
      <c r="B545" s="651"/>
      <c r="C545" s="651"/>
      <c r="D545" s="651"/>
      <c r="F545" s="651"/>
      <c r="G545" s="651"/>
      <c r="H545" s="651"/>
      <c r="I545" s="651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2:36" ht="12" customHeight="1" x14ac:dyDescent="0.2">
      <c r="B546" s="651"/>
      <c r="C546" s="651"/>
      <c r="D546" s="651"/>
      <c r="F546" s="651"/>
      <c r="G546" s="651"/>
      <c r="H546" s="651"/>
      <c r="I546" s="651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2:36" ht="12" customHeight="1" x14ac:dyDescent="0.2">
      <c r="B547" s="651"/>
      <c r="C547" s="651"/>
      <c r="D547" s="651"/>
      <c r="F547" s="651"/>
      <c r="G547" s="651"/>
      <c r="H547" s="651"/>
      <c r="I547" s="651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2:36" ht="12" customHeight="1" x14ac:dyDescent="0.2">
      <c r="B548" s="651"/>
      <c r="C548" s="651"/>
      <c r="D548" s="651"/>
      <c r="F548" s="651"/>
      <c r="G548" s="651"/>
      <c r="H548" s="651"/>
      <c r="I548" s="651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2:36" ht="12" customHeight="1" x14ac:dyDescent="0.2">
      <c r="B549" s="651"/>
      <c r="C549" s="651"/>
      <c r="D549" s="651"/>
      <c r="F549" s="651"/>
      <c r="G549" s="651"/>
      <c r="H549" s="651"/>
      <c r="I549" s="651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2:36" ht="12" customHeight="1" x14ac:dyDescent="0.2">
      <c r="B550" s="651"/>
      <c r="C550" s="651"/>
      <c r="D550" s="651"/>
      <c r="F550" s="651"/>
      <c r="G550" s="651"/>
      <c r="H550" s="651"/>
      <c r="I550" s="651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2:36" ht="12" customHeight="1" x14ac:dyDescent="0.2">
      <c r="B551" s="651"/>
      <c r="C551" s="651"/>
      <c r="D551" s="651"/>
      <c r="F551" s="651"/>
      <c r="G551" s="651"/>
      <c r="H551" s="651"/>
      <c r="I551" s="651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2:36" ht="12" customHeight="1" x14ac:dyDescent="0.2">
      <c r="B552" s="651"/>
      <c r="C552" s="651"/>
      <c r="D552" s="651"/>
      <c r="F552" s="651"/>
      <c r="G552" s="651"/>
      <c r="H552" s="651"/>
      <c r="I552" s="651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2:36" ht="12" customHeight="1" x14ac:dyDescent="0.2">
      <c r="B553" s="651"/>
      <c r="C553" s="651"/>
      <c r="D553" s="651"/>
      <c r="F553" s="651"/>
      <c r="G553" s="651"/>
      <c r="H553" s="651"/>
      <c r="I553" s="651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2:36" ht="12" customHeight="1" x14ac:dyDescent="0.2">
      <c r="B554" s="651"/>
      <c r="C554" s="651"/>
      <c r="D554" s="651"/>
      <c r="F554" s="651"/>
      <c r="G554" s="651"/>
      <c r="H554" s="651"/>
      <c r="I554" s="651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2:36" ht="12" customHeight="1" x14ac:dyDescent="0.2">
      <c r="B555" s="651"/>
      <c r="C555" s="651"/>
      <c r="D555" s="651"/>
      <c r="F555" s="651"/>
      <c r="G555" s="651"/>
      <c r="H555" s="651"/>
      <c r="I555" s="651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2:36" ht="12" customHeight="1" x14ac:dyDescent="0.2">
      <c r="B556" s="651"/>
      <c r="C556" s="651"/>
      <c r="D556" s="651"/>
      <c r="F556" s="651"/>
      <c r="G556" s="651"/>
      <c r="H556" s="651"/>
      <c r="I556" s="651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2:36" ht="12" customHeight="1" x14ac:dyDescent="0.2">
      <c r="B557" s="651"/>
      <c r="C557" s="651"/>
      <c r="D557" s="651"/>
      <c r="F557" s="651"/>
      <c r="G557" s="651"/>
      <c r="H557" s="651"/>
      <c r="I557" s="651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2:36" ht="12" customHeight="1" x14ac:dyDescent="0.2">
      <c r="B558" s="651"/>
      <c r="C558" s="651"/>
      <c r="D558" s="651"/>
      <c r="F558" s="651"/>
      <c r="G558" s="651"/>
      <c r="H558" s="651"/>
      <c r="I558" s="651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2:36" ht="12" customHeight="1" x14ac:dyDescent="0.2">
      <c r="B559" s="651"/>
      <c r="C559" s="651"/>
      <c r="D559" s="651"/>
      <c r="F559" s="651"/>
      <c r="G559" s="651"/>
      <c r="H559" s="651"/>
      <c r="I559" s="651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2:36" ht="12" customHeight="1" x14ac:dyDescent="0.2">
      <c r="B560" s="651"/>
      <c r="C560" s="651"/>
      <c r="D560" s="651"/>
      <c r="F560" s="651"/>
      <c r="G560" s="651"/>
      <c r="H560" s="651"/>
      <c r="I560" s="651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2:36" ht="12" customHeight="1" x14ac:dyDescent="0.2">
      <c r="B561" s="651"/>
      <c r="C561" s="651"/>
      <c r="D561" s="651"/>
      <c r="F561" s="651"/>
      <c r="G561" s="651"/>
      <c r="H561" s="651"/>
      <c r="I561" s="651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2:36" ht="12" customHeight="1" x14ac:dyDescent="0.2">
      <c r="B562" s="651"/>
      <c r="C562" s="651"/>
      <c r="D562" s="651"/>
      <c r="F562" s="651"/>
      <c r="G562" s="651"/>
      <c r="H562" s="651"/>
      <c r="I562" s="651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2:36" ht="12" customHeight="1" x14ac:dyDescent="0.2">
      <c r="B563" s="651"/>
      <c r="C563" s="651"/>
      <c r="D563" s="651"/>
      <c r="F563" s="651"/>
      <c r="G563" s="651"/>
      <c r="H563" s="651"/>
      <c r="I563" s="651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2:36" ht="12" customHeight="1" x14ac:dyDescent="0.2">
      <c r="B564" s="651"/>
      <c r="C564" s="651"/>
      <c r="D564" s="651"/>
      <c r="F564" s="651"/>
      <c r="G564" s="651"/>
      <c r="H564" s="651"/>
      <c r="I564" s="651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2:36" ht="12" customHeight="1" x14ac:dyDescent="0.2">
      <c r="B565" s="651"/>
      <c r="C565" s="651"/>
      <c r="D565" s="651"/>
      <c r="F565" s="651"/>
      <c r="G565" s="651"/>
      <c r="H565" s="651"/>
      <c r="I565" s="651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2:36" ht="12" customHeight="1" x14ac:dyDescent="0.2">
      <c r="B566" s="651"/>
      <c r="C566" s="651"/>
      <c r="D566" s="651"/>
      <c r="F566" s="651"/>
      <c r="G566" s="651"/>
      <c r="H566" s="651"/>
      <c r="I566" s="651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2:36" ht="12" customHeight="1" x14ac:dyDescent="0.2">
      <c r="B567" s="651"/>
      <c r="C567" s="651"/>
      <c r="D567" s="651"/>
      <c r="F567" s="651"/>
      <c r="G567" s="651"/>
      <c r="H567" s="651"/>
      <c r="I567" s="651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2:36" ht="12" customHeight="1" x14ac:dyDescent="0.2">
      <c r="B568" s="651"/>
      <c r="C568" s="651"/>
      <c r="D568" s="651"/>
      <c r="F568" s="651"/>
      <c r="G568" s="651"/>
      <c r="H568" s="651"/>
      <c r="I568" s="651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2:36" ht="12" customHeight="1" x14ac:dyDescent="0.2">
      <c r="B569" s="651"/>
      <c r="C569" s="651"/>
      <c r="D569" s="651"/>
      <c r="F569" s="651"/>
      <c r="G569" s="651"/>
      <c r="H569" s="651"/>
      <c r="I569" s="651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2:36" ht="12" customHeight="1" x14ac:dyDescent="0.2">
      <c r="B570" s="651"/>
      <c r="C570" s="651"/>
      <c r="D570" s="651"/>
      <c r="F570" s="651"/>
      <c r="G570" s="651"/>
      <c r="H570" s="651"/>
      <c r="I570" s="651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2:36" ht="12" customHeight="1" x14ac:dyDescent="0.2">
      <c r="B571" s="651"/>
      <c r="C571" s="651"/>
      <c r="D571" s="651"/>
      <c r="F571" s="651"/>
      <c r="G571" s="651"/>
      <c r="H571" s="651"/>
      <c r="I571" s="651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2:36" ht="12" customHeight="1" x14ac:dyDescent="0.2">
      <c r="B572" s="651"/>
      <c r="C572" s="651"/>
      <c r="D572" s="651"/>
      <c r="F572" s="651"/>
      <c r="G572" s="651"/>
      <c r="H572" s="651"/>
      <c r="I572" s="651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2:36" ht="12" customHeight="1" x14ac:dyDescent="0.2">
      <c r="B573" s="651"/>
      <c r="C573" s="651"/>
      <c r="D573" s="651"/>
      <c r="F573" s="651"/>
      <c r="G573" s="651"/>
      <c r="H573" s="651"/>
      <c r="I573" s="651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2:36" ht="12" customHeight="1" x14ac:dyDescent="0.2">
      <c r="B574" s="651"/>
      <c r="C574" s="651"/>
      <c r="D574" s="651"/>
      <c r="F574" s="651"/>
      <c r="G574" s="651"/>
      <c r="H574" s="651"/>
      <c r="I574" s="651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2:36" ht="12" customHeight="1" x14ac:dyDescent="0.2">
      <c r="B575" s="651"/>
      <c r="C575" s="651"/>
      <c r="D575" s="651"/>
      <c r="F575" s="651"/>
      <c r="G575" s="651"/>
      <c r="H575" s="651"/>
      <c r="I575" s="651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2:36" ht="12" customHeight="1" x14ac:dyDescent="0.2">
      <c r="B576" s="651"/>
      <c r="C576" s="651"/>
      <c r="D576" s="651"/>
      <c r="F576" s="651"/>
      <c r="G576" s="651"/>
      <c r="H576" s="651"/>
      <c r="I576" s="651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2:36" ht="12" customHeight="1" x14ac:dyDescent="0.2">
      <c r="B577" s="651"/>
      <c r="C577" s="651"/>
      <c r="D577" s="651"/>
      <c r="F577" s="651"/>
      <c r="G577" s="651"/>
      <c r="H577" s="651"/>
      <c r="I577" s="651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2:36" ht="12" customHeight="1" x14ac:dyDescent="0.2">
      <c r="B578" s="651"/>
      <c r="C578" s="651"/>
      <c r="D578" s="651"/>
      <c r="F578" s="651"/>
      <c r="G578" s="651"/>
      <c r="H578" s="651"/>
      <c r="I578" s="651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2:36" ht="12" customHeight="1" x14ac:dyDescent="0.2">
      <c r="B579" s="651"/>
      <c r="C579" s="651"/>
      <c r="D579" s="651"/>
      <c r="F579" s="651"/>
      <c r="G579" s="651"/>
      <c r="H579" s="651"/>
      <c r="I579" s="651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2:36" ht="12" customHeight="1" x14ac:dyDescent="0.2">
      <c r="B580" s="651"/>
      <c r="C580" s="651"/>
      <c r="D580" s="651"/>
      <c r="F580" s="651"/>
      <c r="G580" s="651"/>
      <c r="H580" s="651"/>
      <c r="I580" s="651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2:36" ht="12" customHeight="1" x14ac:dyDescent="0.2">
      <c r="B581" s="651"/>
      <c r="C581" s="651"/>
      <c r="D581" s="651"/>
      <c r="F581" s="651"/>
      <c r="G581" s="651"/>
      <c r="H581" s="651"/>
      <c r="I581" s="651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2:36" ht="12" customHeight="1" x14ac:dyDescent="0.2">
      <c r="B582" s="651"/>
      <c r="C582" s="651"/>
      <c r="D582" s="651"/>
      <c r="F582" s="651"/>
      <c r="G582" s="651"/>
      <c r="H582" s="651"/>
      <c r="I582" s="651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2:36" ht="12" customHeight="1" x14ac:dyDescent="0.2">
      <c r="B583" s="651"/>
      <c r="C583" s="651"/>
      <c r="D583" s="651"/>
      <c r="F583" s="651"/>
      <c r="G583" s="651"/>
      <c r="H583" s="651"/>
      <c r="I583" s="651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2:36" ht="12" customHeight="1" x14ac:dyDescent="0.2">
      <c r="B584" s="651"/>
      <c r="C584" s="651"/>
      <c r="D584" s="651"/>
      <c r="F584" s="651"/>
      <c r="G584" s="651"/>
      <c r="H584" s="651"/>
      <c r="I584" s="651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2:36" ht="12" customHeight="1" x14ac:dyDescent="0.2">
      <c r="B585" s="651"/>
      <c r="C585" s="651"/>
      <c r="D585" s="651"/>
      <c r="F585" s="651"/>
      <c r="G585" s="651"/>
      <c r="H585" s="651"/>
      <c r="I585" s="651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2:36" ht="12" customHeight="1" x14ac:dyDescent="0.2">
      <c r="B586" s="651"/>
      <c r="C586" s="651"/>
      <c r="D586" s="651"/>
      <c r="F586" s="651"/>
      <c r="G586" s="651"/>
      <c r="H586" s="651"/>
      <c r="I586" s="651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2:36" ht="12" customHeight="1" x14ac:dyDescent="0.2">
      <c r="B587" s="651"/>
      <c r="C587" s="651"/>
      <c r="D587" s="651"/>
      <c r="F587" s="651"/>
      <c r="G587" s="651"/>
      <c r="H587" s="651"/>
      <c r="I587" s="651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2:36" ht="12" customHeight="1" x14ac:dyDescent="0.2">
      <c r="B588" s="651"/>
      <c r="C588" s="651"/>
      <c r="D588" s="651"/>
      <c r="F588" s="651"/>
      <c r="G588" s="651"/>
      <c r="H588" s="651"/>
      <c r="I588" s="651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2:36" ht="12" customHeight="1" x14ac:dyDescent="0.2">
      <c r="B589" s="651"/>
      <c r="C589" s="651"/>
      <c r="D589" s="651"/>
      <c r="F589" s="651"/>
      <c r="G589" s="651"/>
      <c r="H589" s="651"/>
      <c r="I589" s="651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2:36" ht="12" customHeight="1" x14ac:dyDescent="0.2">
      <c r="B590" s="651"/>
      <c r="C590" s="651"/>
      <c r="D590" s="651"/>
      <c r="F590" s="651"/>
      <c r="G590" s="651"/>
      <c r="H590" s="651"/>
      <c r="I590" s="651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2:36" ht="12" customHeight="1" x14ac:dyDescent="0.2">
      <c r="B591" s="651"/>
      <c r="C591" s="651"/>
      <c r="D591" s="651"/>
      <c r="F591" s="651"/>
      <c r="G591" s="651"/>
      <c r="H591" s="651"/>
      <c r="I591" s="651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2:36" ht="12" customHeight="1" x14ac:dyDescent="0.2">
      <c r="B592" s="651"/>
      <c r="C592" s="651"/>
      <c r="D592" s="651"/>
      <c r="F592" s="651"/>
      <c r="G592" s="651"/>
      <c r="H592" s="651"/>
      <c r="I592" s="651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2:36" ht="12" customHeight="1" x14ac:dyDescent="0.2">
      <c r="B593" s="651"/>
      <c r="C593" s="651"/>
      <c r="D593" s="651"/>
      <c r="F593" s="651"/>
      <c r="G593" s="651"/>
      <c r="H593" s="651"/>
      <c r="I593" s="651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2:36" ht="12" customHeight="1" x14ac:dyDescent="0.2">
      <c r="B594" s="651"/>
      <c r="C594" s="651"/>
      <c r="D594" s="651"/>
      <c r="F594" s="651"/>
      <c r="G594" s="651"/>
      <c r="H594" s="651"/>
      <c r="I594" s="651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2:36" ht="12" customHeight="1" x14ac:dyDescent="0.2">
      <c r="B595" s="651"/>
      <c r="C595" s="651"/>
      <c r="D595" s="651"/>
      <c r="F595" s="651"/>
      <c r="G595" s="651"/>
      <c r="H595" s="651"/>
      <c r="I595" s="651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2:36" ht="12" customHeight="1" x14ac:dyDescent="0.2">
      <c r="B596" s="651"/>
      <c r="C596" s="651"/>
      <c r="D596" s="651"/>
      <c r="F596" s="651"/>
      <c r="G596" s="651"/>
      <c r="H596" s="651"/>
      <c r="I596" s="651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2:36" ht="12" customHeight="1" x14ac:dyDescent="0.2">
      <c r="B597" s="651"/>
      <c r="C597" s="651"/>
      <c r="D597" s="651"/>
      <c r="F597" s="651"/>
      <c r="G597" s="651"/>
      <c r="H597" s="651"/>
      <c r="I597" s="651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2:36" ht="12" customHeight="1" x14ac:dyDescent="0.2">
      <c r="B598" s="651"/>
      <c r="C598" s="651"/>
      <c r="D598" s="651"/>
      <c r="F598" s="651"/>
      <c r="G598" s="651"/>
      <c r="H598" s="651"/>
      <c r="I598" s="651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2:36" ht="12" customHeight="1" x14ac:dyDescent="0.2">
      <c r="B599" s="651"/>
      <c r="C599" s="651"/>
      <c r="D599" s="651"/>
      <c r="F599" s="651"/>
      <c r="G599" s="651"/>
      <c r="H599" s="651"/>
      <c r="I599" s="651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2:36" ht="12" customHeight="1" x14ac:dyDescent="0.2">
      <c r="B600" s="651"/>
      <c r="C600" s="651"/>
      <c r="D600" s="651"/>
      <c r="F600" s="651"/>
      <c r="G600" s="651"/>
      <c r="H600" s="651"/>
      <c r="I600" s="651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2:36" ht="12" customHeight="1" x14ac:dyDescent="0.2">
      <c r="B601" s="651"/>
      <c r="C601" s="651"/>
      <c r="D601" s="651"/>
      <c r="F601" s="651"/>
      <c r="G601" s="651"/>
      <c r="H601" s="651"/>
      <c r="I601" s="651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2:36" ht="12" customHeight="1" x14ac:dyDescent="0.2">
      <c r="B602" s="651"/>
      <c r="C602" s="651"/>
      <c r="D602" s="651"/>
      <c r="F602" s="651"/>
      <c r="G602" s="651"/>
      <c r="H602" s="651"/>
      <c r="I602" s="651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2:36" ht="12" customHeight="1" x14ac:dyDescent="0.2">
      <c r="B603" s="651"/>
      <c r="C603" s="651"/>
      <c r="D603" s="651"/>
      <c r="F603" s="651"/>
      <c r="G603" s="651"/>
      <c r="H603" s="651"/>
      <c r="I603" s="651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2:36" ht="12" customHeight="1" x14ac:dyDescent="0.2">
      <c r="B604" s="651"/>
      <c r="C604" s="651"/>
      <c r="D604" s="651"/>
      <c r="F604" s="651"/>
      <c r="G604" s="651"/>
      <c r="H604" s="651"/>
      <c r="I604" s="651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2:36" ht="12" customHeight="1" x14ac:dyDescent="0.2">
      <c r="B605" s="651"/>
      <c r="C605" s="651"/>
      <c r="D605" s="651"/>
      <c r="F605" s="651"/>
      <c r="G605" s="651"/>
      <c r="H605" s="651"/>
      <c r="I605" s="651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2:36" ht="12" customHeight="1" x14ac:dyDescent="0.2">
      <c r="B606" s="651"/>
      <c r="C606" s="651"/>
      <c r="D606" s="651"/>
      <c r="F606" s="651"/>
      <c r="G606" s="651"/>
      <c r="H606" s="651"/>
      <c r="I606" s="651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2:36" ht="12" customHeight="1" x14ac:dyDescent="0.2">
      <c r="B607" s="651"/>
      <c r="C607" s="651"/>
      <c r="D607" s="651"/>
      <c r="F607" s="651"/>
      <c r="G607" s="651"/>
      <c r="H607" s="651"/>
      <c r="I607" s="651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2:36" ht="12" customHeight="1" x14ac:dyDescent="0.2">
      <c r="B608" s="651"/>
      <c r="C608" s="651"/>
      <c r="D608" s="651"/>
      <c r="F608" s="651"/>
      <c r="G608" s="651"/>
      <c r="H608" s="651"/>
      <c r="I608" s="651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2:36" ht="12" customHeight="1" x14ac:dyDescent="0.2">
      <c r="B609" s="651"/>
      <c r="C609" s="651"/>
      <c r="D609" s="651"/>
      <c r="F609" s="651"/>
      <c r="G609" s="651"/>
      <c r="H609" s="651"/>
      <c r="I609" s="651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2:36" ht="12" customHeight="1" x14ac:dyDescent="0.2">
      <c r="B610" s="651"/>
      <c r="C610" s="651"/>
      <c r="D610" s="651"/>
      <c r="F610" s="651"/>
      <c r="G610" s="651"/>
      <c r="H610" s="651"/>
      <c r="I610" s="651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2:36" ht="12" customHeight="1" x14ac:dyDescent="0.2">
      <c r="B611" s="651"/>
      <c r="C611" s="651"/>
      <c r="D611" s="651"/>
      <c r="F611" s="651"/>
      <c r="G611" s="651"/>
      <c r="H611" s="651"/>
      <c r="I611" s="651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2:36" ht="12" customHeight="1" x14ac:dyDescent="0.2">
      <c r="B612" s="651"/>
      <c r="C612" s="651"/>
      <c r="D612" s="651"/>
      <c r="F612" s="651"/>
      <c r="G612" s="651"/>
      <c r="H612" s="651"/>
      <c r="I612" s="651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2:36" ht="12" customHeight="1" x14ac:dyDescent="0.2">
      <c r="B613" s="651"/>
      <c r="C613" s="651"/>
      <c r="D613" s="651"/>
      <c r="F613" s="651"/>
      <c r="G613" s="651"/>
      <c r="H613" s="651"/>
      <c r="I613" s="651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2:36" ht="12" customHeight="1" x14ac:dyDescent="0.2">
      <c r="B614" s="651"/>
      <c r="C614" s="651"/>
      <c r="D614" s="651"/>
      <c r="F614" s="651"/>
      <c r="G614" s="651"/>
      <c r="H614" s="651"/>
      <c r="I614" s="651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2:36" ht="12" customHeight="1" x14ac:dyDescent="0.2">
      <c r="B615" s="651"/>
      <c r="C615" s="651"/>
      <c r="D615" s="651"/>
      <c r="F615" s="651"/>
      <c r="G615" s="651"/>
      <c r="H615" s="651"/>
      <c r="I615" s="651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2:36" ht="12" customHeight="1" x14ac:dyDescent="0.2">
      <c r="B616" s="651"/>
      <c r="C616" s="651"/>
      <c r="D616" s="651"/>
      <c r="F616" s="651"/>
      <c r="G616" s="651"/>
      <c r="H616" s="651"/>
      <c r="I616" s="651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2:36" ht="12" customHeight="1" x14ac:dyDescent="0.2">
      <c r="B617" s="651"/>
      <c r="C617" s="651"/>
      <c r="D617" s="651"/>
      <c r="F617" s="651"/>
      <c r="G617" s="651"/>
      <c r="H617" s="651"/>
      <c r="I617" s="651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2:36" ht="12" customHeight="1" x14ac:dyDescent="0.2">
      <c r="B618" s="651"/>
      <c r="C618" s="651"/>
      <c r="D618" s="651"/>
      <c r="F618" s="651"/>
      <c r="G618" s="651"/>
      <c r="H618" s="651"/>
      <c r="I618" s="651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2:36" ht="12" customHeight="1" x14ac:dyDescent="0.2">
      <c r="B619" s="651"/>
      <c r="C619" s="651"/>
      <c r="D619" s="651"/>
      <c r="F619" s="651"/>
      <c r="G619" s="651"/>
      <c r="H619" s="651"/>
      <c r="I619" s="651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2:36" ht="12" customHeight="1" x14ac:dyDescent="0.2">
      <c r="B620" s="651"/>
      <c r="C620" s="651"/>
      <c r="D620" s="651"/>
      <c r="F620" s="651"/>
      <c r="G620" s="651"/>
      <c r="H620" s="651"/>
      <c r="I620" s="651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2:36" ht="12" customHeight="1" x14ac:dyDescent="0.2">
      <c r="B621" s="651"/>
      <c r="C621" s="651"/>
      <c r="D621" s="651"/>
      <c r="F621" s="651"/>
      <c r="G621" s="651"/>
      <c r="H621" s="651"/>
      <c r="I621" s="651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2:36" ht="12" customHeight="1" x14ac:dyDescent="0.2">
      <c r="B622" s="651"/>
      <c r="C622" s="651"/>
      <c r="D622" s="651"/>
      <c r="F622" s="651"/>
      <c r="G622" s="651"/>
      <c r="H622" s="651"/>
      <c r="I622" s="651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2:36" ht="12" customHeight="1" x14ac:dyDescent="0.2">
      <c r="B623" s="651"/>
      <c r="C623" s="651"/>
      <c r="D623" s="651"/>
      <c r="F623" s="651"/>
      <c r="G623" s="651"/>
      <c r="H623" s="651"/>
      <c r="I623" s="651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2:36" ht="12" customHeight="1" x14ac:dyDescent="0.2">
      <c r="B624" s="651"/>
      <c r="C624" s="651"/>
      <c r="D624" s="651"/>
      <c r="F624" s="651"/>
      <c r="G624" s="651"/>
      <c r="H624" s="651"/>
      <c r="I624" s="651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2:36" ht="12" customHeight="1" x14ac:dyDescent="0.2">
      <c r="B625" s="651"/>
      <c r="C625" s="651"/>
      <c r="D625" s="651"/>
      <c r="F625" s="651"/>
      <c r="G625" s="651"/>
      <c r="H625" s="651"/>
      <c r="I625" s="651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2:36" ht="12" customHeight="1" x14ac:dyDescent="0.2">
      <c r="B626" s="651"/>
      <c r="C626" s="651"/>
      <c r="D626" s="651"/>
      <c r="F626" s="651"/>
      <c r="G626" s="651"/>
      <c r="H626" s="651"/>
      <c r="I626" s="651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2:36" ht="12" customHeight="1" x14ac:dyDescent="0.2">
      <c r="B627" s="651"/>
      <c r="C627" s="651"/>
      <c r="D627" s="651"/>
      <c r="F627" s="651"/>
      <c r="G627" s="651"/>
      <c r="H627" s="651"/>
      <c r="I627" s="651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2:36" ht="12" customHeight="1" x14ac:dyDescent="0.2">
      <c r="B628" s="651"/>
      <c r="C628" s="651"/>
      <c r="D628" s="651"/>
      <c r="F628" s="651"/>
      <c r="G628" s="651"/>
      <c r="H628" s="651"/>
      <c r="I628" s="651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2:36" ht="12" customHeight="1" x14ac:dyDescent="0.2">
      <c r="B629" s="651"/>
      <c r="C629" s="651"/>
      <c r="D629" s="651"/>
      <c r="F629" s="651"/>
      <c r="G629" s="651"/>
      <c r="H629" s="651"/>
      <c r="I629" s="651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2:36" ht="12" customHeight="1" x14ac:dyDescent="0.2">
      <c r="B630" s="651"/>
      <c r="C630" s="651"/>
      <c r="D630" s="651"/>
      <c r="F630" s="651"/>
      <c r="G630" s="651"/>
      <c r="H630" s="651"/>
      <c r="I630" s="651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2:36" ht="12" customHeight="1" x14ac:dyDescent="0.2">
      <c r="B631" s="651"/>
      <c r="C631" s="651"/>
      <c r="D631" s="651"/>
      <c r="F631" s="651"/>
      <c r="G631" s="651"/>
      <c r="H631" s="651"/>
      <c r="I631" s="651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2:36" ht="12" customHeight="1" x14ac:dyDescent="0.2">
      <c r="B632" s="651"/>
      <c r="C632" s="651"/>
      <c r="D632" s="651"/>
      <c r="F632" s="651"/>
      <c r="G632" s="651"/>
      <c r="H632" s="651"/>
      <c r="I632" s="651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2:36" ht="12" customHeight="1" x14ac:dyDescent="0.2">
      <c r="B633" s="651"/>
      <c r="C633" s="651"/>
      <c r="D633" s="651"/>
      <c r="F633" s="651"/>
      <c r="G633" s="651"/>
      <c r="H633" s="651"/>
      <c r="I633" s="651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2:36" ht="12" customHeight="1" x14ac:dyDescent="0.2">
      <c r="B634" s="651"/>
      <c r="C634" s="651"/>
      <c r="D634" s="651"/>
      <c r="F634" s="651"/>
      <c r="G634" s="651"/>
      <c r="H634" s="651"/>
      <c r="I634" s="651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2:36" ht="12" customHeight="1" x14ac:dyDescent="0.2">
      <c r="B635" s="651"/>
      <c r="C635" s="651"/>
      <c r="D635" s="651"/>
      <c r="F635" s="651"/>
      <c r="G635" s="651"/>
      <c r="H635" s="651"/>
      <c r="I635" s="651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2:36" ht="12" customHeight="1" x14ac:dyDescent="0.2">
      <c r="B636" s="651"/>
      <c r="C636" s="651"/>
      <c r="D636" s="651"/>
      <c r="F636" s="651"/>
      <c r="G636" s="651"/>
      <c r="H636" s="651"/>
      <c r="I636" s="651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2:36" ht="12" customHeight="1" x14ac:dyDescent="0.2">
      <c r="B637" s="651"/>
      <c r="C637" s="651"/>
      <c r="D637" s="651"/>
      <c r="F637" s="651"/>
      <c r="G637" s="651"/>
      <c r="H637" s="651"/>
      <c r="I637" s="651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2:36" ht="12" customHeight="1" x14ac:dyDescent="0.2">
      <c r="B638" s="651"/>
      <c r="C638" s="651"/>
      <c r="D638" s="651"/>
      <c r="F638" s="651"/>
      <c r="G638" s="651"/>
      <c r="H638" s="651"/>
      <c r="I638" s="651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2:36" ht="12" customHeight="1" x14ac:dyDescent="0.2">
      <c r="B639" s="651"/>
      <c r="C639" s="651"/>
      <c r="D639" s="651"/>
      <c r="F639" s="651"/>
      <c r="G639" s="651"/>
      <c r="H639" s="651"/>
      <c r="I639" s="651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2:36" ht="12" customHeight="1" x14ac:dyDescent="0.2">
      <c r="B640" s="651"/>
      <c r="C640" s="651"/>
      <c r="D640" s="651"/>
      <c r="F640" s="651"/>
      <c r="G640" s="651"/>
      <c r="H640" s="651"/>
      <c r="I640" s="651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2:36" ht="12" customHeight="1" x14ac:dyDescent="0.2">
      <c r="B641" s="651"/>
      <c r="C641" s="651"/>
      <c r="D641" s="651"/>
      <c r="F641" s="651"/>
      <c r="G641" s="651"/>
      <c r="H641" s="651"/>
      <c r="I641" s="651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2:36" ht="12" customHeight="1" x14ac:dyDescent="0.2">
      <c r="B642" s="651"/>
      <c r="C642" s="651"/>
      <c r="D642" s="651"/>
      <c r="F642" s="651"/>
      <c r="G642" s="651"/>
      <c r="H642" s="651"/>
      <c r="I642" s="651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2:36" ht="12" customHeight="1" x14ac:dyDescent="0.2">
      <c r="B643" s="651"/>
      <c r="C643" s="651"/>
      <c r="D643" s="651"/>
      <c r="F643" s="651"/>
      <c r="G643" s="651"/>
      <c r="H643" s="651"/>
      <c r="I643" s="651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2:36" ht="12" customHeight="1" x14ac:dyDescent="0.2">
      <c r="B644" s="651"/>
      <c r="C644" s="651"/>
      <c r="D644" s="651"/>
      <c r="F644" s="651"/>
      <c r="G644" s="651"/>
      <c r="H644" s="651"/>
      <c r="I644" s="651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2:36" ht="12" customHeight="1" x14ac:dyDescent="0.2">
      <c r="B645" s="651"/>
      <c r="C645" s="651"/>
      <c r="D645" s="651"/>
      <c r="F645" s="651"/>
      <c r="G645" s="651"/>
      <c r="H645" s="651"/>
      <c r="I645" s="651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2:36" ht="12" customHeight="1" x14ac:dyDescent="0.2">
      <c r="B646" s="651"/>
      <c r="C646" s="651"/>
      <c r="D646" s="651"/>
      <c r="F646" s="651"/>
      <c r="G646" s="651"/>
      <c r="H646" s="651"/>
      <c r="I646" s="651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2:36" ht="12" customHeight="1" x14ac:dyDescent="0.2">
      <c r="B647" s="651"/>
      <c r="C647" s="651"/>
      <c r="D647" s="651"/>
      <c r="F647" s="651"/>
      <c r="G647" s="651"/>
      <c r="H647" s="651"/>
      <c r="I647" s="651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2:36" ht="12" customHeight="1" x14ac:dyDescent="0.2">
      <c r="B648" s="651"/>
      <c r="C648" s="651"/>
      <c r="D648" s="651"/>
      <c r="F648" s="651"/>
      <c r="G648" s="651"/>
      <c r="H648" s="651"/>
      <c r="I648" s="651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2:36" ht="12" customHeight="1" x14ac:dyDescent="0.2">
      <c r="B649" s="651"/>
      <c r="C649" s="651"/>
      <c r="D649" s="651"/>
      <c r="F649" s="651"/>
      <c r="G649" s="651"/>
      <c r="H649" s="651"/>
      <c r="I649" s="651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2:36" ht="12" customHeight="1" x14ac:dyDescent="0.2">
      <c r="B650" s="651"/>
      <c r="C650" s="651"/>
      <c r="D650" s="651"/>
      <c r="F650" s="651"/>
      <c r="G650" s="651"/>
      <c r="H650" s="651"/>
      <c r="I650" s="651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2:36" ht="12" customHeight="1" x14ac:dyDescent="0.2">
      <c r="B651" s="651"/>
      <c r="C651" s="651"/>
      <c r="D651" s="651"/>
      <c r="F651" s="651"/>
      <c r="G651" s="651"/>
      <c r="H651" s="651"/>
      <c r="I651" s="651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2:36" ht="12" customHeight="1" x14ac:dyDescent="0.2">
      <c r="B652" s="651"/>
      <c r="C652" s="651"/>
      <c r="D652" s="651"/>
      <c r="F652" s="651"/>
      <c r="G652" s="651"/>
      <c r="H652" s="651"/>
      <c r="I652" s="651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2:36" ht="12" customHeight="1" x14ac:dyDescent="0.2">
      <c r="B653" s="651"/>
      <c r="C653" s="651"/>
      <c r="D653" s="651"/>
      <c r="F653" s="651"/>
      <c r="G653" s="651"/>
      <c r="H653" s="651"/>
      <c r="I653" s="651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2:36" ht="12" customHeight="1" x14ac:dyDescent="0.2">
      <c r="B654" s="651"/>
      <c r="C654" s="651"/>
      <c r="D654" s="651"/>
      <c r="F654" s="651"/>
      <c r="G654" s="651"/>
      <c r="H654" s="651"/>
      <c r="I654" s="651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2:36" ht="12" customHeight="1" x14ac:dyDescent="0.2">
      <c r="B655" s="651"/>
      <c r="C655" s="651"/>
      <c r="D655" s="651"/>
      <c r="F655" s="651"/>
      <c r="G655" s="651"/>
      <c r="H655" s="651"/>
      <c r="I655" s="651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2:36" ht="12" customHeight="1" x14ac:dyDescent="0.2">
      <c r="B656" s="651"/>
      <c r="C656" s="651"/>
      <c r="D656" s="651"/>
      <c r="F656" s="651"/>
      <c r="G656" s="651"/>
      <c r="H656" s="651"/>
      <c r="I656" s="651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2:36" ht="12" customHeight="1" x14ac:dyDescent="0.2">
      <c r="B657" s="651"/>
      <c r="C657" s="651"/>
      <c r="D657" s="651"/>
      <c r="F657" s="651"/>
      <c r="G657" s="651"/>
      <c r="H657" s="651"/>
      <c r="I657" s="651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2:36" ht="12" customHeight="1" x14ac:dyDescent="0.2">
      <c r="B658" s="651"/>
      <c r="C658" s="651"/>
      <c r="D658" s="651"/>
      <c r="F658" s="651"/>
      <c r="G658" s="651"/>
      <c r="H658" s="651"/>
      <c r="I658" s="651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2:36" ht="12" customHeight="1" x14ac:dyDescent="0.2">
      <c r="B659" s="651"/>
      <c r="C659" s="651"/>
      <c r="D659" s="651"/>
      <c r="F659" s="651"/>
      <c r="G659" s="651"/>
      <c r="H659" s="651"/>
      <c r="I659" s="651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2:36" ht="12" customHeight="1" x14ac:dyDescent="0.2">
      <c r="B660" s="651"/>
      <c r="C660" s="651"/>
      <c r="D660" s="651"/>
      <c r="F660" s="651"/>
      <c r="G660" s="651"/>
      <c r="H660" s="651"/>
      <c r="I660" s="651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2:36" ht="12" customHeight="1" x14ac:dyDescent="0.2">
      <c r="B661" s="651"/>
      <c r="C661" s="651"/>
      <c r="D661" s="651"/>
      <c r="F661" s="651"/>
      <c r="G661" s="651"/>
      <c r="H661" s="651"/>
      <c r="I661" s="651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2:36" ht="12" customHeight="1" x14ac:dyDescent="0.2">
      <c r="B662" s="651"/>
      <c r="C662" s="651"/>
      <c r="D662" s="651"/>
      <c r="F662" s="651"/>
      <c r="G662" s="651"/>
      <c r="H662" s="651"/>
      <c r="I662" s="651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2:36" ht="12" customHeight="1" x14ac:dyDescent="0.2">
      <c r="B663" s="651"/>
      <c r="C663" s="651"/>
      <c r="D663" s="651"/>
      <c r="F663" s="651"/>
      <c r="G663" s="651"/>
      <c r="H663" s="651"/>
      <c r="I663" s="651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2:36" ht="12" customHeight="1" x14ac:dyDescent="0.2">
      <c r="B664" s="651"/>
      <c r="C664" s="651"/>
      <c r="D664" s="651"/>
      <c r="F664" s="651"/>
      <c r="G664" s="651"/>
      <c r="H664" s="651"/>
      <c r="I664" s="651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2:36" ht="12" customHeight="1" x14ac:dyDescent="0.2">
      <c r="B665" s="651"/>
      <c r="C665" s="651"/>
      <c r="D665" s="651"/>
      <c r="F665" s="651"/>
      <c r="G665" s="651"/>
      <c r="H665" s="651"/>
      <c r="I665" s="651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2:36" ht="12" customHeight="1" x14ac:dyDescent="0.2">
      <c r="B666" s="651"/>
      <c r="C666" s="651"/>
      <c r="D666" s="651"/>
      <c r="F666" s="651"/>
      <c r="G666" s="651"/>
      <c r="H666" s="651"/>
      <c r="I666" s="651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2:36" ht="12" customHeight="1" x14ac:dyDescent="0.2">
      <c r="B667" s="651"/>
      <c r="C667" s="651"/>
      <c r="D667" s="651"/>
      <c r="F667" s="651"/>
      <c r="G667" s="651"/>
      <c r="H667" s="651"/>
      <c r="I667" s="651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2:36" ht="12" customHeight="1" x14ac:dyDescent="0.2">
      <c r="B668" s="651"/>
      <c r="C668" s="651"/>
      <c r="D668" s="651"/>
      <c r="F668" s="651"/>
      <c r="G668" s="651"/>
      <c r="H668" s="651"/>
      <c r="I668" s="651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2:36" ht="12" customHeight="1" x14ac:dyDescent="0.2">
      <c r="B669" s="651"/>
      <c r="C669" s="651"/>
      <c r="D669" s="651"/>
      <c r="F669" s="651"/>
      <c r="G669" s="651"/>
      <c r="H669" s="651"/>
      <c r="I669" s="651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2:36" ht="12" customHeight="1" x14ac:dyDescent="0.2">
      <c r="B670" s="651"/>
      <c r="C670" s="651"/>
      <c r="D670" s="651"/>
      <c r="F670" s="651"/>
      <c r="G670" s="651"/>
      <c r="H670" s="651"/>
      <c r="I670" s="651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2:36" ht="12" customHeight="1" x14ac:dyDescent="0.2">
      <c r="B671" s="651"/>
      <c r="C671" s="651"/>
      <c r="D671" s="651"/>
      <c r="F671" s="651"/>
      <c r="G671" s="651"/>
      <c r="H671" s="651"/>
      <c r="I671" s="651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2:36" ht="12" customHeight="1" x14ac:dyDescent="0.2">
      <c r="B672" s="651"/>
      <c r="C672" s="651"/>
      <c r="D672" s="651"/>
      <c r="F672" s="651"/>
      <c r="G672" s="651"/>
      <c r="H672" s="651"/>
      <c r="I672" s="651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2:36" ht="12" customHeight="1" x14ac:dyDescent="0.2">
      <c r="B673" s="651"/>
      <c r="C673" s="651"/>
      <c r="D673" s="651"/>
      <c r="F673" s="651"/>
      <c r="G673" s="651"/>
      <c r="H673" s="651"/>
      <c r="I673" s="651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2:36" ht="12" customHeight="1" x14ac:dyDescent="0.2">
      <c r="B674" s="651"/>
      <c r="C674" s="651"/>
      <c r="D674" s="651"/>
      <c r="F674" s="651"/>
      <c r="G674" s="651"/>
      <c r="H674" s="651"/>
      <c r="I674" s="651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2:36" ht="12" customHeight="1" x14ac:dyDescent="0.2">
      <c r="B675" s="651"/>
      <c r="C675" s="651"/>
      <c r="D675" s="651"/>
      <c r="F675" s="651"/>
      <c r="G675" s="651"/>
      <c r="H675" s="651"/>
      <c r="I675" s="651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2:36" ht="12" customHeight="1" x14ac:dyDescent="0.2">
      <c r="B676" s="651"/>
      <c r="C676" s="651"/>
      <c r="D676" s="651"/>
      <c r="F676" s="651"/>
      <c r="G676" s="651"/>
      <c r="H676" s="651"/>
      <c r="I676" s="651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2:36" ht="12" customHeight="1" x14ac:dyDescent="0.2">
      <c r="B677" s="651"/>
      <c r="C677" s="651"/>
      <c r="D677" s="651"/>
      <c r="F677" s="651"/>
      <c r="G677" s="651"/>
      <c r="H677" s="651"/>
      <c r="I677" s="651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2:36" ht="12" customHeight="1" x14ac:dyDescent="0.2">
      <c r="B678" s="651"/>
      <c r="C678" s="651"/>
      <c r="D678" s="651"/>
      <c r="F678" s="651"/>
      <c r="G678" s="651"/>
      <c r="H678" s="651"/>
      <c r="I678" s="651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2:36" ht="12" customHeight="1" x14ac:dyDescent="0.2">
      <c r="B679" s="651"/>
      <c r="C679" s="651"/>
      <c r="D679" s="651"/>
      <c r="F679" s="651"/>
      <c r="G679" s="651"/>
      <c r="H679" s="651"/>
      <c r="I679" s="651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2:36" ht="12" customHeight="1" x14ac:dyDescent="0.2">
      <c r="B680" s="651"/>
      <c r="C680" s="651"/>
      <c r="D680" s="651"/>
      <c r="F680" s="651"/>
      <c r="G680" s="651"/>
      <c r="H680" s="651"/>
      <c r="I680" s="651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2:36" ht="12" customHeight="1" x14ac:dyDescent="0.2">
      <c r="B681" s="651"/>
      <c r="C681" s="651"/>
      <c r="D681" s="651"/>
      <c r="F681" s="651"/>
      <c r="G681" s="651"/>
      <c r="H681" s="651"/>
      <c r="I681" s="651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2:36" ht="12" customHeight="1" x14ac:dyDescent="0.2">
      <c r="B682" s="651"/>
      <c r="C682" s="651"/>
      <c r="D682" s="651"/>
      <c r="F682" s="651"/>
      <c r="G682" s="651"/>
      <c r="H682" s="651"/>
      <c r="I682" s="651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2:36" ht="12" customHeight="1" x14ac:dyDescent="0.2">
      <c r="B683" s="651"/>
      <c r="C683" s="651"/>
      <c r="D683" s="651"/>
      <c r="F683" s="651"/>
      <c r="G683" s="651"/>
      <c r="H683" s="651"/>
      <c r="I683" s="651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2:36" ht="12" customHeight="1" x14ac:dyDescent="0.2">
      <c r="B684" s="651"/>
      <c r="C684" s="651"/>
      <c r="D684" s="651"/>
      <c r="F684" s="651"/>
      <c r="G684" s="651"/>
      <c r="H684" s="651"/>
      <c r="I684" s="651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2:36" ht="12" customHeight="1" x14ac:dyDescent="0.2">
      <c r="B685" s="651"/>
      <c r="C685" s="651"/>
      <c r="D685" s="651"/>
      <c r="F685" s="651"/>
      <c r="G685" s="651"/>
      <c r="H685" s="651"/>
      <c r="I685" s="651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2:36" ht="12" customHeight="1" x14ac:dyDescent="0.2">
      <c r="B686" s="651"/>
      <c r="C686" s="651"/>
      <c r="D686" s="651"/>
      <c r="F686" s="651"/>
      <c r="G686" s="651"/>
      <c r="H686" s="651"/>
      <c r="I686" s="651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2:36" ht="12" customHeight="1" x14ac:dyDescent="0.2">
      <c r="B687" s="651"/>
      <c r="C687" s="651"/>
      <c r="D687" s="651"/>
      <c r="F687" s="651"/>
      <c r="G687" s="651"/>
      <c r="H687" s="651"/>
      <c r="I687" s="651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2:36" ht="12" customHeight="1" x14ac:dyDescent="0.2">
      <c r="B688" s="651"/>
      <c r="C688" s="651"/>
      <c r="D688" s="651"/>
      <c r="F688" s="651"/>
      <c r="G688" s="651"/>
      <c r="H688" s="651"/>
      <c r="I688" s="651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2:36" ht="12" customHeight="1" x14ac:dyDescent="0.2">
      <c r="B689" s="651"/>
      <c r="C689" s="651"/>
      <c r="D689" s="651"/>
      <c r="F689" s="651"/>
      <c r="G689" s="651"/>
      <c r="H689" s="651"/>
      <c r="I689" s="651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2:36" ht="12" customHeight="1" x14ac:dyDescent="0.2">
      <c r="B690" s="651"/>
      <c r="C690" s="651"/>
      <c r="D690" s="651"/>
      <c r="F690" s="651"/>
      <c r="G690" s="651"/>
      <c r="H690" s="651"/>
      <c r="I690" s="651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2:36" ht="12" customHeight="1" x14ac:dyDescent="0.2">
      <c r="B691" s="651"/>
      <c r="C691" s="651"/>
      <c r="D691" s="651"/>
      <c r="F691" s="651"/>
      <c r="G691" s="651"/>
      <c r="H691" s="651"/>
      <c r="I691" s="651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2:36" ht="12" customHeight="1" x14ac:dyDescent="0.2">
      <c r="B692" s="651"/>
      <c r="C692" s="651"/>
      <c r="D692" s="651"/>
      <c r="F692" s="651"/>
      <c r="G692" s="651"/>
      <c r="H692" s="651"/>
      <c r="I692" s="651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2:36" ht="12" customHeight="1" x14ac:dyDescent="0.2">
      <c r="B693" s="651"/>
      <c r="C693" s="651"/>
      <c r="D693" s="651"/>
      <c r="F693" s="651"/>
      <c r="G693" s="651"/>
      <c r="H693" s="651"/>
      <c r="I693" s="651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2:36" ht="12" customHeight="1" x14ac:dyDescent="0.2">
      <c r="B694" s="651"/>
      <c r="C694" s="651"/>
      <c r="D694" s="651"/>
      <c r="F694" s="651"/>
      <c r="G694" s="651"/>
      <c r="H694" s="651"/>
      <c r="I694" s="651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2:36" ht="12" customHeight="1" x14ac:dyDescent="0.2">
      <c r="B695" s="651"/>
      <c r="C695" s="651"/>
      <c r="D695" s="651"/>
      <c r="F695" s="651"/>
      <c r="G695" s="651"/>
      <c r="H695" s="651"/>
      <c r="I695" s="651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2:36" ht="12" customHeight="1" x14ac:dyDescent="0.2">
      <c r="B696" s="651"/>
      <c r="C696" s="651"/>
      <c r="D696" s="651"/>
      <c r="F696" s="651"/>
      <c r="G696" s="651"/>
      <c r="H696" s="651"/>
      <c r="I696" s="651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2:36" ht="12" customHeight="1" x14ac:dyDescent="0.2">
      <c r="B697" s="651"/>
      <c r="C697" s="651"/>
      <c r="D697" s="651"/>
      <c r="F697" s="651"/>
      <c r="G697" s="651"/>
      <c r="H697" s="651"/>
      <c r="I697" s="651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2:36" ht="12" customHeight="1" x14ac:dyDescent="0.2">
      <c r="B698" s="651"/>
      <c r="C698" s="651"/>
      <c r="D698" s="651"/>
      <c r="F698" s="651"/>
      <c r="G698" s="651"/>
      <c r="H698" s="651"/>
      <c r="I698" s="651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2:36" ht="12" customHeight="1" x14ac:dyDescent="0.2">
      <c r="B699" s="651"/>
      <c r="C699" s="651"/>
      <c r="D699" s="651"/>
      <c r="F699" s="651"/>
      <c r="G699" s="651"/>
      <c r="H699" s="651"/>
      <c r="I699" s="651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2:36" ht="12" customHeight="1" x14ac:dyDescent="0.2">
      <c r="B700" s="651"/>
      <c r="C700" s="651"/>
      <c r="D700" s="651"/>
      <c r="F700" s="651"/>
      <c r="G700" s="651"/>
      <c r="H700" s="651"/>
      <c r="I700" s="651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2:36" ht="12" customHeight="1" x14ac:dyDescent="0.2">
      <c r="B701" s="651"/>
      <c r="C701" s="651"/>
      <c r="D701" s="651"/>
      <c r="F701" s="651"/>
      <c r="G701" s="651"/>
      <c r="H701" s="651"/>
      <c r="I701" s="651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2:36" ht="12" customHeight="1" x14ac:dyDescent="0.2">
      <c r="B702" s="651"/>
      <c r="C702" s="651"/>
      <c r="D702" s="651"/>
      <c r="F702" s="651"/>
      <c r="G702" s="651"/>
      <c r="H702" s="651"/>
      <c r="I702" s="651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2:36" ht="12" customHeight="1" x14ac:dyDescent="0.2">
      <c r="B703" s="651"/>
      <c r="C703" s="651"/>
      <c r="D703" s="651"/>
      <c r="F703" s="651"/>
      <c r="G703" s="651"/>
      <c r="H703" s="651"/>
      <c r="I703" s="651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2:36" ht="12" customHeight="1" x14ac:dyDescent="0.2">
      <c r="B704" s="651"/>
      <c r="C704" s="651"/>
      <c r="D704" s="651"/>
      <c r="F704" s="651"/>
      <c r="G704" s="651"/>
      <c r="H704" s="651"/>
      <c r="I704" s="651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2:36" ht="12" customHeight="1" x14ac:dyDescent="0.2">
      <c r="B705" s="651"/>
      <c r="C705" s="651"/>
      <c r="D705" s="651"/>
      <c r="F705" s="651"/>
      <c r="G705" s="651"/>
      <c r="H705" s="651"/>
      <c r="I705" s="651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2:36" ht="12" customHeight="1" x14ac:dyDescent="0.2">
      <c r="B706" s="651"/>
      <c r="C706" s="651"/>
      <c r="D706" s="651"/>
      <c r="F706" s="651"/>
      <c r="G706" s="651"/>
      <c r="H706" s="651"/>
      <c r="I706" s="651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2:36" ht="12" customHeight="1" x14ac:dyDescent="0.2">
      <c r="B707" s="651"/>
      <c r="C707" s="651"/>
      <c r="D707" s="651"/>
      <c r="F707" s="651"/>
      <c r="G707" s="651"/>
      <c r="H707" s="651"/>
      <c r="I707" s="651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2:36" ht="12" customHeight="1" x14ac:dyDescent="0.2">
      <c r="B708" s="651"/>
      <c r="C708" s="651"/>
      <c r="D708" s="651"/>
      <c r="F708" s="651"/>
      <c r="G708" s="651"/>
      <c r="H708" s="651"/>
      <c r="I708" s="651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2:36" ht="12" customHeight="1" x14ac:dyDescent="0.2">
      <c r="B709" s="651"/>
      <c r="C709" s="651"/>
      <c r="D709" s="651"/>
      <c r="F709" s="651"/>
      <c r="G709" s="651"/>
      <c r="H709" s="651"/>
      <c r="I709" s="651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2:36" ht="12" customHeight="1" x14ac:dyDescent="0.2">
      <c r="B710" s="651"/>
      <c r="C710" s="651"/>
      <c r="D710" s="651"/>
      <c r="F710" s="651"/>
      <c r="G710" s="651"/>
      <c r="H710" s="651"/>
      <c r="I710" s="651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2:36" ht="12" customHeight="1" x14ac:dyDescent="0.2">
      <c r="B711" s="651"/>
      <c r="C711" s="651"/>
      <c r="D711" s="651"/>
      <c r="F711" s="651"/>
      <c r="G711" s="651"/>
      <c r="H711" s="651"/>
      <c r="I711" s="651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2:36" ht="12" customHeight="1" x14ac:dyDescent="0.2">
      <c r="B712" s="651"/>
      <c r="C712" s="651"/>
      <c r="D712" s="651"/>
      <c r="F712" s="651"/>
      <c r="G712" s="651"/>
      <c r="H712" s="651"/>
      <c r="I712" s="651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2:36" ht="12" customHeight="1" x14ac:dyDescent="0.2">
      <c r="B713" s="651"/>
      <c r="C713" s="651"/>
      <c r="D713" s="651"/>
      <c r="F713" s="651"/>
      <c r="G713" s="651"/>
      <c r="H713" s="651"/>
      <c r="I713" s="651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2:36" ht="12" customHeight="1" x14ac:dyDescent="0.2">
      <c r="B714" s="651"/>
      <c r="C714" s="651"/>
      <c r="D714" s="651"/>
      <c r="F714" s="651"/>
      <c r="G714" s="651"/>
      <c r="H714" s="651"/>
      <c r="I714" s="651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2:36" ht="12" customHeight="1" x14ac:dyDescent="0.2">
      <c r="B715" s="651"/>
      <c r="C715" s="651"/>
      <c r="D715" s="651"/>
      <c r="F715" s="651"/>
      <c r="G715" s="651"/>
      <c r="H715" s="651"/>
      <c r="I715" s="651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2:36" ht="12" customHeight="1" x14ac:dyDescent="0.2">
      <c r="B716" s="651"/>
      <c r="C716" s="651"/>
      <c r="D716" s="651"/>
      <c r="F716" s="651"/>
      <c r="G716" s="651"/>
      <c r="H716" s="651"/>
      <c r="I716" s="651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2:36" ht="12" customHeight="1" x14ac:dyDescent="0.2">
      <c r="B717" s="651"/>
      <c r="C717" s="651"/>
      <c r="D717" s="651"/>
      <c r="F717" s="651"/>
      <c r="G717" s="651"/>
      <c r="H717" s="651"/>
      <c r="I717" s="651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2:36" ht="12" customHeight="1" x14ac:dyDescent="0.2">
      <c r="B718" s="651"/>
      <c r="C718" s="651"/>
      <c r="D718" s="651"/>
      <c r="F718" s="651"/>
      <c r="G718" s="651"/>
      <c r="H718" s="651"/>
      <c r="I718" s="651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2:36" ht="12" customHeight="1" x14ac:dyDescent="0.2">
      <c r="B719" s="651"/>
      <c r="C719" s="651"/>
      <c r="D719" s="651"/>
      <c r="F719" s="651"/>
      <c r="G719" s="651"/>
      <c r="H719" s="651"/>
      <c r="I719" s="651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2:36" ht="12" customHeight="1" x14ac:dyDescent="0.2">
      <c r="B720" s="651"/>
      <c r="C720" s="651"/>
      <c r="D720" s="651"/>
      <c r="F720" s="651"/>
      <c r="G720" s="651"/>
      <c r="H720" s="651"/>
      <c r="I720" s="651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2:36" ht="12" customHeight="1" x14ac:dyDescent="0.2">
      <c r="B721" s="651"/>
      <c r="C721" s="651"/>
      <c r="D721" s="651"/>
      <c r="F721" s="651"/>
      <c r="G721" s="651"/>
      <c r="H721" s="651"/>
      <c r="I721" s="651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2:36" ht="12" customHeight="1" x14ac:dyDescent="0.2">
      <c r="B722" s="651"/>
      <c r="C722" s="651"/>
      <c r="D722" s="651"/>
      <c r="F722" s="651"/>
      <c r="G722" s="651"/>
      <c r="H722" s="651"/>
      <c r="I722" s="651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2:36" ht="12" customHeight="1" x14ac:dyDescent="0.2">
      <c r="B723" s="651"/>
      <c r="C723" s="651"/>
      <c r="D723" s="651"/>
      <c r="F723" s="651"/>
      <c r="G723" s="651"/>
      <c r="H723" s="651"/>
      <c r="I723" s="651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2:36" ht="12" customHeight="1" x14ac:dyDescent="0.2">
      <c r="B724" s="651"/>
      <c r="C724" s="651"/>
      <c r="D724" s="651"/>
      <c r="F724" s="651"/>
      <c r="G724" s="651"/>
      <c r="H724" s="651"/>
      <c r="I724" s="651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2:36" ht="12" customHeight="1" x14ac:dyDescent="0.2">
      <c r="B725" s="651"/>
      <c r="C725" s="651"/>
      <c r="D725" s="651"/>
      <c r="F725" s="651"/>
      <c r="G725" s="651"/>
      <c r="H725" s="651"/>
      <c r="I725" s="651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2:36" ht="12" customHeight="1" x14ac:dyDescent="0.2">
      <c r="B726" s="651"/>
      <c r="C726" s="651"/>
      <c r="D726" s="651"/>
      <c r="F726" s="651"/>
      <c r="G726" s="651"/>
      <c r="H726" s="651"/>
      <c r="I726" s="651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2:36" ht="12" customHeight="1" x14ac:dyDescent="0.2">
      <c r="B727" s="651"/>
      <c r="C727" s="651"/>
      <c r="D727" s="651"/>
      <c r="F727" s="651"/>
      <c r="G727" s="651"/>
      <c r="H727" s="651"/>
      <c r="I727" s="651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2:36" ht="12" customHeight="1" x14ac:dyDescent="0.2">
      <c r="B728" s="651"/>
      <c r="C728" s="651"/>
      <c r="D728" s="651"/>
      <c r="F728" s="651"/>
      <c r="G728" s="651"/>
      <c r="H728" s="651"/>
      <c r="I728" s="651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2:36" ht="12" customHeight="1" x14ac:dyDescent="0.2">
      <c r="B729" s="651"/>
      <c r="C729" s="651"/>
      <c r="D729" s="651"/>
      <c r="F729" s="651"/>
      <c r="G729" s="651"/>
      <c r="H729" s="651"/>
      <c r="I729" s="651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2:36" ht="12" customHeight="1" x14ac:dyDescent="0.2">
      <c r="B730" s="651"/>
      <c r="C730" s="651"/>
      <c r="D730" s="651"/>
      <c r="F730" s="651"/>
      <c r="G730" s="651"/>
      <c r="H730" s="651"/>
      <c r="I730" s="651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2:36" ht="12" customHeight="1" x14ac:dyDescent="0.2">
      <c r="B731" s="651"/>
      <c r="C731" s="651"/>
      <c r="D731" s="651"/>
      <c r="F731" s="651"/>
      <c r="G731" s="651"/>
      <c r="H731" s="651"/>
      <c r="I731" s="651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2:36" ht="12" customHeight="1" x14ac:dyDescent="0.2">
      <c r="B732" s="651"/>
      <c r="C732" s="651"/>
      <c r="D732" s="651"/>
      <c r="F732" s="651"/>
      <c r="G732" s="651"/>
      <c r="H732" s="651"/>
      <c r="I732" s="651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2:36" ht="12" customHeight="1" x14ac:dyDescent="0.2">
      <c r="B733" s="651"/>
      <c r="C733" s="651"/>
      <c r="D733" s="651"/>
      <c r="F733" s="651"/>
      <c r="G733" s="651"/>
      <c r="H733" s="651"/>
      <c r="I733" s="651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2:36" ht="12" customHeight="1" x14ac:dyDescent="0.2">
      <c r="B734" s="651"/>
      <c r="C734" s="651"/>
      <c r="D734" s="651"/>
      <c r="F734" s="651"/>
      <c r="G734" s="651"/>
      <c r="H734" s="651"/>
      <c r="I734" s="651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2:36" ht="12" customHeight="1" x14ac:dyDescent="0.2">
      <c r="B735" s="651"/>
      <c r="C735" s="651"/>
      <c r="D735" s="651"/>
      <c r="F735" s="651"/>
      <c r="G735" s="651"/>
      <c r="H735" s="651"/>
      <c r="I735" s="651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2:36" ht="12" customHeight="1" x14ac:dyDescent="0.2">
      <c r="B736" s="651"/>
      <c r="C736" s="651"/>
      <c r="D736" s="651"/>
      <c r="F736" s="651"/>
      <c r="G736" s="651"/>
      <c r="H736" s="651"/>
      <c r="I736" s="651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2:36" ht="12" customHeight="1" x14ac:dyDescent="0.2">
      <c r="B737" s="651"/>
      <c r="C737" s="651"/>
      <c r="D737" s="651"/>
      <c r="F737" s="651"/>
      <c r="G737" s="651"/>
      <c r="H737" s="651"/>
      <c r="I737" s="651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2:36" ht="12" customHeight="1" x14ac:dyDescent="0.2">
      <c r="B738" s="651"/>
      <c r="C738" s="651"/>
      <c r="D738" s="651"/>
      <c r="F738" s="651"/>
      <c r="G738" s="651"/>
      <c r="H738" s="651"/>
      <c r="I738" s="651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2:36" ht="12" customHeight="1" x14ac:dyDescent="0.2">
      <c r="B739" s="651"/>
      <c r="C739" s="651"/>
      <c r="D739" s="651"/>
      <c r="F739" s="651"/>
      <c r="G739" s="651"/>
      <c r="H739" s="651"/>
      <c r="I739" s="651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2:36" ht="12" customHeight="1" x14ac:dyDescent="0.2">
      <c r="B740" s="651"/>
      <c r="C740" s="651"/>
      <c r="D740" s="651"/>
      <c r="F740" s="651"/>
      <c r="G740" s="651"/>
      <c r="H740" s="651"/>
      <c r="I740" s="651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2:36" ht="12" customHeight="1" x14ac:dyDescent="0.2">
      <c r="B741" s="651"/>
      <c r="C741" s="651"/>
      <c r="D741" s="651"/>
      <c r="F741" s="651"/>
      <c r="G741" s="651"/>
      <c r="H741" s="651"/>
      <c r="I741" s="651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2:36" ht="12" customHeight="1" x14ac:dyDescent="0.2">
      <c r="B742" s="651"/>
      <c r="C742" s="651"/>
      <c r="D742" s="651"/>
      <c r="F742" s="651"/>
      <c r="G742" s="651"/>
      <c r="H742" s="651"/>
      <c r="I742" s="651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2:36" ht="12" customHeight="1" x14ac:dyDescent="0.2">
      <c r="B743" s="651"/>
      <c r="C743" s="651"/>
      <c r="D743" s="651"/>
      <c r="F743" s="651"/>
      <c r="G743" s="651"/>
      <c r="H743" s="651"/>
      <c r="I743" s="651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2:36" ht="12" customHeight="1" x14ac:dyDescent="0.2">
      <c r="B744" s="651"/>
      <c r="C744" s="651"/>
      <c r="D744" s="651"/>
      <c r="F744" s="651"/>
      <c r="G744" s="651"/>
      <c r="H744" s="651"/>
      <c r="I744" s="651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2:36" ht="12" customHeight="1" x14ac:dyDescent="0.2">
      <c r="B745" s="651"/>
      <c r="C745" s="651"/>
      <c r="D745" s="651"/>
      <c r="F745" s="651"/>
      <c r="G745" s="651"/>
      <c r="H745" s="651"/>
      <c r="I745" s="651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2:36" ht="12" customHeight="1" x14ac:dyDescent="0.2">
      <c r="B746" s="651"/>
      <c r="C746" s="651"/>
      <c r="D746" s="651"/>
      <c r="F746" s="651"/>
      <c r="G746" s="651"/>
      <c r="H746" s="651"/>
      <c r="I746" s="651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2:36" ht="12" customHeight="1" x14ac:dyDescent="0.2">
      <c r="B747" s="651"/>
      <c r="C747" s="651"/>
      <c r="D747" s="651"/>
      <c r="F747" s="651"/>
      <c r="G747" s="651"/>
      <c r="H747" s="651"/>
      <c r="I747" s="651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2:36" ht="12" customHeight="1" x14ac:dyDescent="0.2">
      <c r="B748" s="651"/>
      <c r="C748" s="651"/>
      <c r="D748" s="651"/>
      <c r="F748" s="651"/>
      <c r="G748" s="651"/>
      <c r="H748" s="651"/>
      <c r="I748" s="651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2:36" ht="12" customHeight="1" x14ac:dyDescent="0.2">
      <c r="B749" s="651"/>
      <c r="C749" s="651"/>
      <c r="D749" s="651"/>
      <c r="F749" s="651"/>
      <c r="G749" s="651"/>
      <c r="H749" s="651"/>
      <c r="I749" s="651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2:36" ht="12" customHeight="1" x14ac:dyDescent="0.2">
      <c r="B750" s="651"/>
      <c r="C750" s="651"/>
      <c r="D750" s="651"/>
      <c r="F750" s="651"/>
      <c r="G750" s="651"/>
      <c r="H750" s="651"/>
      <c r="I750" s="651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2:36" ht="12" customHeight="1" x14ac:dyDescent="0.2">
      <c r="B751" s="651"/>
      <c r="C751" s="651"/>
      <c r="D751" s="651"/>
      <c r="F751" s="651"/>
      <c r="G751" s="651"/>
      <c r="H751" s="651"/>
      <c r="I751" s="651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2:36" ht="12" customHeight="1" x14ac:dyDescent="0.2">
      <c r="B752" s="651"/>
      <c r="C752" s="651"/>
      <c r="D752" s="651"/>
      <c r="F752" s="651"/>
      <c r="G752" s="651"/>
      <c r="H752" s="651"/>
      <c r="I752" s="651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2:36" ht="12" customHeight="1" x14ac:dyDescent="0.2">
      <c r="B753" s="651"/>
      <c r="C753" s="651"/>
      <c r="D753" s="651"/>
      <c r="F753" s="651"/>
      <c r="G753" s="651"/>
      <c r="H753" s="651"/>
      <c r="I753" s="651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2:36" ht="12" customHeight="1" x14ac:dyDescent="0.2">
      <c r="B754" s="651"/>
      <c r="C754" s="651"/>
      <c r="D754" s="651"/>
      <c r="F754" s="651"/>
      <c r="G754" s="651"/>
      <c r="H754" s="651"/>
      <c r="I754" s="651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2:36" ht="12" customHeight="1" x14ac:dyDescent="0.2">
      <c r="B755" s="651"/>
      <c r="C755" s="651"/>
      <c r="D755" s="651"/>
      <c r="F755" s="651"/>
      <c r="G755" s="651"/>
      <c r="H755" s="651"/>
      <c r="I755" s="651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2:36" ht="12" customHeight="1" x14ac:dyDescent="0.2">
      <c r="B756" s="651"/>
      <c r="C756" s="651"/>
      <c r="D756" s="651"/>
      <c r="F756" s="651"/>
      <c r="G756" s="651"/>
      <c r="H756" s="651"/>
      <c r="I756" s="651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2:36" ht="12" customHeight="1" x14ac:dyDescent="0.2">
      <c r="B757" s="651"/>
      <c r="C757" s="651"/>
      <c r="D757" s="651"/>
      <c r="F757" s="651"/>
      <c r="G757" s="651"/>
      <c r="H757" s="651"/>
      <c r="I757" s="651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2:36" ht="12" customHeight="1" x14ac:dyDescent="0.2">
      <c r="B758" s="651"/>
      <c r="C758" s="651"/>
      <c r="D758" s="651"/>
      <c r="F758" s="651"/>
      <c r="G758" s="651"/>
      <c r="H758" s="651"/>
      <c r="I758" s="651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2:36" ht="12" customHeight="1" x14ac:dyDescent="0.2">
      <c r="B759" s="651"/>
      <c r="C759" s="651"/>
      <c r="D759" s="651"/>
      <c r="F759" s="651"/>
      <c r="G759" s="651"/>
      <c r="H759" s="651"/>
      <c r="I759" s="651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2:36" ht="12" customHeight="1" x14ac:dyDescent="0.2">
      <c r="B760" s="651"/>
      <c r="C760" s="651"/>
      <c r="D760" s="651"/>
      <c r="F760" s="651"/>
      <c r="G760" s="651"/>
      <c r="H760" s="651"/>
      <c r="I760" s="651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2:36" ht="12" customHeight="1" x14ac:dyDescent="0.2">
      <c r="B761" s="651"/>
      <c r="C761" s="651"/>
      <c r="D761" s="651"/>
      <c r="F761" s="651"/>
      <c r="G761" s="651"/>
      <c r="H761" s="651"/>
      <c r="I761" s="651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2:36" ht="12" customHeight="1" x14ac:dyDescent="0.2">
      <c r="B762" s="651"/>
      <c r="C762" s="651"/>
      <c r="D762" s="651"/>
      <c r="F762" s="651"/>
      <c r="G762" s="651"/>
      <c r="H762" s="651"/>
      <c r="I762" s="651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2:36" ht="12" customHeight="1" x14ac:dyDescent="0.2">
      <c r="B763" s="651"/>
      <c r="C763" s="651"/>
      <c r="D763" s="651"/>
      <c r="F763" s="651"/>
      <c r="G763" s="651"/>
      <c r="H763" s="651"/>
      <c r="I763" s="651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2:36" ht="12" customHeight="1" x14ac:dyDescent="0.2">
      <c r="B764" s="651"/>
      <c r="C764" s="651"/>
      <c r="D764" s="651"/>
      <c r="F764" s="651"/>
      <c r="G764" s="651"/>
      <c r="H764" s="651"/>
      <c r="I764" s="651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2:36" ht="12" customHeight="1" x14ac:dyDescent="0.2">
      <c r="B765" s="651"/>
      <c r="C765" s="651"/>
      <c r="D765" s="651"/>
      <c r="F765" s="651"/>
      <c r="G765" s="651"/>
      <c r="H765" s="651"/>
      <c r="I765" s="651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2:36" ht="12" customHeight="1" x14ac:dyDescent="0.2">
      <c r="B766" s="651"/>
      <c r="C766" s="651"/>
      <c r="D766" s="651"/>
      <c r="F766" s="651"/>
      <c r="G766" s="651"/>
      <c r="H766" s="651"/>
      <c r="I766" s="651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2:36" ht="12" customHeight="1" x14ac:dyDescent="0.2">
      <c r="B767" s="651"/>
      <c r="C767" s="651"/>
      <c r="D767" s="651"/>
      <c r="F767" s="651"/>
      <c r="G767" s="651"/>
      <c r="H767" s="651"/>
      <c r="I767" s="651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2:36" ht="12" customHeight="1" x14ac:dyDescent="0.2">
      <c r="B768" s="651"/>
      <c r="C768" s="651"/>
      <c r="D768" s="651"/>
      <c r="F768" s="651"/>
      <c r="G768" s="651"/>
      <c r="H768" s="651"/>
      <c r="I768" s="651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2:36" ht="12" customHeight="1" x14ac:dyDescent="0.2">
      <c r="B769" s="651"/>
      <c r="C769" s="651"/>
      <c r="D769" s="651"/>
      <c r="F769" s="651"/>
      <c r="G769" s="651"/>
      <c r="H769" s="651"/>
      <c r="I769" s="651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2:36" ht="12" customHeight="1" x14ac:dyDescent="0.2">
      <c r="B770" s="651"/>
      <c r="C770" s="651"/>
      <c r="D770" s="651"/>
      <c r="F770" s="651"/>
      <c r="G770" s="651"/>
      <c r="H770" s="651"/>
      <c r="I770" s="651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2:36" ht="12" customHeight="1" x14ac:dyDescent="0.2">
      <c r="B771" s="651"/>
      <c r="C771" s="651"/>
      <c r="D771" s="651"/>
      <c r="F771" s="651"/>
      <c r="G771" s="651"/>
      <c r="H771" s="651"/>
      <c r="I771" s="651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2:36" ht="12" customHeight="1" x14ac:dyDescent="0.2">
      <c r="B772" s="651"/>
      <c r="C772" s="651"/>
      <c r="D772" s="651"/>
      <c r="F772" s="651"/>
      <c r="G772" s="651"/>
      <c r="H772" s="651"/>
      <c r="I772" s="651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2:36" ht="12" customHeight="1" x14ac:dyDescent="0.2">
      <c r="B773" s="651"/>
      <c r="C773" s="651"/>
      <c r="D773" s="651"/>
      <c r="F773" s="651"/>
      <c r="G773" s="651"/>
      <c r="H773" s="651"/>
      <c r="I773" s="651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2:36" ht="12" customHeight="1" x14ac:dyDescent="0.2">
      <c r="B774" s="651"/>
      <c r="C774" s="651"/>
      <c r="D774" s="651"/>
      <c r="F774" s="651"/>
      <c r="G774" s="651"/>
      <c r="H774" s="651"/>
      <c r="I774" s="651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2:36" ht="12" customHeight="1" x14ac:dyDescent="0.2">
      <c r="B775" s="651"/>
      <c r="C775" s="651"/>
      <c r="D775" s="651"/>
      <c r="F775" s="651"/>
      <c r="G775" s="651"/>
      <c r="H775" s="651"/>
      <c r="I775" s="651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2:36" ht="12" customHeight="1" x14ac:dyDescent="0.2">
      <c r="B776" s="651"/>
      <c r="C776" s="651"/>
      <c r="D776" s="651"/>
      <c r="F776" s="651"/>
      <c r="G776" s="651"/>
      <c r="H776" s="651"/>
      <c r="I776" s="651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2:36" ht="12" customHeight="1" x14ac:dyDescent="0.2">
      <c r="B777" s="651"/>
      <c r="C777" s="651"/>
      <c r="D777" s="651"/>
      <c r="F777" s="651"/>
      <c r="G777" s="651"/>
      <c r="H777" s="651"/>
      <c r="I777" s="651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2:36" ht="12" customHeight="1" x14ac:dyDescent="0.2">
      <c r="B778" s="651"/>
      <c r="C778" s="651"/>
      <c r="D778" s="651"/>
      <c r="F778" s="651"/>
      <c r="G778" s="651"/>
      <c r="H778" s="651"/>
      <c r="I778" s="651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2:36" ht="12" customHeight="1" x14ac:dyDescent="0.2">
      <c r="B779" s="651"/>
      <c r="C779" s="651"/>
      <c r="D779" s="651"/>
      <c r="F779" s="651"/>
      <c r="G779" s="651"/>
      <c r="H779" s="651"/>
      <c r="I779" s="651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2:36" ht="12" customHeight="1" x14ac:dyDescent="0.2">
      <c r="B780" s="651"/>
      <c r="C780" s="651"/>
      <c r="D780" s="651"/>
      <c r="F780" s="651"/>
      <c r="G780" s="651"/>
      <c r="H780" s="651"/>
      <c r="I780" s="651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2:36" ht="12" customHeight="1" x14ac:dyDescent="0.2">
      <c r="B781" s="651"/>
      <c r="C781" s="651"/>
      <c r="D781" s="651"/>
      <c r="F781" s="651"/>
      <c r="G781" s="651"/>
      <c r="H781" s="651"/>
      <c r="I781" s="651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2:36" ht="12" customHeight="1" x14ac:dyDescent="0.2">
      <c r="B782" s="651"/>
      <c r="C782" s="651"/>
      <c r="D782" s="651"/>
      <c r="F782" s="651"/>
      <c r="G782" s="651"/>
      <c r="H782" s="651"/>
      <c r="I782" s="651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2:36" ht="12" customHeight="1" x14ac:dyDescent="0.2">
      <c r="B783" s="651"/>
      <c r="C783" s="651"/>
      <c r="D783" s="651"/>
      <c r="F783" s="651"/>
      <c r="G783" s="651"/>
      <c r="H783" s="651"/>
      <c r="I783" s="651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2:36" ht="12" customHeight="1" x14ac:dyDescent="0.2">
      <c r="B784" s="651"/>
      <c r="C784" s="651"/>
      <c r="D784" s="651"/>
      <c r="F784" s="651"/>
      <c r="G784" s="651"/>
      <c r="H784" s="651"/>
      <c r="I784" s="651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2:36" ht="12" customHeight="1" x14ac:dyDescent="0.2">
      <c r="B785" s="651"/>
      <c r="C785" s="651"/>
      <c r="D785" s="651"/>
      <c r="F785" s="651"/>
      <c r="G785" s="651"/>
      <c r="H785" s="651"/>
      <c r="I785" s="651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2:36" ht="12" customHeight="1" x14ac:dyDescent="0.2">
      <c r="B786" s="651"/>
      <c r="C786" s="651"/>
      <c r="D786" s="651"/>
      <c r="F786" s="651"/>
      <c r="G786" s="651"/>
      <c r="H786" s="651"/>
      <c r="I786" s="651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2:36" ht="12" customHeight="1" x14ac:dyDescent="0.2">
      <c r="B787" s="651"/>
      <c r="C787" s="651"/>
      <c r="D787" s="651"/>
      <c r="F787" s="651"/>
      <c r="G787" s="651"/>
      <c r="H787" s="651"/>
      <c r="I787" s="651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2:36" ht="12" customHeight="1" x14ac:dyDescent="0.2">
      <c r="B788" s="651"/>
      <c r="C788" s="651"/>
      <c r="D788" s="651"/>
      <c r="F788" s="651"/>
      <c r="G788" s="651"/>
      <c r="H788" s="651"/>
      <c r="I788" s="651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2:36" ht="12" customHeight="1" x14ac:dyDescent="0.2">
      <c r="B789" s="651"/>
      <c r="C789" s="651"/>
      <c r="D789" s="651"/>
      <c r="F789" s="651"/>
      <c r="G789" s="651"/>
      <c r="H789" s="651"/>
      <c r="I789" s="651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2:36" ht="12" customHeight="1" x14ac:dyDescent="0.2">
      <c r="B790" s="651"/>
      <c r="C790" s="651"/>
      <c r="D790" s="651"/>
      <c r="F790" s="651"/>
      <c r="G790" s="651"/>
      <c r="H790" s="651"/>
      <c r="I790" s="651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2:36" ht="12" customHeight="1" x14ac:dyDescent="0.2">
      <c r="B791" s="651"/>
      <c r="C791" s="651"/>
      <c r="D791" s="651"/>
      <c r="F791" s="651"/>
      <c r="G791" s="651"/>
      <c r="H791" s="651"/>
      <c r="I791" s="651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2:36" ht="12" customHeight="1" x14ac:dyDescent="0.2">
      <c r="B792" s="651"/>
      <c r="C792" s="651"/>
      <c r="D792" s="651"/>
      <c r="F792" s="651"/>
      <c r="G792" s="651"/>
      <c r="H792" s="651"/>
      <c r="I792" s="651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2:36" ht="12" customHeight="1" x14ac:dyDescent="0.2">
      <c r="B793" s="651"/>
      <c r="C793" s="651"/>
      <c r="D793" s="651"/>
      <c r="F793" s="651"/>
      <c r="G793" s="651"/>
      <c r="H793" s="651"/>
      <c r="I793" s="651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2:36" ht="12" customHeight="1" x14ac:dyDescent="0.2">
      <c r="B794" s="651"/>
      <c r="C794" s="651"/>
      <c r="D794" s="651"/>
      <c r="F794" s="651"/>
      <c r="G794" s="651"/>
      <c r="H794" s="651"/>
      <c r="I794" s="651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2:36" ht="12" customHeight="1" x14ac:dyDescent="0.2">
      <c r="B795" s="651"/>
      <c r="C795" s="651"/>
      <c r="D795" s="651"/>
      <c r="F795" s="651"/>
      <c r="G795" s="651"/>
      <c r="H795" s="651"/>
      <c r="I795" s="651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2:36" ht="12" customHeight="1" x14ac:dyDescent="0.2">
      <c r="B796" s="651"/>
      <c r="C796" s="651"/>
      <c r="D796" s="651"/>
      <c r="F796" s="651"/>
      <c r="G796" s="651"/>
      <c r="H796" s="651"/>
      <c r="I796" s="651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2:36" ht="12" customHeight="1" x14ac:dyDescent="0.2">
      <c r="B797" s="651"/>
      <c r="C797" s="651"/>
      <c r="D797" s="651"/>
      <c r="F797" s="651"/>
      <c r="G797" s="651"/>
      <c r="H797" s="651"/>
      <c r="I797" s="651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2:36" ht="12" customHeight="1" x14ac:dyDescent="0.2">
      <c r="B798" s="651"/>
      <c r="C798" s="651"/>
      <c r="D798" s="651"/>
      <c r="F798" s="651"/>
      <c r="G798" s="651"/>
      <c r="H798" s="651"/>
      <c r="I798" s="651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2:36" ht="12" customHeight="1" x14ac:dyDescent="0.2">
      <c r="B799" s="651"/>
      <c r="C799" s="651"/>
      <c r="D799" s="651"/>
      <c r="F799" s="651"/>
      <c r="G799" s="651"/>
      <c r="H799" s="651"/>
      <c r="I799" s="651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2:36" ht="12" customHeight="1" x14ac:dyDescent="0.2">
      <c r="B800" s="651"/>
      <c r="C800" s="651"/>
      <c r="D800" s="651"/>
      <c r="F800" s="651"/>
      <c r="G800" s="651"/>
      <c r="H800" s="651"/>
      <c r="I800" s="651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2:36" ht="12" customHeight="1" x14ac:dyDescent="0.2">
      <c r="B801" s="651"/>
      <c r="C801" s="651"/>
      <c r="D801" s="651"/>
      <c r="F801" s="651"/>
      <c r="G801" s="651"/>
      <c r="H801" s="651"/>
      <c r="I801" s="651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2:36" ht="12" customHeight="1" x14ac:dyDescent="0.2">
      <c r="B802" s="651"/>
      <c r="C802" s="651"/>
      <c r="D802" s="651"/>
      <c r="F802" s="651"/>
      <c r="G802" s="651"/>
      <c r="H802" s="651"/>
      <c r="I802" s="651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2:36" ht="12" customHeight="1" x14ac:dyDescent="0.2">
      <c r="B803" s="651"/>
      <c r="C803" s="651"/>
      <c r="D803" s="651"/>
      <c r="F803" s="651"/>
      <c r="G803" s="651"/>
      <c r="H803" s="651"/>
      <c r="I803" s="651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2:36" ht="12" customHeight="1" x14ac:dyDescent="0.2">
      <c r="B804" s="651"/>
      <c r="C804" s="651"/>
      <c r="D804" s="651"/>
      <c r="F804" s="651"/>
      <c r="G804" s="651"/>
      <c r="H804" s="651"/>
      <c r="I804" s="651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2:36" ht="12" customHeight="1" x14ac:dyDescent="0.2">
      <c r="B805" s="651"/>
      <c r="C805" s="651"/>
      <c r="D805" s="651"/>
      <c r="F805" s="651"/>
      <c r="G805" s="651"/>
      <c r="H805" s="651"/>
      <c r="I805" s="651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2:36" ht="12" customHeight="1" x14ac:dyDescent="0.2">
      <c r="B806" s="651"/>
      <c r="C806" s="651"/>
      <c r="D806" s="651"/>
      <c r="F806" s="651"/>
      <c r="G806" s="651"/>
      <c r="H806" s="651"/>
      <c r="I806" s="651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2:36" ht="12" customHeight="1" x14ac:dyDescent="0.2">
      <c r="B807" s="651"/>
      <c r="C807" s="651"/>
      <c r="D807" s="651"/>
      <c r="F807" s="651"/>
      <c r="G807" s="651"/>
      <c r="H807" s="651"/>
      <c r="I807" s="651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2:36" ht="12" customHeight="1" x14ac:dyDescent="0.2">
      <c r="B808" s="651"/>
      <c r="C808" s="651"/>
      <c r="D808" s="651"/>
      <c r="F808" s="651"/>
      <c r="G808" s="651"/>
      <c r="H808" s="651"/>
      <c r="I808" s="651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2:36" ht="12" customHeight="1" x14ac:dyDescent="0.2">
      <c r="B809" s="651"/>
      <c r="C809" s="651"/>
      <c r="D809" s="651"/>
      <c r="F809" s="651"/>
      <c r="G809" s="651"/>
      <c r="H809" s="651"/>
      <c r="I809" s="651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2:36" ht="12" customHeight="1" x14ac:dyDescent="0.2">
      <c r="B810" s="651"/>
      <c r="C810" s="651"/>
      <c r="D810" s="651"/>
      <c r="F810" s="651"/>
      <c r="G810" s="651"/>
      <c r="H810" s="651"/>
      <c r="I810" s="651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2:36" ht="12" customHeight="1" x14ac:dyDescent="0.2">
      <c r="B811" s="651"/>
      <c r="C811" s="651"/>
      <c r="D811" s="651"/>
      <c r="F811" s="651"/>
      <c r="G811" s="651"/>
      <c r="H811" s="651"/>
      <c r="I811" s="651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2:36" ht="12" customHeight="1" x14ac:dyDescent="0.2">
      <c r="B812" s="651"/>
      <c r="C812" s="651"/>
      <c r="D812" s="651"/>
      <c r="F812" s="651"/>
      <c r="G812" s="651"/>
      <c r="H812" s="651"/>
      <c r="I812" s="651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2:36" ht="12" customHeight="1" x14ac:dyDescent="0.2">
      <c r="B813" s="651"/>
      <c r="C813" s="651"/>
      <c r="D813" s="651"/>
      <c r="F813" s="651"/>
      <c r="G813" s="651"/>
      <c r="H813" s="651"/>
      <c r="I813" s="651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2:36" ht="12" customHeight="1" x14ac:dyDescent="0.2">
      <c r="B814" s="651"/>
      <c r="C814" s="651"/>
      <c r="D814" s="651"/>
      <c r="F814" s="651"/>
      <c r="G814" s="651"/>
      <c r="H814" s="651"/>
      <c r="I814" s="651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2:36" ht="12" customHeight="1" x14ac:dyDescent="0.2">
      <c r="B815" s="651"/>
      <c r="C815" s="651"/>
      <c r="D815" s="651"/>
      <c r="F815" s="651"/>
      <c r="G815" s="651"/>
      <c r="H815" s="651"/>
      <c r="I815" s="651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2:36" ht="12" customHeight="1" x14ac:dyDescent="0.2">
      <c r="B816" s="651"/>
      <c r="C816" s="651"/>
      <c r="D816" s="651"/>
      <c r="F816" s="651"/>
      <c r="G816" s="651"/>
      <c r="H816" s="651"/>
      <c r="I816" s="651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2:36" ht="12" customHeight="1" x14ac:dyDescent="0.2">
      <c r="B817" s="651"/>
      <c r="C817" s="651"/>
      <c r="D817" s="651"/>
      <c r="F817" s="651"/>
      <c r="G817" s="651"/>
      <c r="H817" s="651"/>
      <c r="I817" s="651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2:36" ht="12" customHeight="1" x14ac:dyDescent="0.2">
      <c r="B818" s="651"/>
      <c r="C818" s="651"/>
      <c r="D818" s="651"/>
      <c r="F818" s="651"/>
      <c r="G818" s="651"/>
      <c r="H818" s="651"/>
      <c r="I818" s="651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2:36" ht="12" customHeight="1" x14ac:dyDescent="0.2">
      <c r="B819" s="651"/>
      <c r="C819" s="651"/>
      <c r="D819" s="651"/>
      <c r="F819" s="651"/>
      <c r="G819" s="651"/>
      <c r="H819" s="651"/>
      <c r="I819" s="651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2:36" ht="12" customHeight="1" x14ac:dyDescent="0.2">
      <c r="B820" s="651"/>
      <c r="C820" s="651"/>
      <c r="D820" s="651"/>
      <c r="F820" s="651"/>
      <c r="G820" s="651"/>
      <c r="H820" s="651"/>
      <c r="I820" s="651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2:36" ht="12" customHeight="1" x14ac:dyDescent="0.2">
      <c r="B821" s="651"/>
      <c r="C821" s="651"/>
      <c r="D821" s="651"/>
      <c r="F821" s="651"/>
      <c r="G821" s="651"/>
      <c r="H821" s="651"/>
      <c r="I821" s="651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2:36" ht="12" customHeight="1" x14ac:dyDescent="0.2">
      <c r="B822" s="651"/>
      <c r="C822" s="651"/>
      <c r="D822" s="651"/>
      <c r="F822" s="651"/>
      <c r="G822" s="651"/>
      <c r="H822" s="651"/>
      <c r="I822" s="651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2:36" ht="12" customHeight="1" x14ac:dyDescent="0.2">
      <c r="B823" s="651"/>
      <c r="C823" s="651"/>
      <c r="D823" s="651"/>
      <c r="F823" s="651"/>
      <c r="G823" s="651"/>
      <c r="H823" s="651"/>
      <c r="I823" s="651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2:36" ht="12" customHeight="1" x14ac:dyDescent="0.2">
      <c r="B824" s="651"/>
      <c r="C824" s="651"/>
      <c r="D824" s="651"/>
      <c r="F824" s="651"/>
      <c r="G824" s="651"/>
      <c r="H824" s="651"/>
      <c r="I824" s="651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2:36" ht="12" customHeight="1" x14ac:dyDescent="0.2">
      <c r="B825" s="651"/>
      <c r="C825" s="651"/>
      <c r="D825" s="651"/>
      <c r="F825" s="651"/>
      <c r="G825" s="651"/>
      <c r="H825" s="651"/>
      <c r="I825" s="651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2:36" ht="12" customHeight="1" x14ac:dyDescent="0.2">
      <c r="B826" s="651"/>
      <c r="C826" s="651"/>
      <c r="D826" s="651"/>
      <c r="F826" s="651"/>
      <c r="G826" s="651"/>
      <c r="H826" s="651"/>
      <c r="I826" s="651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2:36" ht="12" customHeight="1" x14ac:dyDescent="0.2">
      <c r="B827" s="651"/>
      <c r="C827" s="651"/>
      <c r="D827" s="651"/>
      <c r="F827" s="651"/>
      <c r="G827" s="651"/>
      <c r="H827" s="651"/>
      <c r="I827" s="651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2:36" ht="12" customHeight="1" x14ac:dyDescent="0.2">
      <c r="B828" s="651"/>
      <c r="C828" s="651"/>
      <c r="D828" s="651"/>
      <c r="F828" s="651"/>
      <c r="G828" s="651"/>
      <c r="H828" s="651"/>
      <c r="I828" s="651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2:36" ht="12" customHeight="1" x14ac:dyDescent="0.2">
      <c r="B829" s="651"/>
      <c r="C829" s="651"/>
      <c r="D829" s="651"/>
      <c r="F829" s="651"/>
      <c r="G829" s="651"/>
      <c r="H829" s="651"/>
      <c r="I829" s="651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2:36" ht="12" customHeight="1" x14ac:dyDescent="0.2">
      <c r="B830" s="651"/>
      <c r="C830" s="651"/>
      <c r="D830" s="651"/>
      <c r="F830" s="651"/>
      <c r="G830" s="651"/>
      <c r="H830" s="651"/>
      <c r="I830" s="651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2:36" ht="12" customHeight="1" x14ac:dyDescent="0.2">
      <c r="B831" s="651"/>
      <c r="C831" s="651"/>
      <c r="D831" s="651"/>
      <c r="F831" s="651"/>
      <c r="G831" s="651"/>
      <c r="H831" s="651"/>
      <c r="I831" s="651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2:36" ht="12" customHeight="1" x14ac:dyDescent="0.2">
      <c r="B832" s="651"/>
      <c r="C832" s="651"/>
      <c r="D832" s="651"/>
      <c r="F832" s="651"/>
      <c r="G832" s="651"/>
      <c r="H832" s="651"/>
      <c r="I832" s="651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2:36" ht="12" customHeight="1" x14ac:dyDescent="0.2">
      <c r="B833" s="651"/>
      <c r="C833" s="651"/>
      <c r="D833" s="651"/>
      <c r="F833" s="651"/>
      <c r="G833" s="651"/>
      <c r="H833" s="651"/>
      <c r="I833" s="651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2:36" ht="12" customHeight="1" x14ac:dyDescent="0.2">
      <c r="B834" s="651"/>
      <c r="C834" s="651"/>
      <c r="D834" s="651"/>
      <c r="F834" s="651"/>
      <c r="G834" s="651"/>
      <c r="H834" s="651"/>
      <c r="I834" s="651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2:36" ht="12" customHeight="1" x14ac:dyDescent="0.2">
      <c r="B835" s="651"/>
      <c r="C835" s="651"/>
      <c r="D835" s="651"/>
      <c r="F835" s="651"/>
      <c r="G835" s="651"/>
      <c r="H835" s="651"/>
      <c r="I835" s="651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2:36" ht="12" customHeight="1" x14ac:dyDescent="0.2">
      <c r="B836" s="651"/>
      <c r="C836" s="651"/>
      <c r="D836" s="651"/>
      <c r="F836" s="651"/>
      <c r="G836" s="651"/>
      <c r="H836" s="651"/>
      <c r="I836" s="651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2:36" ht="12" customHeight="1" x14ac:dyDescent="0.2">
      <c r="B837" s="651"/>
      <c r="C837" s="651"/>
      <c r="D837" s="651"/>
      <c r="F837" s="651"/>
      <c r="G837" s="651"/>
      <c r="H837" s="651"/>
      <c r="I837" s="651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2:36" ht="12" customHeight="1" x14ac:dyDescent="0.2">
      <c r="B838" s="651"/>
      <c r="C838" s="651"/>
      <c r="D838" s="651"/>
      <c r="F838" s="651"/>
      <c r="G838" s="651"/>
      <c r="H838" s="651"/>
      <c r="I838" s="651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2:36" ht="12" customHeight="1" x14ac:dyDescent="0.2">
      <c r="B839" s="651"/>
      <c r="C839" s="651"/>
      <c r="D839" s="651"/>
      <c r="F839" s="651"/>
      <c r="G839" s="651"/>
      <c r="H839" s="651"/>
      <c r="I839" s="651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2:36" ht="12" customHeight="1" x14ac:dyDescent="0.2">
      <c r="B840" s="651"/>
      <c r="C840" s="651"/>
      <c r="D840" s="651"/>
      <c r="F840" s="651"/>
      <c r="G840" s="651"/>
      <c r="H840" s="651"/>
      <c r="I840" s="651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2:36" ht="12" customHeight="1" x14ac:dyDescent="0.2">
      <c r="B841" s="651"/>
      <c r="C841" s="651"/>
      <c r="D841" s="651"/>
      <c r="F841" s="651"/>
      <c r="G841" s="651"/>
      <c r="H841" s="651"/>
      <c r="I841" s="651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2:36" ht="12" customHeight="1" x14ac:dyDescent="0.2">
      <c r="B842" s="651"/>
      <c r="C842" s="651"/>
      <c r="D842" s="651"/>
      <c r="F842" s="651"/>
      <c r="G842" s="651"/>
      <c r="H842" s="651"/>
      <c r="I842" s="651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2:36" ht="12" customHeight="1" x14ac:dyDescent="0.2">
      <c r="B843" s="651"/>
      <c r="C843" s="651"/>
      <c r="D843" s="651"/>
      <c r="F843" s="651"/>
      <c r="G843" s="651"/>
      <c r="H843" s="651"/>
      <c r="I843" s="651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2:36" ht="12" customHeight="1" x14ac:dyDescent="0.2">
      <c r="B844" s="651"/>
      <c r="C844" s="651"/>
      <c r="D844" s="651"/>
      <c r="F844" s="651"/>
      <c r="G844" s="651"/>
      <c r="H844" s="651"/>
      <c r="I844" s="651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2:36" ht="12" customHeight="1" x14ac:dyDescent="0.2">
      <c r="B845" s="651"/>
      <c r="C845" s="651"/>
      <c r="D845" s="651"/>
      <c r="F845" s="651"/>
      <c r="G845" s="651"/>
      <c r="H845" s="651"/>
      <c r="I845" s="651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2:36" ht="12" customHeight="1" x14ac:dyDescent="0.2">
      <c r="B846" s="651"/>
      <c r="C846" s="651"/>
      <c r="D846" s="651"/>
      <c r="F846" s="651"/>
      <c r="G846" s="651"/>
      <c r="H846" s="651"/>
      <c r="I846" s="651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2:36" ht="12" customHeight="1" x14ac:dyDescent="0.2">
      <c r="B847" s="651"/>
      <c r="C847" s="651"/>
      <c r="D847" s="651"/>
      <c r="F847" s="651"/>
      <c r="G847" s="651"/>
      <c r="H847" s="651"/>
      <c r="I847" s="651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2:36" ht="12" customHeight="1" x14ac:dyDescent="0.2">
      <c r="B848" s="651"/>
      <c r="C848" s="651"/>
      <c r="D848" s="651"/>
      <c r="F848" s="651"/>
      <c r="G848" s="651"/>
      <c r="H848" s="651"/>
      <c r="I848" s="651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2:36" ht="12" customHeight="1" x14ac:dyDescent="0.2">
      <c r="B849" s="651"/>
      <c r="C849" s="651"/>
      <c r="D849" s="651"/>
      <c r="F849" s="651"/>
      <c r="G849" s="651"/>
      <c r="H849" s="651"/>
      <c r="I849" s="651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2:36" ht="12" customHeight="1" x14ac:dyDescent="0.2">
      <c r="B850" s="651"/>
      <c r="C850" s="651"/>
      <c r="D850" s="651"/>
      <c r="F850" s="651"/>
      <c r="G850" s="651"/>
      <c r="H850" s="651"/>
      <c r="I850" s="651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2:36" ht="12" customHeight="1" x14ac:dyDescent="0.2">
      <c r="B851" s="651"/>
      <c r="C851" s="651"/>
      <c r="D851" s="651"/>
      <c r="F851" s="651"/>
      <c r="G851" s="651"/>
      <c r="H851" s="651"/>
      <c r="I851" s="651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2:36" ht="12" customHeight="1" x14ac:dyDescent="0.2">
      <c r="B852" s="651"/>
      <c r="C852" s="651"/>
      <c r="D852" s="651"/>
      <c r="F852" s="651"/>
      <c r="G852" s="651"/>
      <c r="H852" s="651"/>
      <c r="I852" s="651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2:36" ht="12" customHeight="1" x14ac:dyDescent="0.2">
      <c r="B853" s="651"/>
      <c r="C853" s="651"/>
      <c r="D853" s="651"/>
      <c r="F853" s="651"/>
      <c r="G853" s="651"/>
      <c r="H853" s="651"/>
      <c r="I853" s="651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2:36" ht="12" customHeight="1" x14ac:dyDescent="0.2">
      <c r="B854" s="651"/>
      <c r="C854" s="651"/>
      <c r="D854" s="651"/>
      <c r="F854" s="651"/>
      <c r="G854" s="651"/>
      <c r="H854" s="651"/>
      <c r="I854" s="651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2:36" ht="12" customHeight="1" x14ac:dyDescent="0.2">
      <c r="B855" s="651"/>
      <c r="C855" s="651"/>
      <c r="D855" s="651"/>
      <c r="F855" s="651"/>
      <c r="G855" s="651"/>
      <c r="H855" s="651"/>
      <c r="I855" s="651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2:36" ht="12" customHeight="1" x14ac:dyDescent="0.2">
      <c r="B856" s="651"/>
      <c r="C856" s="651"/>
      <c r="D856" s="651"/>
      <c r="F856" s="651"/>
      <c r="G856" s="651"/>
      <c r="H856" s="651"/>
      <c r="I856" s="651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2:36" ht="12" customHeight="1" x14ac:dyDescent="0.2">
      <c r="B857" s="651"/>
      <c r="C857" s="651"/>
      <c r="D857" s="651"/>
      <c r="F857" s="651"/>
      <c r="G857" s="651"/>
      <c r="H857" s="651"/>
      <c r="I857" s="651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2:36" ht="12" customHeight="1" x14ac:dyDescent="0.2">
      <c r="B858" s="651"/>
      <c r="C858" s="651"/>
      <c r="D858" s="651"/>
      <c r="F858" s="651"/>
      <c r="G858" s="651"/>
      <c r="H858" s="651"/>
      <c r="I858" s="651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2:36" ht="12" customHeight="1" x14ac:dyDescent="0.2">
      <c r="B859" s="651"/>
      <c r="C859" s="651"/>
      <c r="D859" s="651"/>
      <c r="F859" s="651"/>
      <c r="G859" s="651"/>
      <c r="H859" s="651"/>
      <c r="I859" s="651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2:36" ht="12" customHeight="1" x14ac:dyDescent="0.2">
      <c r="B860" s="651"/>
      <c r="C860" s="651"/>
      <c r="D860" s="651"/>
      <c r="F860" s="651"/>
      <c r="G860" s="651"/>
      <c r="H860" s="651"/>
      <c r="I860" s="651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2:36" ht="12" customHeight="1" x14ac:dyDescent="0.2">
      <c r="B861" s="651"/>
      <c r="C861" s="651"/>
      <c r="D861" s="651"/>
      <c r="F861" s="651"/>
      <c r="G861" s="651"/>
      <c r="H861" s="651"/>
      <c r="I861" s="651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2:36" ht="12" customHeight="1" x14ac:dyDescent="0.2">
      <c r="B862" s="651"/>
      <c r="C862" s="651"/>
      <c r="D862" s="651"/>
      <c r="F862" s="651"/>
      <c r="G862" s="651"/>
      <c r="H862" s="651"/>
      <c r="I862" s="651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2:36" ht="12" customHeight="1" x14ac:dyDescent="0.2">
      <c r="B863" s="651"/>
      <c r="C863" s="651"/>
      <c r="D863" s="651"/>
      <c r="F863" s="651"/>
      <c r="G863" s="651"/>
      <c r="H863" s="651"/>
      <c r="I863" s="651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2:36" ht="12" customHeight="1" x14ac:dyDescent="0.2">
      <c r="B864" s="651"/>
      <c r="C864" s="651"/>
      <c r="D864" s="651"/>
      <c r="F864" s="651"/>
      <c r="G864" s="651"/>
      <c r="H864" s="651"/>
      <c r="I864" s="651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2:36" ht="12" customHeight="1" x14ac:dyDescent="0.2">
      <c r="B865" s="651"/>
      <c r="C865" s="651"/>
      <c r="D865" s="651"/>
      <c r="F865" s="651"/>
      <c r="G865" s="651"/>
      <c r="H865" s="651"/>
      <c r="I865" s="651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2:36" ht="12" customHeight="1" x14ac:dyDescent="0.2">
      <c r="B866" s="651"/>
      <c r="C866" s="651"/>
      <c r="D866" s="651"/>
      <c r="F866" s="651"/>
      <c r="G866" s="651"/>
      <c r="H866" s="651"/>
      <c r="I866" s="651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2:36" ht="12" customHeight="1" x14ac:dyDescent="0.2">
      <c r="B867" s="651"/>
      <c r="C867" s="651"/>
      <c r="D867" s="651"/>
      <c r="F867" s="651"/>
      <c r="G867" s="651"/>
      <c r="H867" s="651"/>
      <c r="I867" s="651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2:36" ht="12" customHeight="1" x14ac:dyDescent="0.2">
      <c r="B868" s="651"/>
      <c r="C868" s="651"/>
      <c r="D868" s="651"/>
      <c r="F868" s="651"/>
      <c r="G868" s="651"/>
      <c r="H868" s="651"/>
      <c r="I868" s="651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2:36" ht="12" customHeight="1" x14ac:dyDescent="0.2">
      <c r="B869" s="651"/>
      <c r="C869" s="651"/>
      <c r="D869" s="651"/>
      <c r="F869" s="651"/>
      <c r="G869" s="651"/>
      <c r="H869" s="651"/>
      <c r="I869" s="651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2:36" ht="12" customHeight="1" x14ac:dyDescent="0.2">
      <c r="B870" s="651"/>
      <c r="C870" s="651"/>
      <c r="D870" s="651"/>
      <c r="F870" s="651"/>
      <c r="G870" s="651"/>
      <c r="H870" s="651"/>
      <c r="I870" s="651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2:36" ht="12" customHeight="1" x14ac:dyDescent="0.2">
      <c r="B871" s="651"/>
      <c r="C871" s="651"/>
      <c r="D871" s="651"/>
      <c r="F871" s="651"/>
      <c r="G871" s="651"/>
      <c r="H871" s="651"/>
      <c r="I871" s="651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2:36" ht="12" customHeight="1" x14ac:dyDescent="0.2">
      <c r="B872" s="651"/>
      <c r="C872" s="651"/>
      <c r="D872" s="651"/>
      <c r="F872" s="651"/>
      <c r="G872" s="651"/>
      <c r="H872" s="651"/>
      <c r="I872" s="651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2:36" ht="12" customHeight="1" x14ac:dyDescent="0.2">
      <c r="B873" s="651"/>
      <c r="C873" s="651"/>
      <c r="D873" s="651"/>
      <c r="F873" s="651"/>
      <c r="G873" s="651"/>
      <c r="H873" s="651"/>
      <c r="I873" s="651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2:36" ht="12" customHeight="1" x14ac:dyDescent="0.2">
      <c r="B874" s="651"/>
      <c r="C874" s="651"/>
      <c r="D874" s="651"/>
      <c r="F874" s="651"/>
      <c r="G874" s="651"/>
      <c r="H874" s="651"/>
      <c r="I874" s="651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2:36" ht="12" customHeight="1" x14ac:dyDescent="0.2">
      <c r="B875" s="651"/>
      <c r="C875" s="651"/>
      <c r="D875" s="651"/>
      <c r="F875" s="651"/>
      <c r="G875" s="651"/>
      <c r="H875" s="651"/>
      <c r="I875" s="651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2:36" ht="12" customHeight="1" x14ac:dyDescent="0.2">
      <c r="B876" s="651"/>
      <c r="C876" s="651"/>
      <c r="D876" s="651"/>
      <c r="F876" s="651"/>
      <c r="G876" s="651"/>
      <c r="H876" s="651"/>
      <c r="I876" s="651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2:36" ht="12" customHeight="1" x14ac:dyDescent="0.2">
      <c r="B877" s="651"/>
      <c r="C877" s="651"/>
      <c r="D877" s="651"/>
      <c r="F877" s="651"/>
      <c r="G877" s="651"/>
      <c r="H877" s="651"/>
      <c r="I877" s="651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2:36" ht="12" customHeight="1" x14ac:dyDescent="0.2">
      <c r="B878" s="651"/>
      <c r="C878" s="651"/>
      <c r="D878" s="651"/>
      <c r="F878" s="651"/>
      <c r="G878" s="651"/>
      <c r="H878" s="651"/>
      <c r="I878" s="651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2:36" ht="12" customHeight="1" x14ac:dyDescent="0.2">
      <c r="B879" s="651"/>
      <c r="C879" s="651"/>
      <c r="D879" s="651"/>
      <c r="F879" s="651"/>
      <c r="G879" s="651"/>
      <c r="H879" s="651"/>
      <c r="I879" s="651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2:36" ht="12" customHeight="1" x14ac:dyDescent="0.2">
      <c r="B880" s="651"/>
      <c r="C880" s="651"/>
      <c r="D880" s="651"/>
      <c r="F880" s="651"/>
      <c r="G880" s="651"/>
      <c r="H880" s="651"/>
      <c r="I880" s="651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2:36" ht="12" customHeight="1" x14ac:dyDescent="0.2">
      <c r="B881" s="651"/>
      <c r="C881" s="651"/>
      <c r="D881" s="651"/>
      <c r="F881" s="651"/>
      <c r="G881" s="651"/>
      <c r="H881" s="651"/>
      <c r="I881" s="651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2:36" ht="12" customHeight="1" x14ac:dyDescent="0.2">
      <c r="B882" s="651"/>
      <c r="C882" s="651"/>
      <c r="D882" s="651"/>
      <c r="F882" s="651"/>
      <c r="G882" s="651"/>
      <c r="H882" s="651"/>
      <c r="I882" s="651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2:36" ht="12" customHeight="1" x14ac:dyDescent="0.2">
      <c r="B883" s="651"/>
      <c r="C883" s="651"/>
      <c r="D883" s="651"/>
      <c r="F883" s="651"/>
      <c r="G883" s="651"/>
      <c r="H883" s="651"/>
      <c r="I883" s="651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2:36" ht="12" customHeight="1" x14ac:dyDescent="0.2">
      <c r="B884" s="651"/>
      <c r="C884" s="651"/>
      <c r="D884" s="651"/>
      <c r="F884" s="651"/>
      <c r="G884" s="651"/>
      <c r="H884" s="651"/>
      <c r="I884" s="651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2:36" ht="12" customHeight="1" x14ac:dyDescent="0.2">
      <c r="B885" s="651"/>
      <c r="C885" s="651"/>
      <c r="D885" s="651"/>
      <c r="F885" s="651"/>
      <c r="G885" s="651"/>
      <c r="H885" s="651"/>
      <c r="I885" s="651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2:36" ht="12" customHeight="1" x14ac:dyDescent="0.2">
      <c r="B886" s="651"/>
      <c r="C886" s="651"/>
      <c r="D886" s="651"/>
      <c r="F886" s="651"/>
      <c r="G886" s="651"/>
      <c r="H886" s="651"/>
      <c r="I886" s="651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2:36" ht="12" customHeight="1" x14ac:dyDescent="0.2">
      <c r="B887" s="651"/>
      <c r="C887" s="651"/>
      <c r="D887" s="651"/>
      <c r="F887" s="651"/>
      <c r="G887" s="651"/>
      <c r="H887" s="651"/>
      <c r="I887" s="651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2:36" ht="12" customHeight="1" x14ac:dyDescent="0.2">
      <c r="B888" s="651"/>
      <c r="C888" s="651"/>
      <c r="D888" s="651"/>
      <c r="F888" s="651"/>
      <c r="G888" s="651"/>
      <c r="H888" s="651"/>
      <c r="I888" s="651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2:36" ht="12" customHeight="1" x14ac:dyDescent="0.2">
      <c r="B889" s="651"/>
      <c r="C889" s="651"/>
      <c r="D889" s="651"/>
      <c r="F889" s="651"/>
      <c r="G889" s="651"/>
      <c r="H889" s="651"/>
      <c r="I889" s="651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2:36" ht="12" customHeight="1" x14ac:dyDescent="0.2">
      <c r="B890" s="651"/>
      <c r="C890" s="651"/>
      <c r="D890" s="651"/>
      <c r="F890" s="651"/>
      <c r="G890" s="651"/>
      <c r="H890" s="651"/>
      <c r="I890" s="651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2:36" ht="12" customHeight="1" x14ac:dyDescent="0.2">
      <c r="B891" s="651"/>
      <c r="C891" s="651"/>
      <c r="D891" s="651"/>
      <c r="F891" s="651"/>
      <c r="G891" s="651"/>
      <c r="H891" s="651"/>
      <c r="I891" s="651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2:36" ht="12" customHeight="1" x14ac:dyDescent="0.2">
      <c r="B892" s="651"/>
      <c r="C892" s="651"/>
      <c r="D892" s="651"/>
      <c r="F892" s="651"/>
      <c r="G892" s="651"/>
      <c r="H892" s="651"/>
      <c r="I892" s="651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2:36" ht="12" customHeight="1" x14ac:dyDescent="0.2">
      <c r="B893" s="651"/>
      <c r="C893" s="651"/>
      <c r="D893" s="651"/>
      <c r="F893" s="651"/>
      <c r="G893" s="651"/>
      <c r="H893" s="651"/>
      <c r="I893" s="651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2:36" ht="12" customHeight="1" x14ac:dyDescent="0.2">
      <c r="B894" s="651"/>
      <c r="C894" s="651"/>
      <c r="D894" s="651"/>
      <c r="F894" s="651"/>
      <c r="G894" s="651"/>
      <c r="H894" s="651"/>
      <c r="I894" s="651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2:36" ht="12" customHeight="1" x14ac:dyDescent="0.2">
      <c r="B895" s="651"/>
      <c r="C895" s="651"/>
      <c r="D895" s="651"/>
      <c r="F895" s="651"/>
      <c r="G895" s="651"/>
      <c r="H895" s="651"/>
      <c r="I895" s="651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2:36" ht="12" customHeight="1" x14ac:dyDescent="0.2">
      <c r="B896" s="651"/>
      <c r="C896" s="651"/>
      <c r="D896" s="651"/>
      <c r="F896" s="651"/>
      <c r="G896" s="651"/>
      <c r="H896" s="651"/>
      <c r="I896" s="651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2:36" ht="12" customHeight="1" x14ac:dyDescent="0.2">
      <c r="B897" s="651"/>
      <c r="C897" s="651"/>
      <c r="D897" s="651"/>
      <c r="F897" s="651"/>
      <c r="G897" s="651"/>
      <c r="H897" s="651"/>
      <c r="I897" s="651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2:36" ht="12" customHeight="1" x14ac:dyDescent="0.2">
      <c r="B898" s="651"/>
      <c r="C898" s="651"/>
      <c r="D898" s="651"/>
      <c r="F898" s="651"/>
      <c r="G898" s="651"/>
      <c r="H898" s="651"/>
      <c r="I898" s="651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2:36" ht="12" customHeight="1" x14ac:dyDescent="0.2">
      <c r="B899" s="651"/>
      <c r="C899" s="651"/>
      <c r="D899" s="651"/>
      <c r="F899" s="651"/>
      <c r="G899" s="651"/>
      <c r="H899" s="651"/>
      <c r="I899" s="651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2:36" ht="12" customHeight="1" x14ac:dyDescent="0.2">
      <c r="B900" s="651"/>
      <c r="C900" s="651"/>
      <c r="D900" s="651"/>
      <c r="F900" s="651"/>
      <c r="G900" s="651"/>
      <c r="H900" s="651"/>
      <c r="I900" s="651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2:36" ht="12" customHeight="1" x14ac:dyDescent="0.2">
      <c r="B901" s="651"/>
      <c r="C901" s="651"/>
      <c r="D901" s="651"/>
      <c r="F901" s="651"/>
      <c r="G901" s="651"/>
      <c r="H901" s="651"/>
      <c r="I901" s="651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2:36" ht="12" customHeight="1" x14ac:dyDescent="0.2">
      <c r="B902" s="651"/>
      <c r="C902" s="651"/>
      <c r="D902" s="651"/>
      <c r="F902" s="651"/>
      <c r="G902" s="651"/>
      <c r="H902" s="651"/>
      <c r="I902" s="651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2:36" ht="12" customHeight="1" x14ac:dyDescent="0.2">
      <c r="B903" s="651"/>
      <c r="C903" s="651"/>
      <c r="D903" s="651"/>
      <c r="F903" s="651"/>
      <c r="G903" s="651"/>
      <c r="H903" s="651"/>
      <c r="I903" s="651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2:36" ht="12" customHeight="1" x14ac:dyDescent="0.2">
      <c r="B904" s="651"/>
      <c r="C904" s="651"/>
      <c r="D904" s="651"/>
      <c r="F904" s="651"/>
      <c r="G904" s="651"/>
      <c r="H904" s="651"/>
      <c r="I904" s="651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2:36" ht="12" customHeight="1" x14ac:dyDescent="0.2">
      <c r="B905" s="651"/>
      <c r="C905" s="651"/>
      <c r="D905" s="651"/>
      <c r="F905" s="651"/>
      <c r="G905" s="651"/>
      <c r="H905" s="651"/>
      <c r="I905" s="651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2:36" ht="12" customHeight="1" x14ac:dyDescent="0.2">
      <c r="B906" s="651"/>
      <c r="C906" s="651"/>
      <c r="D906" s="651"/>
      <c r="F906" s="651"/>
      <c r="G906" s="651"/>
      <c r="H906" s="651"/>
      <c r="I906" s="651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2:36" ht="12" customHeight="1" x14ac:dyDescent="0.2">
      <c r="B907" s="651"/>
      <c r="C907" s="651"/>
      <c r="D907" s="651"/>
      <c r="F907" s="651"/>
      <c r="G907" s="651"/>
      <c r="H907" s="651"/>
      <c r="I907" s="651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2:36" ht="12" customHeight="1" x14ac:dyDescent="0.2">
      <c r="B908" s="651"/>
      <c r="C908" s="651"/>
      <c r="D908" s="651"/>
      <c r="F908" s="651"/>
      <c r="G908" s="651"/>
      <c r="H908" s="651"/>
      <c r="I908" s="651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2:36" ht="12" customHeight="1" x14ac:dyDescent="0.2">
      <c r="B909" s="651"/>
      <c r="C909" s="651"/>
      <c r="D909" s="651"/>
      <c r="F909" s="651"/>
      <c r="G909" s="651"/>
      <c r="H909" s="651"/>
      <c r="I909" s="651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2:36" ht="12" customHeight="1" x14ac:dyDescent="0.2">
      <c r="B910" s="651"/>
      <c r="C910" s="651"/>
      <c r="D910" s="651"/>
      <c r="F910" s="651"/>
      <c r="G910" s="651"/>
      <c r="H910" s="651"/>
      <c r="I910" s="651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2:36" ht="12" customHeight="1" x14ac:dyDescent="0.2">
      <c r="B911" s="651"/>
      <c r="C911" s="651"/>
      <c r="D911" s="651"/>
      <c r="F911" s="651"/>
      <c r="G911" s="651"/>
      <c r="H911" s="651"/>
      <c r="I911" s="651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2:36" ht="12" customHeight="1" x14ac:dyDescent="0.2">
      <c r="B912" s="651"/>
      <c r="C912" s="651"/>
      <c r="D912" s="651"/>
      <c r="F912" s="651"/>
      <c r="G912" s="651"/>
      <c r="H912" s="651"/>
      <c r="I912" s="651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2:36" ht="12" customHeight="1" x14ac:dyDescent="0.2">
      <c r="B913" s="651"/>
      <c r="C913" s="651"/>
      <c r="D913" s="651"/>
      <c r="F913" s="651"/>
      <c r="G913" s="651"/>
      <c r="H913" s="651"/>
      <c r="I913" s="651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2:36" ht="12" customHeight="1" x14ac:dyDescent="0.2">
      <c r="B914" s="651"/>
      <c r="C914" s="651"/>
      <c r="D914" s="651"/>
      <c r="F914" s="651"/>
      <c r="G914" s="651"/>
      <c r="H914" s="651"/>
      <c r="I914" s="651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2:36" ht="12" customHeight="1" x14ac:dyDescent="0.2">
      <c r="B915" s="651"/>
      <c r="C915" s="651"/>
      <c r="D915" s="651"/>
      <c r="F915" s="651"/>
      <c r="G915" s="651"/>
      <c r="H915" s="651"/>
      <c r="I915" s="651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2:36" ht="12" customHeight="1" x14ac:dyDescent="0.2">
      <c r="B916" s="651"/>
      <c r="C916" s="651"/>
      <c r="D916" s="651"/>
      <c r="F916" s="651"/>
      <c r="G916" s="651"/>
      <c r="H916" s="651"/>
      <c r="I916" s="651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2:36" ht="12" customHeight="1" x14ac:dyDescent="0.2">
      <c r="B917" s="651"/>
      <c r="C917" s="651"/>
      <c r="D917" s="651"/>
      <c r="F917" s="651"/>
      <c r="G917" s="651"/>
      <c r="H917" s="651"/>
      <c r="I917" s="651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2:36" ht="12" customHeight="1" x14ac:dyDescent="0.2">
      <c r="B918" s="651"/>
      <c r="C918" s="651"/>
      <c r="D918" s="651"/>
      <c r="F918" s="651"/>
      <c r="G918" s="651"/>
      <c r="H918" s="651"/>
      <c r="I918" s="651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2:36" ht="12" customHeight="1" x14ac:dyDescent="0.2">
      <c r="B919" s="651"/>
      <c r="C919" s="651"/>
      <c r="D919" s="651"/>
      <c r="F919" s="651"/>
      <c r="G919" s="651"/>
      <c r="H919" s="651"/>
      <c r="I919" s="651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2:36" ht="12" customHeight="1" x14ac:dyDescent="0.2">
      <c r="B920" s="651"/>
      <c r="C920" s="651"/>
      <c r="D920" s="651"/>
      <c r="F920" s="651"/>
      <c r="G920" s="651"/>
      <c r="H920" s="651"/>
      <c r="I920" s="651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2:36" ht="12" customHeight="1" x14ac:dyDescent="0.2">
      <c r="B921" s="651"/>
      <c r="C921" s="651"/>
      <c r="D921" s="651"/>
      <c r="F921" s="651"/>
      <c r="G921" s="651"/>
      <c r="H921" s="651"/>
      <c r="I921" s="651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2:36" ht="12" customHeight="1" x14ac:dyDescent="0.2">
      <c r="B922" s="651"/>
      <c r="C922" s="651"/>
      <c r="D922" s="651"/>
      <c r="F922" s="651"/>
      <c r="G922" s="651"/>
      <c r="H922" s="651"/>
      <c r="I922" s="651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2:36" ht="12" customHeight="1" x14ac:dyDescent="0.2">
      <c r="B923" s="651"/>
      <c r="C923" s="651"/>
      <c r="D923" s="651"/>
      <c r="F923" s="651"/>
      <c r="G923" s="651"/>
      <c r="H923" s="651"/>
      <c r="I923" s="651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2:36" ht="12" customHeight="1" x14ac:dyDescent="0.2">
      <c r="B924" s="651"/>
      <c r="C924" s="651"/>
      <c r="D924" s="651"/>
      <c r="F924" s="651"/>
      <c r="G924" s="651"/>
      <c r="H924" s="651"/>
      <c r="I924" s="651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2:36" ht="12" customHeight="1" x14ac:dyDescent="0.2">
      <c r="B925" s="651"/>
      <c r="C925" s="651"/>
      <c r="D925" s="651"/>
      <c r="F925" s="651"/>
      <c r="G925" s="651"/>
      <c r="H925" s="651"/>
      <c r="I925" s="651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2:36" ht="12" customHeight="1" x14ac:dyDescent="0.2">
      <c r="B926" s="651"/>
      <c r="C926" s="651"/>
      <c r="D926" s="651"/>
      <c r="F926" s="651"/>
      <c r="G926" s="651"/>
      <c r="H926" s="651"/>
      <c r="I926" s="651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2:36" ht="12" customHeight="1" x14ac:dyDescent="0.2">
      <c r="B927" s="651"/>
      <c r="C927" s="651"/>
      <c r="D927" s="651"/>
      <c r="F927" s="651"/>
      <c r="G927" s="651"/>
      <c r="H927" s="651"/>
      <c r="I927" s="651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2:36" ht="12" customHeight="1" x14ac:dyDescent="0.2">
      <c r="B928" s="651"/>
      <c r="C928" s="651"/>
      <c r="D928" s="651"/>
      <c r="F928" s="651"/>
      <c r="G928" s="651"/>
      <c r="H928" s="651"/>
      <c r="I928" s="651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2:36" ht="12" customHeight="1" x14ac:dyDescent="0.2">
      <c r="B929" s="651"/>
      <c r="C929" s="651"/>
      <c r="D929" s="651"/>
      <c r="F929" s="651"/>
      <c r="G929" s="651"/>
      <c r="H929" s="651"/>
      <c r="I929" s="651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2:36" ht="12" customHeight="1" x14ac:dyDescent="0.2">
      <c r="B930" s="651"/>
      <c r="C930" s="651"/>
      <c r="D930" s="651"/>
      <c r="F930" s="651"/>
      <c r="G930" s="651"/>
      <c r="H930" s="651"/>
      <c r="I930" s="651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2:36" ht="12" customHeight="1" x14ac:dyDescent="0.2">
      <c r="B931" s="651"/>
      <c r="C931" s="651"/>
      <c r="D931" s="651"/>
      <c r="F931" s="651"/>
      <c r="G931" s="651"/>
      <c r="H931" s="651"/>
      <c r="I931" s="651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2:36" ht="12" customHeight="1" x14ac:dyDescent="0.2">
      <c r="B932" s="651"/>
      <c r="C932" s="651"/>
      <c r="D932" s="651"/>
      <c r="F932" s="651"/>
      <c r="G932" s="651"/>
      <c r="H932" s="651"/>
      <c r="I932" s="651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2:36" ht="12" customHeight="1" x14ac:dyDescent="0.2">
      <c r="B933" s="651"/>
      <c r="C933" s="651"/>
      <c r="D933" s="651"/>
      <c r="F933" s="651"/>
      <c r="G933" s="651"/>
      <c r="H933" s="651"/>
      <c r="I933" s="651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2:36" ht="12" customHeight="1" x14ac:dyDescent="0.2">
      <c r="B934" s="651"/>
      <c r="C934" s="651"/>
      <c r="D934" s="651"/>
      <c r="F934" s="651"/>
      <c r="G934" s="651"/>
      <c r="H934" s="651"/>
      <c r="I934" s="651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2:36" ht="12" customHeight="1" x14ac:dyDescent="0.2">
      <c r="B935" s="651"/>
      <c r="C935" s="651"/>
      <c r="D935" s="651"/>
      <c r="F935" s="651"/>
      <c r="G935" s="651"/>
      <c r="H935" s="651"/>
      <c r="I935" s="651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2:36" ht="12" customHeight="1" x14ac:dyDescent="0.2">
      <c r="B936" s="651"/>
      <c r="C936" s="651"/>
      <c r="D936" s="651"/>
      <c r="F936" s="651"/>
      <c r="G936" s="651"/>
      <c r="H936" s="651"/>
      <c r="I936" s="651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2:36" ht="12" customHeight="1" x14ac:dyDescent="0.2">
      <c r="B937" s="651"/>
      <c r="C937" s="651"/>
      <c r="D937" s="651"/>
      <c r="F937" s="651"/>
      <c r="G937" s="651"/>
      <c r="H937" s="651"/>
      <c r="I937" s="651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2:36" ht="12" customHeight="1" x14ac:dyDescent="0.2">
      <c r="B938" s="651"/>
      <c r="C938" s="651"/>
      <c r="D938" s="651"/>
      <c r="F938" s="651"/>
      <c r="G938" s="651"/>
      <c r="H938" s="651"/>
      <c r="I938" s="651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2:36" ht="12" customHeight="1" x14ac:dyDescent="0.2">
      <c r="B939" s="651"/>
      <c r="C939" s="651"/>
      <c r="D939" s="651"/>
      <c r="F939" s="651"/>
      <c r="G939" s="651"/>
      <c r="H939" s="651"/>
      <c r="I939" s="651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2:36" ht="12" customHeight="1" x14ac:dyDescent="0.2">
      <c r="B940" s="651"/>
      <c r="C940" s="651"/>
      <c r="D940" s="651"/>
      <c r="F940" s="651"/>
      <c r="G940" s="651"/>
      <c r="H940" s="651"/>
      <c r="I940" s="651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2:36" ht="12" customHeight="1" x14ac:dyDescent="0.2">
      <c r="B941" s="651"/>
      <c r="C941" s="651"/>
      <c r="D941" s="651"/>
      <c r="F941" s="651"/>
      <c r="G941" s="651"/>
      <c r="H941" s="651"/>
      <c r="I941" s="651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2:36" ht="12" customHeight="1" x14ac:dyDescent="0.2">
      <c r="B942" s="651"/>
      <c r="C942" s="651"/>
      <c r="D942" s="651"/>
      <c r="F942" s="651"/>
      <c r="G942" s="651"/>
      <c r="H942" s="651"/>
      <c r="I942" s="651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2:36" ht="12" customHeight="1" x14ac:dyDescent="0.2">
      <c r="B943" s="651"/>
      <c r="C943" s="651"/>
      <c r="D943" s="651"/>
      <c r="F943" s="651"/>
      <c r="G943" s="651"/>
      <c r="H943" s="651"/>
      <c r="I943" s="651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2:36" ht="12" customHeight="1" x14ac:dyDescent="0.2">
      <c r="B944" s="651"/>
      <c r="C944" s="651"/>
      <c r="D944" s="651"/>
      <c r="F944" s="651"/>
      <c r="G944" s="651"/>
      <c r="H944" s="651"/>
      <c r="I944" s="651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2:36" ht="12" customHeight="1" x14ac:dyDescent="0.2">
      <c r="B945" s="651"/>
      <c r="C945" s="651"/>
      <c r="D945" s="651"/>
      <c r="F945" s="651"/>
      <c r="G945" s="651"/>
      <c r="H945" s="651"/>
      <c r="I945" s="651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2:36" ht="12" customHeight="1" x14ac:dyDescent="0.2">
      <c r="B946" s="651"/>
      <c r="C946" s="651"/>
      <c r="D946" s="651"/>
      <c r="F946" s="651"/>
      <c r="G946" s="651"/>
      <c r="H946" s="651"/>
      <c r="I946" s="651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2:36" ht="12" customHeight="1" x14ac:dyDescent="0.2">
      <c r="B947" s="651"/>
      <c r="C947" s="651"/>
      <c r="D947" s="651"/>
      <c r="F947" s="651"/>
      <c r="G947" s="651"/>
      <c r="H947" s="651"/>
      <c r="I947" s="651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2:36" ht="12" customHeight="1" x14ac:dyDescent="0.2">
      <c r="B948" s="651"/>
      <c r="C948" s="651"/>
      <c r="D948" s="651"/>
      <c r="F948" s="651"/>
      <c r="G948" s="651"/>
      <c r="H948" s="651"/>
      <c r="I948" s="651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2:36" ht="12" customHeight="1" x14ac:dyDescent="0.2">
      <c r="B949" s="651"/>
      <c r="C949" s="651"/>
      <c r="D949" s="651"/>
      <c r="F949" s="651"/>
      <c r="G949" s="651"/>
      <c r="H949" s="651"/>
      <c r="I949" s="651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2:36" ht="12" customHeight="1" x14ac:dyDescent="0.2">
      <c r="B950" s="651"/>
      <c r="C950" s="651"/>
      <c r="D950" s="651"/>
      <c r="F950" s="651"/>
      <c r="G950" s="651"/>
      <c r="H950" s="651"/>
      <c r="I950" s="651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2:36" ht="12" customHeight="1" x14ac:dyDescent="0.2">
      <c r="B951" s="651"/>
      <c r="C951" s="651"/>
      <c r="D951" s="651"/>
      <c r="F951" s="651"/>
      <c r="G951" s="651"/>
      <c r="H951" s="651"/>
      <c r="I951" s="651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2:36" ht="12" customHeight="1" x14ac:dyDescent="0.2">
      <c r="B952" s="651"/>
      <c r="C952" s="651"/>
      <c r="D952" s="651"/>
      <c r="F952" s="651"/>
      <c r="G952" s="651"/>
      <c r="H952" s="651"/>
      <c r="I952" s="651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2:36" ht="12" customHeight="1" x14ac:dyDescent="0.2">
      <c r="B953" s="651"/>
      <c r="C953" s="651"/>
      <c r="D953" s="651"/>
      <c r="F953" s="651"/>
      <c r="G953" s="651"/>
      <c r="H953" s="651"/>
      <c r="I953" s="651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2:36" ht="12" customHeight="1" x14ac:dyDescent="0.2">
      <c r="B954" s="651"/>
      <c r="C954" s="651"/>
      <c r="D954" s="651"/>
      <c r="F954" s="651"/>
      <c r="G954" s="651"/>
      <c r="H954" s="651"/>
      <c r="I954" s="651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2:36" ht="12" customHeight="1" x14ac:dyDescent="0.2">
      <c r="B955" s="651"/>
      <c r="C955" s="651"/>
      <c r="D955" s="651"/>
      <c r="F955" s="651"/>
      <c r="G955" s="651"/>
      <c r="H955" s="651"/>
      <c r="I955" s="651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2:36" ht="12" customHeight="1" x14ac:dyDescent="0.2">
      <c r="B956" s="651"/>
      <c r="C956" s="651"/>
      <c r="D956" s="651"/>
      <c r="F956" s="651"/>
      <c r="G956" s="651"/>
      <c r="H956" s="651"/>
      <c r="I956" s="651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2:36" ht="12" customHeight="1" x14ac:dyDescent="0.2">
      <c r="B957" s="651"/>
      <c r="C957" s="651"/>
      <c r="D957" s="651"/>
      <c r="F957" s="651"/>
      <c r="G957" s="651"/>
      <c r="H957" s="651"/>
      <c r="I957" s="651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2:36" ht="12" customHeight="1" x14ac:dyDescent="0.2">
      <c r="B958" s="651"/>
      <c r="C958" s="651"/>
      <c r="D958" s="651"/>
      <c r="F958" s="651"/>
      <c r="G958" s="651"/>
      <c r="H958" s="651"/>
      <c r="I958" s="651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2:36" ht="12" customHeight="1" x14ac:dyDescent="0.2">
      <c r="B959" s="651"/>
      <c r="C959" s="651"/>
      <c r="D959" s="651"/>
      <c r="F959" s="651"/>
      <c r="G959" s="651"/>
      <c r="H959" s="651"/>
      <c r="I959" s="651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2:36" ht="12" customHeight="1" x14ac:dyDescent="0.2">
      <c r="B960" s="651"/>
      <c r="C960" s="651"/>
      <c r="D960" s="651"/>
      <c r="F960" s="651"/>
      <c r="G960" s="651"/>
      <c r="H960" s="651"/>
      <c r="I960" s="651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2:36" ht="12" customHeight="1" x14ac:dyDescent="0.2">
      <c r="B961" s="651"/>
      <c r="C961" s="651"/>
      <c r="D961" s="651"/>
      <c r="F961" s="651"/>
      <c r="G961" s="651"/>
      <c r="H961" s="651"/>
      <c r="I961" s="651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2:36" ht="12" customHeight="1" x14ac:dyDescent="0.2">
      <c r="B962" s="651"/>
      <c r="C962" s="651"/>
      <c r="D962" s="651"/>
      <c r="F962" s="651"/>
      <c r="G962" s="651"/>
      <c r="H962" s="651"/>
      <c r="I962" s="651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2:36" ht="12" customHeight="1" x14ac:dyDescent="0.2">
      <c r="B963" s="651"/>
      <c r="C963" s="651"/>
      <c r="D963" s="651"/>
      <c r="F963" s="651"/>
      <c r="G963" s="651"/>
      <c r="H963" s="651"/>
      <c r="I963" s="651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2:36" ht="12" customHeight="1" x14ac:dyDescent="0.2">
      <c r="B964" s="651"/>
      <c r="C964" s="651"/>
      <c r="D964" s="651"/>
      <c r="F964" s="651"/>
      <c r="G964" s="651"/>
      <c r="H964" s="651"/>
      <c r="I964" s="651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2:36" ht="12" customHeight="1" x14ac:dyDescent="0.2">
      <c r="B965" s="651"/>
      <c r="C965" s="651"/>
      <c r="D965" s="651"/>
      <c r="F965" s="651"/>
      <c r="G965" s="651"/>
      <c r="H965" s="651"/>
      <c r="I965" s="651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2:36" ht="12" customHeight="1" x14ac:dyDescent="0.2">
      <c r="B966" s="651"/>
      <c r="C966" s="651"/>
      <c r="D966" s="651"/>
      <c r="F966" s="651"/>
      <c r="G966" s="651"/>
      <c r="H966" s="651"/>
      <c r="I966" s="651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2:36" ht="12" customHeight="1" x14ac:dyDescent="0.2">
      <c r="B967" s="651"/>
      <c r="C967" s="651"/>
      <c r="D967" s="651"/>
      <c r="F967" s="651"/>
      <c r="G967" s="651"/>
      <c r="H967" s="651"/>
      <c r="I967" s="651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2:36" ht="12" customHeight="1" x14ac:dyDescent="0.2">
      <c r="B968" s="651"/>
      <c r="C968" s="651"/>
      <c r="D968" s="651"/>
      <c r="F968" s="651"/>
      <c r="G968" s="651"/>
      <c r="H968" s="651"/>
      <c r="I968" s="651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2:36" ht="12" customHeight="1" x14ac:dyDescent="0.2">
      <c r="B969" s="651"/>
      <c r="C969" s="651"/>
      <c r="D969" s="651"/>
      <c r="F969" s="651"/>
      <c r="G969" s="651"/>
      <c r="H969" s="651"/>
      <c r="I969" s="651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2:36" ht="12" customHeight="1" x14ac:dyDescent="0.2">
      <c r="B970" s="651"/>
      <c r="C970" s="651"/>
      <c r="D970" s="651"/>
      <c r="F970" s="651"/>
      <c r="G970" s="651"/>
      <c r="H970" s="651"/>
      <c r="I970" s="651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2:36" ht="12" customHeight="1" x14ac:dyDescent="0.2">
      <c r="B971" s="651"/>
      <c r="C971" s="651"/>
      <c r="D971" s="651"/>
      <c r="F971" s="651"/>
      <c r="G971" s="651"/>
      <c r="H971" s="651"/>
      <c r="I971" s="651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2:36" ht="12" customHeight="1" x14ac:dyDescent="0.2">
      <c r="B972" s="651"/>
      <c r="C972" s="651"/>
      <c r="D972" s="651"/>
      <c r="F972" s="651"/>
      <c r="G972" s="651"/>
      <c r="H972" s="651"/>
      <c r="I972" s="651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2:36" ht="12" customHeight="1" x14ac:dyDescent="0.2">
      <c r="B973" s="651"/>
      <c r="C973" s="651"/>
      <c r="D973" s="651"/>
      <c r="F973" s="651"/>
      <c r="G973" s="651"/>
      <c r="H973" s="651"/>
      <c r="I973" s="651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2:36" ht="12" customHeight="1" x14ac:dyDescent="0.2">
      <c r="B974" s="651"/>
      <c r="C974" s="651"/>
      <c r="D974" s="651"/>
      <c r="F974" s="651"/>
      <c r="G974" s="651"/>
      <c r="H974" s="651"/>
      <c r="I974" s="651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2:36" ht="12" customHeight="1" x14ac:dyDescent="0.2">
      <c r="B975" s="651"/>
      <c r="C975" s="651"/>
      <c r="D975" s="651"/>
      <c r="F975" s="651"/>
      <c r="G975" s="651"/>
      <c r="H975" s="651"/>
      <c r="I975" s="651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2:36" ht="12" customHeight="1" x14ac:dyDescent="0.2">
      <c r="B976" s="651"/>
      <c r="C976" s="651"/>
      <c r="D976" s="651"/>
      <c r="F976" s="651"/>
      <c r="G976" s="651"/>
      <c r="H976" s="651"/>
      <c r="I976" s="651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2:36" ht="12" customHeight="1" x14ac:dyDescent="0.2">
      <c r="B977" s="651"/>
      <c r="C977" s="651"/>
      <c r="D977" s="651"/>
      <c r="F977" s="651"/>
      <c r="G977" s="651"/>
      <c r="H977" s="651"/>
      <c r="I977" s="651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2:36" ht="12" customHeight="1" x14ac:dyDescent="0.2">
      <c r="B978" s="651"/>
      <c r="C978" s="651"/>
      <c r="D978" s="651"/>
      <c r="F978" s="651"/>
      <c r="G978" s="651"/>
      <c r="H978" s="651"/>
      <c r="I978" s="651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2:36" ht="12" customHeight="1" x14ac:dyDescent="0.2">
      <c r="B979" s="651"/>
      <c r="C979" s="651"/>
      <c r="D979" s="651"/>
      <c r="F979" s="651"/>
      <c r="G979" s="651"/>
      <c r="H979" s="651"/>
      <c r="I979" s="651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2:36" ht="12" customHeight="1" x14ac:dyDescent="0.2">
      <c r="B980" s="651"/>
      <c r="C980" s="651"/>
      <c r="D980" s="651"/>
      <c r="F980" s="651"/>
      <c r="G980" s="651"/>
      <c r="H980" s="651"/>
      <c r="I980" s="651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2:36" ht="12" customHeight="1" x14ac:dyDescent="0.2">
      <c r="B981" s="651"/>
      <c r="C981" s="651"/>
      <c r="D981" s="651"/>
      <c r="F981" s="651"/>
      <c r="G981" s="651"/>
      <c r="H981" s="651"/>
      <c r="I981" s="651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2:36" ht="12" customHeight="1" x14ac:dyDescent="0.2">
      <c r="B982" s="651"/>
      <c r="C982" s="651"/>
      <c r="D982" s="651"/>
      <c r="F982" s="651"/>
      <c r="G982" s="651"/>
      <c r="H982" s="651"/>
      <c r="I982" s="651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2:36" ht="12" customHeight="1" x14ac:dyDescent="0.2">
      <c r="B983" s="651"/>
      <c r="C983" s="651"/>
      <c r="D983" s="651"/>
      <c r="F983" s="651"/>
      <c r="G983" s="651"/>
      <c r="H983" s="651"/>
      <c r="I983" s="651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2:36" ht="12" customHeight="1" x14ac:dyDescent="0.2">
      <c r="B984" s="651"/>
      <c r="C984" s="651"/>
      <c r="D984" s="651"/>
      <c r="F984" s="651"/>
      <c r="G984" s="651"/>
      <c r="H984" s="651"/>
      <c r="I984" s="651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2:36" ht="12" customHeight="1" x14ac:dyDescent="0.2">
      <c r="B985" s="651"/>
      <c r="C985" s="651"/>
      <c r="D985" s="651"/>
      <c r="F985" s="651"/>
      <c r="G985" s="651"/>
      <c r="H985" s="651"/>
      <c r="I985" s="651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2:36" ht="12" customHeight="1" x14ac:dyDescent="0.2">
      <c r="B986" s="651"/>
      <c r="C986" s="651"/>
      <c r="D986" s="651"/>
      <c r="F986" s="651"/>
      <c r="G986" s="651"/>
      <c r="H986" s="651"/>
      <c r="I986" s="651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2:36" ht="12" customHeight="1" x14ac:dyDescent="0.2">
      <c r="B987" s="651"/>
      <c r="C987" s="651"/>
      <c r="D987" s="651"/>
      <c r="F987" s="651"/>
      <c r="G987" s="651"/>
      <c r="H987" s="651"/>
      <c r="I987" s="651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2:36" ht="12" customHeight="1" x14ac:dyDescent="0.2">
      <c r="B988" s="651"/>
      <c r="C988" s="651"/>
      <c r="D988" s="651"/>
      <c r="F988" s="651"/>
      <c r="G988" s="651"/>
      <c r="H988" s="651"/>
      <c r="I988" s="651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2:36" ht="12" customHeight="1" x14ac:dyDescent="0.2">
      <c r="B989" s="651"/>
      <c r="C989" s="651"/>
      <c r="D989" s="651"/>
      <c r="F989" s="651"/>
      <c r="G989" s="651"/>
      <c r="H989" s="651"/>
      <c r="I989" s="651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2:36" ht="12" customHeight="1" x14ac:dyDescent="0.2">
      <c r="B990" s="651"/>
      <c r="C990" s="651"/>
      <c r="D990" s="651"/>
      <c r="F990" s="651"/>
      <c r="G990" s="651"/>
      <c r="H990" s="651"/>
      <c r="I990" s="651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2:36" ht="12" customHeight="1" x14ac:dyDescent="0.2">
      <c r="B991" s="651"/>
      <c r="C991" s="651"/>
      <c r="D991" s="651"/>
      <c r="F991" s="651"/>
      <c r="G991" s="651"/>
      <c r="H991" s="651"/>
      <c r="I991" s="651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2:36" ht="12" customHeight="1" x14ac:dyDescent="0.2">
      <c r="B992" s="651"/>
      <c r="C992" s="651"/>
      <c r="D992" s="651"/>
      <c r="F992" s="651"/>
      <c r="G992" s="651"/>
      <c r="H992" s="651"/>
      <c r="I992" s="651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2:36" ht="12" customHeight="1" x14ac:dyDescent="0.2">
      <c r="B993" s="651"/>
      <c r="C993" s="651"/>
      <c r="D993" s="651"/>
      <c r="F993" s="651"/>
      <c r="G993" s="651"/>
      <c r="H993" s="651"/>
      <c r="I993" s="651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2:36" ht="12" customHeight="1" x14ac:dyDescent="0.2">
      <c r="B994" s="651"/>
      <c r="C994" s="651"/>
      <c r="D994" s="651"/>
      <c r="F994" s="651"/>
      <c r="G994" s="651"/>
      <c r="H994" s="651"/>
      <c r="I994" s="651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  <row r="995" spans="2:36" ht="12" customHeight="1" x14ac:dyDescent="0.2">
      <c r="B995" s="651"/>
      <c r="C995" s="651"/>
      <c r="D995" s="651"/>
      <c r="F995" s="651"/>
      <c r="G995" s="651"/>
      <c r="H995" s="651"/>
      <c r="I995" s="651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</row>
    <row r="996" spans="2:36" ht="12" customHeight="1" x14ac:dyDescent="0.2">
      <c r="B996" s="651"/>
      <c r="C996" s="651"/>
      <c r="D996" s="651"/>
      <c r="F996" s="651"/>
      <c r="G996" s="651"/>
      <c r="H996" s="651"/>
      <c r="I996" s="651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</row>
    <row r="997" spans="2:36" ht="12" customHeight="1" x14ac:dyDescent="0.2">
      <c r="B997" s="651"/>
      <c r="C997" s="651"/>
      <c r="D997" s="651"/>
      <c r="F997" s="651"/>
      <c r="G997" s="651"/>
      <c r="H997" s="651"/>
      <c r="I997" s="651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</row>
    <row r="998" spans="2:36" ht="12" customHeight="1" x14ac:dyDescent="0.2">
      <c r="B998" s="651"/>
      <c r="C998" s="651"/>
      <c r="D998" s="651"/>
      <c r="F998" s="651"/>
      <c r="G998" s="651"/>
      <c r="H998" s="651"/>
      <c r="I998" s="651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</row>
    <row r="999" spans="2:36" ht="12" customHeight="1" x14ac:dyDescent="0.2">
      <c r="B999" s="651"/>
      <c r="C999" s="651"/>
      <c r="D999" s="651"/>
      <c r="F999" s="651"/>
      <c r="G999" s="651"/>
      <c r="H999" s="651"/>
      <c r="I999" s="651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</row>
    <row r="1000" spans="2:36" ht="12" customHeight="1" x14ac:dyDescent="0.2">
      <c r="B1000" s="651"/>
      <c r="C1000" s="651"/>
      <c r="D1000" s="651"/>
      <c r="F1000" s="651"/>
      <c r="G1000" s="651"/>
      <c r="H1000" s="651"/>
      <c r="I1000" s="651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</row>
  </sheetData>
  <mergeCells count="1903">
    <mergeCell ref="AC134:AD134"/>
    <mergeCell ref="AC131:AD131"/>
    <mergeCell ref="AC132:AD132"/>
    <mergeCell ref="AC133:AD133"/>
    <mergeCell ref="AE133:AF133"/>
    <mergeCell ref="AA139:AB139"/>
    <mergeCell ref="AA141:AB141"/>
    <mergeCell ref="AG130:AH130"/>
    <mergeCell ref="AG129:AH129"/>
    <mergeCell ref="AG128:AH128"/>
    <mergeCell ref="AI128:AJ128"/>
    <mergeCell ref="AI129:AJ129"/>
    <mergeCell ref="AG127:AH127"/>
    <mergeCell ref="AI127:AJ127"/>
    <mergeCell ref="AC128:AD128"/>
    <mergeCell ref="AE127:AF127"/>
    <mergeCell ref="AI134:AJ134"/>
    <mergeCell ref="AI135:AJ135"/>
    <mergeCell ref="AG134:AH134"/>
    <mergeCell ref="AI141:AJ141"/>
    <mergeCell ref="AE128:AF128"/>
    <mergeCell ref="AE129:AF129"/>
    <mergeCell ref="AC129:AD129"/>
    <mergeCell ref="AC127:AD127"/>
    <mergeCell ref="AE134:AF134"/>
    <mergeCell ref="AE137:AF137"/>
    <mergeCell ref="AE136:AF136"/>
    <mergeCell ref="AE135:AF135"/>
    <mergeCell ref="AA127:AB127"/>
    <mergeCell ref="AE143:AF143"/>
    <mergeCell ref="AE142:AF142"/>
    <mergeCell ref="AE140:AF140"/>
    <mergeCell ref="AG133:AH133"/>
    <mergeCell ref="AI133:AJ133"/>
    <mergeCell ref="AG138:AH138"/>
    <mergeCell ref="AG136:AH136"/>
    <mergeCell ref="AG142:AH142"/>
    <mergeCell ref="AG139:AH139"/>
    <mergeCell ref="AE146:AF146"/>
    <mergeCell ref="AE145:AF145"/>
    <mergeCell ref="AI143:AJ143"/>
    <mergeCell ref="AI142:AJ142"/>
    <mergeCell ref="AG135:AH135"/>
    <mergeCell ref="AG137:AH137"/>
    <mergeCell ref="AG141:AH141"/>
    <mergeCell ref="AG140:AH140"/>
    <mergeCell ref="AE138:AF138"/>
    <mergeCell ref="AE139:AF139"/>
    <mergeCell ref="AI136:AJ136"/>
    <mergeCell ref="AI140:AJ140"/>
    <mergeCell ref="AI137:AJ137"/>
    <mergeCell ref="AI139:AJ139"/>
    <mergeCell ref="AI138:AJ138"/>
    <mergeCell ref="AE144:AF144"/>
    <mergeCell ref="E147:F147"/>
    <mergeCell ref="E148:F148"/>
    <mergeCell ref="I145:J145"/>
    <mergeCell ref="AI149:AJ149"/>
    <mergeCell ref="AI147:AJ147"/>
    <mergeCell ref="AI148:AJ148"/>
    <mergeCell ref="AG144:AH144"/>
    <mergeCell ref="AI144:AJ144"/>
    <mergeCell ref="AI145:AJ145"/>
    <mergeCell ref="AG145:AH145"/>
    <mergeCell ref="E145:F145"/>
    <mergeCell ref="E143:F143"/>
    <mergeCell ref="E140:F140"/>
    <mergeCell ref="E142:F142"/>
    <mergeCell ref="W135:X135"/>
    <mergeCell ref="AG143:AH143"/>
    <mergeCell ref="AE141:AF141"/>
    <mergeCell ref="G147:H147"/>
    <mergeCell ref="K142:L142"/>
    <mergeCell ref="Y137:Y146"/>
    <mergeCell ref="W139:X139"/>
    <mergeCell ref="W140:X140"/>
    <mergeCell ref="U137:V137"/>
    <mergeCell ref="U146:V146"/>
    <mergeCell ref="AC144:AD144"/>
    <mergeCell ref="AC146:AD146"/>
    <mergeCell ref="AC145:AD145"/>
    <mergeCell ref="AC138:AD138"/>
    <mergeCell ref="AC139:AD139"/>
    <mergeCell ref="AC136:AD136"/>
    <mergeCell ref="AC137:AD137"/>
    <mergeCell ref="AC135:AD135"/>
    <mergeCell ref="S153:T153"/>
    <mergeCell ref="AA146:AB146"/>
    <mergeCell ref="AA145:AB145"/>
    <mergeCell ref="AA143:AB143"/>
    <mergeCell ref="AC140:AD140"/>
    <mergeCell ref="AC143:AD143"/>
    <mergeCell ref="AC141:AD141"/>
    <mergeCell ref="AC142:AD142"/>
    <mergeCell ref="AA142:AB142"/>
    <mergeCell ref="AA140:AB140"/>
    <mergeCell ref="U149:V149"/>
    <mergeCell ref="U147:V147"/>
    <mergeCell ref="U148:V148"/>
    <mergeCell ref="S150:T150"/>
    <mergeCell ref="Q150:R150"/>
    <mergeCell ref="Q148:R148"/>
    <mergeCell ref="Q147:R147"/>
    <mergeCell ref="Q149:R149"/>
    <mergeCell ref="S148:T148"/>
    <mergeCell ref="S149:T149"/>
    <mergeCell ref="S147:T147"/>
    <mergeCell ref="I147:J147"/>
    <mergeCell ref="K147:L147"/>
    <mergeCell ref="K149:L149"/>
    <mergeCell ref="K150:L150"/>
    <mergeCell ref="K146:L146"/>
    <mergeCell ref="G146:H146"/>
    <mergeCell ref="I148:J148"/>
    <mergeCell ref="I149:J149"/>
    <mergeCell ref="G149:H149"/>
    <mergeCell ref="G150:H150"/>
    <mergeCell ref="K148:L148"/>
    <mergeCell ref="G151:H151"/>
    <mergeCell ref="O150:P150"/>
    <mergeCell ref="Q151:R151"/>
    <mergeCell ref="K151:L151"/>
    <mergeCell ref="AA118:AB118"/>
    <mergeCell ref="AA129:AB129"/>
    <mergeCell ref="AA119:AB119"/>
    <mergeCell ref="G144:H144"/>
    <mergeCell ref="G145:H145"/>
    <mergeCell ref="G143:H143"/>
    <mergeCell ref="W137:X137"/>
    <mergeCell ref="Y134:Y136"/>
    <mergeCell ref="U131:V131"/>
    <mergeCell ref="U139:V139"/>
    <mergeCell ref="W138:X138"/>
    <mergeCell ref="S139:T139"/>
    <mergeCell ref="S140:T140"/>
    <mergeCell ref="U135:V135"/>
    <mergeCell ref="S135:T135"/>
    <mergeCell ref="S136:T136"/>
    <mergeCell ref="K144:L144"/>
    <mergeCell ref="AA114:AB114"/>
    <mergeCell ref="AA138:AB138"/>
    <mergeCell ref="AA136:AB136"/>
    <mergeCell ref="AA132:AB132"/>
    <mergeCell ref="AA133:AB133"/>
    <mergeCell ref="AA137:AB137"/>
    <mergeCell ref="AA135:AB135"/>
    <mergeCell ref="AA131:AB131"/>
    <mergeCell ref="AA134:AB134"/>
    <mergeCell ref="AA130:AB130"/>
    <mergeCell ref="AA128:AB128"/>
    <mergeCell ref="C136:D136"/>
    <mergeCell ref="K131:L131"/>
    <mergeCell ref="K132:L132"/>
    <mergeCell ref="K133:L133"/>
    <mergeCell ref="K134:L134"/>
    <mergeCell ref="K136:L136"/>
    <mergeCell ref="E127:F127"/>
    <mergeCell ref="G127:H127"/>
    <mergeCell ref="G129:H129"/>
    <mergeCell ref="C132:D132"/>
    <mergeCell ref="M137:M146"/>
    <mergeCell ref="O140:P140"/>
    <mergeCell ref="M134:M136"/>
    <mergeCell ref="I136:J136"/>
    <mergeCell ref="I135:J135"/>
    <mergeCell ref="G138:H138"/>
    <mergeCell ref="G137:H137"/>
    <mergeCell ref="I137:J137"/>
    <mergeCell ref="Y124:AJ125"/>
    <mergeCell ref="Y126:AJ126"/>
    <mergeCell ref="AA117:AB117"/>
    <mergeCell ref="AI108:AJ108"/>
    <mergeCell ref="AE108:AF108"/>
    <mergeCell ref="AI103:AJ103"/>
    <mergeCell ref="AE105:AF105"/>
    <mergeCell ref="AE106:AF106"/>
    <mergeCell ref="AI107:AJ107"/>
    <mergeCell ref="AI104:AJ104"/>
    <mergeCell ref="AE112:AF112"/>
    <mergeCell ref="AE113:AF113"/>
    <mergeCell ref="AI114:AJ114"/>
    <mergeCell ref="AG114:AH114"/>
    <mergeCell ref="AE114:AF114"/>
    <mergeCell ref="AI112:AJ112"/>
    <mergeCell ref="AI113:AJ113"/>
    <mergeCell ref="AI110:AJ110"/>
    <mergeCell ref="AI111:AJ111"/>
    <mergeCell ref="AI109:AJ109"/>
    <mergeCell ref="AG113:AH113"/>
    <mergeCell ref="AE109:AF109"/>
    <mergeCell ref="AE110:AF110"/>
    <mergeCell ref="AI106:AJ106"/>
    <mergeCell ref="AI105:AJ105"/>
    <mergeCell ref="AA109:AB109"/>
    <mergeCell ref="AC109:AD109"/>
    <mergeCell ref="AA108:AB108"/>
    <mergeCell ref="AC108:AD108"/>
    <mergeCell ref="AA107:AB107"/>
    <mergeCell ref="AA110:AB110"/>
    <mergeCell ref="AE116:AF116"/>
    <mergeCell ref="AC114:AD114"/>
    <mergeCell ref="AE111:AF111"/>
    <mergeCell ref="AC113:AD113"/>
    <mergeCell ref="AC112:AD112"/>
    <mergeCell ref="AE107:AF107"/>
    <mergeCell ref="AE104:AF104"/>
    <mergeCell ref="AG104:AH104"/>
    <mergeCell ref="AG103:AH103"/>
    <mergeCell ref="AE103:AF103"/>
    <mergeCell ref="AA116:AB116"/>
    <mergeCell ref="AA104:AB104"/>
    <mergeCell ref="AA105:AB105"/>
    <mergeCell ref="AA103:AB103"/>
    <mergeCell ref="AA106:AB106"/>
    <mergeCell ref="AC116:AD116"/>
    <mergeCell ref="AC106:AD106"/>
    <mergeCell ref="AC107:AD107"/>
    <mergeCell ref="AC103:AD103"/>
    <mergeCell ref="AC105:AD105"/>
    <mergeCell ref="AC104:AD104"/>
    <mergeCell ref="AG116:AH116"/>
    <mergeCell ref="AA113:AB113"/>
    <mergeCell ref="AA111:AB111"/>
    <mergeCell ref="AA112:AB112"/>
    <mergeCell ref="AC111:AD111"/>
    <mergeCell ref="AC117:AD117"/>
    <mergeCell ref="AC118:AD118"/>
    <mergeCell ref="AI119:AJ119"/>
    <mergeCell ref="AE119:AF119"/>
    <mergeCell ref="AC119:AD119"/>
    <mergeCell ref="AG119:AH119"/>
    <mergeCell ref="AI116:AJ116"/>
    <mergeCell ref="A25:A34"/>
    <mergeCell ref="C35:D35"/>
    <mergeCell ref="C36:D36"/>
    <mergeCell ref="E36:F36"/>
    <mergeCell ref="AE36:AF36"/>
    <mergeCell ref="O35:P35"/>
    <mergeCell ref="S94:T94"/>
    <mergeCell ref="O88:P88"/>
    <mergeCell ref="O87:P87"/>
    <mergeCell ref="O86:P86"/>
    <mergeCell ref="O85:P85"/>
    <mergeCell ref="O92:P92"/>
    <mergeCell ref="Q67:R67"/>
    <mergeCell ref="S74:T74"/>
    <mergeCell ref="Q74:R74"/>
    <mergeCell ref="Q66:R66"/>
    <mergeCell ref="M25:M34"/>
    <mergeCell ref="G36:H36"/>
    <mergeCell ref="S36:T36"/>
    <mergeCell ref="Q36:R36"/>
    <mergeCell ref="AC110:AD110"/>
    <mergeCell ref="Q75:R75"/>
    <mergeCell ref="C102:D102"/>
    <mergeCell ref="C104:D104"/>
    <mergeCell ref="C78:D78"/>
    <mergeCell ref="AG18:AH18"/>
    <mergeCell ref="AI18:AJ18"/>
    <mergeCell ref="AG14:AH14"/>
    <mergeCell ref="AA13:AJ13"/>
    <mergeCell ref="AG16:AH16"/>
    <mergeCell ref="AA21:AB21"/>
    <mergeCell ref="AA22:AB22"/>
    <mergeCell ref="AA35:AB35"/>
    <mergeCell ref="AC20:AD20"/>
    <mergeCell ref="AC21:AD21"/>
    <mergeCell ref="AC24:AD24"/>
    <mergeCell ref="AE35:AF35"/>
    <mergeCell ref="AC35:AD35"/>
    <mergeCell ref="AG23:AH23"/>
    <mergeCell ref="AE23:AF23"/>
    <mergeCell ref="AC23:AD23"/>
    <mergeCell ref="AI23:AJ23"/>
    <mergeCell ref="AG22:AH22"/>
    <mergeCell ref="AC19:AD19"/>
    <mergeCell ref="AC18:AD18"/>
    <mergeCell ref="AA19:AB19"/>
    <mergeCell ref="AA20:AB20"/>
    <mergeCell ref="AE19:AF19"/>
    <mergeCell ref="AA18:AB18"/>
    <mergeCell ref="AE18:AF18"/>
    <mergeCell ref="E23:F23"/>
    <mergeCell ref="E18:F18"/>
    <mergeCell ref="C18:D18"/>
    <mergeCell ref="C6:D6"/>
    <mergeCell ref="A6:A11"/>
    <mergeCell ref="A12:A15"/>
    <mergeCell ref="E11:F11"/>
    <mergeCell ref="C11:D11"/>
    <mergeCell ref="E12:F12"/>
    <mergeCell ref="C12:D12"/>
    <mergeCell ref="A16:A24"/>
    <mergeCell ref="G21:H21"/>
    <mergeCell ref="I21:J21"/>
    <mergeCell ref="I12:J12"/>
    <mergeCell ref="I6:J6"/>
    <mergeCell ref="C24:D24"/>
    <mergeCell ref="C23:D23"/>
    <mergeCell ref="E19:F19"/>
    <mergeCell ref="C19:D19"/>
    <mergeCell ref="C14:D14"/>
    <mergeCell ref="C17:D17"/>
    <mergeCell ref="C16:D16"/>
    <mergeCell ref="E20:F20"/>
    <mergeCell ref="E24:F24"/>
    <mergeCell ref="C21:D21"/>
    <mergeCell ref="C20:D20"/>
    <mergeCell ref="G18:H18"/>
    <mergeCell ref="G17:H17"/>
    <mergeCell ref="E21:F21"/>
    <mergeCell ref="C22:D22"/>
    <mergeCell ref="G12:H12"/>
    <mergeCell ref="G11:H11"/>
    <mergeCell ref="G16:H16"/>
    <mergeCell ref="Q14:R14"/>
    <mergeCell ref="Q16:R16"/>
    <mergeCell ref="S16:T16"/>
    <mergeCell ref="E14:F14"/>
    <mergeCell ref="E22:F22"/>
    <mergeCell ref="Q10:R10"/>
    <mergeCell ref="Q9:R9"/>
    <mergeCell ref="O9:P9"/>
    <mergeCell ref="AG7:AH7"/>
    <mergeCell ref="AG9:AH9"/>
    <mergeCell ref="AI8:AJ8"/>
    <mergeCell ref="AI9:AJ9"/>
    <mergeCell ref="AC11:AD11"/>
    <mergeCell ref="S11:T11"/>
    <mergeCell ref="Q11:R11"/>
    <mergeCell ref="U11:V11"/>
    <mergeCell ref="U10:V10"/>
    <mergeCell ref="U9:V9"/>
    <mergeCell ref="U8:V8"/>
    <mergeCell ref="O17:P17"/>
    <mergeCell ref="Q17:R17"/>
    <mergeCell ref="K18:L18"/>
    <mergeCell ref="K17:L17"/>
    <mergeCell ref="I17:J17"/>
    <mergeCell ref="K16:L16"/>
    <mergeCell ref="I16:J16"/>
    <mergeCell ref="Q21:R21"/>
    <mergeCell ref="AI14:AJ14"/>
    <mergeCell ref="AI16:AJ16"/>
    <mergeCell ref="AI15:AJ15"/>
    <mergeCell ref="AI19:AJ19"/>
    <mergeCell ref="G14:H14"/>
    <mergeCell ref="I14:J14"/>
    <mergeCell ref="W22:X22"/>
    <mergeCell ref="O24:P24"/>
    <mergeCell ref="A4:L4"/>
    <mergeCell ref="K5:L5"/>
    <mergeCell ref="I5:J5"/>
    <mergeCell ref="G5:H5"/>
    <mergeCell ref="O14:P14"/>
    <mergeCell ref="S12:T12"/>
    <mergeCell ref="S14:T14"/>
    <mergeCell ref="U22:V22"/>
    <mergeCell ref="U21:V21"/>
    <mergeCell ref="G22:H22"/>
    <mergeCell ref="G24:H24"/>
    <mergeCell ref="G23:H23"/>
    <mergeCell ref="G19:H19"/>
    <mergeCell ref="G20:H20"/>
    <mergeCell ref="K10:L10"/>
    <mergeCell ref="K8:L8"/>
    <mergeCell ref="K20:L20"/>
    <mergeCell ref="Q24:R24"/>
    <mergeCell ref="E17:F17"/>
    <mergeCell ref="E16:F16"/>
    <mergeCell ref="C10:D10"/>
    <mergeCell ref="C9:D9"/>
    <mergeCell ref="E9:F9"/>
    <mergeCell ref="G9:H9"/>
    <mergeCell ref="C8:D8"/>
    <mergeCell ref="E8:F8"/>
    <mergeCell ref="E7:F7"/>
    <mergeCell ref="I11:J11"/>
    <mergeCell ref="G6:H6"/>
    <mergeCell ref="C7:D7"/>
    <mergeCell ref="G8:H8"/>
    <mergeCell ref="I9:J9"/>
    <mergeCell ref="K9:L9"/>
    <mergeCell ref="G10:H10"/>
    <mergeCell ref="Y2:AJ3"/>
    <mergeCell ref="S5:T5"/>
    <mergeCell ref="O5:P5"/>
    <mergeCell ref="Q5:R5"/>
    <mergeCell ref="U5:V5"/>
    <mergeCell ref="W5:X5"/>
    <mergeCell ref="M4:X4"/>
    <mergeCell ref="AA5:AB5"/>
    <mergeCell ref="Y6:Y11"/>
    <mergeCell ref="W10:X10"/>
    <mergeCell ref="W8:X8"/>
    <mergeCell ref="W9:X9"/>
    <mergeCell ref="AA10:AB10"/>
    <mergeCell ref="AA11:AB11"/>
    <mergeCell ref="AA9:AB9"/>
    <mergeCell ref="S8:T8"/>
    <mergeCell ref="S10:T10"/>
    <mergeCell ref="S9:T9"/>
    <mergeCell ref="AC7:AD7"/>
    <mergeCell ref="AC9:AD9"/>
    <mergeCell ref="AC8:AD8"/>
    <mergeCell ref="AG6:AH6"/>
    <mergeCell ref="K11:L11"/>
    <mergeCell ref="Y4:AJ4"/>
    <mergeCell ref="AG5:AH5"/>
    <mergeCell ref="AI5:AJ5"/>
    <mergeCell ref="AA160:AB160"/>
    <mergeCell ref="AC160:AD160"/>
    <mergeCell ref="AC159:AD159"/>
    <mergeCell ref="AA156:AB156"/>
    <mergeCell ref="AA154:AB154"/>
    <mergeCell ref="AA155:AB155"/>
    <mergeCell ref="AA152:AB152"/>
    <mergeCell ref="AA153:AB153"/>
    <mergeCell ref="AA161:AB161"/>
    <mergeCell ref="AA159:AB159"/>
    <mergeCell ref="AI146:AJ146"/>
    <mergeCell ref="AG146:AH146"/>
    <mergeCell ref="AC10:AD10"/>
    <mergeCell ref="AE10:AF10"/>
    <mergeCell ref="AI20:AJ20"/>
    <mergeCell ref="AI21:AJ21"/>
    <mergeCell ref="AG21:AH21"/>
    <mergeCell ref="AG24:AH24"/>
    <mergeCell ref="AI24:AJ24"/>
    <mergeCell ref="AE20:AF20"/>
    <mergeCell ref="AG20:AH20"/>
    <mergeCell ref="AI22:AJ22"/>
    <mergeCell ref="AC22:AD22"/>
    <mergeCell ref="AG11:AH11"/>
    <mergeCell ref="AI12:AJ12"/>
    <mergeCell ref="AI11:AJ11"/>
    <mergeCell ref="AG12:AH12"/>
    <mergeCell ref="AC130:AD130"/>
    <mergeCell ref="AI130:AJ130"/>
    <mergeCell ref="AA17:AB17"/>
    <mergeCell ref="AE22:AF22"/>
    <mergeCell ref="AG19:AH19"/>
    <mergeCell ref="AI152:AJ152"/>
    <mergeCell ref="AI150:AJ150"/>
    <mergeCell ref="AI151:AJ151"/>
    <mergeCell ref="AA144:AB144"/>
    <mergeCell ref="W154:X154"/>
    <mergeCell ref="Y147:Y155"/>
    <mergeCell ref="Y159:Y161"/>
    <mergeCell ref="W161:X161"/>
    <mergeCell ref="O152:P152"/>
    <mergeCell ref="O153:P153"/>
    <mergeCell ref="O154:P154"/>
    <mergeCell ref="S161:T161"/>
    <mergeCell ref="Q161:R161"/>
    <mergeCell ref="U161:V161"/>
    <mergeCell ref="AI161:AJ161"/>
    <mergeCell ref="AG161:AH161"/>
    <mergeCell ref="W151:X151"/>
    <mergeCell ref="W148:X148"/>
    <mergeCell ref="W147:X147"/>
    <mergeCell ref="S151:T151"/>
    <mergeCell ref="O144:P144"/>
    <mergeCell ref="S154:T154"/>
    <mergeCell ref="AE154:AF154"/>
    <mergeCell ref="AG154:AH154"/>
    <mergeCell ref="AE155:AF155"/>
    <mergeCell ref="AI153:AJ153"/>
    <mergeCell ref="AG153:AH153"/>
    <mergeCell ref="AE153:AF153"/>
    <mergeCell ref="U150:V150"/>
    <mergeCell ref="U151:V151"/>
    <mergeCell ref="AG152:AH152"/>
    <mergeCell ref="S152:T152"/>
    <mergeCell ref="N162:S162"/>
    <mergeCell ref="O159:P159"/>
    <mergeCell ref="M159:M161"/>
    <mergeCell ref="E154:F154"/>
    <mergeCell ref="Q154:R154"/>
    <mergeCell ref="K154:L154"/>
    <mergeCell ref="E153:F153"/>
    <mergeCell ref="E156:F156"/>
    <mergeCell ref="E155:F155"/>
    <mergeCell ref="AA158:AB158"/>
    <mergeCell ref="Y156:Y158"/>
    <mergeCell ref="S158:T158"/>
    <mergeCell ref="M156:M158"/>
    <mergeCell ref="W156:X156"/>
    <mergeCell ref="W155:X155"/>
    <mergeCell ref="W158:X158"/>
    <mergeCell ref="W153:X153"/>
    <mergeCell ref="Q155:R155"/>
    <mergeCell ref="S156:T156"/>
    <mergeCell ref="Q156:R156"/>
    <mergeCell ref="K153:L153"/>
    <mergeCell ref="K155:L155"/>
    <mergeCell ref="O158:P158"/>
    <mergeCell ref="K158:L158"/>
    <mergeCell ref="Q157:R157"/>
    <mergeCell ref="Q158:R158"/>
    <mergeCell ref="O156:P156"/>
    <mergeCell ref="O155:P155"/>
    <mergeCell ref="U153:V153"/>
    <mergeCell ref="Y162:AJ162"/>
    <mergeCell ref="AC161:AD161"/>
    <mergeCell ref="AE161:AF161"/>
    <mergeCell ref="AE147:AF147"/>
    <mergeCell ref="AG147:AH147"/>
    <mergeCell ref="AC151:AD151"/>
    <mergeCell ref="AC150:AD150"/>
    <mergeCell ref="U152:V152"/>
    <mergeCell ref="AC152:AD152"/>
    <mergeCell ref="AE151:AF151"/>
    <mergeCell ref="AG150:AH150"/>
    <mergeCell ref="W152:X152"/>
    <mergeCell ref="W150:X150"/>
    <mergeCell ref="AG151:AH151"/>
    <mergeCell ref="AE150:AF150"/>
    <mergeCell ref="AG149:AH149"/>
    <mergeCell ref="AE149:AF149"/>
    <mergeCell ref="AC148:AD148"/>
    <mergeCell ref="AC147:AD147"/>
    <mergeCell ref="AE148:AF148"/>
    <mergeCell ref="W149:X149"/>
    <mergeCell ref="AG148:AH148"/>
    <mergeCell ref="AC149:AD149"/>
    <mergeCell ref="AA151:AB151"/>
    <mergeCell ref="AA150:AB150"/>
    <mergeCell ref="AA149:AB149"/>
    <mergeCell ref="AA148:AB148"/>
    <mergeCell ref="AA147:AB147"/>
    <mergeCell ref="AE156:AF156"/>
    <mergeCell ref="AC153:AD153"/>
    <mergeCell ref="AI156:AJ156"/>
    <mergeCell ref="AC156:AD156"/>
    <mergeCell ref="AG156:AH156"/>
    <mergeCell ref="I158:J158"/>
    <mergeCell ref="G158:H158"/>
    <mergeCell ref="AE158:AF158"/>
    <mergeCell ref="AC158:AD158"/>
    <mergeCell ref="AI158:AJ158"/>
    <mergeCell ref="AG158:AH158"/>
    <mergeCell ref="AC157:AD157"/>
    <mergeCell ref="G155:H155"/>
    <mergeCell ref="I155:J155"/>
    <mergeCell ref="AI155:AJ155"/>
    <mergeCell ref="AI154:AJ154"/>
    <mergeCell ref="AG155:AH155"/>
    <mergeCell ref="I154:J154"/>
    <mergeCell ref="G154:H154"/>
    <mergeCell ref="U158:V158"/>
    <mergeCell ref="U154:V154"/>
    <mergeCell ref="U156:V156"/>
    <mergeCell ref="U155:V155"/>
    <mergeCell ref="AC155:AD155"/>
    <mergeCell ref="AC154:AD154"/>
    <mergeCell ref="S155:T155"/>
    <mergeCell ref="M147:M155"/>
    <mergeCell ref="O147:P147"/>
    <mergeCell ref="Q153:R153"/>
    <mergeCell ref="O149:P149"/>
    <mergeCell ref="O148:P148"/>
    <mergeCell ref="AE152:AF152"/>
    <mergeCell ref="O138:P138"/>
    <mergeCell ref="C98:D98"/>
    <mergeCell ref="C101:D101"/>
    <mergeCell ref="E111:F111"/>
    <mergeCell ref="E112:F112"/>
    <mergeCell ref="C109:D109"/>
    <mergeCell ref="C111:D111"/>
    <mergeCell ref="C112:D112"/>
    <mergeCell ref="C110:D110"/>
    <mergeCell ref="E110:F110"/>
    <mergeCell ref="E108:F108"/>
    <mergeCell ref="E109:F109"/>
    <mergeCell ref="C135:D135"/>
    <mergeCell ref="C133:D133"/>
    <mergeCell ref="C134:D134"/>
    <mergeCell ref="E115:F115"/>
    <mergeCell ref="E113:F113"/>
    <mergeCell ref="E114:F114"/>
    <mergeCell ref="E128:F128"/>
    <mergeCell ref="C129:D129"/>
    <mergeCell ref="C127:D127"/>
    <mergeCell ref="C128:D128"/>
    <mergeCell ref="C117:D117"/>
    <mergeCell ref="C116:D116"/>
    <mergeCell ref="C130:D130"/>
    <mergeCell ref="E130:F130"/>
    <mergeCell ref="E129:F129"/>
    <mergeCell ref="O137:P137"/>
    <mergeCell ref="C138:D138"/>
    <mergeCell ref="G105:H105"/>
    <mergeCell ref="I106:J106"/>
    <mergeCell ref="I104:J104"/>
    <mergeCell ref="O160:P160"/>
    <mergeCell ref="O161:P161"/>
    <mergeCell ref="Q160:R160"/>
    <mergeCell ref="Q159:R159"/>
    <mergeCell ref="G161:H161"/>
    <mergeCell ref="I161:J161"/>
    <mergeCell ref="K161:L161"/>
    <mergeCell ref="I151:J151"/>
    <mergeCell ref="I152:J152"/>
    <mergeCell ref="E152:F152"/>
    <mergeCell ref="E151:F151"/>
    <mergeCell ref="O151:P151"/>
    <mergeCell ref="Q152:R152"/>
    <mergeCell ref="I153:J153"/>
    <mergeCell ref="I156:J156"/>
    <mergeCell ref="G156:H156"/>
    <mergeCell ref="E158:F158"/>
    <mergeCell ref="E157:F157"/>
    <mergeCell ref="E159:F159"/>
    <mergeCell ref="E160:F160"/>
    <mergeCell ref="G153:H153"/>
    <mergeCell ref="E150:F150"/>
    <mergeCell ref="G152:H152"/>
    <mergeCell ref="K152:L152"/>
    <mergeCell ref="I150:J150"/>
    <mergeCell ref="K156:L156"/>
    <mergeCell ref="G148:H148"/>
    <mergeCell ref="E149:F149"/>
    <mergeCell ref="A147:A155"/>
    <mergeCell ref="A159:A161"/>
    <mergeCell ref="A156:A158"/>
    <mergeCell ref="C149:D149"/>
    <mergeCell ref="C147:D147"/>
    <mergeCell ref="C148:D148"/>
    <mergeCell ref="C159:D159"/>
    <mergeCell ref="C158:D158"/>
    <mergeCell ref="C154:D154"/>
    <mergeCell ref="A128:A133"/>
    <mergeCell ref="A134:A136"/>
    <mergeCell ref="A137:A146"/>
    <mergeCell ref="C151:D151"/>
    <mergeCell ref="C150:D150"/>
    <mergeCell ref="C153:D153"/>
    <mergeCell ref="C152:D152"/>
    <mergeCell ref="E161:F161"/>
    <mergeCell ref="C144:D144"/>
    <mergeCell ref="C145:D145"/>
    <mergeCell ref="E137:F137"/>
    <mergeCell ref="C137:D137"/>
    <mergeCell ref="E141:F141"/>
    <mergeCell ref="C160:D160"/>
    <mergeCell ref="C161:D161"/>
    <mergeCell ref="C156:D156"/>
    <mergeCell ref="C143:D143"/>
    <mergeCell ref="C140:D140"/>
    <mergeCell ref="C139:D139"/>
    <mergeCell ref="C155:D155"/>
    <mergeCell ref="G68:H68"/>
    <mergeCell ref="E68:F68"/>
    <mergeCell ref="G66:H66"/>
    <mergeCell ref="Q63:R63"/>
    <mergeCell ref="S63:T63"/>
    <mergeCell ref="O66:P66"/>
    <mergeCell ref="U55:V55"/>
    <mergeCell ref="O71:P71"/>
    <mergeCell ref="AG67:AH67"/>
    <mergeCell ref="AG68:AH68"/>
    <mergeCell ref="AG65:AH65"/>
    <mergeCell ref="AG66:AH66"/>
    <mergeCell ref="O56:P56"/>
    <mergeCell ref="Q56:R56"/>
    <mergeCell ref="O57:P57"/>
    <mergeCell ref="Q57:R57"/>
    <mergeCell ref="S102:T102"/>
    <mergeCell ref="O95:P95"/>
    <mergeCell ref="AC67:AD67"/>
    <mergeCell ref="AA67:AB67"/>
    <mergeCell ref="AC65:AD65"/>
    <mergeCell ref="AC64:AD64"/>
    <mergeCell ref="AA58:AB58"/>
    <mergeCell ref="AA61:AB61"/>
    <mergeCell ref="AA62:AB62"/>
    <mergeCell ref="G57:H57"/>
    <mergeCell ref="K55:L55"/>
    <mergeCell ref="M52:M55"/>
    <mergeCell ref="I52:J52"/>
    <mergeCell ref="S68:T68"/>
    <mergeCell ref="S67:T67"/>
    <mergeCell ref="O67:P67"/>
    <mergeCell ref="O68:P68"/>
    <mergeCell ref="Q68:R68"/>
    <mergeCell ref="S71:T71"/>
    <mergeCell ref="Q71:R71"/>
    <mergeCell ref="Q69:R69"/>
    <mergeCell ref="Q70:R70"/>
    <mergeCell ref="O69:P69"/>
    <mergeCell ref="AA56:AB56"/>
    <mergeCell ref="AG59:AH59"/>
    <mergeCell ref="AI60:AJ60"/>
    <mergeCell ref="AI59:AJ59"/>
    <mergeCell ref="AC63:AD63"/>
    <mergeCell ref="AA63:AB63"/>
    <mergeCell ref="AE59:AF59"/>
    <mergeCell ref="AC59:AD59"/>
    <mergeCell ref="AE62:AF62"/>
    <mergeCell ref="AC57:AD57"/>
    <mergeCell ref="AA57:AB57"/>
    <mergeCell ref="AE60:AF60"/>
    <mergeCell ref="AG60:AH60"/>
    <mergeCell ref="AA68:AB68"/>
    <mergeCell ref="AC68:AD68"/>
    <mergeCell ref="AE67:AF67"/>
    <mergeCell ref="AE68:AF68"/>
    <mergeCell ref="AC61:AD61"/>
    <mergeCell ref="AC60:AD60"/>
    <mergeCell ref="AC66:AD66"/>
    <mergeCell ref="Q52:R52"/>
    <mergeCell ref="O52:P52"/>
    <mergeCell ref="S55:T55"/>
    <mergeCell ref="Q55:R55"/>
    <mergeCell ref="S49:T49"/>
    <mergeCell ref="O54:X54"/>
    <mergeCell ref="O53:W53"/>
    <mergeCell ref="S50:T50"/>
    <mergeCell ref="Q72:R72"/>
    <mergeCell ref="O72:P72"/>
    <mergeCell ref="S97:T97"/>
    <mergeCell ref="Q92:R92"/>
    <mergeCell ref="S88:T88"/>
    <mergeCell ref="S89:T89"/>
    <mergeCell ref="S101:T101"/>
    <mergeCell ref="Q101:R101"/>
    <mergeCell ref="S75:T75"/>
    <mergeCell ref="Q77:R77"/>
    <mergeCell ref="S76:T76"/>
    <mergeCell ref="Q76:R76"/>
    <mergeCell ref="W60:X60"/>
    <mergeCell ref="U56:V56"/>
    <mergeCell ref="O55:P55"/>
    <mergeCell ref="W101:X101"/>
    <mergeCell ref="Q93:R93"/>
    <mergeCell ref="Q94:R94"/>
    <mergeCell ref="O96:P96"/>
    <mergeCell ref="O97:P97"/>
    <mergeCell ref="Q96:R96"/>
    <mergeCell ref="Q97:R97"/>
    <mergeCell ref="U97:V97"/>
    <mergeCell ref="S52:T52"/>
    <mergeCell ref="U95:V95"/>
    <mergeCell ref="A2:L3"/>
    <mergeCell ref="O18:P18"/>
    <mergeCell ref="Q20:R20"/>
    <mergeCell ref="O19:P19"/>
    <mergeCell ref="O20:P20"/>
    <mergeCell ref="Q18:R18"/>
    <mergeCell ref="Q19:R19"/>
    <mergeCell ref="AI17:AJ17"/>
    <mergeCell ref="AG17:AH17"/>
    <mergeCell ref="K24:L24"/>
    <mergeCell ref="K23:L23"/>
    <mergeCell ref="K22:L22"/>
    <mergeCell ref="K21:L21"/>
    <mergeCell ref="S23:T23"/>
    <mergeCell ref="Q23:R23"/>
    <mergeCell ref="S20:T20"/>
    <mergeCell ref="S21:T21"/>
    <mergeCell ref="S17:T17"/>
    <mergeCell ref="S22:T22"/>
    <mergeCell ref="S18:T18"/>
    <mergeCell ref="U18:V18"/>
    <mergeCell ref="S19:T19"/>
    <mergeCell ref="U19:V19"/>
    <mergeCell ref="U20:V20"/>
    <mergeCell ref="S24:T24"/>
    <mergeCell ref="U24:V24"/>
    <mergeCell ref="W14:X14"/>
    <mergeCell ref="W23:X23"/>
    <mergeCell ref="W17:X17"/>
    <mergeCell ref="AG8:AH8"/>
    <mergeCell ref="AG10:AH10"/>
    <mergeCell ref="AI10:AJ10"/>
    <mergeCell ref="A35:A37"/>
    <mergeCell ref="C37:D37"/>
    <mergeCell ref="E47:F47"/>
    <mergeCell ref="A42:L43"/>
    <mergeCell ref="A44:L44"/>
    <mergeCell ref="E45:F45"/>
    <mergeCell ref="C45:D45"/>
    <mergeCell ref="E38:F38"/>
    <mergeCell ref="A38:A39"/>
    <mergeCell ref="C38:D38"/>
    <mergeCell ref="Q6:R6"/>
    <mergeCell ref="M2:X3"/>
    <mergeCell ref="S6:T6"/>
    <mergeCell ref="U6:V6"/>
    <mergeCell ref="O10:P10"/>
    <mergeCell ref="O11:P11"/>
    <mergeCell ref="W7:X7"/>
    <mergeCell ref="S7:T7"/>
    <mergeCell ref="U7:V7"/>
    <mergeCell ref="Q7:R7"/>
    <mergeCell ref="O7:P7"/>
    <mergeCell ref="U12:V12"/>
    <mergeCell ref="W11:X11"/>
    <mergeCell ref="W12:X12"/>
    <mergeCell ref="W6:X6"/>
    <mergeCell ref="O6:P6"/>
    <mergeCell ref="O12:P12"/>
    <mergeCell ref="M6:M11"/>
    <mergeCell ref="K14:L14"/>
    <mergeCell ref="O47:P47"/>
    <mergeCell ref="K6:L6"/>
    <mergeCell ref="E5:F5"/>
    <mergeCell ref="A46:A51"/>
    <mergeCell ref="C46:D46"/>
    <mergeCell ref="E46:F46"/>
    <mergeCell ref="A52:A55"/>
    <mergeCell ref="K51:L51"/>
    <mergeCell ref="K45:L45"/>
    <mergeCell ref="I47:J47"/>
    <mergeCell ref="G47:H47"/>
    <mergeCell ref="C47:D47"/>
    <mergeCell ref="C48:D48"/>
    <mergeCell ref="E49:F49"/>
    <mergeCell ref="I49:J49"/>
    <mergeCell ref="E48:F48"/>
    <mergeCell ref="C49:D49"/>
    <mergeCell ref="A56:A64"/>
    <mergeCell ref="C64:D64"/>
    <mergeCell ref="I60:J60"/>
    <mergeCell ref="I59:J59"/>
    <mergeCell ref="G59:H59"/>
    <mergeCell ref="C56:D56"/>
    <mergeCell ref="I56:J56"/>
    <mergeCell ref="K56:L56"/>
    <mergeCell ref="G56:H56"/>
    <mergeCell ref="G60:H60"/>
    <mergeCell ref="E58:F58"/>
    <mergeCell ref="I55:J55"/>
    <mergeCell ref="E57:F57"/>
    <mergeCell ref="E56:F56"/>
    <mergeCell ref="E55:F55"/>
    <mergeCell ref="I61:J61"/>
    <mergeCell ref="E59:F59"/>
    <mergeCell ref="K52:L52"/>
    <mergeCell ref="G55:H55"/>
    <mergeCell ref="C50:D50"/>
    <mergeCell ref="C51:D51"/>
    <mergeCell ref="E50:F50"/>
    <mergeCell ref="S38:T38"/>
    <mergeCell ref="E39:F39"/>
    <mergeCell ref="O46:P46"/>
    <mergeCell ref="Q48:R48"/>
    <mergeCell ref="O48:P48"/>
    <mergeCell ref="Q50:R50"/>
    <mergeCell ref="Q49:R49"/>
    <mergeCell ref="O49:P49"/>
    <mergeCell ref="Q47:R47"/>
    <mergeCell ref="M16:M24"/>
    <mergeCell ref="O21:P21"/>
    <mergeCell ref="O23:P23"/>
    <mergeCell ref="I20:J20"/>
    <mergeCell ref="O22:P22"/>
    <mergeCell ref="M44:X44"/>
    <mergeCell ref="U46:V46"/>
    <mergeCell ref="M42:X43"/>
    <mergeCell ref="O45:P45"/>
    <mergeCell ref="Q45:R45"/>
    <mergeCell ref="U47:V47"/>
    <mergeCell ref="S47:T47"/>
    <mergeCell ref="K35:L35"/>
    <mergeCell ref="W55:X55"/>
    <mergeCell ref="U36:V36"/>
    <mergeCell ref="K36:L36"/>
    <mergeCell ref="Q22:R22"/>
    <mergeCell ref="U23:V23"/>
    <mergeCell ref="Q51:R51"/>
    <mergeCell ref="C5:D5"/>
    <mergeCell ref="U50:V50"/>
    <mergeCell ref="S35:T35"/>
    <mergeCell ref="S37:T37"/>
    <mergeCell ref="Q35:R35"/>
    <mergeCell ref="I36:J36"/>
    <mergeCell ref="I35:J35"/>
    <mergeCell ref="E35:F35"/>
    <mergeCell ref="G35:H35"/>
    <mergeCell ref="O36:P36"/>
    <mergeCell ref="Y38:Y39"/>
    <mergeCell ref="Y35:Y37"/>
    <mergeCell ref="Y44:AJ44"/>
    <mergeCell ref="Y42:AJ43"/>
    <mergeCell ref="W49:X49"/>
    <mergeCell ref="U45:V45"/>
    <mergeCell ref="U37:V37"/>
    <mergeCell ref="U35:V35"/>
    <mergeCell ref="AI7:AJ7"/>
    <mergeCell ref="AI6:AJ6"/>
    <mergeCell ref="O8:P8"/>
    <mergeCell ref="Q8:R8"/>
    <mergeCell ref="I10:J10"/>
    <mergeCell ref="E10:F10"/>
    <mergeCell ref="M46:M51"/>
    <mergeCell ref="AG46:AH46"/>
    <mergeCell ref="I51:J51"/>
    <mergeCell ref="E6:F6"/>
    <mergeCell ref="I8:J8"/>
    <mergeCell ref="K7:L7"/>
    <mergeCell ref="I7:J7"/>
    <mergeCell ref="G7:H7"/>
    <mergeCell ref="AC6:AD6"/>
    <mergeCell ref="AA6:AB6"/>
    <mergeCell ref="AE5:AF5"/>
    <mergeCell ref="AE9:AF9"/>
    <mergeCell ref="AE8:AF8"/>
    <mergeCell ref="AE6:AF6"/>
    <mergeCell ref="AE7:AF7"/>
    <mergeCell ref="AE16:AF16"/>
    <mergeCell ref="AE12:AF12"/>
    <mergeCell ref="AE11:AF11"/>
    <mergeCell ref="AE14:AF14"/>
    <mergeCell ref="AC17:AD17"/>
    <mergeCell ref="AE17:AF17"/>
    <mergeCell ref="W36:X36"/>
    <mergeCell ref="Y25:Y34"/>
    <mergeCell ref="AA23:AB23"/>
    <mergeCell ref="Y16:Y24"/>
    <mergeCell ref="W24:X24"/>
    <mergeCell ref="Y12:Y15"/>
    <mergeCell ref="AE21:AF21"/>
    <mergeCell ref="AE24:AF24"/>
    <mergeCell ref="AA12:AB12"/>
    <mergeCell ref="AA14:AB14"/>
    <mergeCell ref="W21:X21"/>
    <mergeCell ref="AA24:AB24"/>
    <mergeCell ref="AC5:AD5"/>
    <mergeCell ref="Q12:R12"/>
    <mergeCell ref="W19:X19"/>
    <mergeCell ref="W15:X15"/>
    <mergeCell ref="W18:X18"/>
    <mergeCell ref="W20:X20"/>
    <mergeCell ref="K19:L19"/>
    <mergeCell ref="I19:J19"/>
    <mergeCell ref="I22:J22"/>
    <mergeCell ref="I23:J23"/>
    <mergeCell ref="AA7:AB7"/>
    <mergeCell ref="AA8:AB8"/>
    <mergeCell ref="AC12:AD12"/>
    <mergeCell ref="AC14:AD14"/>
    <mergeCell ref="AC16:AD16"/>
    <mergeCell ref="U16:V16"/>
    <mergeCell ref="O16:P16"/>
    <mergeCell ref="AA16:AB16"/>
    <mergeCell ref="W16:X16"/>
    <mergeCell ref="K12:L12"/>
    <mergeCell ref="K15:L15"/>
    <mergeCell ref="M12:M15"/>
    <mergeCell ref="U17:V17"/>
    <mergeCell ref="U14:V14"/>
    <mergeCell ref="I18:J18"/>
    <mergeCell ref="Q38:R38"/>
    <mergeCell ref="Q39:R39"/>
    <mergeCell ref="O39:P39"/>
    <mergeCell ref="S39:T39"/>
    <mergeCell ref="O37:P37"/>
    <mergeCell ref="Q37:R37"/>
    <mergeCell ref="O38:P38"/>
    <mergeCell ref="I46:J46"/>
    <mergeCell ref="G46:H46"/>
    <mergeCell ref="G37:H37"/>
    <mergeCell ref="I37:J37"/>
    <mergeCell ref="K37:L37"/>
    <mergeCell ref="M35:M37"/>
    <mergeCell ref="W51:X51"/>
    <mergeCell ref="S46:T46"/>
    <mergeCell ref="Q46:R46"/>
    <mergeCell ref="S48:T48"/>
    <mergeCell ref="S51:T51"/>
    <mergeCell ref="O50:P50"/>
    <mergeCell ref="G50:H50"/>
    <mergeCell ref="C54:L54"/>
    <mergeCell ref="C53:L53"/>
    <mergeCell ref="I24:J24"/>
    <mergeCell ref="E37:F37"/>
    <mergeCell ref="C55:D55"/>
    <mergeCell ref="E51:F51"/>
    <mergeCell ref="E52:F52"/>
    <mergeCell ref="G52:H52"/>
    <mergeCell ref="G51:H51"/>
    <mergeCell ref="U52:V52"/>
    <mergeCell ref="U51:V51"/>
    <mergeCell ref="K46:L46"/>
    <mergeCell ref="G45:H45"/>
    <mergeCell ref="I45:J45"/>
    <mergeCell ref="I48:J48"/>
    <mergeCell ref="S45:T45"/>
    <mergeCell ref="W45:X45"/>
    <mergeCell ref="W46:X46"/>
    <mergeCell ref="W37:X37"/>
    <mergeCell ref="W38:X38"/>
    <mergeCell ref="W39:X39"/>
    <mergeCell ref="C52:D52"/>
    <mergeCell ref="C39:D39"/>
    <mergeCell ref="W52:X52"/>
    <mergeCell ref="O51:P51"/>
    <mergeCell ref="I39:J39"/>
    <mergeCell ref="M38:M39"/>
    <mergeCell ref="K39:L39"/>
    <mergeCell ref="K38:L38"/>
    <mergeCell ref="I38:J38"/>
    <mergeCell ref="G39:H39"/>
    <mergeCell ref="G38:H38"/>
    <mergeCell ref="AA75:AB75"/>
    <mergeCell ref="AA77:AB77"/>
    <mergeCell ref="AC87:AD87"/>
    <mergeCell ref="AC79:AD79"/>
    <mergeCell ref="AC78:AD78"/>
    <mergeCell ref="AE75:AF75"/>
    <mergeCell ref="AE79:AF79"/>
    <mergeCell ref="AC88:AD88"/>
    <mergeCell ref="AG77:AH77"/>
    <mergeCell ref="K47:L47"/>
    <mergeCell ref="I50:J50"/>
    <mergeCell ref="K49:L49"/>
    <mergeCell ref="K48:L48"/>
    <mergeCell ref="K50:L50"/>
    <mergeCell ref="G48:H48"/>
    <mergeCell ref="G49:H49"/>
    <mergeCell ref="U58:V58"/>
    <mergeCell ref="S58:T58"/>
    <mergeCell ref="O58:P58"/>
    <mergeCell ref="Q58:R58"/>
    <mergeCell ref="I58:J58"/>
    <mergeCell ref="G58:H58"/>
    <mergeCell ref="U57:V57"/>
    <mergeCell ref="S57:T57"/>
    <mergeCell ref="S56:T56"/>
    <mergeCell ref="S85:T85"/>
    <mergeCell ref="Q88:R88"/>
    <mergeCell ref="AC62:AD62"/>
    <mergeCell ref="AE61:AF61"/>
    <mergeCell ref="AA60:AB60"/>
    <mergeCell ref="AE52:AF52"/>
    <mergeCell ref="AA59:AB59"/>
    <mergeCell ref="AG45:AH45"/>
    <mergeCell ref="U49:V49"/>
    <mergeCell ref="AE50:AF50"/>
    <mergeCell ref="AC49:AD49"/>
    <mergeCell ref="AE49:AF49"/>
    <mergeCell ref="U48:V48"/>
    <mergeCell ref="AI49:AJ49"/>
    <mergeCell ref="AI50:AJ50"/>
    <mergeCell ref="AI36:AJ36"/>
    <mergeCell ref="AI35:AJ35"/>
    <mergeCell ref="AI37:AJ37"/>
    <mergeCell ref="AI39:AJ39"/>
    <mergeCell ref="AI38:AJ38"/>
    <mergeCell ref="AI48:AJ48"/>
    <mergeCell ref="AI46:AJ46"/>
    <mergeCell ref="AI47:AJ47"/>
    <mergeCell ref="AI45:AJ45"/>
    <mergeCell ref="AG37:AH37"/>
    <mergeCell ref="AG36:AH36"/>
    <mergeCell ref="AG35:AH35"/>
    <mergeCell ref="AC37:AD37"/>
    <mergeCell ref="AA36:AB36"/>
    <mergeCell ref="AC36:AD36"/>
    <mergeCell ref="AA37:AB37"/>
    <mergeCell ref="U38:V38"/>
    <mergeCell ref="U39:V39"/>
    <mergeCell ref="AA46:AB46"/>
    <mergeCell ref="AA45:AB45"/>
    <mergeCell ref="AE38:AF38"/>
    <mergeCell ref="AE37:AF37"/>
    <mergeCell ref="W35:X35"/>
    <mergeCell ref="AA52:AB52"/>
    <mergeCell ref="AA55:AB55"/>
    <mergeCell ref="AA49:AB49"/>
    <mergeCell ref="AA47:AB47"/>
    <mergeCell ref="AA48:AB48"/>
    <mergeCell ref="AC58:AD58"/>
    <mergeCell ref="AC55:AD55"/>
    <mergeCell ref="AC46:AD46"/>
    <mergeCell ref="AC47:AD47"/>
    <mergeCell ref="AE47:AF47"/>
    <mergeCell ref="AE46:AF46"/>
    <mergeCell ref="W47:X47"/>
    <mergeCell ref="W48:X48"/>
    <mergeCell ref="Y46:Y51"/>
    <mergeCell ref="AE51:AF51"/>
    <mergeCell ref="AA54:AJ54"/>
    <mergeCell ref="AA53:AJ53"/>
    <mergeCell ref="AE56:AF56"/>
    <mergeCell ref="AC56:AD56"/>
    <mergeCell ref="AG47:AH47"/>
    <mergeCell ref="AG48:AH48"/>
    <mergeCell ref="AG51:AH51"/>
    <mergeCell ref="AG49:AH49"/>
    <mergeCell ref="AG55:AH55"/>
    <mergeCell ref="AG50:AH50"/>
    <mergeCell ref="AE57:AF57"/>
    <mergeCell ref="AE58:AF58"/>
    <mergeCell ref="AI57:AJ57"/>
    <mergeCell ref="AI58:AJ58"/>
    <mergeCell ref="AG58:AH58"/>
    <mergeCell ref="AI56:AJ56"/>
    <mergeCell ref="AI55:AJ55"/>
    <mergeCell ref="AI87:AJ87"/>
    <mergeCell ref="AI86:AJ86"/>
    <mergeCell ref="AI77:AJ77"/>
    <mergeCell ref="AI98:AJ98"/>
    <mergeCell ref="AI97:AJ97"/>
    <mergeCell ref="AI89:AJ89"/>
    <mergeCell ref="AI91:AJ91"/>
    <mergeCell ref="AI90:AJ90"/>
    <mergeCell ref="AI95:AJ95"/>
    <mergeCell ref="AI94:AJ94"/>
    <mergeCell ref="AI88:AJ88"/>
    <mergeCell ref="AI102:AJ102"/>
    <mergeCell ref="AI101:AJ101"/>
    <mergeCell ref="AI99:AJ99"/>
    <mergeCell ref="AI100:AJ100"/>
    <mergeCell ref="AI96:AJ96"/>
    <mergeCell ref="AI92:AJ92"/>
    <mergeCell ref="AI93:AJ93"/>
    <mergeCell ref="AG89:AH89"/>
    <mergeCell ref="AG90:AH90"/>
    <mergeCell ref="AG91:AH91"/>
    <mergeCell ref="AG92:AH92"/>
    <mergeCell ref="AG94:AH94"/>
    <mergeCell ref="AG93:AH93"/>
    <mergeCell ref="AE92:AF92"/>
    <mergeCell ref="AE91:AF91"/>
    <mergeCell ref="AE99:AF99"/>
    <mergeCell ref="AE100:AF100"/>
    <mergeCell ref="AC85:AD85"/>
    <mergeCell ref="AC86:AD86"/>
    <mergeCell ref="AA85:AB85"/>
    <mergeCell ref="AA86:AB86"/>
    <mergeCell ref="AE85:AF85"/>
    <mergeCell ref="AE86:AF86"/>
    <mergeCell ref="Y84:AJ84"/>
    <mergeCell ref="AA89:AB89"/>
    <mergeCell ref="AA87:AB87"/>
    <mergeCell ref="AA88:AB88"/>
    <mergeCell ref="AA93:AB93"/>
    <mergeCell ref="AE93:AF93"/>
    <mergeCell ref="AC93:AD93"/>
    <mergeCell ref="AC92:AD92"/>
    <mergeCell ref="AC91:AD91"/>
    <mergeCell ref="AA94:AB94"/>
    <mergeCell ref="AC94:AD94"/>
    <mergeCell ref="AE94:AF94"/>
    <mergeCell ref="AC89:AD89"/>
    <mergeCell ref="AE89:AF89"/>
    <mergeCell ref="AA92:AB92"/>
    <mergeCell ref="AA90:AB90"/>
    <mergeCell ref="AG102:AH102"/>
    <mergeCell ref="AG100:AH100"/>
    <mergeCell ref="AG99:AH99"/>
    <mergeCell ref="AG98:AH98"/>
    <mergeCell ref="AG97:AH97"/>
    <mergeCell ref="AC97:AD97"/>
    <mergeCell ref="AE102:AF102"/>
    <mergeCell ref="AA96:AB96"/>
    <mergeCell ref="AA99:AB99"/>
    <mergeCell ref="AA98:AB98"/>
    <mergeCell ref="AA97:AB97"/>
    <mergeCell ref="AA100:AB100"/>
    <mergeCell ref="AA101:AB101"/>
    <mergeCell ref="AA102:AB102"/>
    <mergeCell ref="AA95:AB95"/>
    <mergeCell ref="AE96:AF96"/>
    <mergeCell ref="AG95:AH95"/>
    <mergeCell ref="AG96:AH96"/>
    <mergeCell ref="AE95:AF95"/>
    <mergeCell ref="AC96:AD96"/>
    <mergeCell ref="AC95:AD95"/>
    <mergeCell ref="AE98:AF98"/>
    <mergeCell ref="AE97:AF97"/>
    <mergeCell ref="AG101:AH101"/>
    <mergeCell ref="AC101:AD101"/>
    <mergeCell ref="AE101:AF101"/>
    <mergeCell ref="AA91:AB91"/>
    <mergeCell ref="AE90:AF90"/>
    <mergeCell ref="AC90:AD90"/>
    <mergeCell ref="AC102:AD102"/>
    <mergeCell ref="AC100:AD100"/>
    <mergeCell ref="AC98:AD98"/>
    <mergeCell ref="AC99:AD99"/>
    <mergeCell ref="AC48:AD48"/>
    <mergeCell ref="AE48:AF48"/>
    <mergeCell ref="Y52:Y55"/>
    <mergeCell ref="AG52:AH52"/>
    <mergeCell ref="W50:X50"/>
    <mergeCell ref="AA39:AB39"/>
    <mergeCell ref="AA38:AB38"/>
    <mergeCell ref="AG38:AH38"/>
    <mergeCell ref="AG39:AH39"/>
    <mergeCell ref="AC39:AD39"/>
    <mergeCell ref="AE39:AF39"/>
    <mergeCell ref="AC38:AD38"/>
    <mergeCell ref="AE63:AF63"/>
    <mergeCell ref="AE64:AF64"/>
    <mergeCell ref="AE65:AF65"/>
    <mergeCell ref="AC52:AD52"/>
    <mergeCell ref="AA50:AB50"/>
    <mergeCell ref="AC50:AD50"/>
    <mergeCell ref="AA51:AB51"/>
    <mergeCell ref="AC51:AD51"/>
    <mergeCell ref="AG56:AH56"/>
    <mergeCell ref="AE55:AF55"/>
    <mergeCell ref="AE45:AF45"/>
    <mergeCell ref="AC45:AD45"/>
    <mergeCell ref="AG57:AH57"/>
    <mergeCell ref="AE88:AF88"/>
    <mergeCell ref="AE87:AF87"/>
    <mergeCell ref="U87:V87"/>
    <mergeCell ref="AG88:AH88"/>
    <mergeCell ref="AA65:AB65"/>
    <mergeCell ref="AA66:AB66"/>
    <mergeCell ref="AA69:AB69"/>
    <mergeCell ref="AA70:AB70"/>
    <mergeCell ref="AA64:AB64"/>
    <mergeCell ref="AC70:AD70"/>
    <mergeCell ref="AC69:AD69"/>
    <mergeCell ref="AE66:AF66"/>
    <mergeCell ref="AE70:AF70"/>
    <mergeCell ref="AE71:AF71"/>
    <mergeCell ref="AE73:AF73"/>
    <mergeCell ref="AG71:AH71"/>
    <mergeCell ref="AG72:AH72"/>
    <mergeCell ref="AE77:AF77"/>
    <mergeCell ref="AE72:AF72"/>
    <mergeCell ref="AE74:AF74"/>
    <mergeCell ref="AE69:AF69"/>
    <mergeCell ref="Y82:AJ83"/>
    <mergeCell ref="AG86:AH86"/>
    <mergeCell ref="AG85:AH85"/>
    <mergeCell ref="AI85:AJ85"/>
    <mergeCell ref="W74:X74"/>
    <mergeCell ref="W73:X73"/>
    <mergeCell ref="W69:X69"/>
    <mergeCell ref="W67:X67"/>
    <mergeCell ref="Y66:Y74"/>
    <mergeCell ref="W70:X70"/>
    <mergeCell ref="W71:X71"/>
    <mergeCell ref="AI51:AJ51"/>
    <mergeCell ref="AI52:AJ52"/>
    <mergeCell ref="AG75:AH75"/>
    <mergeCell ref="AG74:AH74"/>
    <mergeCell ref="AG62:AH62"/>
    <mergeCell ref="AG61:AH61"/>
    <mergeCell ref="AG79:AH79"/>
    <mergeCell ref="AG73:AH73"/>
    <mergeCell ref="AG69:AH69"/>
    <mergeCell ref="AG70:AH70"/>
    <mergeCell ref="AI75:AJ75"/>
    <mergeCell ref="AI72:AJ72"/>
    <mergeCell ref="AI74:AJ74"/>
    <mergeCell ref="AI73:AJ73"/>
    <mergeCell ref="AI61:AJ61"/>
    <mergeCell ref="AI79:AJ79"/>
    <mergeCell ref="AI62:AJ62"/>
    <mergeCell ref="AI66:AJ66"/>
    <mergeCell ref="AI65:AJ65"/>
    <mergeCell ref="AI64:AJ64"/>
    <mergeCell ref="AI69:AJ69"/>
    <mergeCell ref="AI71:AJ71"/>
    <mergeCell ref="AI70:AJ70"/>
    <mergeCell ref="AI67:AJ67"/>
    <mergeCell ref="AI68:AJ68"/>
    <mergeCell ref="AG64:AH64"/>
    <mergeCell ref="W102:X102"/>
    <mergeCell ref="Y95:Y104"/>
    <mergeCell ref="W100:X100"/>
    <mergeCell ref="W97:X97"/>
    <mergeCell ref="W96:X96"/>
    <mergeCell ref="W98:X98"/>
    <mergeCell ref="W95:X95"/>
    <mergeCell ref="Q98:R98"/>
    <mergeCell ref="W99:X99"/>
    <mergeCell ref="U100:V100"/>
    <mergeCell ref="Q100:R100"/>
    <mergeCell ref="U98:V98"/>
    <mergeCell ref="U99:V99"/>
    <mergeCell ref="U101:V101"/>
    <mergeCell ref="U102:V102"/>
    <mergeCell ref="AI63:AJ63"/>
    <mergeCell ref="AG63:AH63"/>
    <mergeCell ref="AG87:AH87"/>
    <mergeCell ref="AA73:AB73"/>
    <mergeCell ref="AC73:AD73"/>
    <mergeCell ref="AC75:AD75"/>
    <mergeCell ref="AC76:AD76"/>
    <mergeCell ref="AC72:AD72"/>
    <mergeCell ref="AC71:AD71"/>
    <mergeCell ref="AA78:AB78"/>
    <mergeCell ref="AA79:AB79"/>
    <mergeCell ref="AA74:AB74"/>
    <mergeCell ref="AA72:AB72"/>
    <mergeCell ref="AA71:AB71"/>
    <mergeCell ref="AC77:AD77"/>
    <mergeCell ref="W92:X92"/>
    <mergeCell ref="W93:X93"/>
    <mergeCell ref="Y92:Y94"/>
    <mergeCell ref="M82:X83"/>
    <mergeCell ref="M84:X84"/>
    <mergeCell ref="U92:V92"/>
    <mergeCell ref="AC74:AD74"/>
    <mergeCell ref="W94:X94"/>
    <mergeCell ref="O60:P60"/>
    <mergeCell ref="O61:P61"/>
    <mergeCell ref="Q61:R61"/>
    <mergeCell ref="Q59:R59"/>
    <mergeCell ref="Q60:R60"/>
    <mergeCell ref="Q62:R62"/>
    <mergeCell ref="O59:P59"/>
    <mergeCell ref="M56:M64"/>
    <mergeCell ref="O64:P64"/>
    <mergeCell ref="Q64:R64"/>
    <mergeCell ref="Q73:R73"/>
    <mergeCell ref="O73:P73"/>
    <mergeCell ref="W86:X86"/>
    <mergeCell ref="U86:V86"/>
    <mergeCell ref="Q89:R89"/>
    <mergeCell ref="Q90:R90"/>
    <mergeCell ref="O90:P90"/>
    <mergeCell ref="O89:P89"/>
    <mergeCell ref="O74:P74"/>
    <mergeCell ref="O76:P76"/>
    <mergeCell ref="O75:P75"/>
    <mergeCell ref="O77:P77"/>
    <mergeCell ref="U62:V62"/>
    <mergeCell ref="U93:V93"/>
    <mergeCell ref="U94:V94"/>
    <mergeCell ref="Q78:R78"/>
    <mergeCell ref="U96:V96"/>
    <mergeCell ref="O113:P113"/>
    <mergeCell ref="S113:T113"/>
    <mergeCell ref="Q113:R113"/>
    <mergeCell ref="Q111:R111"/>
    <mergeCell ref="Q108:R108"/>
    <mergeCell ref="Q106:R106"/>
    <mergeCell ref="Q107:R107"/>
    <mergeCell ref="S96:T96"/>
    <mergeCell ref="Q95:R95"/>
    <mergeCell ref="O93:P93"/>
    <mergeCell ref="O94:P94"/>
    <mergeCell ref="Q110:R110"/>
    <mergeCell ref="Q109:R109"/>
    <mergeCell ref="Q112:R112"/>
    <mergeCell ref="O112:P112"/>
    <mergeCell ref="S133:T133"/>
    <mergeCell ref="Q133:R133"/>
    <mergeCell ref="S129:T129"/>
    <mergeCell ref="U105:V105"/>
    <mergeCell ref="U106:V106"/>
    <mergeCell ref="Q117:R117"/>
    <mergeCell ref="U134:V134"/>
    <mergeCell ref="U133:V133"/>
    <mergeCell ref="U132:V132"/>
    <mergeCell ref="O102:P102"/>
    <mergeCell ref="O63:P63"/>
    <mergeCell ref="O62:P62"/>
    <mergeCell ref="S93:T93"/>
    <mergeCell ref="S92:T92"/>
    <mergeCell ref="O91:P91"/>
    <mergeCell ref="Q91:R91"/>
    <mergeCell ref="O98:P98"/>
    <mergeCell ref="O78:P78"/>
    <mergeCell ref="S99:T99"/>
    <mergeCell ref="S98:T98"/>
    <mergeCell ref="O100:P100"/>
    <mergeCell ref="O99:P99"/>
    <mergeCell ref="O101:P101"/>
    <mergeCell ref="S111:T111"/>
    <mergeCell ref="Q99:R99"/>
    <mergeCell ref="Q104:R104"/>
    <mergeCell ref="Q103:R103"/>
    <mergeCell ref="Q102:R102"/>
    <mergeCell ref="S100:T100"/>
    <mergeCell ref="S95:T95"/>
    <mergeCell ref="O70:P70"/>
    <mergeCell ref="S105:T105"/>
    <mergeCell ref="S104:T104"/>
    <mergeCell ref="S103:T103"/>
    <mergeCell ref="Q85:R85"/>
    <mergeCell ref="Q86:R86"/>
    <mergeCell ref="S128:T128"/>
    <mergeCell ref="U128:V128"/>
    <mergeCell ref="I71:J71"/>
    <mergeCell ref="G101:H101"/>
    <mergeCell ref="S78:T78"/>
    <mergeCell ref="S87:T87"/>
    <mergeCell ref="Q87:R87"/>
    <mergeCell ref="K58:L58"/>
    <mergeCell ref="K59:L59"/>
    <mergeCell ref="K68:L68"/>
    <mergeCell ref="K70:L70"/>
    <mergeCell ref="K69:L69"/>
    <mergeCell ref="K75:L75"/>
    <mergeCell ref="K76:L76"/>
    <mergeCell ref="K62:L62"/>
    <mergeCell ref="K61:L61"/>
    <mergeCell ref="K71:L71"/>
    <mergeCell ref="K72:L72"/>
    <mergeCell ref="K97:L97"/>
    <mergeCell ref="K101:L101"/>
    <mergeCell ref="K100:L100"/>
    <mergeCell ref="K99:L99"/>
    <mergeCell ref="K96:L96"/>
    <mergeCell ref="K78:L78"/>
    <mergeCell ref="A82:L83"/>
    <mergeCell ref="A84:L84"/>
    <mergeCell ref="A92:A93"/>
    <mergeCell ref="K90:L90"/>
    <mergeCell ref="K89:L89"/>
    <mergeCell ref="K91:L91"/>
    <mergeCell ref="I87:J87"/>
    <mergeCell ref="I86:J86"/>
    <mergeCell ref="I93:J93"/>
    <mergeCell ref="G93:H93"/>
    <mergeCell ref="M74:M76"/>
    <mergeCell ref="M77:M78"/>
    <mergeCell ref="G78:H78"/>
    <mergeCell ref="I128:J128"/>
    <mergeCell ref="I127:J127"/>
    <mergeCell ref="O134:P134"/>
    <mergeCell ref="O135:P135"/>
    <mergeCell ref="E75:F75"/>
    <mergeCell ref="G96:H96"/>
    <mergeCell ref="G95:H95"/>
    <mergeCell ref="E96:F96"/>
    <mergeCell ref="E95:F95"/>
    <mergeCell ref="E97:F97"/>
    <mergeCell ref="E98:F98"/>
    <mergeCell ref="E85:F85"/>
    <mergeCell ref="E87:F87"/>
    <mergeCell ref="E93:F93"/>
    <mergeCell ref="M94:M103"/>
    <mergeCell ref="M113:M115"/>
    <mergeCell ref="M104:M112"/>
    <mergeCell ref="M92:M93"/>
    <mergeCell ref="E92:F92"/>
    <mergeCell ref="G132:H132"/>
    <mergeCell ref="K95:L95"/>
    <mergeCell ref="K94:L94"/>
    <mergeCell ref="K103:L103"/>
    <mergeCell ref="K108:L108"/>
    <mergeCell ref="K102:L102"/>
    <mergeCell ref="K106:L106"/>
    <mergeCell ref="E105:F105"/>
    <mergeCell ref="E104:F104"/>
    <mergeCell ref="I94:J94"/>
    <mergeCell ref="K141:L141"/>
    <mergeCell ref="K140:L140"/>
    <mergeCell ref="K139:L139"/>
    <mergeCell ref="K130:L130"/>
    <mergeCell ref="K129:L129"/>
    <mergeCell ref="G128:H128"/>
    <mergeCell ref="K138:L138"/>
    <mergeCell ref="G112:H112"/>
    <mergeCell ref="G111:H111"/>
    <mergeCell ref="G109:H109"/>
    <mergeCell ref="I108:J108"/>
    <mergeCell ref="I111:J111"/>
    <mergeCell ref="M116:M117"/>
    <mergeCell ref="I129:J129"/>
    <mergeCell ref="K128:L128"/>
    <mergeCell ref="K127:L127"/>
    <mergeCell ref="K117:L117"/>
    <mergeCell ref="M128:M133"/>
    <mergeCell ref="I130:J130"/>
    <mergeCell ref="G117:H117"/>
    <mergeCell ref="K137:L137"/>
    <mergeCell ref="G130:H130"/>
    <mergeCell ref="A126:L126"/>
    <mergeCell ref="E133:F133"/>
    <mergeCell ref="E132:F132"/>
    <mergeCell ref="E134:F134"/>
    <mergeCell ref="E135:F135"/>
    <mergeCell ref="A116:A117"/>
    <mergeCell ref="A104:A112"/>
    <mergeCell ref="K105:L105"/>
    <mergeCell ref="K104:L104"/>
    <mergeCell ref="K114:L114"/>
    <mergeCell ref="W134:X134"/>
    <mergeCell ref="S134:T134"/>
    <mergeCell ref="W136:X136"/>
    <mergeCell ref="U136:V136"/>
    <mergeCell ref="Q136:R136"/>
    <mergeCell ref="Q139:R139"/>
    <mergeCell ref="O139:P139"/>
    <mergeCell ref="Q141:R141"/>
    <mergeCell ref="Q138:R138"/>
    <mergeCell ref="S144:T144"/>
    <mergeCell ref="S145:T145"/>
    <mergeCell ref="S138:T138"/>
    <mergeCell ref="S137:T137"/>
    <mergeCell ref="S141:T141"/>
    <mergeCell ref="S143:T143"/>
    <mergeCell ref="Q142:R142"/>
    <mergeCell ref="S142:T142"/>
    <mergeCell ref="O143:P143"/>
    <mergeCell ref="O142:P142"/>
    <mergeCell ref="W144:X144"/>
    <mergeCell ref="W145:X145"/>
    <mergeCell ref="W142:X142"/>
    <mergeCell ref="W141:X141"/>
    <mergeCell ref="U140:V140"/>
    <mergeCell ref="U138:V138"/>
    <mergeCell ref="U143:V143"/>
    <mergeCell ref="W143:X143"/>
    <mergeCell ref="O145:P145"/>
    <mergeCell ref="Q135:R135"/>
    <mergeCell ref="Q134:R134"/>
    <mergeCell ref="Q140:R140"/>
    <mergeCell ref="Q137:R137"/>
    <mergeCell ref="W133:X133"/>
    <mergeCell ref="W146:X146"/>
    <mergeCell ref="U144:V144"/>
    <mergeCell ref="U142:V142"/>
    <mergeCell ref="U141:V141"/>
    <mergeCell ref="Q146:R146"/>
    <mergeCell ref="S146:T146"/>
    <mergeCell ref="C131:D131"/>
    <mergeCell ref="I131:J131"/>
    <mergeCell ref="G131:H131"/>
    <mergeCell ref="E131:F131"/>
    <mergeCell ref="G136:H136"/>
    <mergeCell ref="E136:F136"/>
    <mergeCell ref="I140:J140"/>
    <mergeCell ref="G140:H140"/>
    <mergeCell ref="O141:P141"/>
    <mergeCell ref="G142:H142"/>
    <mergeCell ref="I142:J142"/>
    <mergeCell ref="C141:D141"/>
    <mergeCell ref="C142:D142"/>
    <mergeCell ref="Q143:R143"/>
    <mergeCell ref="Q145:R145"/>
    <mergeCell ref="Q144:R144"/>
    <mergeCell ref="U145:V145"/>
    <mergeCell ref="I143:J143"/>
    <mergeCell ref="I144:J144"/>
    <mergeCell ref="O146:P146"/>
    <mergeCell ref="C146:D146"/>
    <mergeCell ref="I146:J146"/>
    <mergeCell ref="E146:F146"/>
    <mergeCell ref="K143:L143"/>
    <mergeCell ref="K145:L145"/>
    <mergeCell ref="C63:D63"/>
    <mergeCell ref="S61:T61"/>
    <mergeCell ref="S64:T64"/>
    <mergeCell ref="S62:T62"/>
    <mergeCell ref="M65:M73"/>
    <mergeCell ref="Q65:R65"/>
    <mergeCell ref="O65:P65"/>
    <mergeCell ref="C91:D91"/>
    <mergeCell ref="C87:D87"/>
    <mergeCell ref="C88:D88"/>
    <mergeCell ref="C89:D89"/>
    <mergeCell ref="C90:D90"/>
    <mergeCell ref="C115:D115"/>
    <mergeCell ref="G92:H92"/>
    <mergeCell ref="I92:J92"/>
    <mergeCell ref="I110:J110"/>
    <mergeCell ref="I109:J109"/>
    <mergeCell ref="E74:F74"/>
    <mergeCell ref="E64:F64"/>
    <mergeCell ref="E66:F66"/>
    <mergeCell ref="K113:L113"/>
    <mergeCell ref="K112:L112"/>
    <mergeCell ref="K111:L111"/>
    <mergeCell ref="K110:L110"/>
    <mergeCell ref="K109:L109"/>
    <mergeCell ref="E69:F69"/>
    <mergeCell ref="G69:H69"/>
    <mergeCell ref="I68:J68"/>
    <mergeCell ref="I69:J69"/>
    <mergeCell ref="K93:L93"/>
    <mergeCell ref="K85:L85"/>
    <mergeCell ref="E71:F71"/>
    <mergeCell ref="K66:L66"/>
    <mergeCell ref="I70:J70"/>
    <mergeCell ref="E70:F70"/>
    <mergeCell ref="G71:H71"/>
    <mergeCell ref="G70:H70"/>
    <mergeCell ref="G67:H67"/>
    <mergeCell ref="E67:F67"/>
    <mergeCell ref="K67:L67"/>
    <mergeCell ref="E144:F144"/>
    <mergeCell ref="O136:P136"/>
    <mergeCell ref="I138:J138"/>
    <mergeCell ref="I139:J139"/>
    <mergeCell ref="G139:H139"/>
    <mergeCell ref="E139:F139"/>
    <mergeCell ref="E138:F138"/>
    <mergeCell ref="G141:H141"/>
    <mergeCell ref="I141:J141"/>
    <mergeCell ref="K86:L86"/>
    <mergeCell ref="K87:L87"/>
    <mergeCell ref="K92:L92"/>
    <mergeCell ref="K115:L115"/>
    <mergeCell ref="I132:J132"/>
    <mergeCell ref="I134:J134"/>
    <mergeCell ref="I133:J133"/>
    <mergeCell ref="G134:H134"/>
    <mergeCell ref="G133:H133"/>
    <mergeCell ref="G135:H135"/>
    <mergeCell ref="O133:P133"/>
    <mergeCell ref="O115:P115"/>
    <mergeCell ref="O116:P116"/>
    <mergeCell ref="E99:F99"/>
    <mergeCell ref="G102:H102"/>
    <mergeCell ref="C57:D57"/>
    <mergeCell ref="K60:L60"/>
    <mergeCell ref="C61:D61"/>
    <mergeCell ref="C62:D62"/>
    <mergeCell ref="C60:D60"/>
    <mergeCell ref="C59:D59"/>
    <mergeCell ref="K57:L57"/>
    <mergeCell ref="I57:J57"/>
    <mergeCell ref="U64:V64"/>
    <mergeCell ref="U74:V74"/>
    <mergeCell ref="U76:V76"/>
    <mergeCell ref="U73:V73"/>
    <mergeCell ref="U75:V75"/>
    <mergeCell ref="S65:T65"/>
    <mergeCell ref="S66:T66"/>
    <mergeCell ref="S73:T73"/>
    <mergeCell ref="C67:D67"/>
    <mergeCell ref="C68:D68"/>
    <mergeCell ref="C70:D70"/>
    <mergeCell ref="C71:D71"/>
    <mergeCell ref="C73:D73"/>
    <mergeCell ref="E72:F72"/>
    <mergeCell ref="I72:J72"/>
    <mergeCell ref="K73:L73"/>
    <mergeCell ref="K74:L74"/>
    <mergeCell ref="I73:J73"/>
    <mergeCell ref="E73:F73"/>
    <mergeCell ref="G76:H76"/>
    <mergeCell ref="I76:J76"/>
    <mergeCell ref="E65:F65"/>
    <mergeCell ref="E63:F63"/>
    <mergeCell ref="E62:F62"/>
    <mergeCell ref="W89:X89"/>
    <mergeCell ref="W88:X88"/>
    <mergeCell ref="U91:V91"/>
    <mergeCell ref="W91:X91"/>
    <mergeCell ref="W76:X76"/>
    <mergeCell ref="W75:X75"/>
    <mergeCell ref="S86:T86"/>
    <mergeCell ref="S90:T90"/>
    <mergeCell ref="W90:X90"/>
    <mergeCell ref="S91:T91"/>
    <mergeCell ref="W78:X78"/>
    <mergeCell ref="Y75:Y77"/>
    <mergeCell ref="Y78:Y79"/>
    <mergeCell ref="W85:X85"/>
    <mergeCell ref="E60:F60"/>
    <mergeCell ref="E61:F61"/>
    <mergeCell ref="C58:D58"/>
    <mergeCell ref="G63:H63"/>
    <mergeCell ref="G62:H62"/>
    <mergeCell ref="K63:L63"/>
    <mergeCell ref="I63:J63"/>
    <mergeCell ref="I64:J64"/>
    <mergeCell ref="K64:L64"/>
    <mergeCell ref="K65:L65"/>
    <mergeCell ref="I65:J65"/>
    <mergeCell ref="G73:H73"/>
    <mergeCell ref="G65:H65"/>
    <mergeCell ref="G61:H61"/>
    <mergeCell ref="I66:J66"/>
    <mergeCell ref="I62:J62"/>
    <mergeCell ref="G64:H64"/>
    <mergeCell ref="I67:J67"/>
    <mergeCell ref="Y86:Y91"/>
    <mergeCell ref="O130:P130"/>
    <mergeCell ref="O131:P131"/>
    <mergeCell ref="Q130:R130"/>
    <mergeCell ref="Q115:R115"/>
    <mergeCell ref="Q114:R114"/>
    <mergeCell ref="O114:P114"/>
    <mergeCell ref="S114:T114"/>
    <mergeCell ref="Q116:R116"/>
    <mergeCell ref="Q128:R128"/>
    <mergeCell ref="Q129:R129"/>
    <mergeCell ref="S72:T72"/>
    <mergeCell ref="U72:V72"/>
    <mergeCell ref="W72:X72"/>
    <mergeCell ref="U90:V90"/>
    <mergeCell ref="W131:X131"/>
    <mergeCell ref="W104:X104"/>
    <mergeCell ref="U104:V104"/>
    <mergeCell ref="U109:V109"/>
    <mergeCell ref="U107:V107"/>
    <mergeCell ref="U129:V129"/>
    <mergeCell ref="U130:V130"/>
    <mergeCell ref="S130:T130"/>
    <mergeCell ref="Y128:Y133"/>
    <mergeCell ref="W129:X129"/>
    <mergeCell ref="W128:X128"/>
    <mergeCell ref="W130:X130"/>
    <mergeCell ref="U89:V89"/>
    <mergeCell ref="U85:V85"/>
    <mergeCell ref="U88:V88"/>
    <mergeCell ref="U78:V78"/>
    <mergeCell ref="W87:X87"/>
    <mergeCell ref="W63:X63"/>
    <mergeCell ref="W62:X62"/>
    <mergeCell ref="Y56:Y65"/>
    <mergeCell ref="W65:X65"/>
    <mergeCell ref="W64:X64"/>
    <mergeCell ref="W61:X61"/>
    <mergeCell ref="W58:X58"/>
    <mergeCell ref="W59:X59"/>
    <mergeCell ref="U66:V66"/>
    <mergeCell ref="U67:V67"/>
    <mergeCell ref="U71:V71"/>
    <mergeCell ref="U70:V70"/>
    <mergeCell ref="U61:V61"/>
    <mergeCell ref="U60:V60"/>
    <mergeCell ref="W57:X57"/>
    <mergeCell ref="W56:X56"/>
    <mergeCell ref="S60:T60"/>
    <mergeCell ref="S69:T69"/>
    <mergeCell ref="S59:T59"/>
    <mergeCell ref="U59:V59"/>
    <mergeCell ref="U63:V63"/>
    <mergeCell ref="S70:T70"/>
    <mergeCell ref="W66:X66"/>
    <mergeCell ref="W68:X68"/>
    <mergeCell ref="U68:V68"/>
    <mergeCell ref="U65:V65"/>
    <mergeCell ref="U69:V69"/>
    <mergeCell ref="W117:X117"/>
    <mergeCell ref="W116:X116"/>
    <mergeCell ref="Y117:Y119"/>
    <mergeCell ref="Y114:Y116"/>
    <mergeCell ref="M124:X125"/>
    <mergeCell ref="M126:X126"/>
    <mergeCell ref="W127:X127"/>
    <mergeCell ref="U127:V127"/>
    <mergeCell ref="S127:T127"/>
    <mergeCell ref="Q127:R127"/>
    <mergeCell ref="Q131:R131"/>
    <mergeCell ref="S131:T131"/>
    <mergeCell ref="S132:T132"/>
    <mergeCell ref="W132:X132"/>
    <mergeCell ref="U115:V115"/>
    <mergeCell ref="U114:V114"/>
    <mergeCell ref="O127:P127"/>
    <mergeCell ref="O128:P128"/>
    <mergeCell ref="Y120:AJ120"/>
    <mergeCell ref="AI131:AJ131"/>
    <mergeCell ref="AE131:AF131"/>
    <mergeCell ref="AE132:AF132"/>
    <mergeCell ref="AE130:AF130"/>
    <mergeCell ref="AI132:AJ132"/>
    <mergeCell ref="AG132:AH132"/>
    <mergeCell ref="AG131:AH131"/>
    <mergeCell ref="O132:P132"/>
    <mergeCell ref="Q132:R132"/>
    <mergeCell ref="O129:P129"/>
    <mergeCell ref="U117:V117"/>
    <mergeCell ref="U116:V116"/>
    <mergeCell ref="O117:P117"/>
    <mergeCell ref="W113:X113"/>
    <mergeCell ref="W112:X112"/>
    <mergeCell ref="W103:X103"/>
    <mergeCell ref="W105:X105"/>
    <mergeCell ref="Y105:Y113"/>
    <mergeCell ref="W109:X109"/>
    <mergeCell ref="U103:V103"/>
    <mergeCell ref="O105:P105"/>
    <mergeCell ref="Q105:R105"/>
    <mergeCell ref="O109:P109"/>
    <mergeCell ref="O111:P111"/>
    <mergeCell ref="O107:P107"/>
    <mergeCell ref="O106:P106"/>
    <mergeCell ref="O104:P104"/>
    <mergeCell ref="O103:P103"/>
    <mergeCell ref="O108:P108"/>
    <mergeCell ref="W106:X106"/>
    <mergeCell ref="W107:X107"/>
    <mergeCell ref="S109:T109"/>
    <mergeCell ref="S108:T108"/>
    <mergeCell ref="S110:T110"/>
    <mergeCell ref="S106:T106"/>
    <mergeCell ref="S107:T107"/>
    <mergeCell ref="S112:T112"/>
    <mergeCell ref="U111:V111"/>
    <mergeCell ref="U112:V112"/>
    <mergeCell ref="W111:X111"/>
    <mergeCell ref="W110:X110"/>
    <mergeCell ref="O110:P110"/>
    <mergeCell ref="U110:V110"/>
    <mergeCell ref="U113:V113"/>
    <mergeCell ref="U108:V108"/>
    <mergeCell ref="W108:X108"/>
    <mergeCell ref="W115:X115"/>
    <mergeCell ref="W114:X114"/>
    <mergeCell ref="S115:T115"/>
    <mergeCell ref="S117:T117"/>
    <mergeCell ref="S116:T116"/>
    <mergeCell ref="C74:D74"/>
    <mergeCell ref="C75:D75"/>
    <mergeCell ref="C77:D77"/>
    <mergeCell ref="C76:D76"/>
    <mergeCell ref="C97:D97"/>
    <mergeCell ref="C92:D92"/>
    <mergeCell ref="C93:D93"/>
    <mergeCell ref="C96:D96"/>
    <mergeCell ref="C100:D100"/>
    <mergeCell ref="C99:D99"/>
    <mergeCell ref="C106:D106"/>
    <mergeCell ref="C107:D107"/>
    <mergeCell ref="E78:F78"/>
    <mergeCell ref="E77:F77"/>
    <mergeCell ref="I78:J78"/>
    <mergeCell ref="G74:H74"/>
    <mergeCell ref="G75:H75"/>
    <mergeCell ref="I74:J74"/>
    <mergeCell ref="I75:J75"/>
    <mergeCell ref="E76:F76"/>
    <mergeCell ref="E106:F106"/>
    <mergeCell ref="E107:F107"/>
    <mergeCell ref="I107:J107"/>
    <mergeCell ref="C108:D108"/>
    <mergeCell ref="C105:D105"/>
    <mergeCell ref="C103:D103"/>
    <mergeCell ref="A86:A91"/>
    <mergeCell ref="A74:A76"/>
    <mergeCell ref="A77:A78"/>
    <mergeCell ref="G72:H72"/>
    <mergeCell ref="C72:D72"/>
    <mergeCell ref="C69:D69"/>
    <mergeCell ref="C114:D114"/>
    <mergeCell ref="C113:D113"/>
    <mergeCell ref="C94:D94"/>
    <mergeCell ref="C95:D95"/>
    <mergeCell ref="A124:L125"/>
    <mergeCell ref="E117:F117"/>
    <mergeCell ref="I117:J117"/>
    <mergeCell ref="I99:J99"/>
    <mergeCell ref="A113:A115"/>
    <mergeCell ref="I114:J114"/>
    <mergeCell ref="I113:J113"/>
    <mergeCell ref="I112:J112"/>
    <mergeCell ref="I115:J115"/>
    <mergeCell ref="E116:F116"/>
    <mergeCell ref="G113:H113"/>
    <mergeCell ref="G114:H114"/>
    <mergeCell ref="G115:H115"/>
    <mergeCell ref="I105:J105"/>
    <mergeCell ref="I103:J103"/>
    <mergeCell ref="K98:L98"/>
    <mergeCell ref="A65:A73"/>
    <mergeCell ref="C66:D66"/>
    <mergeCell ref="C65:D65"/>
    <mergeCell ref="G108:H108"/>
    <mergeCell ref="G110:H110"/>
    <mergeCell ref="A94:A103"/>
    <mergeCell ref="I98:J98"/>
    <mergeCell ref="K107:L107"/>
    <mergeCell ref="G98:H98"/>
    <mergeCell ref="G107:H107"/>
    <mergeCell ref="G103:H103"/>
    <mergeCell ref="G104:H104"/>
    <mergeCell ref="G106:H106"/>
    <mergeCell ref="G94:H94"/>
    <mergeCell ref="I95:J95"/>
    <mergeCell ref="E94:F94"/>
    <mergeCell ref="I102:J102"/>
    <mergeCell ref="E103:F103"/>
    <mergeCell ref="E102:F102"/>
    <mergeCell ref="E101:F101"/>
    <mergeCell ref="I101:J101"/>
    <mergeCell ref="I100:J100"/>
    <mergeCell ref="G99:H99"/>
    <mergeCell ref="G100:H100"/>
    <mergeCell ref="E100:F100"/>
    <mergeCell ref="I97:J97"/>
    <mergeCell ref="G97:H97"/>
    <mergeCell ref="I96:J96"/>
    <mergeCell ref="E89:F89"/>
    <mergeCell ref="E88:F88"/>
    <mergeCell ref="E90:F90"/>
    <mergeCell ref="E91:F91"/>
    <mergeCell ref="M86:M91"/>
    <mergeCell ref="C86:D86"/>
    <mergeCell ref="I85:J85"/>
    <mergeCell ref="I88:J88"/>
    <mergeCell ref="E86:F86"/>
    <mergeCell ref="K88:L88"/>
    <mergeCell ref="G85:H85"/>
    <mergeCell ref="G91:H91"/>
    <mergeCell ref="G88:H88"/>
    <mergeCell ref="G89:H89"/>
    <mergeCell ref="G90:H90"/>
    <mergeCell ref="G87:H87"/>
    <mergeCell ref="G86:H86"/>
    <mergeCell ref="I89:J89"/>
    <mergeCell ref="I91:J91"/>
    <mergeCell ref="I90:J90"/>
    <mergeCell ref="C85:D8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1000"/>
  <sheetViews>
    <sheetView workbookViewId="0"/>
  </sheetViews>
  <sheetFormatPr baseColWidth="10" defaultColWidth="17.28515625" defaultRowHeight="15" customHeight="1" x14ac:dyDescent="0.2"/>
  <cols>
    <col min="1" max="1" width="21.140625" customWidth="1"/>
    <col min="2" max="2" width="40.5703125" customWidth="1"/>
    <col min="3" max="3" width="7.42578125" customWidth="1"/>
    <col min="4" max="4" width="4.7109375" customWidth="1"/>
    <col min="5" max="5" width="10.7109375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4" width="14.28515625" customWidth="1"/>
    <col min="15" max="15" width="15.5703125" customWidth="1"/>
    <col min="16" max="16" width="18.85546875" customWidth="1"/>
    <col min="17" max="17" width="15.140625" customWidth="1"/>
    <col min="18" max="18" width="20.42578125" customWidth="1"/>
    <col min="19" max="19" width="10.42578125" customWidth="1"/>
    <col min="20" max="20" width="8.7109375" customWidth="1"/>
    <col min="21" max="21" width="6.85546875" customWidth="1"/>
    <col min="22" max="22" width="5.5703125" customWidth="1"/>
    <col min="23" max="23" width="7" customWidth="1"/>
    <col min="24" max="24" width="4.7109375" customWidth="1"/>
    <col min="25" max="25" width="7.28515625" customWidth="1"/>
    <col min="26" max="36" width="10.85546875" customWidth="1"/>
  </cols>
  <sheetData>
    <row r="1" spans="1:36" ht="15.75" customHeight="1" x14ac:dyDescent="0.25">
      <c r="A1" s="1406" t="s">
        <v>58</v>
      </c>
      <c r="B1" s="1623"/>
      <c r="C1" s="1623"/>
      <c r="D1" s="1623"/>
      <c r="E1" s="887" t="s">
        <v>884</v>
      </c>
      <c r="F1" s="193"/>
      <c r="G1" s="193"/>
      <c r="H1" s="193"/>
      <c r="I1" s="193"/>
      <c r="J1" s="1"/>
      <c r="K1" s="193"/>
      <c r="L1" s="193"/>
      <c r="M1" s="193"/>
      <c r="N1" s="651"/>
      <c r="O1" s="651"/>
      <c r="P1" s="651"/>
      <c r="Q1" s="193"/>
      <c r="R1" s="1529" t="s">
        <v>59</v>
      </c>
      <c r="S1" s="1429"/>
      <c r="T1" s="1429"/>
      <c r="U1" s="1429"/>
      <c r="V1" s="1429"/>
      <c r="W1" s="1429"/>
      <c r="X1" s="1429"/>
      <c r="Y1" s="1530"/>
      <c r="Z1" s="651"/>
      <c r="AA1" s="651"/>
      <c r="AB1" s="651"/>
      <c r="AC1" s="651"/>
      <c r="AD1" s="651"/>
      <c r="AE1" s="651"/>
      <c r="AF1" s="651"/>
      <c r="AG1" s="651"/>
      <c r="AH1" s="651"/>
      <c r="AI1" s="651"/>
      <c r="AJ1" s="651"/>
    </row>
    <row r="2" spans="1:36" ht="15.75" hidden="1" customHeight="1" x14ac:dyDescent="0.25">
      <c r="A2" s="887"/>
      <c r="B2" s="1408" t="s">
        <v>60</v>
      </c>
      <c r="C2" s="1623"/>
      <c r="D2" s="1623"/>
      <c r="E2" s="888"/>
      <c r="F2" s="193"/>
      <c r="G2" s="193"/>
      <c r="H2" s="193"/>
      <c r="I2" s="193"/>
      <c r="J2" s="1"/>
      <c r="K2" s="193"/>
      <c r="L2" s="193"/>
      <c r="M2" s="193"/>
      <c r="N2" s="193"/>
      <c r="O2" s="193"/>
      <c r="P2" s="193"/>
      <c r="Q2" s="193"/>
      <c r="R2" s="2"/>
      <c r="S2" s="3"/>
      <c r="T2" s="3"/>
      <c r="U2" s="3"/>
      <c r="V2" s="3"/>
      <c r="W2" s="3"/>
      <c r="X2" s="3"/>
      <c r="Y2" s="4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</row>
    <row r="3" spans="1:36" ht="15.75" customHeight="1" x14ac:dyDescent="0.25">
      <c r="A3" s="5"/>
      <c r="B3" s="651"/>
      <c r="C3" s="8"/>
      <c r="D3" s="8"/>
      <c r="E3" s="8"/>
      <c r="F3" s="10"/>
      <c r="G3" s="193"/>
      <c r="H3" s="193"/>
      <c r="I3" s="193"/>
      <c r="J3" s="1"/>
      <c r="K3" s="193"/>
      <c r="L3" s="193"/>
      <c r="M3" s="193"/>
      <c r="N3" s="1427" t="s">
        <v>61</v>
      </c>
      <c r="O3" s="1623"/>
      <c r="P3" s="1623"/>
      <c r="Q3" s="193"/>
      <c r="R3" s="1651" t="s">
        <v>1</v>
      </c>
      <c r="S3" s="1652"/>
      <c r="T3" s="904" t="str">
        <f>E1</f>
        <v>XXXX</v>
      </c>
      <c r="U3" s="1653" t="s">
        <v>2</v>
      </c>
      <c r="V3" s="1652"/>
      <c r="W3" s="1652"/>
      <c r="X3" s="1652"/>
      <c r="Y3" s="1654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1"/>
    </row>
    <row r="4" spans="1:3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1"/>
      <c r="K4" s="193"/>
      <c r="L4" s="193"/>
      <c r="M4" s="193"/>
      <c r="N4" s="889"/>
      <c r="O4" s="17" t="s">
        <v>64</v>
      </c>
      <c r="P4" s="17" t="s">
        <v>65</v>
      </c>
      <c r="Q4" s="193"/>
      <c r="R4" s="18" t="s">
        <v>3</v>
      </c>
      <c r="S4" s="20" t="s">
        <v>4</v>
      </c>
      <c r="T4" s="23" t="s">
        <v>5</v>
      </c>
      <c r="U4" s="24" t="s">
        <v>6</v>
      </c>
      <c r="V4" s="24" t="s">
        <v>7</v>
      </c>
      <c r="W4" s="24" t="s">
        <v>8</v>
      </c>
      <c r="X4" s="24" t="s">
        <v>9</v>
      </c>
      <c r="Y4" s="25" t="s">
        <v>10</v>
      </c>
      <c r="Z4" s="11"/>
      <c r="AA4" s="651"/>
      <c r="AB4" s="651"/>
      <c r="AC4" s="651"/>
      <c r="AD4" s="651"/>
      <c r="AE4" s="651"/>
      <c r="AF4" s="651"/>
      <c r="AG4" s="651"/>
      <c r="AH4" s="651"/>
      <c r="AI4" s="651"/>
      <c r="AJ4" s="651"/>
    </row>
    <row r="5" spans="1:36" ht="12.75" customHeight="1" x14ac:dyDescent="0.2">
      <c r="A5" s="315" t="s">
        <v>66</v>
      </c>
      <c r="B5" s="28" t="s">
        <v>67</v>
      </c>
      <c r="C5" s="316"/>
      <c r="D5" s="1630"/>
      <c r="E5" s="1413"/>
      <c r="F5" s="901"/>
      <c r="G5" s="316"/>
      <c r="H5" s="53"/>
      <c r="I5" s="35"/>
      <c r="J5" s="651" t="s">
        <v>885</v>
      </c>
      <c r="K5" s="193"/>
      <c r="L5" s="193"/>
      <c r="M5" s="651"/>
      <c r="N5" s="39" t="s">
        <v>69</v>
      </c>
      <c r="O5" s="230">
        <f>IF(N5="*",$H5,0)</f>
        <v>0</v>
      </c>
      <c r="P5" s="230">
        <f>IF(N5="**",$H5,0)</f>
        <v>0</v>
      </c>
      <c r="Q5" s="877"/>
      <c r="R5" s="912" t="s">
        <v>476</v>
      </c>
      <c r="S5" s="714" t="s">
        <v>690</v>
      </c>
      <c r="T5" s="897">
        <f t="shared" ref="T5:U5" si="0">C127</f>
        <v>0</v>
      </c>
      <c r="U5" s="897">
        <f t="shared" si="0"/>
        <v>0</v>
      </c>
      <c r="V5" s="897">
        <f t="shared" ref="V5:Y5" si="1">F127</f>
        <v>0</v>
      </c>
      <c r="W5" s="897">
        <f t="shared" si="1"/>
        <v>0</v>
      </c>
      <c r="X5" s="897">
        <f t="shared" si="1"/>
        <v>0</v>
      </c>
      <c r="Y5" s="40">
        <f t="shared" si="1"/>
        <v>0</v>
      </c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</row>
    <row r="6" spans="1:36" ht="12.75" customHeight="1" x14ac:dyDescent="0.2">
      <c r="A6" s="315" t="s">
        <v>70</v>
      </c>
      <c r="B6" s="28"/>
      <c r="C6" s="694"/>
      <c r="D6" s="1630"/>
      <c r="E6" s="1413"/>
      <c r="F6" s="35"/>
      <c r="G6" s="35"/>
      <c r="H6" s="41"/>
      <c r="I6" s="41"/>
      <c r="J6" s="1"/>
      <c r="K6" s="193"/>
      <c r="L6" s="193"/>
      <c r="M6" s="193"/>
      <c r="N6" s="193"/>
      <c r="O6" s="10"/>
      <c r="P6" s="10"/>
      <c r="Q6" s="193"/>
      <c r="R6" s="45"/>
      <c r="S6" s="715" t="s">
        <v>691</v>
      </c>
      <c r="T6" s="42">
        <f t="shared" ref="T6:U6" si="2">C128</f>
        <v>0</v>
      </c>
      <c r="U6" s="42">
        <f t="shared" si="2"/>
        <v>0</v>
      </c>
      <c r="V6" s="42">
        <f t="shared" ref="V6:Y6" si="3">F128</f>
        <v>0</v>
      </c>
      <c r="W6" s="42">
        <f t="shared" si="3"/>
        <v>0</v>
      </c>
      <c r="X6" s="42">
        <f t="shared" si="3"/>
        <v>0</v>
      </c>
      <c r="Y6" s="40">
        <f t="shared" si="3"/>
        <v>0</v>
      </c>
      <c r="Z6" s="651"/>
      <c r="AA6" s="651"/>
      <c r="AB6" s="651"/>
      <c r="AC6" s="651"/>
      <c r="AD6" s="651"/>
      <c r="AE6" s="651"/>
      <c r="AF6" s="651"/>
      <c r="AG6" s="651"/>
      <c r="AH6" s="651"/>
      <c r="AI6" s="651"/>
      <c r="AJ6" s="651"/>
    </row>
    <row r="7" spans="1:36" ht="12.75" customHeight="1" x14ac:dyDescent="0.2">
      <c r="A7" s="315" t="s">
        <v>71</v>
      </c>
      <c r="B7" s="28" t="s">
        <v>72</v>
      </c>
      <c r="C7" s="43"/>
      <c r="D7" s="1629"/>
      <c r="E7" s="1413"/>
      <c r="F7" s="35"/>
      <c r="G7" s="35"/>
      <c r="H7" s="41"/>
      <c r="I7" s="41"/>
      <c r="J7" s="1"/>
      <c r="K7" s="193"/>
      <c r="L7" s="193"/>
      <c r="M7" s="193"/>
      <c r="N7" s="193"/>
      <c r="O7" s="10"/>
      <c r="P7" s="10"/>
      <c r="Q7" s="193"/>
      <c r="R7" s="45"/>
      <c r="S7" s="347" t="s">
        <v>21</v>
      </c>
      <c r="T7" s="42">
        <f t="shared" ref="T7:U7" si="4">C216</f>
        <v>0</v>
      </c>
      <c r="U7" s="42">
        <f t="shared" si="4"/>
        <v>0</v>
      </c>
      <c r="V7" s="42">
        <f t="shared" ref="V7:W7" si="5">F216</f>
        <v>0</v>
      </c>
      <c r="W7" s="42">
        <f t="shared" si="5"/>
        <v>0</v>
      </c>
      <c r="X7" s="42">
        <f>P216</f>
        <v>0</v>
      </c>
      <c r="Y7" s="40">
        <f>I216</f>
        <v>0</v>
      </c>
      <c r="Z7" s="651"/>
      <c r="AA7" s="651"/>
      <c r="AB7" s="651"/>
      <c r="AC7" s="651"/>
      <c r="AD7" s="651"/>
      <c r="AE7" s="651"/>
      <c r="AF7" s="651"/>
      <c r="AG7" s="651"/>
      <c r="AH7" s="651"/>
      <c r="AI7" s="651"/>
      <c r="AJ7" s="651"/>
    </row>
    <row r="8" spans="1:36" ht="15.75" customHeight="1" x14ac:dyDescent="0.25">
      <c r="A8" s="5"/>
      <c r="B8" s="5"/>
      <c r="C8" s="8"/>
      <c r="D8" s="8"/>
      <c r="E8" s="8"/>
      <c r="F8" s="8"/>
      <c r="G8" s="8"/>
      <c r="H8" s="193"/>
      <c r="I8" s="193"/>
      <c r="J8" s="1415"/>
      <c r="K8" s="1623"/>
      <c r="L8" s="1623"/>
      <c r="M8" s="370"/>
      <c r="N8" s="651"/>
      <c r="O8" s="651"/>
      <c r="P8" s="651"/>
      <c r="Q8" s="370"/>
      <c r="R8" s="45"/>
      <c r="S8" s="347" t="s">
        <v>477</v>
      </c>
      <c r="T8" s="42">
        <f t="shared" ref="T8:U8" si="6">C185</f>
        <v>0</v>
      </c>
      <c r="U8" s="42">
        <f t="shared" si="6"/>
        <v>0</v>
      </c>
      <c r="V8" s="42">
        <f t="shared" ref="V8:W8" si="7">F185</f>
        <v>0</v>
      </c>
      <c r="W8" s="42">
        <f t="shared" si="7"/>
        <v>0</v>
      </c>
      <c r="X8" s="42"/>
      <c r="Y8" s="40">
        <f>I185</f>
        <v>0</v>
      </c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J8" s="651"/>
    </row>
    <row r="9" spans="1:36" ht="12" customHeight="1" x14ac:dyDescent="0.2">
      <c r="A9" s="651"/>
      <c r="B9" s="46"/>
      <c r="C9" s="148"/>
      <c r="D9" s="8"/>
      <c r="E9" s="8"/>
      <c r="F9" s="8"/>
      <c r="G9" s="8"/>
      <c r="H9" s="148"/>
      <c r="I9" s="148"/>
      <c r="J9" s="889"/>
      <c r="K9" s="104"/>
      <c r="L9" s="104"/>
      <c r="M9" s="104"/>
      <c r="N9" s="889"/>
      <c r="O9" s="230"/>
      <c r="P9" s="230"/>
      <c r="Q9" s="104"/>
      <c r="R9" s="45"/>
      <c r="S9" s="349" t="s">
        <v>478</v>
      </c>
      <c r="T9" s="1625">
        <f>K169</f>
        <v>0</v>
      </c>
      <c r="U9" s="1462"/>
      <c r="V9" s="1413"/>
      <c r="W9" s="42">
        <f>G169</f>
        <v>0</v>
      </c>
      <c r="X9" s="42"/>
      <c r="Y9" s="40">
        <f>I169</f>
        <v>0</v>
      </c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</row>
    <row r="10" spans="1:36" ht="15" customHeight="1" x14ac:dyDescent="0.25">
      <c r="A10" s="1412" t="s">
        <v>74</v>
      </c>
      <c r="B10" s="1413"/>
      <c r="C10" s="653" t="s">
        <v>5</v>
      </c>
      <c r="D10" s="1414" t="s">
        <v>6</v>
      </c>
      <c r="E10" s="1413"/>
      <c r="F10" s="653" t="s">
        <v>7</v>
      </c>
      <c r="G10" s="653" t="s">
        <v>8</v>
      </c>
      <c r="H10" s="653" t="s">
        <v>9</v>
      </c>
      <c r="I10" s="16" t="s">
        <v>63</v>
      </c>
      <c r="J10" s="889"/>
      <c r="K10" s="104"/>
      <c r="L10" s="104"/>
      <c r="M10" s="104"/>
      <c r="N10" s="889"/>
      <c r="O10" s="230">
        <f t="shared" ref="O10:O14" si="8">IF(N10="*",$H10,0)</f>
        <v>0</v>
      </c>
      <c r="P10" s="230">
        <f t="shared" ref="P10:P14" si="9">IF(N10="**",$H10,0)</f>
        <v>0</v>
      </c>
      <c r="Q10" s="104"/>
      <c r="R10" s="47"/>
      <c r="S10" s="336" t="s">
        <v>15</v>
      </c>
      <c r="T10" s="48">
        <f t="shared" ref="T10:V10" si="10">SUM(T5:T8)</f>
        <v>0</v>
      </c>
      <c r="U10" s="48">
        <f t="shared" si="10"/>
        <v>0</v>
      </c>
      <c r="V10" s="48">
        <f t="shared" si="10"/>
        <v>0</v>
      </c>
      <c r="W10" s="48">
        <f t="shared" ref="W10:Y10" si="11">SUM(W5:W9)</f>
        <v>0</v>
      </c>
      <c r="X10" s="48">
        <f t="shared" si="11"/>
        <v>0</v>
      </c>
      <c r="Y10" s="49">
        <f t="shared" si="11"/>
        <v>0</v>
      </c>
      <c r="Z10" s="651"/>
      <c r="AA10" s="651"/>
      <c r="AB10" s="651"/>
      <c r="AC10" s="651"/>
      <c r="AD10" s="651"/>
      <c r="AE10" s="651"/>
      <c r="AF10" s="651"/>
      <c r="AG10" s="651"/>
      <c r="AH10" s="651"/>
      <c r="AI10" s="651"/>
      <c r="AJ10" s="651"/>
    </row>
    <row r="11" spans="1:36" ht="12.75" customHeight="1" x14ac:dyDescent="0.2">
      <c r="A11" s="908" t="s">
        <v>75</v>
      </c>
      <c r="B11" s="50" t="s">
        <v>76</v>
      </c>
      <c r="C11" s="79"/>
      <c r="D11" s="1629"/>
      <c r="E11" s="1413"/>
      <c r="F11" s="901"/>
      <c r="G11" s="316"/>
      <c r="H11" s="53"/>
      <c r="I11" s="54"/>
      <c r="J11" s="889"/>
      <c r="K11" s="104"/>
      <c r="L11" s="104"/>
      <c r="M11" s="104"/>
      <c r="N11" s="889"/>
      <c r="O11" s="230">
        <f t="shared" si="8"/>
        <v>0</v>
      </c>
      <c r="P11" s="230">
        <f t="shared" si="9"/>
        <v>0</v>
      </c>
      <c r="Q11" s="104"/>
      <c r="R11" s="912" t="s">
        <v>479</v>
      </c>
      <c r="S11" s="55" t="s">
        <v>12</v>
      </c>
      <c r="T11" s="42">
        <f t="shared" ref="T11:U11" si="12">C109</f>
        <v>0</v>
      </c>
      <c r="U11" s="42">
        <f t="shared" si="12"/>
        <v>0</v>
      </c>
      <c r="V11" s="42">
        <f t="shared" ref="V11:Y11" si="13">F109</f>
        <v>0</v>
      </c>
      <c r="W11" s="42">
        <f t="shared" si="13"/>
        <v>0</v>
      </c>
      <c r="X11" s="42">
        <f t="shared" si="13"/>
        <v>0</v>
      </c>
      <c r="Y11" s="40">
        <f t="shared" si="13"/>
        <v>0</v>
      </c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</row>
    <row r="12" spans="1:36" ht="12" customHeight="1" x14ac:dyDescent="0.2">
      <c r="A12" s="315" t="s">
        <v>77</v>
      </c>
      <c r="B12" s="185" t="s">
        <v>78</v>
      </c>
      <c r="C12" s="79"/>
      <c r="D12" s="1629"/>
      <c r="E12" s="1413"/>
      <c r="F12" s="62"/>
      <c r="G12" s="316"/>
      <c r="H12" s="316"/>
      <c r="I12" s="35"/>
      <c r="J12" s="889"/>
      <c r="K12" s="104"/>
      <c r="L12" s="104"/>
      <c r="M12" s="104"/>
      <c r="N12" s="889"/>
      <c r="O12" s="230">
        <f t="shared" si="8"/>
        <v>0</v>
      </c>
      <c r="P12" s="230">
        <f t="shared" si="9"/>
        <v>0</v>
      </c>
      <c r="Q12" s="104"/>
      <c r="R12" s="45"/>
      <c r="S12" s="57" t="s">
        <v>13</v>
      </c>
      <c r="T12" s="42"/>
      <c r="U12" s="42">
        <f>E109</f>
        <v>0</v>
      </c>
      <c r="V12" s="42"/>
      <c r="W12" s="42"/>
      <c r="X12" s="58"/>
      <c r="Y12" s="40"/>
      <c r="Z12" s="651"/>
      <c r="AA12" s="651"/>
      <c r="AB12" s="651"/>
      <c r="AC12" s="651"/>
      <c r="AD12" s="651"/>
      <c r="AE12" s="651"/>
      <c r="AF12" s="651"/>
      <c r="AG12" s="651"/>
      <c r="AH12" s="651"/>
      <c r="AI12" s="651"/>
      <c r="AJ12" s="651"/>
    </row>
    <row r="13" spans="1:36" ht="12" customHeight="1" x14ac:dyDescent="0.2">
      <c r="A13" s="315" t="s">
        <v>79</v>
      </c>
      <c r="B13" s="185" t="s">
        <v>80</v>
      </c>
      <c r="C13" s="79"/>
      <c r="D13" s="1629"/>
      <c r="E13" s="1413"/>
      <c r="F13" s="62"/>
      <c r="G13" s="316"/>
      <c r="H13" s="316"/>
      <c r="I13" s="35"/>
      <c r="J13" s="889"/>
      <c r="K13" s="104"/>
      <c r="L13" s="104"/>
      <c r="M13" s="104"/>
      <c r="N13" s="39" t="s">
        <v>81</v>
      </c>
      <c r="O13" s="230">
        <f t="shared" si="8"/>
        <v>0</v>
      </c>
      <c r="P13" s="230">
        <f t="shared" si="9"/>
        <v>0</v>
      </c>
      <c r="Q13" s="104"/>
      <c r="R13" s="47"/>
      <c r="S13" s="716" t="s">
        <v>14</v>
      </c>
      <c r="T13" s="42">
        <f>C123</f>
        <v>0</v>
      </c>
      <c r="U13" s="42">
        <f>SUM(D123:E123)</f>
        <v>0</v>
      </c>
      <c r="V13" s="42">
        <f t="shared" ref="V13:W13" si="14">F123</f>
        <v>0</v>
      </c>
      <c r="W13" s="42">
        <f t="shared" si="14"/>
        <v>0</v>
      </c>
      <c r="X13" s="42">
        <f>H123+O216</f>
        <v>0</v>
      </c>
      <c r="Y13" s="40">
        <f>I123</f>
        <v>0</v>
      </c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</row>
    <row r="14" spans="1:36" ht="12" customHeight="1" x14ac:dyDescent="0.2">
      <c r="A14" s="315" t="s">
        <v>83</v>
      </c>
      <c r="B14" s="68" t="s">
        <v>84</v>
      </c>
      <c r="C14" s="79"/>
      <c r="D14" s="1630"/>
      <c r="E14" s="1413"/>
      <c r="F14" s="79"/>
      <c r="G14" s="316"/>
      <c r="H14" s="316"/>
      <c r="I14" s="316"/>
      <c r="J14" s="889"/>
      <c r="K14" s="104"/>
      <c r="L14" s="104"/>
      <c r="M14" s="104"/>
      <c r="N14" s="39" t="s">
        <v>81</v>
      </c>
      <c r="O14" s="230">
        <f t="shared" si="8"/>
        <v>0</v>
      </c>
      <c r="P14" s="230">
        <f t="shared" si="9"/>
        <v>0</v>
      </c>
      <c r="Q14" s="104"/>
      <c r="R14" s="906" t="s">
        <v>22</v>
      </c>
      <c r="S14" s="920" t="s">
        <v>23</v>
      </c>
      <c r="T14" s="72">
        <f t="shared" ref="T14:U14" si="15">C17+C18</f>
        <v>0</v>
      </c>
      <c r="U14" s="72">
        <f t="shared" si="15"/>
        <v>0</v>
      </c>
      <c r="V14" s="72">
        <f t="shared" ref="V14:Y14" si="16">F17+F18</f>
        <v>0</v>
      </c>
      <c r="W14" s="72">
        <f t="shared" si="16"/>
        <v>0</v>
      </c>
      <c r="X14" s="72">
        <f t="shared" si="16"/>
        <v>0</v>
      </c>
      <c r="Y14" s="40">
        <f t="shared" si="16"/>
        <v>0</v>
      </c>
      <c r="Z14" s="651"/>
      <c r="AA14" s="651"/>
      <c r="AB14" s="651"/>
      <c r="AC14" s="651"/>
      <c r="AD14" s="651"/>
      <c r="AE14" s="651"/>
      <c r="AF14" s="651"/>
      <c r="AG14" s="651"/>
      <c r="AH14" s="651"/>
      <c r="AI14" s="651"/>
      <c r="AJ14" s="651"/>
    </row>
    <row r="15" spans="1:36" ht="12" customHeight="1" x14ac:dyDescent="0.2">
      <c r="A15" s="651"/>
      <c r="B15" s="46"/>
      <c r="C15" s="148"/>
      <c r="D15" s="8"/>
      <c r="E15" s="8"/>
      <c r="F15" s="8"/>
      <c r="G15" s="8"/>
      <c r="H15" s="148"/>
      <c r="I15" s="148"/>
      <c r="J15" s="889"/>
      <c r="K15" s="104"/>
      <c r="L15" s="104"/>
      <c r="M15" s="104"/>
      <c r="N15" s="889"/>
      <c r="O15" s="230"/>
      <c r="P15" s="230"/>
      <c r="Q15" s="104"/>
      <c r="R15" s="74"/>
      <c r="S15" s="324" t="s">
        <v>702</v>
      </c>
      <c r="T15" s="72">
        <f t="shared" ref="T15:U15" si="17">C19+C20</f>
        <v>0</v>
      </c>
      <c r="U15" s="72">
        <f t="shared" si="17"/>
        <v>0</v>
      </c>
      <c r="V15" s="72">
        <f t="shared" ref="V15:Y15" si="18">F19+F20</f>
        <v>0</v>
      </c>
      <c r="W15" s="72">
        <f t="shared" si="18"/>
        <v>0</v>
      </c>
      <c r="X15" s="72">
        <f t="shared" si="18"/>
        <v>0</v>
      </c>
      <c r="Y15" s="40">
        <f t="shared" si="18"/>
        <v>0</v>
      </c>
      <c r="Z15" s="651"/>
      <c r="AA15" s="651"/>
      <c r="AB15" s="651"/>
      <c r="AC15" s="651"/>
      <c r="AD15" s="651"/>
      <c r="AE15" s="651"/>
      <c r="AF15" s="651"/>
      <c r="AG15" s="651"/>
      <c r="AH15" s="651"/>
      <c r="AI15" s="651"/>
      <c r="AJ15" s="651"/>
    </row>
    <row r="16" spans="1:36" ht="15" customHeight="1" x14ac:dyDescent="0.25">
      <c r="A16" s="1412" t="s">
        <v>86</v>
      </c>
      <c r="B16" s="1413"/>
      <c r="C16" s="653" t="s">
        <v>5</v>
      </c>
      <c r="D16" s="1414" t="s">
        <v>6</v>
      </c>
      <c r="E16" s="1413"/>
      <c r="F16" s="653" t="s">
        <v>7</v>
      </c>
      <c r="G16" s="653" t="s">
        <v>8</v>
      </c>
      <c r="H16" s="653" t="s">
        <v>9</v>
      </c>
      <c r="I16" s="16" t="s">
        <v>63</v>
      </c>
      <c r="J16" s="889"/>
      <c r="K16" s="104"/>
      <c r="L16" s="104"/>
      <c r="M16" s="104"/>
      <c r="N16" s="889"/>
      <c r="O16" s="230"/>
      <c r="P16" s="230"/>
      <c r="Q16" s="104"/>
      <c r="R16" s="74"/>
      <c r="S16" s="324" t="s">
        <v>26</v>
      </c>
      <c r="T16" s="72">
        <f t="shared" ref="T16:U16" si="19">C21</f>
        <v>0</v>
      </c>
      <c r="U16" s="72">
        <f t="shared" si="19"/>
        <v>0</v>
      </c>
      <c r="V16" s="72">
        <f t="shared" ref="V16:Y16" si="20">F21</f>
        <v>0</v>
      </c>
      <c r="W16" s="72">
        <f t="shared" si="20"/>
        <v>0</v>
      </c>
      <c r="X16" s="72">
        <f t="shared" si="20"/>
        <v>0</v>
      </c>
      <c r="Y16" s="40">
        <f t="shared" si="20"/>
        <v>0</v>
      </c>
      <c r="Z16" s="651"/>
      <c r="AA16" s="651"/>
      <c r="AB16" s="651"/>
      <c r="AC16" s="651"/>
      <c r="AD16" s="651"/>
      <c r="AE16" s="651"/>
      <c r="AF16" s="651"/>
      <c r="AG16" s="651"/>
      <c r="AH16" s="651"/>
      <c r="AI16" s="651"/>
      <c r="AJ16" s="651"/>
    </row>
    <row r="17" spans="1:36" ht="12" customHeight="1" x14ac:dyDescent="0.2">
      <c r="A17" s="315" t="s">
        <v>703</v>
      </c>
      <c r="B17" s="185" t="s">
        <v>704</v>
      </c>
      <c r="C17" s="702"/>
      <c r="D17" s="1630"/>
      <c r="E17" s="1413"/>
      <c r="F17" s="702"/>
      <c r="G17" s="702"/>
      <c r="H17" s="702"/>
      <c r="I17" s="79"/>
      <c r="J17" s="889"/>
      <c r="K17" s="104"/>
      <c r="L17" s="104"/>
      <c r="M17" s="104"/>
      <c r="N17" s="889" t="s">
        <v>69</v>
      </c>
      <c r="O17" s="230">
        <f t="shared" ref="O17:O30" si="21">IF(N17="*",$H17,0)</f>
        <v>0</v>
      </c>
      <c r="P17" s="230">
        <f t="shared" ref="P17:P30" si="22">IF(N17="**",$H17,0)</f>
        <v>0</v>
      </c>
      <c r="Q17" s="104"/>
      <c r="R17" s="74"/>
      <c r="S17" s="324" t="s">
        <v>27</v>
      </c>
      <c r="T17" s="72">
        <f t="shared" ref="T17:U17" si="23">C22+C23</f>
        <v>0</v>
      </c>
      <c r="U17" s="72">
        <f t="shared" si="23"/>
        <v>0</v>
      </c>
      <c r="V17" s="72">
        <f t="shared" ref="V17:Y17" si="24">F22+F23</f>
        <v>0</v>
      </c>
      <c r="W17" s="72">
        <f t="shared" si="24"/>
        <v>0</v>
      </c>
      <c r="X17" s="72">
        <f t="shared" si="24"/>
        <v>0</v>
      </c>
      <c r="Y17" s="40">
        <f t="shared" si="24"/>
        <v>0</v>
      </c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</row>
    <row r="18" spans="1:36" ht="12" customHeight="1" x14ac:dyDescent="0.2">
      <c r="A18" s="315" t="s">
        <v>705</v>
      </c>
      <c r="B18" s="185" t="s">
        <v>706</v>
      </c>
      <c r="C18" s="702"/>
      <c r="D18" s="1630"/>
      <c r="E18" s="1413"/>
      <c r="F18" s="702"/>
      <c r="G18" s="723"/>
      <c r="H18" s="702"/>
      <c r="I18" s="79"/>
      <c r="J18" s="889"/>
      <c r="K18" s="104"/>
      <c r="L18" s="104"/>
      <c r="M18" s="104"/>
      <c r="N18" s="889"/>
      <c r="O18" s="230">
        <f t="shared" si="21"/>
        <v>0</v>
      </c>
      <c r="P18" s="230">
        <f t="shared" si="22"/>
        <v>0</v>
      </c>
      <c r="Q18" s="104"/>
      <c r="R18" s="74"/>
      <c r="S18" s="324" t="s">
        <v>28</v>
      </c>
      <c r="T18" s="72">
        <f t="shared" ref="T18:U18" si="25">C24</f>
        <v>0</v>
      </c>
      <c r="U18" s="72">
        <f t="shared" si="25"/>
        <v>0</v>
      </c>
      <c r="V18" s="72">
        <f t="shared" ref="V18:Y18" si="26">F24</f>
        <v>0</v>
      </c>
      <c r="W18" s="72">
        <f t="shared" si="26"/>
        <v>0</v>
      </c>
      <c r="X18" s="72">
        <f t="shared" si="26"/>
        <v>0</v>
      </c>
      <c r="Y18" s="40">
        <f t="shared" si="26"/>
        <v>0</v>
      </c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</row>
    <row r="19" spans="1:36" ht="12" customHeight="1" x14ac:dyDescent="0.2">
      <c r="A19" s="315" t="s">
        <v>707</v>
      </c>
      <c r="B19" s="185" t="s">
        <v>708</v>
      </c>
      <c r="C19" s="921"/>
      <c r="D19" s="1630"/>
      <c r="E19" s="1413"/>
      <c r="F19" s="921"/>
      <c r="G19" s="921"/>
      <c r="H19" s="921"/>
      <c r="I19" s="79"/>
      <c r="J19" s="889"/>
      <c r="K19" s="104"/>
      <c r="L19" s="104"/>
      <c r="M19" s="104"/>
      <c r="N19" s="889" t="s">
        <v>69</v>
      </c>
      <c r="O19" s="230">
        <f t="shared" si="21"/>
        <v>0</v>
      </c>
      <c r="P19" s="230">
        <f t="shared" si="22"/>
        <v>0</v>
      </c>
      <c r="Q19" s="104"/>
      <c r="R19" s="74"/>
      <c r="S19" s="324" t="s">
        <v>29</v>
      </c>
      <c r="T19" s="72">
        <f t="shared" ref="T19:U19" si="27">C25</f>
        <v>0</v>
      </c>
      <c r="U19" s="72">
        <f t="shared" si="27"/>
        <v>0</v>
      </c>
      <c r="V19" s="72">
        <f t="shared" ref="V19:Y19" si="28">F25</f>
        <v>0</v>
      </c>
      <c r="W19" s="72">
        <f t="shared" si="28"/>
        <v>0</v>
      </c>
      <c r="X19" s="72">
        <f t="shared" si="28"/>
        <v>0</v>
      </c>
      <c r="Y19" s="40">
        <f t="shared" si="28"/>
        <v>0</v>
      </c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</row>
    <row r="20" spans="1:36" ht="12" customHeight="1" x14ac:dyDescent="0.2">
      <c r="A20" s="315" t="s">
        <v>709</v>
      </c>
      <c r="B20" s="185" t="s">
        <v>710</v>
      </c>
      <c r="C20" s="921"/>
      <c r="D20" s="1630"/>
      <c r="E20" s="1413"/>
      <c r="F20" s="921"/>
      <c r="G20" s="720"/>
      <c r="H20" s="921"/>
      <c r="I20" s="79"/>
      <c r="J20" s="889"/>
      <c r="K20" s="104"/>
      <c r="L20" s="104"/>
      <c r="M20" s="104"/>
      <c r="N20" s="889"/>
      <c r="O20" s="230">
        <f t="shared" si="21"/>
        <v>0</v>
      </c>
      <c r="P20" s="230">
        <f t="shared" si="22"/>
        <v>0</v>
      </c>
      <c r="Q20" s="104"/>
      <c r="R20" s="74"/>
      <c r="S20" s="324" t="s">
        <v>30</v>
      </c>
      <c r="T20" s="72">
        <f t="shared" ref="T20:U20" si="29">C26</f>
        <v>0</v>
      </c>
      <c r="U20" s="72">
        <f t="shared" si="29"/>
        <v>0</v>
      </c>
      <c r="V20" s="72">
        <f t="shared" ref="V20:Y20" si="30">F26</f>
        <v>0</v>
      </c>
      <c r="W20" s="72">
        <f t="shared" si="30"/>
        <v>0</v>
      </c>
      <c r="X20" s="72">
        <f t="shared" si="30"/>
        <v>0</v>
      </c>
      <c r="Y20" s="40">
        <f t="shared" si="30"/>
        <v>0</v>
      </c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</row>
    <row r="21" spans="1:36" ht="15.75" customHeight="1" x14ac:dyDescent="0.2">
      <c r="A21" s="315" t="s">
        <v>95</v>
      </c>
      <c r="B21" s="185" t="s">
        <v>96</v>
      </c>
      <c r="C21" s="921"/>
      <c r="D21" s="1630"/>
      <c r="E21" s="1413"/>
      <c r="F21" s="921"/>
      <c r="G21" s="921"/>
      <c r="H21" s="921"/>
      <c r="I21" s="79"/>
      <c r="J21" s="889"/>
      <c r="K21" s="104"/>
      <c r="L21" s="104"/>
      <c r="M21" s="104"/>
      <c r="N21" s="889" t="s">
        <v>69</v>
      </c>
      <c r="O21" s="230">
        <f t="shared" si="21"/>
        <v>0</v>
      </c>
      <c r="P21" s="230">
        <f t="shared" si="22"/>
        <v>0</v>
      </c>
      <c r="Q21" s="104"/>
      <c r="R21" s="74"/>
      <c r="S21" s="324" t="s">
        <v>31</v>
      </c>
      <c r="T21" s="72">
        <f t="shared" ref="T21:U21" si="31">C27</f>
        <v>0</v>
      </c>
      <c r="U21" s="72">
        <f t="shared" si="31"/>
        <v>0</v>
      </c>
      <c r="V21" s="72">
        <f t="shared" ref="V21:Y21" si="32">F27</f>
        <v>0</v>
      </c>
      <c r="W21" s="72">
        <f t="shared" si="32"/>
        <v>0</v>
      </c>
      <c r="X21" s="72">
        <f t="shared" si="32"/>
        <v>0</v>
      </c>
      <c r="Y21" s="40">
        <f t="shared" si="32"/>
        <v>0</v>
      </c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</row>
    <row r="22" spans="1:36" ht="12" customHeight="1" x14ac:dyDescent="0.2">
      <c r="A22" s="315" t="s">
        <v>97</v>
      </c>
      <c r="B22" s="185" t="s">
        <v>98</v>
      </c>
      <c r="C22" s="921"/>
      <c r="D22" s="1630"/>
      <c r="E22" s="1413"/>
      <c r="F22" s="921"/>
      <c r="G22" s="921"/>
      <c r="H22" s="921"/>
      <c r="I22" s="79"/>
      <c r="J22" s="889"/>
      <c r="K22" s="104"/>
      <c r="L22" s="104"/>
      <c r="M22" s="104"/>
      <c r="N22" s="889" t="s">
        <v>69</v>
      </c>
      <c r="O22" s="230">
        <f t="shared" si="21"/>
        <v>0</v>
      </c>
      <c r="P22" s="230">
        <f t="shared" si="22"/>
        <v>0</v>
      </c>
      <c r="Q22" s="104"/>
      <c r="R22" s="74"/>
      <c r="S22" s="324" t="s">
        <v>32</v>
      </c>
      <c r="T22" s="72">
        <f t="shared" ref="T22:U22" si="33">C28</f>
        <v>0</v>
      </c>
      <c r="U22" s="72">
        <f t="shared" si="33"/>
        <v>0</v>
      </c>
      <c r="V22" s="72">
        <f t="shared" ref="V22:Y22" si="34">F28</f>
        <v>0</v>
      </c>
      <c r="W22" s="72">
        <f t="shared" si="34"/>
        <v>0</v>
      </c>
      <c r="X22" s="72">
        <f t="shared" si="34"/>
        <v>0</v>
      </c>
      <c r="Y22" s="40">
        <f t="shared" si="34"/>
        <v>0</v>
      </c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</row>
    <row r="23" spans="1:36" ht="12" customHeight="1" x14ac:dyDescent="0.2">
      <c r="A23" s="315" t="s">
        <v>99</v>
      </c>
      <c r="B23" s="185" t="s">
        <v>100</v>
      </c>
      <c r="C23" s="921"/>
      <c r="D23" s="1630"/>
      <c r="E23" s="1413"/>
      <c r="F23" s="921"/>
      <c r="G23" s="720"/>
      <c r="H23" s="921"/>
      <c r="I23" s="79"/>
      <c r="J23" s="889"/>
      <c r="K23" s="104"/>
      <c r="L23" s="104"/>
      <c r="M23" s="104"/>
      <c r="N23" s="889"/>
      <c r="O23" s="230">
        <f t="shared" si="21"/>
        <v>0</v>
      </c>
      <c r="P23" s="230">
        <f t="shared" si="22"/>
        <v>0</v>
      </c>
      <c r="Q23" s="104"/>
      <c r="R23" s="74"/>
      <c r="S23" s="324" t="s">
        <v>33</v>
      </c>
      <c r="T23" s="72">
        <f t="shared" ref="T23:U23" si="35">C29</f>
        <v>0</v>
      </c>
      <c r="U23" s="72">
        <f t="shared" si="35"/>
        <v>0</v>
      </c>
      <c r="V23" s="72">
        <f t="shared" ref="V23:Y23" si="36">F29</f>
        <v>0</v>
      </c>
      <c r="W23" s="72">
        <f t="shared" si="36"/>
        <v>0</v>
      </c>
      <c r="X23" s="72">
        <f t="shared" si="36"/>
        <v>0</v>
      </c>
      <c r="Y23" s="40">
        <f t="shared" si="36"/>
        <v>0</v>
      </c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</row>
    <row r="24" spans="1:36" ht="12.75" customHeight="1" x14ac:dyDescent="0.2">
      <c r="A24" s="315" t="s">
        <v>101</v>
      </c>
      <c r="B24" s="185" t="s">
        <v>102</v>
      </c>
      <c r="C24" s="921"/>
      <c r="D24" s="1630"/>
      <c r="E24" s="1413"/>
      <c r="F24" s="921"/>
      <c r="G24" s="921"/>
      <c r="H24" s="921"/>
      <c r="I24" s="316"/>
      <c r="J24" s="889"/>
      <c r="K24" s="104"/>
      <c r="L24" s="104"/>
      <c r="M24" s="104"/>
      <c r="N24" s="889" t="s">
        <v>69</v>
      </c>
      <c r="O24" s="230">
        <f t="shared" si="21"/>
        <v>0</v>
      </c>
      <c r="P24" s="230">
        <f t="shared" si="22"/>
        <v>0</v>
      </c>
      <c r="Q24" s="104"/>
      <c r="R24" s="74"/>
      <c r="S24" s="324" t="s">
        <v>34</v>
      </c>
      <c r="T24" s="72">
        <f t="shared" ref="T24:U24" si="37">C30</f>
        <v>0</v>
      </c>
      <c r="U24" s="72">
        <f t="shared" si="37"/>
        <v>0</v>
      </c>
      <c r="V24" s="72">
        <f t="shared" ref="V24:Y24" si="38">F30</f>
        <v>0</v>
      </c>
      <c r="W24" s="72">
        <f t="shared" si="38"/>
        <v>0</v>
      </c>
      <c r="X24" s="72">
        <f t="shared" si="38"/>
        <v>0</v>
      </c>
      <c r="Y24" s="40">
        <f t="shared" si="38"/>
        <v>0</v>
      </c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</row>
    <row r="25" spans="1:36" ht="12.75" customHeight="1" x14ac:dyDescent="0.2">
      <c r="A25" s="315" t="s">
        <v>103</v>
      </c>
      <c r="B25" s="185" t="s">
        <v>104</v>
      </c>
      <c r="C25" s="921"/>
      <c r="D25" s="1630"/>
      <c r="E25" s="1413"/>
      <c r="F25" s="921"/>
      <c r="G25" s="921"/>
      <c r="H25" s="921"/>
      <c r="I25" s="316"/>
      <c r="J25" s="889"/>
      <c r="K25" s="104"/>
      <c r="L25" s="104"/>
      <c r="M25" s="104"/>
      <c r="N25" s="889" t="s">
        <v>69</v>
      </c>
      <c r="O25" s="230">
        <f t="shared" si="21"/>
        <v>0</v>
      </c>
      <c r="P25" s="230">
        <f t="shared" si="22"/>
        <v>0</v>
      </c>
      <c r="Q25" s="104"/>
      <c r="R25" s="92"/>
      <c r="S25" s="94" t="s">
        <v>15</v>
      </c>
      <c r="T25" s="96">
        <f>SUM(C32)</f>
        <v>0</v>
      </c>
      <c r="U25" s="96">
        <f>D32</f>
        <v>0</v>
      </c>
      <c r="V25" s="96">
        <f t="shared" ref="V25:Y25" si="39">F32</f>
        <v>0</v>
      </c>
      <c r="W25" s="96">
        <f t="shared" si="39"/>
        <v>0</v>
      </c>
      <c r="X25" s="96">
        <f t="shared" si="39"/>
        <v>0</v>
      </c>
      <c r="Y25" s="49">
        <f t="shared" si="39"/>
        <v>0</v>
      </c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</row>
    <row r="26" spans="1:36" ht="12" customHeight="1" x14ac:dyDescent="0.2">
      <c r="A26" s="315" t="s">
        <v>105</v>
      </c>
      <c r="B26" s="185" t="s">
        <v>106</v>
      </c>
      <c r="C26" s="921"/>
      <c r="D26" s="1630"/>
      <c r="E26" s="1413"/>
      <c r="F26" s="921"/>
      <c r="G26" s="921"/>
      <c r="H26" s="921"/>
      <c r="I26" s="316"/>
      <c r="J26" s="889"/>
      <c r="K26" s="104"/>
      <c r="L26" s="104"/>
      <c r="M26" s="104"/>
      <c r="N26" s="889" t="s">
        <v>69</v>
      </c>
      <c r="O26" s="230">
        <f t="shared" si="21"/>
        <v>0</v>
      </c>
      <c r="P26" s="230">
        <f t="shared" si="22"/>
        <v>0</v>
      </c>
      <c r="Q26" s="104"/>
      <c r="R26" s="906" t="s">
        <v>37</v>
      </c>
      <c r="S26" s="920" t="s">
        <v>42</v>
      </c>
      <c r="T26" s="42">
        <f t="shared" ref="T26:U26" si="40">C39</f>
        <v>0</v>
      </c>
      <c r="U26" s="42">
        <f t="shared" si="40"/>
        <v>0</v>
      </c>
      <c r="V26" s="42">
        <f t="shared" ref="V26:Y26" si="41">F39</f>
        <v>0</v>
      </c>
      <c r="W26" s="42">
        <f t="shared" si="41"/>
        <v>0</v>
      </c>
      <c r="X26" s="42">
        <f t="shared" si="41"/>
        <v>0</v>
      </c>
      <c r="Y26" s="40">
        <f t="shared" si="41"/>
        <v>0</v>
      </c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</row>
    <row r="27" spans="1:36" ht="12.75" customHeight="1" x14ac:dyDescent="0.2">
      <c r="A27" s="907" t="s">
        <v>107</v>
      </c>
      <c r="B27" s="185" t="s">
        <v>108</v>
      </c>
      <c r="C27" s="921"/>
      <c r="D27" s="1630"/>
      <c r="E27" s="1413"/>
      <c r="F27" s="921"/>
      <c r="G27" s="741"/>
      <c r="H27" s="921"/>
      <c r="I27" s="79"/>
      <c r="J27" s="889"/>
      <c r="K27" s="104"/>
      <c r="L27" s="104"/>
      <c r="M27" s="104"/>
      <c r="N27" s="889" t="s">
        <v>69</v>
      </c>
      <c r="O27" s="230">
        <f t="shared" si="21"/>
        <v>0</v>
      </c>
      <c r="P27" s="230">
        <f t="shared" si="22"/>
        <v>0</v>
      </c>
      <c r="Q27" s="104"/>
      <c r="R27" s="74"/>
      <c r="S27" s="324" t="s">
        <v>38</v>
      </c>
      <c r="T27" s="42">
        <f t="shared" ref="T27:U27" si="42">C35</f>
        <v>0</v>
      </c>
      <c r="U27" s="42">
        <f t="shared" si="42"/>
        <v>0</v>
      </c>
      <c r="V27" s="42">
        <f t="shared" ref="V27:Y27" si="43">F35</f>
        <v>0</v>
      </c>
      <c r="W27" s="42">
        <f t="shared" si="43"/>
        <v>0</v>
      </c>
      <c r="X27" s="42">
        <f t="shared" si="43"/>
        <v>0</v>
      </c>
      <c r="Y27" s="40">
        <f t="shared" si="43"/>
        <v>0</v>
      </c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</row>
    <row r="28" spans="1:36" ht="12" customHeight="1" x14ac:dyDescent="0.2">
      <c r="A28" s="315" t="s">
        <v>109</v>
      </c>
      <c r="B28" s="185" t="s">
        <v>110</v>
      </c>
      <c r="C28" s="921"/>
      <c r="D28" s="1630"/>
      <c r="E28" s="1413"/>
      <c r="F28" s="921"/>
      <c r="G28" s="921"/>
      <c r="H28" s="921"/>
      <c r="I28" s="316"/>
      <c r="J28" s="889"/>
      <c r="K28" s="104"/>
      <c r="L28" s="104"/>
      <c r="M28" s="104"/>
      <c r="N28" s="889" t="s">
        <v>69</v>
      </c>
      <c r="O28" s="230">
        <f t="shared" si="21"/>
        <v>0</v>
      </c>
      <c r="P28" s="230">
        <f t="shared" si="22"/>
        <v>0</v>
      </c>
      <c r="Q28" s="104"/>
      <c r="R28" s="74"/>
      <c r="S28" s="324" t="s">
        <v>39</v>
      </c>
      <c r="T28" s="42">
        <f t="shared" ref="T28:U28" si="44">C36</f>
        <v>0</v>
      </c>
      <c r="U28" s="42">
        <f t="shared" si="44"/>
        <v>0</v>
      </c>
      <c r="V28" s="42">
        <f t="shared" ref="V28:Y28" si="45">F36</f>
        <v>0</v>
      </c>
      <c r="W28" s="42">
        <f t="shared" si="45"/>
        <v>0</v>
      </c>
      <c r="X28" s="42">
        <f t="shared" si="45"/>
        <v>0</v>
      </c>
      <c r="Y28" s="40">
        <f t="shared" si="45"/>
        <v>0</v>
      </c>
      <c r="Z28" s="651"/>
      <c r="AA28" s="651"/>
      <c r="AB28" s="651"/>
      <c r="AC28" s="651"/>
      <c r="AD28" s="651"/>
      <c r="AE28" s="651"/>
      <c r="AF28" s="651"/>
      <c r="AG28" s="651"/>
      <c r="AH28" s="651"/>
      <c r="AI28" s="651"/>
      <c r="AJ28" s="651"/>
    </row>
    <row r="29" spans="1:36" ht="12.75" customHeight="1" x14ac:dyDescent="0.2">
      <c r="A29" s="315" t="s">
        <v>111</v>
      </c>
      <c r="B29" s="185" t="s">
        <v>33</v>
      </c>
      <c r="C29" s="699"/>
      <c r="D29" s="1630"/>
      <c r="E29" s="1413"/>
      <c r="F29" s="699"/>
      <c r="G29" s="717"/>
      <c r="H29" s="742"/>
      <c r="I29" s="79"/>
      <c r="J29" s="889"/>
      <c r="K29" s="104"/>
      <c r="L29" s="104"/>
      <c r="M29" s="104"/>
      <c r="N29" s="889"/>
      <c r="O29" s="230">
        <f t="shared" si="21"/>
        <v>0</v>
      </c>
      <c r="P29" s="230">
        <f t="shared" si="22"/>
        <v>0</v>
      </c>
      <c r="Q29" s="104"/>
      <c r="R29" s="74"/>
      <c r="S29" s="324" t="s">
        <v>40</v>
      </c>
      <c r="T29" s="42">
        <f t="shared" ref="T29:U29" si="46">C37</f>
        <v>0</v>
      </c>
      <c r="U29" s="42">
        <f t="shared" si="46"/>
        <v>0</v>
      </c>
      <c r="V29" s="42">
        <f t="shared" ref="V29:Y29" si="47">F37</f>
        <v>0</v>
      </c>
      <c r="W29" s="42">
        <f t="shared" si="47"/>
        <v>0</v>
      </c>
      <c r="X29" s="42">
        <f t="shared" si="47"/>
        <v>0</v>
      </c>
      <c r="Y29" s="40">
        <f t="shared" si="47"/>
        <v>0</v>
      </c>
      <c r="Z29" s="651"/>
      <c r="AA29" s="651"/>
      <c r="AB29" s="651"/>
      <c r="AC29" s="651"/>
      <c r="AD29" s="651"/>
      <c r="AE29" s="651"/>
      <c r="AF29" s="651"/>
      <c r="AG29" s="651"/>
      <c r="AH29" s="651"/>
      <c r="AI29" s="651"/>
      <c r="AJ29" s="651"/>
    </row>
    <row r="30" spans="1:36" ht="12.75" customHeight="1" x14ac:dyDescent="0.2">
      <c r="A30" s="315" t="s">
        <v>112</v>
      </c>
      <c r="B30" s="185" t="s">
        <v>113</v>
      </c>
      <c r="C30" s="921"/>
      <c r="D30" s="1630"/>
      <c r="E30" s="1413"/>
      <c r="F30" s="921"/>
      <c r="G30" s="719"/>
      <c r="H30" s="921"/>
      <c r="I30" s="79"/>
      <c r="J30" s="889"/>
      <c r="K30" s="104"/>
      <c r="L30" s="104"/>
      <c r="M30" s="104"/>
      <c r="N30" s="889" t="s">
        <v>69</v>
      </c>
      <c r="O30" s="230">
        <f t="shared" si="21"/>
        <v>0</v>
      </c>
      <c r="P30" s="230">
        <f t="shared" si="22"/>
        <v>0</v>
      </c>
      <c r="Q30" s="104"/>
      <c r="R30" s="74"/>
      <c r="S30" s="324" t="s">
        <v>41</v>
      </c>
      <c r="T30" s="42">
        <f t="shared" ref="T30:U30" si="48">C38</f>
        <v>0</v>
      </c>
      <c r="U30" s="42">
        <f t="shared" si="48"/>
        <v>0</v>
      </c>
      <c r="V30" s="42">
        <f t="shared" ref="V30:Y30" si="49">F38</f>
        <v>0</v>
      </c>
      <c r="W30" s="42">
        <f t="shared" si="49"/>
        <v>0</v>
      </c>
      <c r="X30" s="42">
        <f t="shared" si="49"/>
        <v>0</v>
      </c>
      <c r="Y30" s="40">
        <f t="shared" si="49"/>
        <v>0</v>
      </c>
      <c r="Z30" s="651"/>
      <c r="AA30" s="651"/>
      <c r="AB30" s="651"/>
      <c r="AC30" s="651"/>
      <c r="AD30" s="651"/>
      <c r="AE30" s="651"/>
      <c r="AF30" s="651"/>
      <c r="AG30" s="651"/>
      <c r="AH30" s="651"/>
      <c r="AI30" s="651"/>
      <c r="AJ30" s="651"/>
    </row>
    <row r="31" spans="1:36" ht="12.75" customHeight="1" x14ac:dyDescent="0.2">
      <c r="A31" s="315" t="s">
        <v>114</v>
      </c>
      <c r="B31" s="185"/>
      <c r="C31" s="921"/>
      <c r="D31" s="1630"/>
      <c r="E31" s="1413"/>
      <c r="F31" s="921"/>
      <c r="G31" s="719"/>
      <c r="H31" s="720"/>
      <c r="I31" s="79"/>
      <c r="J31" s="889"/>
      <c r="K31" s="104"/>
      <c r="L31" s="104"/>
      <c r="M31" s="104"/>
      <c r="N31" s="889"/>
      <c r="O31" s="230"/>
      <c r="P31" s="230"/>
      <c r="Q31" s="104"/>
      <c r="R31" s="74"/>
      <c r="S31" s="324" t="s">
        <v>480</v>
      </c>
      <c r="T31" s="42">
        <f t="shared" ref="T31:U31" si="50">C42</f>
        <v>0</v>
      </c>
      <c r="U31" s="42">
        <f t="shared" si="50"/>
        <v>0</v>
      </c>
      <c r="V31" s="42">
        <f t="shared" ref="V31:Y31" si="51">F42</f>
        <v>0</v>
      </c>
      <c r="W31" s="42">
        <f t="shared" si="51"/>
        <v>0</v>
      </c>
      <c r="X31" s="42">
        <f t="shared" si="51"/>
        <v>0</v>
      </c>
      <c r="Y31" s="40">
        <f t="shared" si="51"/>
        <v>0</v>
      </c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</row>
    <row r="32" spans="1:36" ht="12.75" customHeight="1" x14ac:dyDescent="0.2">
      <c r="A32" s="1409" t="s">
        <v>117</v>
      </c>
      <c r="B32" s="1413"/>
      <c r="C32" s="16">
        <f t="shared" ref="C32:D32" si="52">SUM(C17:C31)</f>
        <v>0</v>
      </c>
      <c r="D32" s="1414">
        <f t="shared" si="52"/>
        <v>0</v>
      </c>
      <c r="E32" s="1413"/>
      <c r="F32" s="16">
        <f>SUM(F17:F31)</f>
        <v>0</v>
      </c>
      <c r="G32" s="16">
        <f>SUM(G17:G29)</f>
        <v>0</v>
      </c>
      <c r="H32" s="16">
        <f>SUM(H17:H31)</f>
        <v>0</v>
      </c>
      <c r="I32" s="16">
        <f>SUM(I17:I29)</f>
        <v>0</v>
      </c>
      <c r="J32" s="889"/>
      <c r="K32" s="104"/>
      <c r="L32" s="104"/>
      <c r="M32" s="104"/>
      <c r="N32" s="889"/>
      <c r="O32" s="230"/>
      <c r="P32" s="230"/>
      <c r="Q32" s="104"/>
      <c r="R32" s="74"/>
      <c r="S32" s="324" t="s">
        <v>44</v>
      </c>
      <c r="T32" s="42">
        <f t="shared" ref="T32:U32" si="53">C41</f>
        <v>0</v>
      </c>
      <c r="U32" s="42">
        <f t="shared" si="53"/>
        <v>0</v>
      </c>
      <c r="V32" s="42">
        <f t="shared" ref="V32:Y32" si="54">F41</f>
        <v>0</v>
      </c>
      <c r="W32" s="42">
        <f t="shared" si="54"/>
        <v>0</v>
      </c>
      <c r="X32" s="42">
        <f t="shared" si="54"/>
        <v>0</v>
      </c>
      <c r="Y32" s="40">
        <f t="shared" si="54"/>
        <v>0</v>
      </c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</row>
    <row r="33" spans="1:36" ht="12" customHeight="1" x14ac:dyDescent="0.2">
      <c r="A33" s="651"/>
      <c r="B33" s="11"/>
      <c r="C33" s="8"/>
      <c r="D33" s="8"/>
      <c r="E33" s="8"/>
      <c r="F33" s="8"/>
      <c r="G33" s="8"/>
      <c r="H33" s="148"/>
      <c r="I33" s="148"/>
      <c r="J33" s="105"/>
      <c r="K33" s="104"/>
      <c r="L33" s="104"/>
      <c r="M33" s="104"/>
      <c r="N33" s="105"/>
      <c r="O33" s="230"/>
      <c r="P33" s="230"/>
      <c r="Q33" s="104"/>
      <c r="R33" s="74"/>
      <c r="S33" s="919" t="s">
        <v>43</v>
      </c>
      <c r="T33" s="42">
        <f t="shared" ref="T33:U33" si="55">C40</f>
        <v>0</v>
      </c>
      <c r="U33" s="42">
        <f t="shared" si="55"/>
        <v>0</v>
      </c>
      <c r="V33" s="42">
        <f t="shared" ref="V33:Y33" si="56">F40</f>
        <v>0</v>
      </c>
      <c r="W33" s="42">
        <f t="shared" si="56"/>
        <v>0</v>
      </c>
      <c r="X33" s="42">
        <f t="shared" si="56"/>
        <v>0</v>
      </c>
      <c r="Y33" s="40">
        <f t="shared" si="56"/>
        <v>0</v>
      </c>
      <c r="Z33" s="651"/>
      <c r="AA33" s="651"/>
      <c r="AB33" s="651"/>
      <c r="AC33" s="651"/>
      <c r="AD33" s="651"/>
      <c r="AE33" s="651"/>
      <c r="AF33" s="651"/>
      <c r="AG33" s="651"/>
      <c r="AH33" s="651"/>
      <c r="AI33" s="651"/>
      <c r="AJ33" s="651"/>
    </row>
    <row r="34" spans="1:36" ht="15" customHeight="1" x14ac:dyDescent="0.25">
      <c r="A34" s="1412" t="s">
        <v>118</v>
      </c>
      <c r="B34" s="1413"/>
      <c r="C34" s="653" t="s">
        <v>5</v>
      </c>
      <c r="D34" s="1414" t="s">
        <v>6</v>
      </c>
      <c r="E34" s="1413"/>
      <c r="F34" s="653" t="s">
        <v>7</v>
      </c>
      <c r="G34" s="653" t="s">
        <v>8</v>
      </c>
      <c r="H34" s="653" t="s">
        <v>9</v>
      </c>
      <c r="I34" s="16" t="s">
        <v>63</v>
      </c>
      <c r="J34" s="889"/>
      <c r="K34" s="104"/>
      <c r="L34" s="104"/>
      <c r="M34" s="104"/>
      <c r="N34" s="889"/>
      <c r="O34" s="230"/>
      <c r="P34" s="230"/>
      <c r="Q34" s="104"/>
      <c r="R34" s="74"/>
      <c r="S34" s="324" t="s">
        <v>46</v>
      </c>
      <c r="T34" s="42">
        <f t="shared" ref="T34:U34" si="57">C43</f>
        <v>0</v>
      </c>
      <c r="U34" s="42">
        <f t="shared" si="57"/>
        <v>0</v>
      </c>
      <c r="V34" s="42">
        <f t="shared" ref="V34:Y34" si="58">F43</f>
        <v>0</v>
      </c>
      <c r="W34" s="42">
        <f t="shared" si="58"/>
        <v>0</v>
      </c>
      <c r="X34" s="42">
        <f t="shared" si="58"/>
        <v>0</v>
      </c>
      <c r="Y34" s="40">
        <f t="shared" si="58"/>
        <v>0</v>
      </c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</row>
    <row r="35" spans="1:36" ht="12" customHeight="1" x14ac:dyDescent="0.2">
      <c r="A35" s="315" t="s">
        <v>119</v>
      </c>
      <c r="B35" s="185" t="s">
        <v>120</v>
      </c>
      <c r="C35" s="921"/>
      <c r="D35" s="1630"/>
      <c r="E35" s="1413"/>
      <c r="F35" s="921"/>
      <c r="G35" s="921"/>
      <c r="H35" s="921"/>
      <c r="I35" s="79"/>
      <c r="J35" s="889"/>
      <c r="K35" s="104"/>
      <c r="L35" s="104"/>
      <c r="M35" s="104"/>
      <c r="N35" s="889" t="s">
        <v>69</v>
      </c>
      <c r="O35" s="230">
        <f t="shared" ref="O35:O43" si="59">IF(N35="*",$H35,0)</f>
        <v>0</v>
      </c>
      <c r="P35" s="230">
        <f t="shared" ref="P35:P43" si="60">IF(N35="**",$H35,0)</f>
        <v>0</v>
      </c>
      <c r="Q35" s="104"/>
      <c r="R35" s="912"/>
      <c r="S35" s="324" t="s">
        <v>481</v>
      </c>
      <c r="T35" s="42">
        <f t="shared" ref="T35:U35" si="61">C72</f>
        <v>0</v>
      </c>
      <c r="U35" s="42">
        <f t="shared" si="61"/>
        <v>0</v>
      </c>
      <c r="V35" s="42">
        <f t="shared" ref="V35:Y35" si="62">F72</f>
        <v>0</v>
      </c>
      <c r="W35" s="42">
        <f t="shared" si="62"/>
        <v>0</v>
      </c>
      <c r="X35" s="42">
        <f t="shared" si="62"/>
        <v>0</v>
      </c>
      <c r="Y35" s="40">
        <f t="shared" si="62"/>
        <v>0</v>
      </c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</row>
    <row r="36" spans="1:36" ht="12" customHeight="1" x14ac:dyDescent="0.2">
      <c r="A36" s="315" t="s">
        <v>121</v>
      </c>
      <c r="B36" s="185" t="s">
        <v>122</v>
      </c>
      <c r="C36" s="921"/>
      <c r="D36" s="1630"/>
      <c r="E36" s="1413"/>
      <c r="F36" s="921"/>
      <c r="G36" s="921"/>
      <c r="H36" s="921"/>
      <c r="I36" s="35"/>
      <c r="J36" s="889"/>
      <c r="K36" s="104"/>
      <c r="L36" s="104"/>
      <c r="M36" s="104"/>
      <c r="N36" s="889" t="s">
        <v>69</v>
      </c>
      <c r="O36" s="230">
        <f t="shared" si="59"/>
        <v>0</v>
      </c>
      <c r="P36" s="230">
        <f t="shared" si="60"/>
        <v>0</v>
      </c>
      <c r="Q36" s="104"/>
      <c r="R36" s="45"/>
      <c r="S36" s="349" t="s">
        <v>482</v>
      </c>
      <c r="T36" s="42">
        <f t="shared" ref="T36:U36" si="63">C57</f>
        <v>0</v>
      </c>
      <c r="U36" s="42">
        <f t="shared" si="63"/>
        <v>0</v>
      </c>
      <c r="V36" s="42">
        <f t="shared" ref="V36:Y36" si="64">F57</f>
        <v>0</v>
      </c>
      <c r="W36" s="42">
        <f t="shared" si="64"/>
        <v>0</v>
      </c>
      <c r="X36" s="42">
        <f t="shared" si="64"/>
        <v>0</v>
      </c>
      <c r="Y36" s="40">
        <f t="shared" si="64"/>
        <v>0</v>
      </c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</row>
    <row r="37" spans="1:36" ht="15" customHeight="1" x14ac:dyDescent="0.2">
      <c r="A37" s="315" t="s">
        <v>123</v>
      </c>
      <c r="B37" s="185" t="s">
        <v>124</v>
      </c>
      <c r="C37" s="921"/>
      <c r="D37" s="1630"/>
      <c r="E37" s="1413"/>
      <c r="F37" s="921"/>
      <c r="G37" s="921"/>
      <c r="H37" s="921"/>
      <c r="I37" s="35"/>
      <c r="J37" s="889"/>
      <c r="K37" s="104"/>
      <c r="L37" s="104"/>
      <c r="M37" s="104"/>
      <c r="N37" s="889" t="s">
        <v>69</v>
      </c>
      <c r="O37" s="230">
        <f t="shared" si="59"/>
        <v>0</v>
      </c>
      <c r="P37" s="230">
        <f t="shared" si="60"/>
        <v>0</v>
      </c>
      <c r="Q37" s="104"/>
      <c r="R37" s="45"/>
      <c r="S37" s="336" t="s">
        <v>15</v>
      </c>
      <c r="T37" s="96">
        <f t="shared" ref="T37:U37" si="65">C73</f>
        <v>0</v>
      </c>
      <c r="U37" s="96">
        <f t="shared" si="65"/>
        <v>0</v>
      </c>
      <c r="V37" s="96">
        <f t="shared" ref="V37:Y37" si="66">F73</f>
        <v>0</v>
      </c>
      <c r="W37" s="96">
        <f t="shared" si="66"/>
        <v>0</v>
      </c>
      <c r="X37" s="96">
        <f t="shared" si="66"/>
        <v>0</v>
      </c>
      <c r="Y37" s="49">
        <f t="shared" si="66"/>
        <v>0</v>
      </c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</row>
    <row r="38" spans="1:36" ht="15" customHeight="1" x14ac:dyDescent="0.2">
      <c r="A38" s="315" t="s">
        <v>125</v>
      </c>
      <c r="B38" s="185" t="s">
        <v>126</v>
      </c>
      <c r="C38" s="921"/>
      <c r="D38" s="1630"/>
      <c r="E38" s="1413"/>
      <c r="F38" s="921"/>
      <c r="G38" s="921"/>
      <c r="H38" s="921"/>
      <c r="I38" s="35"/>
      <c r="J38" s="889"/>
      <c r="K38" s="104"/>
      <c r="L38" s="104"/>
      <c r="M38" s="104"/>
      <c r="N38" s="889" t="s">
        <v>69</v>
      </c>
      <c r="O38" s="230">
        <f t="shared" si="59"/>
        <v>0</v>
      </c>
      <c r="P38" s="230">
        <f t="shared" si="60"/>
        <v>0</v>
      </c>
      <c r="Q38" s="104"/>
      <c r="R38" s="1656" t="s">
        <v>50</v>
      </c>
      <c r="S38" s="920" t="s">
        <v>51</v>
      </c>
      <c r="T38" s="42">
        <f>C5+C6</f>
        <v>0</v>
      </c>
      <c r="U38" s="42">
        <f t="shared" ref="U38:U39" si="67">D6</f>
        <v>0</v>
      </c>
      <c r="V38" s="42">
        <f t="shared" ref="V38:X38" si="68">F5</f>
        <v>0</v>
      </c>
      <c r="W38" s="42">
        <f t="shared" si="68"/>
        <v>0</v>
      </c>
      <c r="X38" s="42">
        <f t="shared" si="68"/>
        <v>0</v>
      </c>
      <c r="Y38" s="40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</row>
    <row r="39" spans="1:36" ht="12" customHeight="1" x14ac:dyDescent="0.2">
      <c r="A39" s="315" t="s">
        <v>127</v>
      </c>
      <c r="B39" s="185" t="s">
        <v>128</v>
      </c>
      <c r="C39" s="743"/>
      <c r="D39" s="1630"/>
      <c r="E39" s="1413"/>
      <c r="F39" s="743"/>
      <c r="G39" s="743"/>
      <c r="H39" s="743"/>
      <c r="I39" s="316"/>
      <c r="J39" s="889"/>
      <c r="K39" s="104"/>
      <c r="L39" s="104"/>
      <c r="M39" s="104"/>
      <c r="N39" s="889" t="s">
        <v>69</v>
      </c>
      <c r="O39" s="230">
        <f t="shared" si="59"/>
        <v>0</v>
      </c>
      <c r="P39" s="230">
        <f t="shared" si="60"/>
        <v>0</v>
      </c>
      <c r="Q39" s="104"/>
      <c r="R39" s="1657"/>
      <c r="S39" s="919" t="s">
        <v>52</v>
      </c>
      <c r="T39" s="58"/>
      <c r="U39" s="42">
        <f t="shared" si="67"/>
        <v>0</v>
      </c>
      <c r="V39" s="58"/>
      <c r="W39" s="72"/>
      <c r="X39" s="58"/>
      <c r="Y39" s="40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</row>
    <row r="40" spans="1:36" ht="12" customHeight="1" x14ac:dyDescent="0.2">
      <c r="A40" s="315" t="s">
        <v>129</v>
      </c>
      <c r="B40" s="185" t="s">
        <v>130</v>
      </c>
      <c r="C40" s="921"/>
      <c r="D40" s="1630"/>
      <c r="E40" s="1413"/>
      <c r="F40" s="921"/>
      <c r="G40" s="921"/>
      <c r="H40" s="699"/>
      <c r="I40" s="35"/>
      <c r="J40" s="889"/>
      <c r="K40" s="104"/>
      <c r="L40" s="104"/>
      <c r="M40" s="104"/>
      <c r="N40" s="889" t="s">
        <v>69</v>
      </c>
      <c r="O40" s="230">
        <f t="shared" si="59"/>
        <v>0</v>
      </c>
      <c r="P40" s="230">
        <f t="shared" si="60"/>
        <v>0</v>
      </c>
      <c r="Q40" s="104"/>
      <c r="R40" s="1658"/>
      <c r="S40" s="336" t="s">
        <v>15</v>
      </c>
      <c r="T40" s="48">
        <f t="shared" ref="T40:X40" si="69">SUM(T38:T39)</f>
        <v>0</v>
      </c>
      <c r="U40" s="48">
        <f t="shared" si="69"/>
        <v>0</v>
      </c>
      <c r="V40" s="48">
        <f t="shared" si="69"/>
        <v>0</v>
      </c>
      <c r="W40" s="96">
        <f t="shared" si="69"/>
        <v>0</v>
      </c>
      <c r="X40" s="48">
        <f t="shared" si="69"/>
        <v>0</v>
      </c>
      <c r="Y40" s="49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6" ht="12" customHeight="1" x14ac:dyDescent="0.2">
      <c r="A41" s="315" t="s">
        <v>131</v>
      </c>
      <c r="B41" s="185" t="s">
        <v>132</v>
      </c>
      <c r="C41" s="921"/>
      <c r="D41" s="1630"/>
      <c r="E41" s="1413"/>
      <c r="F41" s="921"/>
      <c r="G41" s="921"/>
      <c r="H41" s="921"/>
      <c r="I41" s="35"/>
      <c r="J41" s="889"/>
      <c r="K41" s="104"/>
      <c r="L41" s="104"/>
      <c r="M41" s="104"/>
      <c r="N41" s="889" t="s">
        <v>69</v>
      </c>
      <c r="O41" s="230">
        <f t="shared" si="59"/>
        <v>0</v>
      </c>
      <c r="P41" s="230">
        <f t="shared" si="60"/>
        <v>0</v>
      </c>
      <c r="Q41" s="104"/>
      <c r="R41" s="1659" t="s">
        <v>53</v>
      </c>
      <c r="S41" s="107" t="s">
        <v>54</v>
      </c>
      <c r="T41" s="42">
        <f t="shared" ref="T41:U41" si="70">C11</f>
        <v>0</v>
      </c>
      <c r="U41" s="42">
        <f t="shared" si="70"/>
        <v>0</v>
      </c>
      <c r="V41" s="42"/>
      <c r="W41" s="42"/>
      <c r="X41" s="42"/>
      <c r="Y41" s="40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</row>
    <row r="42" spans="1:36" ht="12" customHeight="1" x14ac:dyDescent="0.2">
      <c r="A42" s="315" t="s">
        <v>711</v>
      </c>
      <c r="B42" s="185" t="s">
        <v>134</v>
      </c>
      <c r="C42" s="921"/>
      <c r="D42" s="1630"/>
      <c r="E42" s="1413"/>
      <c r="F42" s="921"/>
      <c r="G42" s="921"/>
      <c r="H42" s="921"/>
      <c r="I42" s="35"/>
      <c r="J42" s="889"/>
      <c r="K42" s="104"/>
      <c r="L42" s="104"/>
      <c r="M42" s="104"/>
      <c r="N42" s="889" t="s">
        <v>69</v>
      </c>
      <c r="O42" s="230">
        <f t="shared" si="59"/>
        <v>0</v>
      </c>
      <c r="P42" s="230">
        <f t="shared" si="60"/>
        <v>0</v>
      </c>
      <c r="Q42" s="104"/>
      <c r="R42" s="1657"/>
      <c r="S42" s="105" t="s">
        <v>55</v>
      </c>
      <c r="T42" s="42">
        <f t="shared" ref="T42:U42" si="71">C12</f>
        <v>0</v>
      </c>
      <c r="U42" s="42">
        <f t="shared" si="71"/>
        <v>0</v>
      </c>
      <c r="V42" s="42"/>
      <c r="W42" s="42"/>
      <c r="X42" s="42"/>
      <c r="Y42" s="40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</row>
    <row r="43" spans="1:36" ht="12.75" customHeight="1" x14ac:dyDescent="0.2">
      <c r="A43" s="315" t="s">
        <v>135</v>
      </c>
      <c r="B43" s="185" t="s">
        <v>136</v>
      </c>
      <c r="C43" s="921"/>
      <c r="D43" s="1630"/>
      <c r="E43" s="1413"/>
      <c r="F43" s="316"/>
      <c r="G43" s="79"/>
      <c r="H43" s="101"/>
      <c r="I43" s="35"/>
      <c r="J43" s="183"/>
      <c r="K43" s="104"/>
      <c r="L43" s="104"/>
      <c r="M43" s="104"/>
      <c r="N43" s="183"/>
      <c r="O43" s="230">
        <f t="shared" si="59"/>
        <v>0</v>
      </c>
      <c r="P43" s="230">
        <f t="shared" si="60"/>
        <v>0</v>
      </c>
      <c r="Q43" s="104"/>
      <c r="R43" s="1657"/>
      <c r="S43" s="105" t="s">
        <v>56</v>
      </c>
      <c r="T43" s="42">
        <f t="shared" ref="T43:U43" si="72">C13</f>
        <v>0</v>
      </c>
      <c r="U43" s="42">
        <f t="shared" si="72"/>
        <v>0</v>
      </c>
      <c r="V43" s="42">
        <f t="shared" ref="V43:X43" si="73">F13</f>
        <v>0</v>
      </c>
      <c r="W43" s="42">
        <f t="shared" si="73"/>
        <v>0</v>
      </c>
      <c r="X43" s="42">
        <f t="shared" si="73"/>
        <v>0</v>
      </c>
      <c r="Y43" s="40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</row>
    <row r="44" spans="1:36" ht="12.75" customHeight="1" x14ac:dyDescent="0.2">
      <c r="A44" s="1409" t="s">
        <v>139</v>
      </c>
      <c r="B44" s="1413"/>
      <c r="C44" s="16">
        <f>SUM(C35:C43)</f>
        <v>0</v>
      </c>
      <c r="D44" s="1414">
        <f>SUM(D35:D42)</f>
        <v>0</v>
      </c>
      <c r="E44" s="1413"/>
      <c r="F44" s="16">
        <f t="shared" ref="F44:I44" si="74">SUM(F35:F42)</f>
        <v>0</v>
      </c>
      <c r="G44" s="16">
        <f t="shared" si="74"/>
        <v>0</v>
      </c>
      <c r="H44" s="16">
        <f t="shared" si="74"/>
        <v>0</v>
      </c>
      <c r="I44" s="16">
        <f t="shared" si="74"/>
        <v>0</v>
      </c>
      <c r="J44" s="889"/>
      <c r="K44" s="104"/>
      <c r="L44" s="104"/>
      <c r="M44" s="104"/>
      <c r="N44" s="889"/>
      <c r="O44" s="230"/>
      <c r="P44" s="230"/>
      <c r="Q44" s="104"/>
      <c r="R44" s="1658"/>
      <c r="S44" s="84" t="s">
        <v>57</v>
      </c>
      <c r="T44" s="42">
        <f>C14</f>
        <v>0</v>
      </c>
      <c r="U44" s="42"/>
      <c r="V44" s="42">
        <f t="shared" ref="V44:Y44" si="75">F14</f>
        <v>0</v>
      </c>
      <c r="W44" s="42">
        <f t="shared" si="75"/>
        <v>0</v>
      </c>
      <c r="X44" s="42">
        <f t="shared" si="75"/>
        <v>0</v>
      </c>
      <c r="Y44" s="40">
        <f t="shared" si="75"/>
        <v>0</v>
      </c>
      <c r="Z44" s="651" t="str">
        <f>J5</f>
        <v>xx places étrangers ()</v>
      </c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</row>
    <row r="45" spans="1:36" ht="13.5" customHeight="1" x14ac:dyDescent="0.2">
      <c r="A45" s="651"/>
      <c r="B45" s="108"/>
      <c r="C45" s="109"/>
      <c r="D45" s="109"/>
      <c r="E45" s="109"/>
      <c r="F45" s="109"/>
      <c r="G45" s="109"/>
      <c r="H45" s="148"/>
      <c r="I45" s="8"/>
      <c r="J45" s="889"/>
      <c r="K45" s="104"/>
      <c r="L45" s="104"/>
      <c r="M45" s="104"/>
      <c r="N45" s="889"/>
      <c r="O45" s="230"/>
      <c r="P45" s="230"/>
      <c r="Q45" s="104"/>
      <c r="R45" s="110" t="s">
        <v>15</v>
      </c>
      <c r="S45" s="111"/>
      <c r="T45" s="113">
        <f t="shared" ref="T45:Y45" si="76">SUM(T41:T44)+T37+T40+T25+T10+SUM(T11:T13)</f>
        <v>0</v>
      </c>
      <c r="U45" s="113">
        <f t="shared" si="76"/>
        <v>0</v>
      </c>
      <c r="V45" s="113">
        <f t="shared" si="76"/>
        <v>0</v>
      </c>
      <c r="W45" s="113">
        <f t="shared" si="76"/>
        <v>0</v>
      </c>
      <c r="X45" s="113">
        <f t="shared" si="76"/>
        <v>0</v>
      </c>
      <c r="Y45" s="114">
        <f t="shared" si="76"/>
        <v>0</v>
      </c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</row>
    <row r="46" spans="1:36" ht="15" customHeight="1" x14ac:dyDescent="0.25">
      <c r="A46" s="1412" t="s">
        <v>484</v>
      </c>
      <c r="B46" s="1413"/>
      <c r="C46" s="653" t="s">
        <v>5</v>
      </c>
      <c r="D46" s="1414" t="s">
        <v>6</v>
      </c>
      <c r="E46" s="1413"/>
      <c r="F46" s="653" t="s">
        <v>7</v>
      </c>
      <c r="G46" s="653" t="s">
        <v>8</v>
      </c>
      <c r="H46" s="653" t="s">
        <v>9</v>
      </c>
      <c r="I46" s="634" t="s">
        <v>63</v>
      </c>
      <c r="J46" s="889"/>
      <c r="K46" s="104"/>
      <c r="L46" s="104"/>
      <c r="M46" s="104"/>
      <c r="N46" s="889"/>
      <c r="O46" s="230"/>
      <c r="P46" s="230"/>
      <c r="Q46" s="104"/>
      <c r="R46" s="1655" t="s">
        <v>483</v>
      </c>
      <c r="S46" s="1623"/>
      <c r="T46" s="1623"/>
      <c r="U46" s="1623"/>
      <c r="V46" s="1623"/>
      <c r="W46" s="1623"/>
      <c r="X46" s="1623"/>
      <c r="Y46" s="1623"/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</row>
    <row r="47" spans="1:36" ht="12.75" customHeight="1" x14ac:dyDescent="0.2">
      <c r="A47" s="315" t="s">
        <v>141</v>
      </c>
      <c r="B47" s="185"/>
      <c r="C47" s="316"/>
      <c r="D47" s="1630"/>
      <c r="E47" s="1413"/>
      <c r="F47" s="316"/>
      <c r="G47" s="316"/>
      <c r="H47" s="53"/>
      <c r="I47" s="316"/>
      <c r="J47" s="889"/>
      <c r="K47" s="104"/>
      <c r="L47" s="104"/>
      <c r="M47" s="104"/>
      <c r="N47" s="889" t="s">
        <v>69</v>
      </c>
      <c r="O47" s="230">
        <f t="shared" ref="O47:O56" si="77">IF(N47="*",$H47,0)</f>
        <v>0</v>
      </c>
      <c r="P47" s="230">
        <f t="shared" ref="P47:P56" si="78">IF(N47="**",$H47,0)</f>
        <v>0</v>
      </c>
      <c r="Q47" s="104"/>
      <c r="R47" s="1459" t="s">
        <v>150</v>
      </c>
      <c r="S47" s="1623"/>
      <c r="T47" s="1623"/>
      <c r="U47" s="1623"/>
      <c r="V47" s="1623"/>
      <c r="W47" s="1623"/>
      <c r="X47" s="1623"/>
      <c r="Y47" s="1623"/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</row>
    <row r="48" spans="1:36" ht="12.75" customHeight="1" x14ac:dyDescent="0.2">
      <c r="A48" s="315" t="s">
        <v>143</v>
      </c>
      <c r="B48" s="185" t="s">
        <v>144</v>
      </c>
      <c r="C48" s="316"/>
      <c r="D48" s="1630"/>
      <c r="E48" s="1413"/>
      <c r="F48" s="316"/>
      <c r="G48" s="316"/>
      <c r="H48" s="316"/>
      <c r="I48" s="316"/>
      <c r="J48" s="889"/>
      <c r="K48" s="104"/>
      <c r="L48" s="104"/>
      <c r="M48" s="104"/>
      <c r="N48" s="889" t="s">
        <v>69</v>
      </c>
      <c r="O48" s="230">
        <f t="shared" si="77"/>
        <v>0</v>
      </c>
      <c r="P48" s="230">
        <f t="shared" si="78"/>
        <v>0</v>
      </c>
      <c r="Q48" s="104"/>
      <c r="R48" s="651"/>
      <c r="S48" s="651"/>
      <c r="T48" s="651"/>
      <c r="U48" s="651"/>
      <c r="V48" s="651"/>
      <c r="W48" s="651"/>
      <c r="X48" s="651"/>
      <c r="Y48" s="651"/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</row>
    <row r="49" spans="1:36" ht="15" customHeight="1" x14ac:dyDescent="0.2">
      <c r="A49" s="315" t="s">
        <v>485</v>
      </c>
      <c r="B49" s="185" t="s">
        <v>146</v>
      </c>
      <c r="C49" s="316"/>
      <c r="D49" s="1630"/>
      <c r="E49" s="1413"/>
      <c r="F49" s="316"/>
      <c r="G49" s="693"/>
      <c r="H49" s="316"/>
      <c r="I49" s="35"/>
      <c r="J49" s="889"/>
      <c r="K49" s="104"/>
      <c r="L49" s="104"/>
      <c r="M49" s="104"/>
      <c r="N49" s="889" t="s">
        <v>69</v>
      </c>
      <c r="O49" s="230">
        <f t="shared" si="77"/>
        <v>0</v>
      </c>
      <c r="P49" s="230">
        <f t="shared" si="78"/>
        <v>0</v>
      </c>
      <c r="Q49" s="104"/>
      <c r="R49" s="651"/>
      <c r="S49" s="651"/>
      <c r="T49" s="651"/>
      <c r="U49" s="651"/>
      <c r="V49" s="651"/>
      <c r="W49" s="651"/>
      <c r="X49" s="651"/>
      <c r="Y49" s="651"/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</row>
    <row r="50" spans="1:36" ht="15" customHeight="1" x14ac:dyDescent="0.2">
      <c r="A50" s="315" t="s">
        <v>148</v>
      </c>
      <c r="B50" s="185" t="s">
        <v>149</v>
      </c>
      <c r="C50" s="316"/>
      <c r="D50" s="1630"/>
      <c r="E50" s="1413"/>
      <c r="F50" s="901"/>
      <c r="G50" s="693"/>
      <c r="H50" s="53"/>
      <c r="I50" s="316"/>
      <c r="J50" s="889"/>
      <c r="K50" s="104"/>
      <c r="L50" s="104"/>
      <c r="M50" s="104"/>
      <c r="N50" s="889" t="s">
        <v>69</v>
      </c>
      <c r="O50" s="230">
        <f t="shared" si="77"/>
        <v>0</v>
      </c>
      <c r="P50" s="230">
        <f t="shared" si="78"/>
        <v>0</v>
      </c>
      <c r="Q50" s="104"/>
      <c r="R50" s="651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</row>
    <row r="51" spans="1:36" ht="15" customHeight="1" x14ac:dyDescent="0.2">
      <c r="A51" s="315" t="s">
        <v>486</v>
      </c>
      <c r="B51" s="185" t="s">
        <v>152</v>
      </c>
      <c r="C51" s="316"/>
      <c r="D51" s="1630"/>
      <c r="E51" s="1413"/>
      <c r="F51" s="316"/>
      <c r="G51" s="693"/>
      <c r="H51" s="53"/>
      <c r="I51" s="316"/>
      <c r="J51" s="889"/>
      <c r="K51" s="104"/>
      <c r="L51" s="104"/>
      <c r="M51" s="104"/>
      <c r="N51" s="889" t="s">
        <v>69</v>
      </c>
      <c r="O51" s="230">
        <f t="shared" si="77"/>
        <v>0</v>
      </c>
      <c r="P51" s="230">
        <f t="shared" si="78"/>
        <v>0</v>
      </c>
      <c r="Q51" s="104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</row>
    <row r="52" spans="1:36" ht="12.75" customHeight="1" x14ac:dyDescent="0.2">
      <c r="A52" s="315" t="s">
        <v>154</v>
      </c>
      <c r="B52" s="185"/>
      <c r="C52" s="316"/>
      <c r="D52" s="1630"/>
      <c r="E52" s="1413"/>
      <c r="F52" s="901"/>
      <c r="G52" s="693"/>
      <c r="H52" s="53"/>
      <c r="I52" s="35"/>
      <c r="J52" s="889"/>
      <c r="K52" s="104"/>
      <c r="L52" s="104"/>
      <c r="M52" s="104"/>
      <c r="N52" s="889" t="s">
        <v>69</v>
      </c>
      <c r="O52" s="230">
        <f t="shared" si="77"/>
        <v>0</v>
      </c>
      <c r="P52" s="230">
        <f t="shared" si="78"/>
        <v>0</v>
      </c>
      <c r="Q52" s="104"/>
      <c r="R52" s="651"/>
      <c r="S52" s="651"/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</row>
    <row r="53" spans="1:36" ht="12.75" customHeight="1" x14ac:dyDescent="0.2">
      <c r="A53" s="315" t="s">
        <v>155</v>
      </c>
      <c r="B53" s="185"/>
      <c r="C53" s="316"/>
      <c r="D53" s="1630"/>
      <c r="E53" s="1413"/>
      <c r="F53" s="901"/>
      <c r="G53" s="693"/>
      <c r="H53" s="53"/>
      <c r="I53" s="35"/>
      <c r="J53" s="889"/>
      <c r="K53" s="104"/>
      <c r="L53" s="104"/>
      <c r="M53" s="104"/>
      <c r="N53" s="889" t="s">
        <v>69</v>
      </c>
      <c r="O53" s="230">
        <f t="shared" si="77"/>
        <v>0</v>
      </c>
      <c r="P53" s="230">
        <f t="shared" si="78"/>
        <v>0</v>
      </c>
      <c r="Q53" s="104"/>
      <c r="R53" s="651"/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</row>
    <row r="54" spans="1:36" ht="12.75" customHeight="1" x14ac:dyDescent="0.2">
      <c r="A54" s="315" t="s">
        <v>752</v>
      </c>
      <c r="B54" s="185"/>
      <c r="C54" s="316"/>
      <c r="D54" s="1630"/>
      <c r="E54" s="1413"/>
      <c r="F54" s="901"/>
      <c r="G54" s="167"/>
      <c r="H54" s="101"/>
      <c r="I54" s="35"/>
      <c r="J54" s="183"/>
      <c r="K54" s="104"/>
      <c r="L54" s="104"/>
      <c r="M54" s="104"/>
      <c r="N54" s="183"/>
      <c r="O54" s="230">
        <f t="shared" si="77"/>
        <v>0</v>
      </c>
      <c r="P54" s="230">
        <f t="shared" si="78"/>
        <v>0</v>
      </c>
      <c r="Q54" s="104"/>
      <c r="R54" s="651"/>
      <c r="S54" s="651"/>
      <c r="T54" s="651"/>
      <c r="U54" s="651"/>
      <c r="V54" s="651"/>
      <c r="W54" s="651"/>
      <c r="X54" s="651"/>
      <c r="Y54" s="651"/>
      <c r="Z54" s="651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</row>
    <row r="55" spans="1:36" ht="12.75" customHeight="1" x14ac:dyDescent="0.2">
      <c r="A55" s="315" t="s">
        <v>692</v>
      </c>
      <c r="B55" s="185" t="s">
        <v>159</v>
      </c>
      <c r="C55" s="699"/>
      <c r="D55" s="1630"/>
      <c r="E55" s="1413"/>
      <c r="F55" s="699"/>
      <c r="G55" s="717"/>
      <c r="H55" s="699"/>
      <c r="I55" s="79"/>
      <c r="J55" s="889"/>
      <c r="K55" s="104"/>
      <c r="L55" s="104"/>
      <c r="M55" s="104"/>
      <c r="N55" s="889" t="s">
        <v>69</v>
      </c>
      <c r="O55" s="230">
        <f t="shared" si="77"/>
        <v>0</v>
      </c>
      <c r="P55" s="230">
        <f t="shared" si="78"/>
        <v>0</v>
      </c>
      <c r="Q55" s="104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</row>
    <row r="56" spans="1:36" ht="12.75" customHeight="1" x14ac:dyDescent="0.2">
      <c r="A56" s="907" t="s">
        <v>693</v>
      </c>
      <c r="B56" s="718"/>
      <c r="C56" s="921"/>
      <c r="D56" s="1630"/>
      <c r="E56" s="1413"/>
      <c r="F56" s="921"/>
      <c r="G56" s="719"/>
      <c r="H56" s="720"/>
      <c r="I56" s="79"/>
      <c r="J56" s="889"/>
      <c r="K56" s="104"/>
      <c r="L56" s="104"/>
      <c r="M56" s="104"/>
      <c r="N56" s="889"/>
      <c r="O56" s="230">
        <f t="shared" si="77"/>
        <v>0</v>
      </c>
      <c r="P56" s="230">
        <f t="shared" si="78"/>
        <v>0</v>
      </c>
      <c r="Q56" s="104"/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</row>
    <row r="57" spans="1:36" ht="12.75" customHeight="1" x14ac:dyDescent="0.2">
      <c r="A57" s="1409" t="s">
        <v>167</v>
      </c>
      <c r="B57" s="1413"/>
      <c r="C57" s="16">
        <f t="shared" ref="C57:D57" si="79">SUM(C47:C56)</f>
        <v>0</v>
      </c>
      <c r="D57" s="1414">
        <f t="shared" si="79"/>
        <v>0</v>
      </c>
      <c r="E57" s="1413"/>
      <c r="F57" s="16">
        <f t="shared" ref="F57:I57" si="80">SUM(F47:F56)</f>
        <v>0</v>
      </c>
      <c r="G57" s="16">
        <f t="shared" si="80"/>
        <v>0</v>
      </c>
      <c r="H57" s="16">
        <f t="shared" si="80"/>
        <v>0</v>
      </c>
      <c r="I57" s="16">
        <f t="shared" si="80"/>
        <v>0</v>
      </c>
      <c r="J57" s="889"/>
      <c r="K57" s="104"/>
      <c r="L57" s="104"/>
      <c r="M57" s="104"/>
      <c r="N57" s="889"/>
      <c r="O57" s="230"/>
      <c r="P57" s="230"/>
      <c r="Q57" s="104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</row>
    <row r="58" spans="1:36" ht="12.75" customHeight="1" x14ac:dyDescent="0.2">
      <c r="A58" s="651"/>
      <c r="B58" s="46"/>
      <c r="C58" s="148"/>
      <c r="D58" s="148"/>
      <c r="E58" s="148"/>
      <c r="F58" s="148"/>
      <c r="G58" s="8"/>
      <c r="H58" s="148"/>
      <c r="I58" s="8"/>
      <c r="J58" s="889"/>
      <c r="K58" s="104"/>
      <c r="L58" s="104"/>
      <c r="M58" s="104"/>
      <c r="N58" s="889"/>
      <c r="O58" s="230"/>
      <c r="P58" s="230"/>
      <c r="Q58" s="104"/>
      <c r="R58" s="651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</row>
    <row r="59" spans="1:36" ht="12.75" customHeight="1" x14ac:dyDescent="0.25">
      <c r="A59" s="1412" t="s">
        <v>168</v>
      </c>
      <c r="B59" s="1413"/>
      <c r="C59" s="653" t="s">
        <v>5</v>
      </c>
      <c r="D59" s="1414" t="s">
        <v>6</v>
      </c>
      <c r="E59" s="1413"/>
      <c r="F59" s="653" t="s">
        <v>7</v>
      </c>
      <c r="G59" s="653" t="s">
        <v>8</v>
      </c>
      <c r="H59" s="16" t="s">
        <v>9</v>
      </c>
      <c r="I59" s="16" t="s">
        <v>63</v>
      </c>
      <c r="J59" s="118"/>
      <c r="K59" s="104"/>
      <c r="L59" s="104"/>
      <c r="M59" s="104"/>
      <c r="N59" s="118"/>
      <c r="O59" s="230"/>
      <c r="P59" s="230"/>
      <c r="Q59" s="104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</row>
    <row r="60" spans="1:36" ht="12.75" customHeight="1" x14ac:dyDescent="0.2">
      <c r="A60" s="315" t="s">
        <v>169</v>
      </c>
      <c r="B60" s="185" t="s">
        <v>170</v>
      </c>
      <c r="C60" s="316"/>
      <c r="D60" s="1630"/>
      <c r="E60" s="1413"/>
      <c r="F60" s="316"/>
      <c r="G60" s="79"/>
      <c r="H60" s="316"/>
      <c r="I60" s="35"/>
      <c r="J60" s="183"/>
      <c r="K60" s="104"/>
      <c r="L60" s="104"/>
      <c r="M60" s="104"/>
      <c r="N60" s="183" t="s">
        <v>81</v>
      </c>
      <c r="O60" s="230">
        <f t="shared" ref="O60:O62" si="81">IF(N60="*",$H60,0)</f>
        <v>0</v>
      </c>
      <c r="P60" s="230">
        <f t="shared" ref="P60:P62" si="82">IF(N60="**",$H60,0)</f>
        <v>0</v>
      </c>
      <c r="Q60" s="104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</row>
    <row r="61" spans="1:36" ht="12.75" customHeight="1" x14ac:dyDescent="0.2">
      <c r="A61" s="315" t="s">
        <v>171</v>
      </c>
      <c r="B61" s="185" t="s">
        <v>172</v>
      </c>
      <c r="C61" s="316"/>
      <c r="D61" s="1630"/>
      <c r="E61" s="1413"/>
      <c r="F61" s="316"/>
      <c r="G61" s="79"/>
      <c r="H61" s="79"/>
      <c r="I61" s="35"/>
      <c r="J61" s="183"/>
      <c r="K61" s="104"/>
      <c r="L61" s="104"/>
      <c r="M61" s="104"/>
      <c r="N61" s="183"/>
      <c r="O61" s="230">
        <f t="shared" si="81"/>
        <v>0</v>
      </c>
      <c r="P61" s="230">
        <f t="shared" si="82"/>
        <v>0</v>
      </c>
      <c r="Q61" s="104"/>
      <c r="R61" s="651"/>
      <c r="S61" s="651"/>
      <c r="T61" s="651"/>
      <c r="U61" s="651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</row>
    <row r="62" spans="1:36" ht="12.75" customHeight="1" x14ac:dyDescent="0.2">
      <c r="A62" s="315" t="s">
        <v>173</v>
      </c>
      <c r="B62" s="185" t="s">
        <v>174</v>
      </c>
      <c r="C62" s="316"/>
      <c r="D62" s="1630"/>
      <c r="E62" s="1413"/>
      <c r="F62" s="316"/>
      <c r="G62" s="79"/>
      <c r="H62" s="316"/>
      <c r="I62" s="35"/>
      <c r="J62" s="183"/>
      <c r="K62" s="104"/>
      <c r="L62" s="104"/>
      <c r="M62" s="104"/>
      <c r="N62" s="183" t="s">
        <v>81</v>
      </c>
      <c r="O62" s="230">
        <f t="shared" si="81"/>
        <v>0</v>
      </c>
      <c r="P62" s="230">
        <f t="shared" si="82"/>
        <v>0</v>
      </c>
      <c r="Q62" s="104"/>
      <c r="R62" s="651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</row>
    <row r="63" spans="1:36" ht="12.75" customHeight="1" x14ac:dyDescent="0.2">
      <c r="A63" s="1467" t="s">
        <v>175</v>
      </c>
      <c r="B63" s="1468"/>
      <c r="C63" s="16">
        <f t="shared" ref="C63:D63" si="83">SUM(C60:C62)</f>
        <v>0</v>
      </c>
      <c r="D63" s="1414">
        <f t="shared" si="83"/>
        <v>0</v>
      </c>
      <c r="E63" s="1413"/>
      <c r="F63" s="16">
        <f t="shared" ref="F63:I63" si="84">SUM(F60:F62)</f>
        <v>0</v>
      </c>
      <c r="G63" s="16">
        <f t="shared" si="84"/>
        <v>0</v>
      </c>
      <c r="H63" s="16">
        <f t="shared" si="84"/>
        <v>0</v>
      </c>
      <c r="I63" s="16">
        <f t="shared" si="84"/>
        <v>0</v>
      </c>
      <c r="J63" s="889"/>
      <c r="K63" s="104"/>
      <c r="L63" s="104"/>
      <c r="M63" s="104"/>
      <c r="N63" s="889"/>
      <c r="O63" s="230"/>
      <c r="P63" s="230"/>
      <c r="Q63" s="104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</row>
    <row r="64" spans="1:36" ht="15.75" customHeight="1" x14ac:dyDescent="0.2">
      <c r="A64" s="651"/>
      <c r="B64" s="46"/>
      <c r="C64" s="148"/>
      <c r="D64" s="148"/>
      <c r="E64" s="148"/>
      <c r="F64" s="148"/>
      <c r="G64" s="148"/>
      <c r="H64" s="148"/>
      <c r="I64" s="8"/>
      <c r="J64" s="889"/>
      <c r="K64" s="104"/>
      <c r="L64" s="104"/>
      <c r="M64" s="104"/>
      <c r="N64" s="889"/>
      <c r="O64" s="230"/>
      <c r="P64" s="230"/>
      <c r="Q64" s="104"/>
      <c r="R64" s="651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</row>
    <row r="65" spans="1:36" ht="12.75" customHeight="1" x14ac:dyDescent="0.25">
      <c r="A65" s="1412" t="s">
        <v>488</v>
      </c>
      <c r="B65" s="1413"/>
      <c r="C65" s="653" t="s">
        <v>5</v>
      </c>
      <c r="D65" s="1414" t="s">
        <v>6</v>
      </c>
      <c r="E65" s="1413"/>
      <c r="F65" s="653" t="s">
        <v>7</v>
      </c>
      <c r="G65" s="653" t="s">
        <v>8</v>
      </c>
      <c r="H65" s="653" t="s">
        <v>9</v>
      </c>
      <c r="I65" s="16" t="s">
        <v>63</v>
      </c>
      <c r="J65" s="889"/>
      <c r="K65" s="104"/>
      <c r="L65" s="104"/>
      <c r="M65" s="104"/>
      <c r="N65" s="889"/>
      <c r="O65" s="230"/>
      <c r="P65" s="230"/>
      <c r="Q65" s="104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</row>
    <row r="66" spans="1:36" ht="12.75" customHeight="1" x14ac:dyDescent="0.2">
      <c r="A66" s="315" t="s">
        <v>713</v>
      </c>
      <c r="B66" s="185" t="s">
        <v>714</v>
      </c>
      <c r="C66" s="693"/>
      <c r="D66" s="1630"/>
      <c r="E66" s="1413"/>
      <c r="F66" s="693"/>
      <c r="G66" s="693"/>
      <c r="H66" s="693"/>
      <c r="I66" s="35"/>
      <c r="J66" s="889"/>
      <c r="K66" s="104"/>
      <c r="L66" s="104"/>
      <c r="M66" s="104"/>
      <c r="N66" s="889" t="s">
        <v>69</v>
      </c>
      <c r="O66" s="230">
        <f t="shared" ref="O66:O71" si="85">IF(N66="*",$H66,0)</f>
        <v>0</v>
      </c>
      <c r="P66" s="230">
        <f t="shared" ref="P66:P71" si="86">IF(N66="**",$H66,0)</f>
        <v>0</v>
      </c>
      <c r="Q66" s="104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</row>
    <row r="67" spans="1:36" ht="12" customHeight="1" x14ac:dyDescent="0.2">
      <c r="A67" s="315" t="s">
        <v>715</v>
      </c>
      <c r="B67" s="185" t="s">
        <v>166</v>
      </c>
      <c r="C67" s="693"/>
      <c r="D67" s="1630"/>
      <c r="E67" s="1413"/>
      <c r="F67" s="693"/>
      <c r="G67" s="693"/>
      <c r="H67" s="693"/>
      <c r="I67" s="316"/>
      <c r="J67" s="889"/>
      <c r="K67" s="104"/>
      <c r="L67" s="104"/>
      <c r="M67" s="104"/>
      <c r="N67" s="889" t="s">
        <v>69</v>
      </c>
      <c r="O67" s="230">
        <f t="shared" si="85"/>
        <v>0</v>
      </c>
      <c r="P67" s="230">
        <f t="shared" si="86"/>
        <v>0</v>
      </c>
      <c r="Q67" s="104"/>
      <c r="R67" s="651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</row>
    <row r="68" spans="1:36" ht="12" customHeight="1" x14ac:dyDescent="0.2">
      <c r="A68" s="315" t="s">
        <v>716</v>
      </c>
      <c r="B68" s="185" t="s">
        <v>717</v>
      </c>
      <c r="C68" s="693"/>
      <c r="D68" s="1630"/>
      <c r="E68" s="1413"/>
      <c r="F68" s="693"/>
      <c r="G68" s="693"/>
      <c r="H68" s="693"/>
      <c r="I68" s="316"/>
      <c r="J68" s="889"/>
      <c r="K68" s="104"/>
      <c r="L68" s="104"/>
      <c r="M68" s="104"/>
      <c r="N68" s="889" t="s">
        <v>69</v>
      </c>
      <c r="O68" s="230">
        <f t="shared" si="85"/>
        <v>0</v>
      </c>
      <c r="P68" s="230">
        <f t="shared" si="86"/>
        <v>0</v>
      </c>
      <c r="Q68" s="104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</row>
    <row r="69" spans="1:36" ht="12" customHeight="1" x14ac:dyDescent="0.2">
      <c r="A69" s="315" t="s">
        <v>718</v>
      </c>
      <c r="B69" s="185" t="s">
        <v>719</v>
      </c>
      <c r="C69" s="693"/>
      <c r="D69" s="1630"/>
      <c r="E69" s="1413"/>
      <c r="F69" s="693"/>
      <c r="G69" s="693"/>
      <c r="H69" s="693"/>
      <c r="I69" s="35"/>
      <c r="J69" s="889"/>
      <c r="K69" s="104"/>
      <c r="L69" s="104"/>
      <c r="M69" s="104"/>
      <c r="N69" s="889" t="s">
        <v>69</v>
      </c>
      <c r="O69" s="230">
        <f t="shared" si="85"/>
        <v>0</v>
      </c>
      <c r="P69" s="230">
        <f t="shared" si="86"/>
        <v>0</v>
      </c>
      <c r="Q69" s="104"/>
      <c r="R69" s="651"/>
      <c r="S69" s="651"/>
      <c r="T69" s="651"/>
      <c r="U69" s="651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</row>
    <row r="70" spans="1:36" ht="15.75" customHeight="1" x14ac:dyDescent="0.2">
      <c r="A70" s="315" t="s">
        <v>160</v>
      </c>
      <c r="B70" s="185" t="s">
        <v>161</v>
      </c>
      <c r="C70" s="693"/>
      <c r="D70" s="1630"/>
      <c r="E70" s="1413"/>
      <c r="F70" s="693"/>
      <c r="G70" s="693"/>
      <c r="H70" s="693"/>
      <c r="I70" s="35"/>
      <c r="J70" s="889"/>
      <c r="K70" s="104"/>
      <c r="L70" s="104"/>
      <c r="M70" s="104"/>
      <c r="N70" s="889" t="s">
        <v>69</v>
      </c>
      <c r="O70" s="230">
        <f t="shared" si="85"/>
        <v>0</v>
      </c>
      <c r="P70" s="230">
        <f t="shared" si="86"/>
        <v>0</v>
      </c>
      <c r="Q70" s="104"/>
      <c r="R70" s="651"/>
      <c r="S70" s="651"/>
      <c r="T70" s="651"/>
      <c r="U70" s="651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</row>
    <row r="71" spans="1:36" ht="15.75" customHeight="1" x14ac:dyDescent="0.2">
      <c r="A71" s="315"/>
      <c r="B71" s="185" t="s">
        <v>162</v>
      </c>
      <c r="C71" s="693"/>
      <c r="D71" s="1630"/>
      <c r="E71" s="1413"/>
      <c r="F71" s="693"/>
      <c r="G71" s="693"/>
      <c r="H71" s="693"/>
      <c r="I71" s="35"/>
      <c r="J71" s="889"/>
      <c r="K71" s="104"/>
      <c r="L71" s="104"/>
      <c r="M71" s="104"/>
      <c r="N71" s="889" t="s">
        <v>69</v>
      </c>
      <c r="O71" s="230">
        <f t="shared" si="85"/>
        <v>0</v>
      </c>
      <c r="P71" s="230">
        <f t="shared" si="86"/>
        <v>0</v>
      </c>
      <c r="Q71" s="104"/>
      <c r="R71" s="230"/>
      <c r="S71" s="10"/>
      <c r="T71" s="10"/>
      <c r="U71" s="10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</row>
    <row r="72" spans="1:36" ht="11.25" customHeight="1" x14ac:dyDescent="0.2">
      <c r="A72" s="1409" t="s">
        <v>489</v>
      </c>
      <c r="B72" s="1413"/>
      <c r="C72" s="16">
        <f t="shared" ref="C72:D72" si="87">SUM(C66:C71)</f>
        <v>0</v>
      </c>
      <c r="D72" s="1414">
        <f t="shared" si="87"/>
        <v>0</v>
      </c>
      <c r="E72" s="1413"/>
      <c r="F72" s="16">
        <f t="shared" ref="F72:I72" si="88">SUM(F66:F71)</f>
        <v>0</v>
      </c>
      <c r="G72" s="16">
        <f t="shared" si="88"/>
        <v>0</v>
      </c>
      <c r="H72" s="16">
        <f t="shared" si="88"/>
        <v>0</v>
      </c>
      <c r="I72" s="16">
        <f t="shared" si="88"/>
        <v>0</v>
      </c>
      <c r="J72" s="889"/>
      <c r="K72" s="230"/>
      <c r="L72" s="230"/>
      <c r="M72" s="230"/>
      <c r="N72" s="230"/>
      <c r="O72" s="889"/>
      <c r="P72" s="230"/>
      <c r="Q72" s="230"/>
      <c r="R72" s="10"/>
      <c r="S72" s="10"/>
      <c r="T72" s="10"/>
      <c r="U72" s="10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</row>
    <row r="73" spans="1:36" ht="12.75" customHeight="1" x14ac:dyDescent="0.2">
      <c r="A73" s="1636" t="s">
        <v>490</v>
      </c>
      <c r="B73" s="1413"/>
      <c r="C73" s="120">
        <f t="shared" ref="C73:D73" si="89">C44+C57+C63+C72</f>
        <v>0</v>
      </c>
      <c r="D73" s="1556">
        <f t="shared" si="89"/>
        <v>0</v>
      </c>
      <c r="E73" s="1413"/>
      <c r="F73" s="120">
        <f t="shared" ref="F73:I73" si="90">F44+F57+F63+F72</f>
        <v>0</v>
      </c>
      <c r="G73" s="120">
        <f t="shared" si="90"/>
        <v>0</v>
      </c>
      <c r="H73" s="120">
        <f t="shared" si="90"/>
        <v>0</v>
      </c>
      <c r="I73" s="120">
        <f t="shared" si="90"/>
        <v>0</v>
      </c>
      <c r="J73" s="1"/>
      <c r="K73" s="877"/>
      <c r="L73" s="10"/>
      <c r="M73" s="10"/>
      <c r="N73" s="10"/>
      <c r="O73" s="877"/>
      <c r="P73" s="877"/>
      <c r="Q73" s="10"/>
      <c r="R73" s="10"/>
      <c r="S73" s="10"/>
      <c r="T73" s="10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</row>
    <row r="74" spans="1:36" ht="12.75" customHeight="1" x14ac:dyDescent="0.2">
      <c r="A74" s="651"/>
      <c r="B74" s="644"/>
      <c r="C74" s="8"/>
      <c r="D74" s="8"/>
      <c r="E74" s="8"/>
      <c r="F74" s="8"/>
      <c r="G74" s="8"/>
      <c r="H74" s="8"/>
      <c r="I74" s="1"/>
      <c r="J74" s="877"/>
      <c r="K74" s="10"/>
      <c r="L74" s="10"/>
      <c r="M74" s="10"/>
      <c r="N74" s="10"/>
      <c r="O74" s="10"/>
      <c r="P74" s="10"/>
      <c r="Q74" s="193"/>
      <c r="R74" s="10"/>
      <c r="S74" s="10"/>
      <c r="T74" s="10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</row>
    <row r="75" spans="1:36" ht="12.75" customHeight="1" x14ac:dyDescent="0.25">
      <c r="A75" s="1412" t="s">
        <v>491</v>
      </c>
      <c r="B75" s="1413"/>
      <c r="C75" s="653" t="s">
        <v>5</v>
      </c>
      <c r="D75" s="653" t="s">
        <v>178</v>
      </c>
      <c r="E75" s="653" t="s">
        <v>179</v>
      </c>
      <c r="F75" s="653" t="s">
        <v>7</v>
      </c>
      <c r="G75" s="653" t="s">
        <v>8</v>
      </c>
      <c r="H75" s="16" t="s">
        <v>9</v>
      </c>
      <c r="I75" s="16" t="s">
        <v>63</v>
      </c>
      <c r="J75" s="889"/>
      <c r="K75" s="121"/>
      <c r="L75" s="121"/>
      <c r="M75" s="121"/>
      <c r="N75" s="121"/>
      <c r="O75" s="121"/>
      <c r="P75" s="121"/>
      <c r="Q75" s="123"/>
      <c r="R75" s="124"/>
      <c r="S75" s="10"/>
      <c r="T75" s="10"/>
      <c r="U75" s="651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</row>
    <row r="76" spans="1:36" ht="12.75" customHeight="1" x14ac:dyDescent="0.25">
      <c r="A76" s="315" t="s">
        <v>492</v>
      </c>
      <c r="B76" s="185" t="s">
        <v>214</v>
      </c>
      <c r="C76" s="316"/>
      <c r="D76" s="316"/>
      <c r="E76" s="316"/>
      <c r="F76" s="316"/>
      <c r="G76" s="316"/>
      <c r="H76" s="316"/>
      <c r="I76" s="125"/>
      <c r="J76" s="889"/>
      <c r="K76" s="39"/>
      <c r="L76" s="39"/>
      <c r="M76" s="39"/>
      <c r="N76" s="889" t="s">
        <v>81</v>
      </c>
      <c r="O76" s="230">
        <f t="shared" ref="O76:O108" si="91">IF(N76="*",$H76,0)</f>
        <v>0</v>
      </c>
      <c r="P76" s="230">
        <f t="shared" ref="P76:P108" si="92">IF(N76="**",$H76,0)</f>
        <v>0</v>
      </c>
      <c r="Q76" s="123"/>
      <c r="R76" s="124"/>
      <c r="S76" s="10"/>
      <c r="T76" s="10"/>
      <c r="U76" s="651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</row>
    <row r="77" spans="1:36" ht="12.75" customHeight="1" x14ac:dyDescent="0.25">
      <c r="A77" s="315" t="s">
        <v>494</v>
      </c>
      <c r="B77" s="185" t="s">
        <v>183</v>
      </c>
      <c r="C77" s="79"/>
      <c r="D77" s="79"/>
      <c r="E77" s="316"/>
      <c r="F77" s="79"/>
      <c r="G77" s="79"/>
      <c r="H77" s="79"/>
      <c r="I77" s="125"/>
      <c r="J77" s="889"/>
      <c r="K77" s="39"/>
      <c r="L77" s="39"/>
      <c r="M77" s="39"/>
      <c r="N77" s="889"/>
      <c r="O77" s="230">
        <f t="shared" si="91"/>
        <v>0</v>
      </c>
      <c r="P77" s="230">
        <f t="shared" si="92"/>
        <v>0</v>
      </c>
      <c r="Q77" s="123"/>
      <c r="R77" s="124"/>
      <c r="S77" s="10"/>
      <c r="T77" s="10"/>
      <c r="U77" s="651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</row>
    <row r="78" spans="1:36" ht="15" customHeight="1" x14ac:dyDescent="0.25">
      <c r="A78" s="315" t="s">
        <v>495</v>
      </c>
      <c r="B78" s="185" t="s">
        <v>185</v>
      </c>
      <c r="C78" s="316"/>
      <c r="D78" s="316"/>
      <c r="E78" s="316"/>
      <c r="F78" s="316"/>
      <c r="G78" s="316"/>
      <c r="H78" s="316"/>
      <c r="I78" s="125"/>
      <c r="J78" s="889"/>
      <c r="K78" s="39"/>
      <c r="L78" s="39"/>
      <c r="M78" s="39"/>
      <c r="N78" s="889" t="s">
        <v>81</v>
      </c>
      <c r="O78" s="230">
        <f t="shared" si="91"/>
        <v>0</v>
      </c>
      <c r="P78" s="230">
        <f t="shared" si="92"/>
        <v>0</v>
      </c>
      <c r="Q78" s="123"/>
      <c r="R78" s="124"/>
      <c r="S78" s="10"/>
      <c r="T78" s="10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</row>
    <row r="79" spans="1:36" ht="15" customHeight="1" x14ac:dyDescent="0.25">
      <c r="A79" s="315" t="s">
        <v>496</v>
      </c>
      <c r="B79" s="185" t="s">
        <v>212</v>
      </c>
      <c r="C79" s="702"/>
      <c r="D79" s="702"/>
      <c r="E79" s="702"/>
      <c r="F79" s="702"/>
      <c r="G79" s="316"/>
      <c r="H79" s="316"/>
      <c r="I79" s="125"/>
      <c r="J79" s="889"/>
      <c r="K79" s="39"/>
      <c r="L79" s="39"/>
      <c r="M79" s="39"/>
      <c r="N79" s="889" t="s">
        <v>81</v>
      </c>
      <c r="O79" s="230">
        <f t="shared" si="91"/>
        <v>0</v>
      </c>
      <c r="P79" s="230">
        <f t="shared" si="92"/>
        <v>0</v>
      </c>
      <c r="Q79" s="123"/>
      <c r="R79" s="124"/>
      <c r="S79" s="10"/>
      <c r="T79" s="10"/>
      <c r="U79" s="651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</row>
    <row r="80" spans="1:36" ht="14.25" customHeight="1" x14ac:dyDescent="0.25">
      <c r="A80" s="315" t="s">
        <v>497</v>
      </c>
      <c r="B80" s="185" t="s">
        <v>194</v>
      </c>
      <c r="C80" s="316"/>
      <c r="D80" s="316"/>
      <c r="E80" s="316"/>
      <c r="F80" s="316"/>
      <c r="G80" s="316"/>
      <c r="H80" s="79"/>
      <c r="I80" s="125"/>
      <c r="J80" s="889"/>
      <c r="K80" s="39"/>
      <c r="L80" s="39"/>
      <c r="M80" s="39"/>
      <c r="N80" s="889"/>
      <c r="O80" s="230">
        <f t="shared" si="91"/>
        <v>0</v>
      </c>
      <c r="P80" s="230">
        <f t="shared" si="92"/>
        <v>0</v>
      </c>
      <c r="Q80" s="123"/>
      <c r="R80" s="124"/>
      <c r="S80" s="10"/>
      <c r="T80" s="10"/>
      <c r="U80" s="651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</row>
    <row r="81" spans="1:36" ht="14.25" customHeight="1" x14ac:dyDescent="0.25">
      <c r="A81" s="315" t="s">
        <v>754</v>
      </c>
      <c r="B81" s="185" t="s">
        <v>499</v>
      </c>
      <c r="C81" s="723"/>
      <c r="D81" s="723"/>
      <c r="E81" s="702"/>
      <c r="F81" s="723"/>
      <c r="G81" s="79"/>
      <c r="H81" s="79"/>
      <c r="I81" s="125"/>
      <c r="J81" s="889"/>
      <c r="K81" s="39"/>
      <c r="L81" s="39"/>
      <c r="M81" s="39"/>
      <c r="N81" s="889"/>
      <c r="O81" s="230">
        <f t="shared" si="91"/>
        <v>0</v>
      </c>
      <c r="P81" s="230">
        <f t="shared" si="92"/>
        <v>0</v>
      </c>
      <c r="Q81" s="123"/>
      <c r="R81" s="124"/>
      <c r="S81" s="10"/>
      <c r="T81" s="10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</row>
    <row r="82" spans="1:36" ht="14.25" customHeight="1" x14ac:dyDescent="0.25">
      <c r="A82" s="315" t="s">
        <v>500</v>
      </c>
      <c r="B82" s="185" t="s">
        <v>228</v>
      </c>
      <c r="C82" s="702"/>
      <c r="D82" s="702"/>
      <c r="E82" s="702"/>
      <c r="F82" s="702"/>
      <c r="G82" s="316"/>
      <c r="H82" s="316"/>
      <c r="I82" s="125"/>
      <c r="J82" s="889"/>
      <c r="K82" s="39"/>
      <c r="L82" s="39"/>
      <c r="M82" s="39"/>
      <c r="N82" s="889" t="s">
        <v>81</v>
      </c>
      <c r="O82" s="230">
        <f t="shared" si="91"/>
        <v>0</v>
      </c>
      <c r="P82" s="230">
        <f t="shared" si="92"/>
        <v>0</v>
      </c>
      <c r="Q82" s="123"/>
      <c r="R82" s="124"/>
      <c r="S82" s="10"/>
      <c r="T82" s="10"/>
      <c r="U82" s="651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</row>
    <row r="83" spans="1:36" ht="15" customHeight="1" x14ac:dyDescent="0.25">
      <c r="A83" s="315" t="s">
        <v>501</v>
      </c>
      <c r="B83" s="185" t="s">
        <v>216</v>
      </c>
      <c r="C83" s="316"/>
      <c r="D83" s="316"/>
      <c r="E83" s="316"/>
      <c r="F83" s="316"/>
      <c r="G83" s="316"/>
      <c r="H83" s="316"/>
      <c r="I83" s="125"/>
      <c r="J83" s="889"/>
      <c r="K83" s="39"/>
      <c r="L83" s="39"/>
      <c r="M83" s="39"/>
      <c r="N83" s="889" t="s">
        <v>81</v>
      </c>
      <c r="O83" s="230">
        <f t="shared" si="91"/>
        <v>0</v>
      </c>
      <c r="P83" s="230">
        <f t="shared" si="92"/>
        <v>0</v>
      </c>
      <c r="Q83" s="123"/>
      <c r="R83" s="124"/>
      <c r="S83" s="10"/>
      <c r="T83" s="10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</row>
    <row r="84" spans="1:36" ht="14.25" customHeight="1" x14ac:dyDescent="0.25">
      <c r="A84" s="315" t="s">
        <v>502</v>
      </c>
      <c r="B84" s="185" t="s">
        <v>218</v>
      </c>
      <c r="C84" s="316"/>
      <c r="D84" s="316"/>
      <c r="E84" s="316"/>
      <c r="F84" s="901"/>
      <c r="G84" s="316"/>
      <c r="H84" s="79"/>
      <c r="I84" s="125"/>
      <c r="J84" s="889"/>
      <c r="K84" s="39"/>
      <c r="L84" s="39"/>
      <c r="M84" s="39"/>
      <c r="N84" s="889"/>
      <c r="O84" s="230">
        <f t="shared" si="91"/>
        <v>0</v>
      </c>
      <c r="P84" s="230">
        <f t="shared" si="92"/>
        <v>0</v>
      </c>
      <c r="Q84" s="123"/>
      <c r="R84" s="124"/>
      <c r="S84" s="10"/>
      <c r="T84" s="10"/>
      <c r="U84" s="651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</row>
    <row r="85" spans="1:36" ht="14.25" customHeight="1" x14ac:dyDescent="0.25">
      <c r="A85" s="315" t="s">
        <v>503</v>
      </c>
      <c r="B85" s="185" t="s">
        <v>220</v>
      </c>
      <c r="C85" s="316"/>
      <c r="D85" s="316"/>
      <c r="E85" s="316"/>
      <c r="F85" s="316"/>
      <c r="G85" s="316"/>
      <c r="H85" s="79"/>
      <c r="I85" s="125"/>
      <c r="J85" s="889"/>
      <c r="K85" s="39"/>
      <c r="L85" s="39"/>
      <c r="M85" s="39"/>
      <c r="N85" s="889"/>
      <c r="O85" s="230">
        <f t="shared" si="91"/>
        <v>0</v>
      </c>
      <c r="P85" s="230">
        <f t="shared" si="92"/>
        <v>0</v>
      </c>
      <c r="Q85" s="123"/>
      <c r="R85" s="124"/>
      <c r="S85" s="10"/>
      <c r="T85" s="10"/>
      <c r="U85" s="651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</row>
    <row r="86" spans="1:36" ht="14.25" customHeight="1" x14ac:dyDescent="0.25">
      <c r="A86" s="315" t="s">
        <v>504</v>
      </c>
      <c r="B86" s="185" t="s">
        <v>222</v>
      </c>
      <c r="C86" s="316"/>
      <c r="D86" s="316"/>
      <c r="E86" s="316"/>
      <c r="F86" s="316"/>
      <c r="G86" s="316"/>
      <c r="H86" s="316"/>
      <c r="I86" s="125"/>
      <c r="J86" s="889"/>
      <c r="K86" s="39"/>
      <c r="L86" s="39"/>
      <c r="M86" s="39"/>
      <c r="N86" s="889" t="s">
        <v>81</v>
      </c>
      <c r="O86" s="230">
        <f t="shared" si="91"/>
        <v>0</v>
      </c>
      <c r="P86" s="230">
        <f t="shared" si="92"/>
        <v>0</v>
      </c>
      <c r="Q86" s="123"/>
      <c r="R86" s="124"/>
      <c r="S86" s="10"/>
      <c r="T86" s="10"/>
      <c r="U86" s="651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</row>
    <row r="87" spans="1:36" ht="14.25" customHeight="1" x14ac:dyDescent="0.25">
      <c r="A87" s="315" t="s">
        <v>505</v>
      </c>
      <c r="B87" s="128" t="s">
        <v>224</v>
      </c>
      <c r="C87" s="316"/>
      <c r="D87" s="316"/>
      <c r="E87" s="316"/>
      <c r="F87" s="316"/>
      <c r="G87" s="316"/>
      <c r="H87" s="316"/>
      <c r="I87" s="125"/>
      <c r="J87" s="889"/>
      <c r="K87" s="39"/>
      <c r="L87" s="39"/>
      <c r="M87" s="39"/>
      <c r="N87" s="889" t="s">
        <v>81</v>
      </c>
      <c r="O87" s="230">
        <f t="shared" si="91"/>
        <v>0</v>
      </c>
      <c r="P87" s="230">
        <f t="shared" si="92"/>
        <v>0</v>
      </c>
      <c r="Q87" s="123"/>
      <c r="R87" s="124"/>
      <c r="S87" s="10"/>
      <c r="T87" s="10"/>
      <c r="U87" s="651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</row>
    <row r="88" spans="1:36" ht="14.25" customHeight="1" x14ac:dyDescent="0.25">
      <c r="A88" s="315" t="s">
        <v>506</v>
      </c>
      <c r="B88" s="185" t="s">
        <v>200</v>
      </c>
      <c r="C88" s="316"/>
      <c r="D88" s="316"/>
      <c r="E88" s="316"/>
      <c r="F88" s="316"/>
      <c r="G88" s="316"/>
      <c r="H88" s="316"/>
      <c r="I88" s="125"/>
      <c r="J88" s="889"/>
      <c r="K88" s="39"/>
      <c r="L88" s="39"/>
      <c r="M88" s="39"/>
      <c r="N88" s="889"/>
      <c r="O88" s="230">
        <f t="shared" si="91"/>
        <v>0</v>
      </c>
      <c r="P88" s="230">
        <f t="shared" si="92"/>
        <v>0</v>
      </c>
      <c r="Q88" s="123"/>
      <c r="R88" s="124"/>
      <c r="S88" s="10"/>
      <c r="T88" s="10"/>
      <c r="U88" s="651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</row>
    <row r="89" spans="1:36" ht="14.25" customHeight="1" x14ac:dyDescent="0.25">
      <c r="A89" s="315" t="s">
        <v>507</v>
      </c>
      <c r="B89" s="185" t="s">
        <v>190</v>
      </c>
      <c r="C89" s="316"/>
      <c r="D89" s="316"/>
      <c r="E89" s="316"/>
      <c r="F89" s="316"/>
      <c r="G89" s="316"/>
      <c r="H89" s="316"/>
      <c r="I89" s="125"/>
      <c r="J89" s="889"/>
      <c r="K89" s="39"/>
      <c r="L89" s="39"/>
      <c r="M89" s="39"/>
      <c r="N89" s="889" t="s">
        <v>81</v>
      </c>
      <c r="O89" s="230">
        <f t="shared" si="91"/>
        <v>0</v>
      </c>
      <c r="P89" s="230">
        <f t="shared" si="92"/>
        <v>0</v>
      </c>
      <c r="Q89" s="123"/>
      <c r="R89" s="124"/>
      <c r="S89" s="10"/>
      <c r="T89" s="10"/>
      <c r="U89" s="651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</row>
    <row r="90" spans="1:36" ht="14.25" customHeight="1" x14ac:dyDescent="0.25">
      <c r="A90" s="315" t="s">
        <v>508</v>
      </c>
      <c r="B90" s="185" t="s">
        <v>202</v>
      </c>
      <c r="C90" s="316"/>
      <c r="D90" s="316"/>
      <c r="E90" s="316"/>
      <c r="F90" s="316"/>
      <c r="G90" s="316"/>
      <c r="H90" s="316"/>
      <c r="I90" s="125"/>
      <c r="J90" s="889"/>
      <c r="K90" s="39"/>
      <c r="L90" s="39"/>
      <c r="M90" s="39"/>
      <c r="N90" s="889"/>
      <c r="O90" s="230">
        <f t="shared" si="91"/>
        <v>0</v>
      </c>
      <c r="P90" s="230">
        <f t="shared" si="92"/>
        <v>0</v>
      </c>
      <c r="Q90" s="123"/>
      <c r="R90" s="124"/>
      <c r="S90" s="10"/>
      <c r="T90" s="10"/>
      <c r="U90" s="651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</row>
    <row r="91" spans="1:36" ht="14.25" customHeight="1" x14ac:dyDescent="0.25">
      <c r="A91" s="315" t="s">
        <v>509</v>
      </c>
      <c r="B91" s="185" t="s">
        <v>204</v>
      </c>
      <c r="C91" s="316"/>
      <c r="D91" s="316"/>
      <c r="E91" s="316"/>
      <c r="F91" s="316"/>
      <c r="G91" s="316"/>
      <c r="H91" s="316"/>
      <c r="I91" s="125"/>
      <c r="J91" s="889"/>
      <c r="K91" s="39"/>
      <c r="L91" s="39"/>
      <c r="M91" s="39"/>
      <c r="N91" s="889"/>
      <c r="O91" s="230">
        <f t="shared" si="91"/>
        <v>0</v>
      </c>
      <c r="P91" s="230">
        <f t="shared" si="92"/>
        <v>0</v>
      </c>
      <c r="Q91" s="123"/>
      <c r="R91" s="124"/>
      <c r="S91" s="10"/>
      <c r="T91" s="10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</row>
    <row r="92" spans="1:36" ht="14.25" customHeight="1" x14ac:dyDescent="0.25">
      <c r="A92" s="315" t="s">
        <v>510</v>
      </c>
      <c r="B92" s="185" t="s">
        <v>230</v>
      </c>
      <c r="C92" s="316"/>
      <c r="D92" s="316"/>
      <c r="E92" s="316"/>
      <c r="F92" s="316"/>
      <c r="G92" s="316"/>
      <c r="H92" s="316"/>
      <c r="I92" s="125"/>
      <c r="J92" s="889"/>
      <c r="K92" s="39"/>
      <c r="L92" s="39"/>
      <c r="M92" s="39"/>
      <c r="N92" s="889" t="s">
        <v>81</v>
      </c>
      <c r="O92" s="230">
        <f t="shared" si="91"/>
        <v>0</v>
      </c>
      <c r="P92" s="230">
        <f t="shared" si="92"/>
        <v>0</v>
      </c>
      <c r="Q92" s="123"/>
      <c r="R92" s="124"/>
      <c r="S92" s="10"/>
      <c r="T92" s="10"/>
      <c r="U92" s="651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</row>
    <row r="93" spans="1:36" ht="14.25" customHeight="1" x14ac:dyDescent="0.25">
      <c r="A93" s="315" t="s">
        <v>511</v>
      </c>
      <c r="B93" s="185" t="s">
        <v>512</v>
      </c>
      <c r="C93" s="316"/>
      <c r="D93" s="316"/>
      <c r="E93" s="316"/>
      <c r="F93" s="316"/>
      <c r="G93" s="79"/>
      <c r="H93" s="79"/>
      <c r="I93" s="125"/>
      <c r="J93" s="889"/>
      <c r="K93" s="39"/>
      <c r="L93" s="39"/>
      <c r="M93" s="39"/>
      <c r="N93" s="889"/>
      <c r="O93" s="230">
        <f t="shared" si="91"/>
        <v>0</v>
      </c>
      <c r="P93" s="230">
        <f t="shared" si="92"/>
        <v>0</v>
      </c>
      <c r="Q93" s="123"/>
      <c r="R93" s="124"/>
      <c r="S93" s="10"/>
      <c r="T93" s="10"/>
      <c r="U93" s="651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</row>
    <row r="94" spans="1:36" ht="14.25" customHeight="1" x14ac:dyDescent="0.25">
      <c r="A94" s="315" t="s">
        <v>513</v>
      </c>
      <c r="B94" s="185" t="s">
        <v>232</v>
      </c>
      <c r="C94" s="316"/>
      <c r="D94" s="316"/>
      <c r="E94" s="316"/>
      <c r="F94" s="316"/>
      <c r="G94" s="79"/>
      <c r="H94" s="79"/>
      <c r="I94" s="125"/>
      <c r="J94" s="889"/>
      <c r="K94" s="39"/>
      <c r="L94" s="39"/>
      <c r="M94" s="39"/>
      <c r="N94" s="889"/>
      <c r="O94" s="230">
        <f t="shared" si="91"/>
        <v>0</v>
      </c>
      <c r="P94" s="230">
        <f t="shared" si="92"/>
        <v>0</v>
      </c>
      <c r="Q94" s="123"/>
      <c r="R94" s="124"/>
      <c r="S94" s="10"/>
      <c r="T94" s="10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</row>
    <row r="95" spans="1:36" ht="14.25" customHeight="1" x14ac:dyDescent="0.25">
      <c r="A95" s="315" t="s">
        <v>137</v>
      </c>
      <c r="B95" s="185" t="s">
        <v>138</v>
      </c>
      <c r="C95" s="316"/>
      <c r="D95" s="316"/>
      <c r="E95" s="316"/>
      <c r="F95" s="316"/>
      <c r="G95" s="316"/>
      <c r="H95" s="316"/>
      <c r="I95" s="125"/>
      <c r="J95" s="889"/>
      <c r="K95" s="39"/>
      <c r="L95" s="39"/>
      <c r="M95" s="39"/>
      <c r="N95" s="889"/>
      <c r="O95" s="230">
        <f t="shared" si="91"/>
        <v>0</v>
      </c>
      <c r="P95" s="230">
        <f t="shared" si="92"/>
        <v>0</v>
      </c>
      <c r="Q95" s="123"/>
      <c r="R95" s="124"/>
      <c r="S95" s="10"/>
      <c r="T95" s="10"/>
      <c r="U95" s="651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</row>
    <row r="96" spans="1:36" ht="14.25" customHeight="1" x14ac:dyDescent="0.25">
      <c r="A96" s="315" t="s">
        <v>514</v>
      </c>
      <c r="B96" s="185" t="s">
        <v>515</v>
      </c>
      <c r="C96" s="316"/>
      <c r="D96" s="316"/>
      <c r="E96" s="316"/>
      <c r="F96" s="316"/>
      <c r="G96" s="316"/>
      <c r="H96" s="316"/>
      <c r="I96" s="145"/>
      <c r="J96" s="889"/>
      <c r="K96" s="39"/>
      <c r="L96" s="39"/>
      <c r="M96" s="39"/>
      <c r="N96" s="889" t="s">
        <v>81</v>
      </c>
      <c r="O96" s="230">
        <f t="shared" si="91"/>
        <v>0</v>
      </c>
      <c r="P96" s="230">
        <f t="shared" si="92"/>
        <v>0</v>
      </c>
      <c r="Q96" s="123"/>
      <c r="R96" s="124"/>
      <c r="S96" s="10"/>
      <c r="T96" s="10"/>
      <c r="U96" s="651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</row>
    <row r="97" spans="1:36" ht="14.25" customHeight="1" x14ac:dyDescent="0.25">
      <c r="A97" s="315" t="s">
        <v>516</v>
      </c>
      <c r="B97" s="185" t="s">
        <v>515</v>
      </c>
      <c r="C97" s="316"/>
      <c r="D97" s="316"/>
      <c r="E97" s="316"/>
      <c r="F97" s="316"/>
      <c r="G97" s="316"/>
      <c r="H97" s="316"/>
      <c r="I97" s="125"/>
      <c r="J97" s="889"/>
      <c r="K97" s="39"/>
      <c r="L97" s="39"/>
      <c r="M97" s="39"/>
      <c r="N97" s="889" t="s">
        <v>81</v>
      </c>
      <c r="O97" s="230">
        <f t="shared" si="91"/>
        <v>0</v>
      </c>
      <c r="P97" s="230">
        <f t="shared" si="92"/>
        <v>0</v>
      </c>
      <c r="Q97" s="123"/>
      <c r="R97" s="124"/>
      <c r="S97" s="10"/>
      <c r="T97" s="10"/>
      <c r="U97" s="651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</row>
    <row r="98" spans="1:36" ht="14.25" customHeight="1" x14ac:dyDescent="0.25">
      <c r="A98" s="315" t="s">
        <v>517</v>
      </c>
      <c r="B98" s="128" t="s">
        <v>208</v>
      </c>
      <c r="C98" s="316"/>
      <c r="D98" s="316"/>
      <c r="E98" s="316"/>
      <c r="F98" s="901"/>
      <c r="G98" s="79"/>
      <c r="H98" s="79"/>
      <c r="I98" s="125"/>
      <c r="J98" s="889"/>
      <c r="K98" s="39"/>
      <c r="L98" s="39"/>
      <c r="M98" s="39"/>
      <c r="N98" s="889"/>
      <c r="O98" s="230">
        <f t="shared" si="91"/>
        <v>0</v>
      </c>
      <c r="P98" s="230">
        <f t="shared" si="92"/>
        <v>0</v>
      </c>
      <c r="Q98" s="123"/>
      <c r="R98" s="124"/>
      <c r="S98" s="10"/>
      <c r="T98" s="10"/>
      <c r="U98" s="651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</row>
    <row r="99" spans="1:36" ht="14.25" customHeight="1" x14ac:dyDescent="0.25">
      <c r="A99" s="315" t="s">
        <v>518</v>
      </c>
      <c r="B99" s="185" t="s">
        <v>226</v>
      </c>
      <c r="C99" s="316"/>
      <c r="D99" s="316"/>
      <c r="E99" s="316"/>
      <c r="F99" s="901"/>
      <c r="G99" s="316"/>
      <c r="H99" s="316"/>
      <c r="I99" s="145"/>
      <c r="J99" s="889"/>
      <c r="K99" s="39"/>
      <c r="L99" s="39"/>
      <c r="M99" s="39"/>
      <c r="N99" s="889" t="s">
        <v>81</v>
      </c>
      <c r="O99" s="230">
        <f t="shared" si="91"/>
        <v>0</v>
      </c>
      <c r="P99" s="230">
        <f t="shared" si="92"/>
        <v>0</v>
      </c>
      <c r="Q99" s="123"/>
      <c r="R99" s="124"/>
      <c r="S99" s="10"/>
      <c r="T99" s="10"/>
      <c r="U99" s="651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</row>
    <row r="100" spans="1:36" ht="14.25" customHeight="1" x14ac:dyDescent="0.25">
      <c r="A100" s="315" t="s">
        <v>519</v>
      </c>
      <c r="B100" s="185" t="s">
        <v>210</v>
      </c>
      <c r="C100" s="316"/>
      <c r="D100" s="316"/>
      <c r="E100" s="316"/>
      <c r="F100" s="901"/>
      <c r="G100" s="316"/>
      <c r="H100" s="316"/>
      <c r="I100" s="125"/>
      <c r="J100" s="889"/>
      <c r="K100" s="39"/>
      <c r="L100" s="39"/>
      <c r="M100" s="39"/>
      <c r="N100" s="889" t="s">
        <v>81</v>
      </c>
      <c r="O100" s="230">
        <f t="shared" si="91"/>
        <v>0</v>
      </c>
      <c r="P100" s="230">
        <f t="shared" si="92"/>
        <v>0</v>
      </c>
      <c r="Q100" s="123"/>
      <c r="R100" s="10"/>
      <c r="S100" s="10"/>
      <c r="T100" s="10"/>
      <c r="U100" s="651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</row>
    <row r="101" spans="1:36" ht="14.25" customHeight="1" x14ac:dyDescent="0.25">
      <c r="A101" s="315" t="s">
        <v>520</v>
      </c>
      <c r="B101" s="185" t="s">
        <v>206</v>
      </c>
      <c r="C101" s="79"/>
      <c r="D101" s="79"/>
      <c r="E101" s="316"/>
      <c r="F101" s="79"/>
      <c r="G101" s="79"/>
      <c r="H101" s="79"/>
      <c r="I101" s="125"/>
      <c r="J101" s="889"/>
      <c r="K101" s="39"/>
      <c r="L101" s="39"/>
      <c r="M101" s="39"/>
      <c r="N101" s="889"/>
      <c r="O101" s="230">
        <f t="shared" si="91"/>
        <v>0</v>
      </c>
      <c r="P101" s="230">
        <f t="shared" si="92"/>
        <v>0</v>
      </c>
      <c r="Q101" s="123"/>
      <c r="R101" s="124"/>
      <c r="S101" s="10"/>
      <c r="T101" s="10"/>
      <c r="U101" s="651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</row>
    <row r="102" spans="1:36" ht="14.25" customHeight="1" x14ac:dyDescent="0.25">
      <c r="A102" s="315" t="s">
        <v>521</v>
      </c>
      <c r="B102" s="185" t="s">
        <v>192</v>
      </c>
      <c r="C102" s="79"/>
      <c r="D102" s="79"/>
      <c r="E102" s="316"/>
      <c r="F102" s="79"/>
      <c r="G102" s="79"/>
      <c r="H102" s="79"/>
      <c r="I102" s="125"/>
      <c r="J102" s="889"/>
      <c r="K102" s="39"/>
      <c r="L102" s="39"/>
      <c r="M102" s="39"/>
      <c r="N102" s="889"/>
      <c r="O102" s="230">
        <f t="shared" si="91"/>
        <v>0</v>
      </c>
      <c r="P102" s="230">
        <f t="shared" si="92"/>
        <v>0</v>
      </c>
      <c r="Q102" s="123"/>
      <c r="R102" s="124"/>
      <c r="S102" s="10"/>
      <c r="T102" s="10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</row>
    <row r="103" spans="1:36" ht="14.25" customHeight="1" x14ac:dyDescent="0.25">
      <c r="A103" s="315" t="s">
        <v>522</v>
      </c>
      <c r="B103" s="185" t="s">
        <v>198</v>
      </c>
      <c r="C103" s="316"/>
      <c r="D103" s="316"/>
      <c r="E103" s="316"/>
      <c r="F103" s="316"/>
      <c r="G103" s="79"/>
      <c r="H103" s="79"/>
      <c r="I103" s="125"/>
      <c r="J103" s="877"/>
      <c r="K103" s="598"/>
      <c r="L103" s="598"/>
      <c r="M103" s="598"/>
      <c r="N103" s="877"/>
      <c r="O103" s="230">
        <f t="shared" si="91"/>
        <v>0</v>
      </c>
      <c r="P103" s="230">
        <f t="shared" si="92"/>
        <v>0</v>
      </c>
      <c r="Q103" s="877"/>
      <c r="R103" s="124"/>
      <c r="S103" s="10"/>
      <c r="T103" s="10"/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ht="14.25" customHeight="1" x14ac:dyDescent="0.25">
      <c r="A104" s="315" t="s">
        <v>523</v>
      </c>
      <c r="B104" s="185" t="s">
        <v>720</v>
      </c>
      <c r="C104" s="316"/>
      <c r="D104" s="316"/>
      <c r="E104" s="316"/>
      <c r="F104" s="316"/>
      <c r="G104" s="316"/>
      <c r="H104" s="316"/>
      <c r="I104" s="125"/>
      <c r="J104" s="889"/>
      <c r="K104" s="39"/>
      <c r="L104" s="39"/>
      <c r="M104" s="39"/>
      <c r="N104" s="889" t="s">
        <v>81</v>
      </c>
      <c r="O104" s="230">
        <f t="shared" si="91"/>
        <v>0</v>
      </c>
      <c r="P104" s="230">
        <f t="shared" si="92"/>
        <v>0</v>
      </c>
      <c r="Q104" s="123"/>
      <c r="R104" s="124"/>
      <c r="S104" s="10"/>
      <c r="T104" s="10"/>
      <c r="U104" s="651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</row>
    <row r="105" spans="1:36" ht="14.25" customHeight="1" x14ac:dyDescent="0.25">
      <c r="A105" s="315" t="s">
        <v>524</v>
      </c>
      <c r="B105" s="185" t="s">
        <v>196</v>
      </c>
      <c r="C105" s="316"/>
      <c r="D105" s="316"/>
      <c r="E105" s="316"/>
      <c r="F105" s="316"/>
      <c r="G105" s="316"/>
      <c r="H105" s="316"/>
      <c r="I105" s="125"/>
      <c r="J105" s="889"/>
      <c r="K105" s="39"/>
      <c r="L105" s="39"/>
      <c r="M105" s="39"/>
      <c r="N105" s="889"/>
      <c r="O105" s="230">
        <f t="shared" si="91"/>
        <v>0</v>
      </c>
      <c r="P105" s="230">
        <f t="shared" si="92"/>
        <v>0</v>
      </c>
      <c r="Q105" s="123"/>
      <c r="R105" s="124"/>
      <c r="S105" s="10"/>
      <c r="T105" s="10"/>
      <c r="U105" s="651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</row>
    <row r="106" spans="1:36" ht="14.25" customHeight="1" x14ac:dyDescent="0.25">
      <c r="A106" s="315" t="s">
        <v>525</v>
      </c>
      <c r="B106" s="185" t="s">
        <v>241</v>
      </c>
      <c r="C106" s="316"/>
      <c r="D106" s="316"/>
      <c r="E106" s="316"/>
      <c r="F106" s="316"/>
      <c r="G106" s="316"/>
      <c r="H106" s="316"/>
      <c r="I106" s="125"/>
      <c r="J106" s="889"/>
      <c r="K106" s="39"/>
      <c r="L106" s="39"/>
      <c r="M106" s="39"/>
      <c r="N106" s="889" t="s">
        <v>81</v>
      </c>
      <c r="O106" s="230">
        <f t="shared" si="91"/>
        <v>0</v>
      </c>
      <c r="P106" s="230">
        <f t="shared" si="92"/>
        <v>0</v>
      </c>
      <c r="Q106" s="123"/>
      <c r="R106" s="124"/>
      <c r="S106" s="10"/>
      <c r="T106" s="10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</row>
    <row r="107" spans="1:36" ht="14.25" customHeight="1" x14ac:dyDescent="0.25">
      <c r="A107" s="315" t="s">
        <v>526</v>
      </c>
      <c r="B107" s="185" t="s">
        <v>243</v>
      </c>
      <c r="C107" s="316"/>
      <c r="D107" s="316"/>
      <c r="E107" s="316"/>
      <c r="F107" s="316"/>
      <c r="G107" s="79"/>
      <c r="H107" s="79"/>
      <c r="I107" s="125"/>
      <c r="J107" s="889"/>
      <c r="K107" s="39"/>
      <c r="L107" s="39"/>
      <c r="M107" s="39"/>
      <c r="N107" s="889"/>
      <c r="O107" s="230">
        <f t="shared" si="91"/>
        <v>0</v>
      </c>
      <c r="P107" s="230">
        <f t="shared" si="92"/>
        <v>0</v>
      </c>
      <c r="Q107" s="123"/>
      <c r="R107" s="124"/>
      <c r="S107" s="10"/>
      <c r="T107" s="10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</row>
    <row r="108" spans="1:36" ht="14.25" customHeight="1" x14ac:dyDescent="0.25">
      <c r="A108" s="315" t="s">
        <v>244</v>
      </c>
      <c r="B108" s="185" t="s">
        <v>527</v>
      </c>
      <c r="C108" s="316"/>
      <c r="D108" s="316"/>
      <c r="E108" s="316"/>
      <c r="F108" s="316"/>
      <c r="G108" s="316"/>
      <c r="H108" s="316"/>
      <c r="I108" s="125"/>
      <c r="J108" s="889"/>
      <c r="K108" s="39"/>
      <c r="L108" s="39"/>
      <c r="M108" s="39"/>
      <c r="N108" s="889" t="s">
        <v>81</v>
      </c>
      <c r="O108" s="230">
        <f t="shared" si="91"/>
        <v>0</v>
      </c>
      <c r="P108" s="230">
        <f t="shared" si="92"/>
        <v>0</v>
      </c>
      <c r="Q108" s="123"/>
      <c r="R108" s="124"/>
      <c r="S108" s="10"/>
      <c r="T108" s="10"/>
      <c r="U108" s="651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</row>
    <row r="109" spans="1:36" ht="12.75" customHeight="1" x14ac:dyDescent="0.2">
      <c r="A109" s="1409" t="s">
        <v>245</v>
      </c>
      <c r="B109" s="1413"/>
      <c r="C109" s="132">
        <f t="shared" ref="C109:I109" si="93">SUM(C76:C108)</f>
        <v>0</v>
      </c>
      <c r="D109" s="132">
        <f t="shared" si="93"/>
        <v>0</v>
      </c>
      <c r="E109" s="132">
        <f t="shared" si="93"/>
        <v>0</v>
      </c>
      <c r="F109" s="132">
        <f t="shared" si="93"/>
        <v>0</v>
      </c>
      <c r="G109" s="132">
        <f t="shared" si="93"/>
        <v>0</v>
      </c>
      <c r="H109" s="132">
        <f t="shared" si="93"/>
        <v>0</v>
      </c>
      <c r="I109" s="132">
        <f t="shared" si="93"/>
        <v>0</v>
      </c>
      <c r="J109" s="105"/>
      <c r="K109" s="134"/>
      <c r="L109" s="134"/>
      <c r="M109" s="134"/>
      <c r="N109" s="134"/>
      <c r="O109" s="134"/>
      <c r="P109" s="134"/>
      <c r="Q109" s="134"/>
      <c r="R109" s="136"/>
      <c r="S109" s="136"/>
      <c r="T109" s="10"/>
      <c r="U109" s="651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</row>
    <row r="110" spans="1:36" ht="12.75" customHeight="1" x14ac:dyDescent="0.2">
      <c r="A110" s="649"/>
      <c r="B110" s="137"/>
      <c r="C110" s="138"/>
      <c r="D110" s="138"/>
      <c r="E110" s="138"/>
      <c r="F110" s="138"/>
      <c r="G110" s="138"/>
      <c r="H110" s="138"/>
      <c r="I110" s="315"/>
      <c r="J110" s="1414" t="s">
        <v>246</v>
      </c>
      <c r="K110" s="1462"/>
      <c r="L110" s="1413"/>
      <c r="M110" s="139"/>
      <c r="N110" s="139"/>
      <c r="O110" s="139"/>
      <c r="P110" s="139"/>
      <c r="Q110" s="140"/>
      <c r="R110" s="124"/>
      <c r="S110" s="10"/>
      <c r="T110" s="10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</row>
    <row r="111" spans="1:36" ht="15" customHeight="1" x14ac:dyDescent="0.25">
      <c r="A111" s="1412" t="s">
        <v>528</v>
      </c>
      <c r="B111" s="1413"/>
      <c r="C111" s="653" t="s">
        <v>5</v>
      </c>
      <c r="D111" s="653" t="s">
        <v>178</v>
      </c>
      <c r="E111" s="653" t="s">
        <v>179</v>
      </c>
      <c r="F111" s="653" t="s">
        <v>7</v>
      </c>
      <c r="G111" s="653" t="s">
        <v>8</v>
      </c>
      <c r="H111" s="16" t="s">
        <v>9</v>
      </c>
      <c r="I111" s="16" t="s">
        <v>63</v>
      </c>
      <c r="J111" s="139" t="s">
        <v>248</v>
      </c>
      <c r="K111" s="139" t="s">
        <v>249</v>
      </c>
      <c r="L111" s="139" t="s">
        <v>250</v>
      </c>
      <c r="M111" s="139"/>
      <c r="N111" s="139"/>
      <c r="O111" s="139"/>
      <c r="P111" s="139"/>
      <c r="Q111" s="139"/>
      <c r="R111" s="10"/>
      <c r="S111" s="10"/>
      <c r="T111" s="10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</row>
    <row r="112" spans="1:36" ht="14.25" customHeight="1" x14ac:dyDescent="0.25">
      <c r="A112" s="315" t="s">
        <v>529</v>
      </c>
      <c r="B112" s="185" t="s">
        <v>530</v>
      </c>
      <c r="C112" s="79"/>
      <c r="D112" s="79"/>
      <c r="E112" s="79"/>
      <c r="F112" s="79"/>
      <c r="G112" s="79"/>
      <c r="H112" s="79"/>
      <c r="I112" s="125"/>
      <c r="J112" s="598"/>
      <c r="K112" s="148"/>
      <c r="L112" s="193"/>
      <c r="M112" s="148"/>
      <c r="N112" s="148"/>
      <c r="O112" s="230">
        <f t="shared" ref="O112:O122" si="94">IF(N112="*",$H112,0)</f>
        <v>0</v>
      </c>
      <c r="P112" s="230">
        <f t="shared" ref="P112:P122" si="95">IF(N112="**",$H112,0)</f>
        <v>0</v>
      </c>
      <c r="Q112" s="193"/>
      <c r="R112" s="10"/>
      <c r="S112" s="10"/>
      <c r="T112" s="10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</row>
    <row r="113" spans="1:36" ht="14.25" customHeight="1" x14ac:dyDescent="0.25">
      <c r="A113" s="315" t="s">
        <v>531</v>
      </c>
      <c r="B113" s="185" t="s">
        <v>532</v>
      </c>
      <c r="C113" s="79"/>
      <c r="D113" s="79"/>
      <c r="E113" s="79"/>
      <c r="F113" s="79"/>
      <c r="G113" s="79"/>
      <c r="H113" s="316"/>
      <c r="I113" s="145"/>
      <c r="J113" s="1"/>
      <c r="K113" s="148"/>
      <c r="L113" s="1"/>
      <c r="M113" s="148"/>
      <c r="N113" s="183" t="s">
        <v>81</v>
      </c>
      <c r="O113" s="230">
        <f t="shared" si="94"/>
        <v>0</v>
      </c>
      <c r="P113" s="230">
        <f t="shared" si="95"/>
        <v>0</v>
      </c>
      <c r="Q113" s="1"/>
      <c r="R113" s="10"/>
      <c r="S113" s="10"/>
      <c r="T113" s="10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</row>
    <row r="114" spans="1:36" ht="14.25" customHeight="1" x14ac:dyDescent="0.25">
      <c r="A114" s="315" t="s">
        <v>535</v>
      </c>
      <c r="B114" s="185" t="s">
        <v>536</v>
      </c>
      <c r="C114" s="316"/>
      <c r="D114" s="79"/>
      <c r="E114" s="79"/>
      <c r="F114" s="79"/>
      <c r="G114" s="79"/>
      <c r="H114" s="79"/>
      <c r="I114" s="125"/>
      <c r="J114" s="1"/>
      <c r="K114" s="148"/>
      <c r="L114" s="1"/>
      <c r="M114" s="148"/>
      <c r="N114" s="148"/>
      <c r="O114" s="230">
        <f t="shared" si="94"/>
        <v>0</v>
      </c>
      <c r="P114" s="230">
        <f t="shared" si="95"/>
        <v>0</v>
      </c>
      <c r="Q114" s="1"/>
      <c r="R114" s="10"/>
      <c r="S114" s="10"/>
      <c r="T114" s="10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</row>
    <row r="115" spans="1:36" ht="14.25" customHeight="1" x14ac:dyDescent="0.25">
      <c r="A115" s="315" t="s">
        <v>537</v>
      </c>
      <c r="B115" s="185" t="s">
        <v>538</v>
      </c>
      <c r="C115" s="79"/>
      <c r="D115" s="79"/>
      <c r="E115" s="79"/>
      <c r="F115" s="79"/>
      <c r="G115" s="316"/>
      <c r="H115" s="79"/>
      <c r="I115" s="125"/>
      <c r="J115" s="1"/>
      <c r="K115" s="598"/>
      <c r="L115" s="1"/>
      <c r="M115" s="598"/>
      <c r="N115" s="598"/>
      <c r="O115" s="230">
        <f t="shared" si="94"/>
        <v>0</v>
      </c>
      <c r="P115" s="230">
        <f t="shared" si="95"/>
        <v>0</v>
      </c>
      <c r="Q115" s="1"/>
      <c r="R115" s="10"/>
      <c r="S115" s="10"/>
      <c r="T115" s="10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</row>
    <row r="116" spans="1:36" ht="13.5" customHeight="1" x14ac:dyDescent="0.25">
      <c r="A116" s="315" t="s">
        <v>264</v>
      </c>
      <c r="B116" s="185" t="s">
        <v>539</v>
      </c>
      <c r="C116" s="694"/>
      <c r="D116" s="694"/>
      <c r="E116" s="694"/>
      <c r="F116" s="694"/>
      <c r="G116" s="316"/>
      <c r="H116" s="316"/>
      <c r="I116" s="145"/>
      <c r="J116" s="1"/>
      <c r="K116" s="148"/>
      <c r="L116" s="1"/>
      <c r="M116" s="148"/>
      <c r="N116" s="183" t="s">
        <v>81</v>
      </c>
      <c r="O116" s="230">
        <f t="shared" si="94"/>
        <v>0</v>
      </c>
      <c r="P116" s="230">
        <f t="shared" si="95"/>
        <v>0</v>
      </c>
      <c r="Q116" s="1"/>
      <c r="R116" s="10"/>
      <c r="S116" s="10"/>
      <c r="T116" s="10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</row>
    <row r="117" spans="1:36" ht="14.25" customHeight="1" x14ac:dyDescent="0.25">
      <c r="A117" s="315" t="s">
        <v>266</v>
      </c>
      <c r="B117" s="185" t="s">
        <v>540</v>
      </c>
      <c r="C117" s="694"/>
      <c r="D117" s="694"/>
      <c r="E117" s="694"/>
      <c r="F117" s="694"/>
      <c r="G117" s="79"/>
      <c r="H117" s="79"/>
      <c r="I117" s="125"/>
      <c r="J117" s="1"/>
      <c r="K117" s="148"/>
      <c r="L117" s="1"/>
      <c r="M117" s="148"/>
      <c r="N117" s="148"/>
      <c r="O117" s="230">
        <f t="shared" si="94"/>
        <v>0</v>
      </c>
      <c r="P117" s="230">
        <f t="shared" si="95"/>
        <v>0</v>
      </c>
      <c r="Q117" s="1"/>
      <c r="R117" s="10"/>
      <c r="S117" s="10"/>
      <c r="T117" s="10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</row>
    <row r="118" spans="1:36" ht="14.25" customHeight="1" x14ac:dyDescent="0.25">
      <c r="A118" s="315" t="s">
        <v>541</v>
      </c>
      <c r="B118" s="128" t="s">
        <v>542</v>
      </c>
      <c r="C118" s="899"/>
      <c r="D118" s="162"/>
      <c r="E118" s="162"/>
      <c r="F118" s="62"/>
      <c r="G118" s="316"/>
      <c r="H118" s="79"/>
      <c r="I118" s="125"/>
      <c r="J118" s="1"/>
      <c r="K118" s="598"/>
      <c r="L118" s="1"/>
      <c r="M118" s="598"/>
      <c r="N118" s="598"/>
      <c r="O118" s="230">
        <f t="shared" si="94"/>
        <v>0</v>
      </c>
      <c r="P118" s="230">
        <f t="shared" si="95"/>
        <v>0</v>
      </c>
      <c r="Q118" s="1"/>
      <c r="R118" s="10"/>
      <c r="S118" s="10"/>
      <c r="T118" s="10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</row>
    <row r="119" spans="1:36" ht="14.25" customHeight="1" x14ac:dyDescent="0.25">
      <c r="A119" s="315" t="s">
        <v>543</v>
      </c>
      <c r="B119" s="128" t="s">
        <v>544</v>
      </c>
      <c r="C119" s="899"/>
      <c r="D119" s="162"/>
      <c r="E119" s="162"/>
      <c r="F119" s="62"/>
      <c r="G119" s="62"/>
      <c r="H119" s="79"/>
      <c r="I119" s="125"/>
      <c r="J119" s="1"/>
      <c r="K119" s="148"/>
      <c r="L119" s="598"/>
      <c r="M119" s="148"/>
      <c r="N119" s="148"/>
      <c r="O119" s="230">
        <f t="shared" si="94"/>
        <v>0</v>
      </c>
      <c r="P119" s="230">
        <f t="shared" si="95"/>
        <v>0</v>
      </c>
      <c r="Q119" s="598"/>
      <c r="R119" s="123"/>
      <c r="S119" s="10"/>
      <c r="T119" s="10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</row>
    <row r="120" spans="1:36" ht="14.25" customHeight="1" x14ac:dyDescent="0.25">
      <c r="A120" s="315" t="s">
        <v>545</v>
      </c>
      <c r="B120" s="185" t="s">
        <v>546</v>
      </c>
      <c r="C120" s="899"/>
      <c r="D120" s="162"/>
      <c r="E120" s="162"/>
      <c r="F120" s="62"/>
      <c r="G120" s="316"/>
      <c r="H120" s="316"/>
      <c r="I120" s="125"/>
      <c r="J120" s="1"/>
      <c r="K120" s="598"/>
      <c r="L120" s="1"/>
      <c r="M120" s="598"/>
      <c r="N120" s="183" t="s">
        <v>81</v>
      </c>
      <c r="O120" s="230">
        <f t="shared" si="94"/>
        <v>0</v>
      </c>
      <c r="P120" s="230">
        <f t="shared" si="95"/>
        <v>0</v>
      </c>
      <c r="Q120" s="1"/>
      <c r="R120" s="183"/>
      <c r="S120" s="149"/>
      <c r="T120" s="149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</row>
    <row r="121" spans="1:36" ht="14.25" customHeight="1" x14ac:dyDescent="0.25">
      <c r="A121" s="704" t="s">
        <v>547</v>
      </c>
      <c r="B121" s="150" t="s">
        <v>548</v>
      </c>
      <c r="C121" s="899"/>
      <c r="D121" s="162"/>
      <c r="E121" s="162"/>
      <c r="F121" s="62"/>
      <c r="G121" s="79"/>
      <c r="H121" s="316"/>
      <c r="I121" s="125"/>
      <c r="J121" s="1"/>
      <c r="K121" s="598"/>
      <c r="L121" s="1"/>
      <c r="M121" s="148"/>
      <c r="N121" s="183" t="s">
        <v>81</v>
      </c>
      <c r="O121" s="230">
        <f t="shared" si="94"/>
        <v>0</v>
      </c>
      <c r="P121" s="230">
        <f t="shared" si="95"/>
        <v>0</v>
      </c>
      <c r="Q121" s="1"/>
      <c r="R121" s="10"/>
      <c r="S121" s="10"/>
      <c r="T121" s="10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6" ht="14.25" customHeight="1" x14ac:dyDescent="0.2">
      <c r="A122" s="704" t="s">
        <v>549</v>
      </c>
      <c r="B122" s="150" t="s">
        <v>550</v>
      </c>
      <c r="C122" s="316"/>
      <c r="D122" s="316"/>
      <c r="E122" s="651"/>
      <c r="F122" s="316"/>
      <c r="G122" s="316"/>
      <c r="H122" s="316"/>
      <c r="I122" s="153"/>
      <c r="J122" s="651"/>
      <c r="K122" s="651"/>
      <c r="L122" s="651"/>
      <c r="M122" s="651"/>
      <c r="N122" s="183" t="s">
        <v>81</v>
      </c>
      <c r="O122" s="230">
        <f t="shared" si="94"/>
        <v>0</v>
      </c>
      <c r="P122" s="230">
        <f t="shared" si="95"/>
        <v>0</v>
      </c>
      <c r="Q122" s="651"/>
      <c r="R122" s="124"/>
      <c r="S122" s="10"/>
      <c r="T122" s="10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6" ht="12.75" customHeight="1" x14ac:dyDescent="0.2">
      <c r="A123" s="1409" t="s">
        <v>283</v>
      </c>
      <c r="B123" s="1413"/>
      <c r="C123" s="132">
        <f t="shared" ref="C123:L123" si="96">SUM(C112:C122)</f>
        <v>0</v>
      </c>
      <c r="D123" s="132">
        <f t="shared" si="96"/>
        <v>0</v>
      </c>
      <c r="E123" s="132">
        <f t="shared" si="96"/>
        <v>0</v>
      </c>
      <c r="F123" s="132">
        <f t="shared" si="96"/>
        <v>0</v>
      </c>
      <c r="G123" s="132">
        <f t="shared" si="96"/>
        <v>0</v>
      </c>
      <c r="H123" s="132">
        <f t="shared" si="96"/>
        <v>0</v>
      </c>
      <c r="I123" s="132">
        <f t="shared" si="96"/>
        <v>0</v>
      </c>
      <c r="J123" s="132">
        <f t="shared" si="96"/>
        <v>0</v>
      </c>
      <c r="K123" s="132">
        <f t="shared" si="96"/>
        <v>0</v>
      </c>
      <c r="L123" s="132">
        <f t="shared" si="96"/>
        <v>0</v>
      </c>
      <c r="M123" s="139"/>
      <c r="N123" s="139"/>
      <c r="O123" s="139"/>
      <c r="P123" s="139"/>
      <c r="Q123" s="139"/>
      <c r="R123" s="10"/>
      <c r="S123" s="10"/>
      <c r="T123" s="10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6" ht="12.75" customHeight="1" x14ac:dyDescent="0.2">
      <c r="A124" s="1409" t="s">
        <v>284</v>
      </c>
      <c r="B124" s="1413"/>
      <c r="C124" s="132">
        <f t="shared" ref="C124:L124" si="97">C123+C109</f>
        <v>0</v>
      </c>
      <c r="D124" s="132">
        <f t="shared" si="97"/>
        <v>0</v>
      </c>
      <c r="E124" s="132">
        <f t="shared" si="97"/>
        <v>0</v>
      </c>
      <c r="F124" s="132">
        <f t="shared" si="97"/>
        <v>0</v>
      </c>
      <c r="G124" s="132">
        <f t="shared" si="97"/>
        <v>0</v>
      </c>
      <c r="H124" s="132">
        <f t="shared" si="97"/>
        <v>0</v>
      </c>
      <c r="I124" s="132">
        <f t="shared" si="97"/>
        <v>0</v>
      </c>
      <c r="J124" s="132">
        <f t="shared" si="97"/>
        <v>0</v>
      </c>
      <c r="K124" s="132">
        <f t="shared" si="97"/>
        <v>0</v>
      </c>
      <c r="L124" s="132">
        <f t="shared" si="97"/>
        <v>0</v>
      </c>
      <c r="M124" s="156"/>
      <c r="N124" s="156"/>
      <c r="O124" s="157"/>
      <c r="P124" s="157"/>
      <c r="Q124" s="156"/>
      <c r="R124" s="123"/>
      <c r="S124" s="10"/>
      <c r="T124" s="10"/>
      <c r="U124" s="10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</row>
    <row r="125" spans="1:36" ht="12.75" customHeight="1" x14ac:dyDescent="0.2">
      <c r="A125" s="651"/>
      <c r="B125" s="108"/>
      <c r="C125" s="158"/>
      <c r="D125" s="158"/>
      <c r="E125" s="158"/>
      <c r="F125" s="158"/>
      <c r="G125" s="158"/>
      <c r="H125" s="158"/>
      <c r="I125" s="158"/>
      <c r="J125" s="1"/>
      <c r="K125" s="1477"/>
      <c r="L125" s="1623"/>
      <c r="M125" s="651"/>
      <c r="N125" s="880"/>
      <c r="O125" s="880"/>
      <c r="P125" s="17"/>
      <c r="Q125" s="17"/>
      <c r="R125" s="17"/>
      <c r="S125" s="10"/>
      <c r="T125" s="10"/>
      <c r="U125" s="10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</row>
    <row r="126" spans="1:36" ht="12.75" customHeight="1" x14ac:dyDescent="0.25">
      <c r="A126" s="1412" t="s">
        <v>694</v>
      </c>
      <c r="B126" s="1413"/>
      <c r="C126" s="653" t="s">
        <v>5</v>
      </c>
      <c r="D126" s="1414" t="s">
        <v>6</v>
      </c>
      <c r="E126" s="1413"/>
      <c r="F126" s="653" t="s">
        <v>7</v>
      </c>
      <c r="G126" s="653" t="s">
        <v>8</v>
      </c>
      <c r="H126" s="16" t="s">
        <v>9</v>
      </c>
      <c r="I126" s="16" t="s">
        <v>63</v>
      </c>
      <c r="J126" s="183"/>
      <c r="K126" s="17"/>
      <c r="L126" s="17"/>
      <c r="M126" s="123"/>
      <c r="N126" s="17"/>
      <c r="O126" s="889"/>
      <c r="P126" s="889"/>
      <c r="Q126" s="17"/>
      <c r="R126" s="370"/>
      <c r="S126" s="10"/>
      <c r="T126" s="10"/>
      <c r="U126" s="10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</row>
    <row r="127" spans="1:36" ht="12.75" customHeight="1" x14ac:dyDescent="0.2">
      <c r="A127" s="315" t="s">
        <v>90</v>
      </c>
      <c r="B127" s="185" t="s">
        <v>91</v>
      </c>
      <c r="C127" s="316"/>
      <c r="D127" s="1630"/>
      <c r="E127" s="1413"/>
      <c r="F127" s="316"/>
      <c r="G127" s="316"/>
      <c r="H127" s="53"/>
      <c r="I127" s="316"/>
      <c r="J127" s="889"/>
      <c r="K127" s="370"/>
      <c r="L127" s="370"/>
      <c r="M127" s="123"/>
      <c r="N127" s="889" t="s">
        <v>69</v>
      </c>
      <c r="O127" s="230">
        <f t="shared" ref="O127:O128" si="98">IF(N127="*",$H127,0)</f>
        <v>0</v>
      </c>
      <c r="P127" s="230">
        <f t="shared" ref="P127:P128" si="99">IF(N127="**",$H127,0)</f>
        <v>0</v>
      </c>
      <c r="Q127" s="370"/>
      <c r="R127" s="149"/>
      <c r="S127" s="10"/>
      <c r="T127" s="10"/>
      <c r="U127" s="10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</row>
    <row r="128" spans="1:36" ht="12.75" customHeight="1" x14ac:dyDescent="0.2">
      <c r="A128" s="315" t="s">
        <v>25</v>
      </c>
      <c r="B128" s="185" t="s">
        <v>94</v>
      </c>
      <c r="C128" s="316"/>
      <c r="D128" s="1630"/>
      <c r="E128" s="1413"/>
      <c r="F128" s="316"/>
      <c r="G128" s="316"/>
      <c r="H128" s="316"/>
      <c r="I128" s="316"/>
      <c r="J128" s="183"/>
      <c r="K128" s="149"/>
      <c r="L128" s="149"/>
      <c r="M128" s="123"/>
      <c r="N128" s="183" t="s">
        <v>81</v>
      </c>
      <c r="O128" s="230">
        <f t="shared" si="98"/>
        <v>0</v>
      </c>
      <c r="P128" s="230">
        <f t="shared" si="99"/>
        <v>0</v>
      </c>
      <c r="Q128" s="149"/>
      <c r="R128" s="39"/>
      <c r="S128" s="10"/>
      <c r="T128" s="10"/>
      <c r="U128" s="10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</row>
    <row r="129" spans="1:36" ht="15" customHeight="1" x14ac:dyDescent="0.2">
      <c r="A129" s="1467" t="s">
        <v>695</v>
      </c>
      <c r="B129" s="1468"/>
      <c r="C129" s="16">
        <f t="shared" ref="C129:D129" si="100">SUM(C127:C128)</f>
        <v>0</v>
      </c>
      <c r="D129" s="1414">
        <f t="shared" si="100"/>
        <v>0</v>
      </c>
      <c r="E129" s="1413"/>
      <c r="F129" s="16">
        <f t="shared" ref="F129:I129" si="101">SUM(F127:F128)</f>
        <v>0</v>
      </c>
      <c r="G129" s="16">
        <f t="shared" si="101"/>
        <v>0</v>
      </c>
      <c r="H129" s="16">
        <f t="shared" si="101"/>
        <v>0</v>
      </c>
      <c r="I129" s="16">
        <f t="shared" si="101"/>
        <v>0</v>
      </c>
      <c r="J129" s="183"/>
      <c r="K129" s="39"/>
      <c r="L129" s="39"/>
      <c r="M129" s="39"/>
      <c r="N129" s="183"/>
      <c r="O129" s="889"/>
      <c r="P129" s="651"/>
      <c r="Q129" s="39"/>
      <c r="R129" s="370"/>
      <c r="S129" s="10"/>
      <c r="T129" s="10"/>
      <c r="U129" s="10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</row>
    <row r="130" spans="1:36" ht="15" customHeight="1" x14ac:dyDescent="0.2">
      <c r="A130" s="651"/>
      <c r="B130" s="108"/>
      <c r="C130" s="109"/>
      <c r="D130" s="161"/>
      <c r="E130" s="161"/>
      <c r="F130" s="109"/>
      <c r="G130" s="109"/>
      <c r="H130" s="148"/>
      <c r="I130" s="1"/>
      <c r="J130" s="1414" t="s">
        <v>246</v>
      </c>
      <c r="K130" s="1462"/>
      <c r="L130" s="1413"/>
      <c r="M130" s="370"/>
      <c r="N130" s="183"/>
      <c r="O130" s="889"/>
      <c r="P130" s="651"/>
      <c r="Q130" s="370"/>
      <c r="R130" s="17"/>
      <c r="S130" s="10"/>
      <c r="T130" s="10"/>
      <c r="U130" s="10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</row>
    <row r="131" spans="1:36" ht="15" customHeight="1" x14ac:dyDescent="0.25">
      <c r="A131" s="1637" t="s">
        <v>551</v>
      </c>
      <c r="B131" s="1413"/>
      <c r="C131" s="653" t="s">
        <v>5</v>
      </c>
      <c r="D131" s="1414" t="s">
        <v>6</v>
      </c>
      <c r="E131" s="1413"/>
      <c r="F131" s="653" t="s">
        <v>7</v>
      </c>
      <c r="G131" s="653" t="s">
        <v>8</v>
      </c>
      <c r="H131" s="653" t="s">
        <v>9</v>
      </c>
      <c r="I131" s="16" t="s">
        <v>63</v>
      </c>
      <c r="J131" s="183"/>
      <c r="K131" s="139" t="s">
        <v>249</v>
      </c>
      <c r="L131" s="17"/>
      <c r="M131" s="17"/>
      <c r="N131" s="183"/>
      <c r="O131" s="889"/>
      <c r="P131" s="651"/>
      <c r="Q131" s="17"/>
      <c r="R131" s="370"/>
      <c r="S131" s="10"/>
      <c r="T131" s="10"/>
      <c r="U131" s="10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</row>
    <row r="132" spans="1:36" ht="12.75" customHeight="1" x14ac:dyDescent="0.2">
      <c r="A132" s="168" t="s">
        <v>721</v>
      </c>
      <c r="B132" s="185" t="s">
        <v>722</v>
      </c>
      <c r="C132" s="706"/>
      <c r="D132" s="707"/>
      <c r="E132" s="707"/>
      <c r="F132" s="708"/>
      <c r="G132" s="167"/>
      <c r="H132" s="79"/>
      <c r="I132" s="163"/>
      <c r="J132" s="183"/>
      <c r="K132" s="598"/>
      <c r="L132" s="370"/>
      <c r="M132" s="370"/>
      <c r="N132" s="183"/>
      <c r="O132" s="230">
        <f t="shared" ref="O132:O168" si="102">IF(N132="*",$H132,0)</f>
        <v>0</v>
      </c>
      <c r="P132" s="230">
        <f t="shared" ref="P132:P168" si="103">IF(N132="**",$H132,0)</f>
        <v>0</v>
      </c>
      <c r="Q132" s="370"/>
      <c r="R132" s="370"/>
      <c r="S132" s="10"/>
      <c r="T132" s="10"/>
      <c r="U132" s="10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</row>
    <row r="133" spans="1:36" ht="12.75" customHeight="1" x14ac:dyDescent="0.2">
      <c r="A133" s="168" t="s">
        <v>552</v>
      </c>
      <c r="B133" s="185" t="s">
        <v>553</v>
      </c>
      <c r="C133" s="706"/>
      <c r="D133" s="707"/>
      <c r="E133" s="707"/>
      <c r="F133" s="708"/>
      <c r="G133" s="167"/>
      <c r="H133" s="79"/>
      <c r="I133" s="163"/>
      <c r="J133" s="183"/>
      <c r="K133" s="598"/>
      <c r="L133" s="370"/>
      <c r="M133" s="370"/>
      <c r="N133" s="183"/>
      <c r="O133" s="230">
        <f t="shared" si="102"/>
        <v>0</v>
      </c>
      <c r="P133" s="230">
        <f t="shared" si="103"/>
        <v>0</v>
      </c>
      <c r="Q133" s="370"/>
      <c r="R133" s="370"/>
      <c r="S133" s="10"/>
      <c r="T133" s="10"/>
      <c r="U133" s="10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</row>
    <row r="134" spans="1:36" ht="15" customHeight="1" x14ac:dyDescent="0.2">
      <c r="A134" s="168" t="s">
        <v>554</v>
      </c>
      <c r="B134" s="185" t="s">
        <v>555</v>
      </c>
      <c r="C134" s="706"/>
      <c r="D134" s="707"/>
      <c r="E134" s="707"/>
      <c r="F134" s="708"/>
      <c r="G134" s="693"/>
      <c r="H134" s="79"/>
      <c r="I134" s="693"/>
      <c r="J134" s="183"/>
      <c r="K134" s="598"/>
      <c r="L134" s="370"/>
      <c r="M134" s="370"/>
      <c r="N134" s="183"/>
      <c r="O134" s="230">
        <f t="shared" si="102"/>
        <v>0</v>
      </c>
      <c r="P134" s="230">
        <f t="shared" si="103"/>
        <v>0</v>
      </c>
      <c r="Q134" s="370"/>
      <c r="R134" s="370"/>
      <c r="S134" s="10"/>
      <c r="T134" s="10"/>
      <c r="U134" s="10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</row>
    <row r="135" spans="1:36" ht="15.75" customHeight="1" x14ac:dyDescent="0.2">
      <c r="A135" s="168" t="s">
        <v>556</v>
      </c>
      <c r="B135" s="185" t="s">
        <v>557</v>
      </c>
      <c r="C135" s="706"/>
      <c r="D135" s="707"/>
      <c r="E135" s="707"/>
      <c r="F135" s="708"/>
      <c r="G135" s="167"/>
      <c r="H135" s="79"/>
      <c r="I135" s="163"/>
      <c r="J135" s="183"/>
      <c r="K135" s="598"/>
      <c r="L135" s="370"/>
      <c r="M135" s="370"/>
      <c r="N135" s="183"/>
      <c r="O135" s="230">
        <f t="shared" si="102"/>
        <v>0</v>
      </c>
      <c r="P135" s="230">
        <f t="shared" si="103"/>
        <v>0</v>
      </c>
      <c r="Q135" s="370"/>
      <c r="R135" s="370"/>
      <c r="S135" s="10"/>
      <c r="T135" s="10"/>
      <c r="U135" s="10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</row>
    <row r="136" spans="1:36" ht="12.75" customHeight="1" x14ac:dyDescent="0.2">
      <c r="A136" s="168" t="s">
        <v>560</v>
      </c>
      <c r="B136" s="185" t="s">
        <v>561</v>
      </c>
      <c r="C136" s="706"/>
      <c r="D136" s="707"/>
      <c r="E136" s="707"/>
      <c r="F136" s="708"/>
      <c r="G136" s="167"/>
      <c r="H136" s="79"/>
      <c r="I136" s="163"/>
      <c r="J136" s="183"/>
      <c r="K136" s="598"/>
      <c r="L136" s="370"/>
      <c r="M136" s="370"/>
      <c r="N136" s="183"/>
      <c r="O136" s="230">
        <f t="shared" si="102"/>
        <v>0</v>
      </c>
      <c r="P136" s="230">
        <f t="shared" si="103"/>
        <v>0</v>
      </c>
      <c r="Q136" s="370"/>
      <c r="R136" s="370"/>
      <c r="S136" s="10"/>
      <c r="T136" s="10"/>
      <c r="U136" s="10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</row>
    <row r="137" spans="1:36" ht="12.75" customHeight="1" x14ac:dyDescent="0.2">
      <c r="A137" s="168" t="s">
        <v>562</v>
      </c>
      <c r="B137" s="185" t="s">
        <v>563</v>
      </c>
      <c r="C137" s="706"/>
      <c r="D137" s="707"/>
      <c r="E137" s="707"/>
      <c r="F137" s="708"/>
      <c r="G137" s="693"/>
      <c r="H137" s="79"/>
      <c r="I137" s="163"/>
      <c r="J137" s="183"/>
      <c r="K137" s="598"/>
      <c r="L137" s="370"/>
      <c r="M137" s="370"/>
      <c r="N137" s="183"/>
      <c r="O137" s="230">
        <f t="shared" si="102"/>
        <v>0</v>
      </c>
      <c r="P137" s="230">
        <f t="shared" si="103"/>
        <v>0</v>
      </c>
      <c r="Q137" s="370"/>
      <c r="R137" s="370"/>
      <c r="S137" s="10"/>
      <c r="T137" s="10"/>
      <c r="U137" s="10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</row>
    <row r="138" spans="1:36" ht="12.75" customHeight="1" x14ac:dyDescent="0.2">
      <c r="A138" s="168" t="s">
        <v>564</v>
      </c>
      <c r="B138" s="185" t="s">
        <v>565</v>
      </c>
      <c r="C138" s="706"/>
      <c r="D138" s="707"/>
      <c r="E138" s="707"/>
      <c r="F138" s="708"/>
      <c r="G138" s="167"/>
      <c r="H138" s="79"/>
      <c r="I138" s="163"/>
      <c r="J138" s="183"/>
      <c r="K138" s="598"/>
      <c r="L138" s="370"/>
      <c r="M138" s="370"/>
      <c r="N138" s="183"/>
      <c r="O138" s="230">
        <f t="shared" si="102"/>
        <v>0</v>
      </c>
      <c r="P138" s="230">
        <f t="shared" si="103"/>
        <v>0</v>
      </c>
      <c r="Q138" s="370"/>
      <c r="R138" s="370"/>
      <c r="S138" s="10"/>
      <c r="T138" s="10"/>
      <c r="U138" s="10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</row>
    <row r="139" spans="1:36" ht="12.75" customHeight="1" x14ac:dyDescent="0.2">
      <c r="A139" s="168" t="s">
        <v>271</v>
      </c>
      <c r="B139" s="185" t="s">
        <v>566</v>
      </c>
      <c r="C139" s="706"/>
      <c r="D139" s="707"/>
      <c r="E139" s="707"/>
      <c r="F139" s="708"/>
      <c r="G139" s="693"/>
      <c r="H139" s="316"/>
      <c r="I139" s="693"/>
      <c r="J139" s="889"/>
      <c r="K139" s="598"/>
      <c r="L139" s="370"/>
      <c r="M139" s="370"/>
      <c r="N139" s="889" t="s">
        <v>81</v>
      </c>
      <c r="O139" s="230">
        <f t="shared" si="102"/>
        <v>0</v>
      </c>
      <c r="P139" s="230">
        <f t="shared" si="103"/>
        <v>0</v>
      </c>
      <c r="Q139" s="370"/>
      <c r="R139" s="370"/>
      <c r="S139" s="10"/>
      <c r="T139" s="10"/>
      <c r="U139" s="10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</row>
    <row r="140" spans="1:36" ht="12.75" customHeight="1" x14ac:dyDescent="0.2">
      <c r="A140" s="168" t="s">
        <v>567</v>
      </c>
      <c r="B140" s="185" t="s">
        <v>568</v>
      </c>
      <c r="C140" s="706"/>
      <c r="D140" s="707"/>
      <c r="E140" s="707"/>
      <c r="F140" s="708"/>
      <c r="G140" s="693"/>
      <c r="H140" s="79"/>
      <c r="I140" s="163"/>
      <c r="J140" s="183"/>
      <c r="K140" s="598"/>
      <c r="L140" s="370"/>
      <c r="M140" s="370"/>
      <c r="N140" s="183"/>
      <c r="O140" s="230">
        <f t="shared" si="102"/>
        <v>0</v>
      </c>
      <c r="P140" s="230">
        <f t="shared" si="103"/>
        <v>0</v>
      </c>
      <c r="Q140" s="370"/>
      <c r="R140" s="370"/>
      <c r="S140" s="10"/>
      <c r="T140" s="10"/>
      <c r="U140" s="10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</row>
    <row r="141" spans="1:36" ht="12.75" customHeight="1" x14ac:dyDescent="0.2">
      <c r="A141" s="168" t="s">
        <v>569</v>
      </c>
      <c r="B141" s="185" t="s">
        <v>570</v>
      </c>
      <c r="C141" s="706"/>
      <c r="D141" s="707"/>
      <c r="E141" s="707"/>
      <c r="F141" s="708"/>
      <c r="G141" s="693"/>
      <c r="H141" s="316"/>
      <c r="I141" s="693"/>
      <c r="J141" s="889"/>
      <c r="K141" s="598"/>
      <c r="L141" s="370"/>
      <c r="M141" s="370"/>
      <c r="N141" s="889" t="s">
        <v>69</v>
      </c>
      <c r="O141" s="230">
        <f t="shared" si="102"/>
        <v>0</v>
      </c>
      <c r="P141" s="230">
        <f t="shared" si="103"/>
        <v>0</v>
      </c>
      <c r="Q141" s="370"/>
      <c r="R141" s="370"/>
      <c r="S141" s="10"/>
      <c r="T141" s="10"/>
      <c r="U141" s="10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</row>
    <row r="142" spans="1:36" ht="12.75" customHeight="1" x14ac:dyDescent="0.2">
      <c r="A142" s="168" t="s">
        <v>571</v>
      </c>
      <c r="B142" s="185"/>
      <c r="C142" s="706"/>
      <c r="D142" s="707"/>
      <c r="E142" s="707"/>
      <c r="F142" s="708"/>
      <c r="G142" s="167"/>
      <c r="H142" s="79"/>
      <c r="I142" s="163"/>
      <c r="J142" s="183"/>
      <c r="K142" s="598"/>
      <c r="L142" s="370"/>
      <c r="M142" s="370"/>
      <c r="N142" s="183"/>
      <c r="O142" s="230">
        <f t="shared" si="102"/>
        <v>0</v>
      </c>
      <c r="P142" s="230">
        <f t="shared" si="103"/>
        <v>0</v>
      </c>
      <c r="Q142" s="370"/>
      <c r="R142" s="370"/>
      <c r="S142" s="10"/>
      <c r="T142" s="10"/>
      <c r="U142" s="10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</row>
    <row r="143" spans="1:36" ht="12.75" customHeight="1" x14ac:dyDescent="0.2">
      <c r="A143" s="168" t="s">
        <v>723</v>
      </c>
      <c r="B143" s="185" t="s">
        <v>595</v>
      </c>
      <c r="C143" s="706"/>
      <c r="D143" s="707"/>
      <c r="E143" s="707"/>
      <c r="F143" s="708"/>
      <c r="G143" s="693"/>
      <c r="H143" s="79"/>
      <c r="I143" s="163"/>
      <c r="J143" s="183"/>
      <c r="K143" s="598"/>
      <c r="L143" s="370"/>
      <c r="M143" s="370"/>
      <c r="N143" s="183"/>
      <c r="O143" s="230">
        <f t="shared" si="102"/>
        <v>0</v>
      </c>
      <c r="P143" s="230">
        <f t="shared" si="103"/>
        <v>0</v>
      </c>
      <c r="Q143" s="370"/>
      <c r="R143" s="370"/>
      <c r="S143" s="10"/>
      <c r="T143" s="10"/>
      <c r="U143" s="10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</row>
    <row r="144" spans="1:36" ht="12.75" customHeight="1" x14ac:dyDescent="0.2">
      <c r="A144" s="168" t="s">
        <v>572</v>
      </c>
      <c r="B144" s="185" t="s">
        <v>573</v>
      </c>
      <c r="C144" s="706"/>
      <c r="D144" s="707"/>
      <c r="E144" s="707"/>
      <c r="F144" s="708"/>
      <c r="G144" s="167"/>
      <c r="H144" s="79"/>
      <c r="I144" s="163"/>
      <c r="J144" s="183"/>
      <c r="K144" s="598"/>
      <c r="L144" s="370"/>
      <c r="M144" s="370"/>
      <c r="N144" s="183"/>
      <c r="O144" s="230">
        <f t="shared" si="102"/>
        <v>0</v>
      </c>
      <c r="P144" s="230">
        <f t="shared" si="103"/>
        <v>0</v>
      </c>
      <c r="Q144" s="370"/>
      <c r="R144" s="370"/>
      <c r="S144" s="10"/>
      <c r="T144" s="10"/>
      <c r="U144" s="10"/>
      <c r="V144" s="651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</row>
    <row r="145" spans="1:36" ht="12.75" customHeight="1" x14ac:dyDescent="0.2">
      <c r="A145" s="168" t="s">
        <v>274</v>
      </c>
      <c r="B145" s="185" t="s">
        <v>574</v>
      </c>
      <c r="C145" s="706"/>
      <c r="D145" s="707"/>
      <c r="E145" s="707"/>
      <c r="F145" s="708"/>
      <c r="G145" s="693"/>
      <c r="H145" s="316"/>
      <c r="I145" s="693"/>
      <c r="J145" s="889"/>
      <c r="K145" s="598"/>
      <c r="L145" s="370"/>
      <c r="M145" s="370"/>
      <c r="N145" s="889" t="s">
        <v>81</v>
      </c>
      <c r="O145" s="230">
        <f t="shared" si="102"/>
        <v>0</v>
      </c>
      <c r="P145" s="230">
        <f t="shared" si="103"/>
        <v>0</v>
      </c>
      <c r="Q145" s="370"/>
      <c r="R145" s="370"/>
      <c r="S145" s="10"/>
      <c r="T145" s="10"/>
      <c r="U145" s="10"/>
      <c r="V145" s="651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</row>
    <row r="146" spans="1:36" ht="12.75" customHeight="1" x14ac:dyDescent="0.2">
      <c r="A146" s="168" t="s">
        <v>755</v>
      </c>
      <c r="B146" s="185" t="s">
        <v>576</v>
      </c>
      <c r="C146" s="706"/>
      <c r="D146" s="707"/>
      <c r="E146" s="707"/>
      <c r="F146" s="708"/>
      <c r="G146" s="693"/>
      <c r="H146" s="79"/>
      <c r="I146" s="163"/>
      <c r="J146" s="183"/>
      <c r="K146" s="598"/>
      <c r="L146" s="370"/>
      <c r="M146" s="370"/>
      <c r="N146" s="183"/>
      <c r="O146" s="230">
        <f t="shared" si="102"/>
        <v>0</v>
      </c>
      <c r="P146" s="230">
        <f t="shared" si="103"/>
        <v>0</v>
      </c>
      <c r="Q146" s="370"/>
      <c r="R146" s="370"/>
      <c r="S146" s="10"/>
      <c r="T146" s="10"/>
      <c r="U146" s="10"/>
      <c r="V146" s="651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</row>
    <row r="147" spans="1:36" ht="12.75" customHeight="1" x14ac:dyDescent="0.2">
      <c r="A147" s="168" t="s">
        <v>577</v>
      </c>
      <c r="B147" s="185" t="s">
        <v>578</v>
      </c>
      <c r="C147" s="706"/>
      <c r="D147" s="707"/>
      <c r="E147" s="707"/>
      <c r="F147" s="708"/>
      <c r="G147" s="693"/>
      <c r="H147" s="79"/>
      <c r="I147" s="163"/>
      <c r="J147" s="183"/>
      <c r="K147" s="598"/>
      <c r="L147" s="370"/>
      <c r="M147" s="370"/>
      <c r="N147" s="183"/>
      <c r="O147" s="230">
        <f t="shared" si="102"/>
        <v>0</v>
      </c>
      <c r="P147" s="230">
        <f t="shared" si="103"/>
        <v>0</v>
      </c>
      <c r="Q147" s="370"/>
      <c r="R147" s="370"/>
      <c r="S147" s="10"/>
      <c r="T147" s="10"/>
      <c r="U147" s="10"/>
      <c r="V147" s="651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</row>
    <row r="148" spans="1:36" ht="12.75" customHeight="1" x14ac:dyDescent="0.2">
      <c r="A148" s="168" t="s">
        <v>579</v>
      </c>
      <c r="B148" s="185" t="s">
        <v>580</v>
      </c>
      <c r="C148" s="706"/>
      <c r="D148" s="707"/>
      <c r="E148" s="707"/>
      <c r="F148" s="708"/>
      <c r="G148" s="693"/>
      <c r="H148" s="79"/>
      <c r="I148" s="163"/>
      <c r="J148" s="183"/>
      <c r="K148" s="598"/>
      <c r="L148" s="370"/>
      <c r="M148" s="370"/>
      <c r="N148" s="183"/>
      <c r="O148" s="230">
        <f t="shared" si="102"/>
        <v>0</v>
      </c>
      <c r="P148" s="230">
        <f t="shared" si="103"/>
        <v>0</v>
      </c>
      <c r="Q148" s="370"/>
      <c r="R148" s="370"/>
      <c r="S148" s="10"/>
      <c r="T148" s="10"/>
      <c r="U148" s="10"/>
      <c r="V148" s="651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</row>
    <row r="149" spans="1:36" ht="12.75" customHeight="1" x14ac:dyDescent="0.2">
      <c r="A149" s="168" t="s">
        <v>581</v>
      </c>
      <c r="B149" s="185" t="s">
        <v>582</v>
      </c>
      <c r="C149" s="706"/>
      <c r="D149" s="707"/>
      <c r="E149" s="707"/>
      <c r="F149" s="708"/>
      <c r="G149" s="167"/>
      <c r="H149" s="79"/>
      <c r="I149" s="163"/>
      <c r="J149" s="183"/>
      <c r="K149" s="598"/>
      <c r="L149" s="370"/>
      <c r="M149" s="370"/>
      <c r="N149" s="183"/>
      <c r="O149" s="230">
        <f t="shared" si="102"/>
        <v>0</v>
      </c>
      <c r="P149" s="230">
        <f t="shared" si="103"/>
        <v>0</v>
      </c>
      <c r="Q149" s="370"/>
      <c r="R149" s="370"/>
      <c r="S149" s="10"/>
      <c r="T149" s="10"/>
      <c r="U149" s="10"/>
      <c r="V149" s="651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</row>
    <row r="150" spans="1:36" ht="12.75" customHeight="1" x14ac:dyDescent="0.2">
      <c r="A150" s="168" t="s">
        <v>583</v>
      </c>
      <c r="B150" s="185" t="s">
        <v>584</v>
      </c>
      <c r="C150" s="706"/>
      <c r="D150" s="707"/>
      <c r="E150" s="707"/>
      <c r="F150" s="708"/>
      <c r="G150" s="693"/>
      <c r="H150" s="79"/>
      <c r="I150" s="163"/>
      <c r="J150" s="183"/>
      <c r="K150" s="598"/>
      <c r="L150" s="370"/>
      <c r="M150" s="370"/>
      <c r="N150" s="183"/>
      <c r="O150" s="230">
        <f t="shared" si="102"/>
        <v>0</v>
      </c>
      <c r="P150" s="230">
        <f t="shared" si="103"/>
        <v>0</v>
      </c>
      <c r="Q150" s="370"/>
      <c r="R150" s="370"/>
      <c r="S150" s="10"/>
      <c r="T150" s="10"/>
      <c r="U150" s="10"/>
      <c r="V150" s="651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</row>
    <row r="151" spans="1:36" ht="12.75" customHeight="1" x14ac:dyDescent="0.2">
      <c r="A151" s="168" t="s">
        <v>585</v>
      </c>
      <c r="B151" s="185" t="s">
        <v>586</v>
      </c>
      <c r="C151" s="706"/>
      <c r="D151" s="707"/>
      <c r="E151" s="707"/>
      <c r="F151" s="708"/>
      <c r="G151" s="167"/>
      <c r="H151" s="79"/>
      <c r="I151" s="163"/>
      <c r="J151" s="183"/>
      <c r="K151" s="598"/>
      <c r="L151" s="370"/>
      <c r="M151" s="370"/>
      <c r="N151" s="183"/>
      <c r="O151" s="230">
        <f t="shared" si="102"/>
        <v>0</v>
      </c>
      <c r="P151" s="230">
        <f t="shared" si="103"/>
        <v>0</v>
      </c>
      <c r="Q151" s="370"/>
      <c r="R151" s="370"/>
      <c r="S151" s="10"/>
      <c r="T151" s="10"/>
      <c r="U151" s="10"/>
      <c r="V151" s="651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</row>
    <row r="152" spans="1:36" ht="12.75" customHeight="1" x14ac:dyDescent="0.2">
      <c r="A152" s="168" t="s">
        <v>587</v>
      </c>
      <c r="B152" s="185" t="s">
        <v>588</v>
      </c>
      <c r="C152" s="706"/>
      <c r="D152" s="707"/>
      <c r="E152" s="707"/>
      <c r="F152" s="708"/>
      <c r="G152" s="693"/>
      <c r="H152" s="79"/>
      <c r="I152" s="163"/>
      <c r="J152" s="183"/>
      <c r="K152" s="598"/>
      <c r="L152" s="370"/>
      <c r="M152" s="370"/>
      <c r="N152" s="183"/>
      <c r="O152" s="230">
        <f t="shared" si="102"/>
        <v>0</v>
      </c>
      <c r="P152" s="230">
        <f t="shared" si="103"/>
        <v>0</v>
      </c>
      <c r="Q152" s="370"/>
      <c r="R152" s="370"/>
      <c r="S152" s="10"/>
      <c r="T152" s="10"/>
      <c r="U152" s="10"/>
      <c r="V152" s="651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</row>
    <row r="153" spans="1:36" ht="12.75" customHeight="1" x14ac:dyDescent="0.2">
      <c r="A153" s="168" t="s">
        <v>589</v>
      </c>
      <c r="B153" s="185" t="s">
        <v>590</v>
      </c>
      <c r="C153" s="706"/>
      <c r="D153" s="707"/>
      <c r="E153" s="707"/>
      <c r="F153" s="708"/>
      <c r="G153" s="693"/>
      <c r="H153" s="79"/>
      <c r="I153" s="163"/>
      <c r="J153" s="183"/>
      <c r="K153" s="598"/>
      <c r="L153" s="370"/>
      <c r="M153" s="370"/>
      <c r="N153" s="183"/>
      <c r="O153" s="230">
        <f t="shared" si="102"/>
        <v>0</v>
      </c>
      <c r="P153" s="230">
        <f t="shared" si="103"/>
        <v>0</v>
      </c>
      <c r="Q153" s="370"/>
      <c r="R153" s="370"/>
      <c r="S153" s="10"/>
      <c r="T153" s="10"/>
      <c r="U153" s="10"/>
      <c r="V153" s="651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</row>
    <row r="154" spans="1:36" ht="12.75" customHeight="1" x14ac:dyDescent="0.2">
      <c r="A154" s="168" t="s">
        <v>591</v>
      </c>
      <c r="B154" s="185" t="s">
        <v>592</v>
      </c>
      <c r="C154" s="706"/>
      <c r="D154" s="707"/>
      <c r="E154" s="707"/>
      <c r="F154" s="708"/>
      <c r="G154" s="693"/>
      <c r="H154" s="316"/>
      <c r="I154" s="167"/>
      <c r="J154" s="889"/>
      <c r="K154" s="598"/>
      <c r="L154" s="370"/>
      <c r="M154" s="370"/>
      <c r="N154" s="889" t="s">
        <v>81</v>
      </c>
      <c r="O154" s="230">
        <f t="shared" si="102"/>
        <v>0</v>
      </c>
      <c r="P154" s="230">
        <f t="shared" si="103"/>
        <v>0</v>
      </c>
      <c r="Q154" s="370"/>
      <c r="R154" s="370"/>
      <c r="S154" s="10"/>
      <c r="T154" s="10"/>
      <c r="U154" s="10"/>
      <c r="V154" s="651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</row>
    <row r="155" spans="1:36" ht="12.75" customHeight="1" x14ac:dyDescent="0.2">
      <c r="A155" s="168" t="s">
        <v>593</v>
      </c>
      <c r="B155" s="185"/>
      <c r="C155" s="706"/>
      <c r="D155" s="707"/>
      <c r="E155" s="707"/>
      <c r="F155" s="708"/>
      <c r="G155" s="693"/>
      <c r="H155" s="316"/>
      <c r="I155" s="167"/>
      <c r="J155" s="183"/>
      <c r="K155" s="598"/>
      <c r="L155" s="370"/>
      <c r="M155" s="370"/>
      <c r="N155" s="183"/>
      <c r="O155" s="230">
        <f t="shared" si="102"/>
        <v>0</v>
      </c>
      <c r="P155" s="230">
        <f t="shared" si="103"/>
        <v>0</v>
      </c>
      <c r="Q155" s="370"/>
      <c r="R155" s="370"/>
      <c r="S155" s="10"/>
      <c r="T155" s="10"/>
      <c r="U155" s="10"/>
      <c r="V155" s="651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</row>
    <row r="156" spans="1:36" ht="12.75" customHeight="1" x14ac:dyDescent="0.2">
      <c r="A156" s="168" t="s">
        <v>596</v>
      </c>
      <c r="B156" s="185" t="s">
        <v>597</v>
      </c>
      <c r="C156" s="724"/>
      <c r="D156" s="725"/>
      <c r="E156" s="725"/>
      <c r="F156" s="726"/>
      <c r="G156" s="1638"/>
      <c r="H156" s="316"/>
      <c r="I156" s="316"/>
      <c r="J156" s="889"/>
      <c r="K156" s="1641"/>
      <c r="L156" s="370"/>
      <c r="M156" s="370"/>
      <c r="N156" s="889" t="s">
        <v>81</v>
      </c>
      <c r="O156" s="230">
        <f t="shared" si="102"/>
        <v>0</v>
      </c>
      <c r="P156" s="230">
        <f t="shared" si="103"/>
        <v>0</v>
      </c>
      <c r="Q156" s="370"/>
      <c r="R156" s="370"/>
      <c r="S156" s="10"/>
      <c r="T156" s="10"/>
      <c r="U156" s="10"/>
      <c r="V156" s="651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</row>
    <row r="157" spans="1:36" ht="12.75" customHeight="1" x14ac:dyDescent="0.2">
      <c r="A157" s="709" t="s">
        <v>598</v>
      </c>
      <c r="B157" s="185" t="s">
        <v>599</v>
      </c>
      <c r="C157" s="727"/>
      <c r="D157" s="650"/>
      <c r="E157" s="650"/>
      <c r="F157" s="728"/>
      <c r="G157" s="1660"/>
      <c r="H157" s="316"/>
      <c r="I157" s="316"/>
      <c r="J157" s="889"/>
      <c r="K157" s="1623"/>
      <c r="L157" s="370"/>
      <c r="M157" s="370"/>
      <c r="N157" s="889" t="s">
        <v>81</v>
      </c>
      <c r="O157" s="230">
        <f t="shared" si="102"/>
        <v>0</v>
      </c>
      <c r="P157" s="230">
        <f t="shared" si="103"/>
        <v>0</v>
      </c>
      <c r="Q157" s="370"/>
      <c r="R157" s="370"/>
      <c r="S157" s="10"/>
      <c r="T157" s="10"/>
      <c r="U157" s="10"/>
      <c r="V157" s="651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</row>
    <row r="158" spans="1:36" ht="12.75" customHeight="1" x14ac:dyDescent="0.2">
      <c r="A158" s="710" t="s">
        <v>600</v>
      </c>
      <c r="B158" s="185" t="s">
        <v>601</v>
      </c>
      <c r="C158" s="727"/>
      <c r="D158" s="650"/>
      <c r="E158" s="650"/>
      <c r="F158" s="728"/>
      <c r="G158" s="1660"/>
      <c r="H158" s="316"/>
      <c r="I158" s="316"/>
      <c r="J158" s="889"/>
      <c r="K158" s="1623"/>
      <c r="L158" s="370"/>
      <c r="M158" s="370"/>
      <c r="N158" s="889" t="s">
        <v>81</v>
      </c>
      <c r="O158" s="230">
        <f t="shared" si="102"/>
        <v>0</v>
      </c>
      <c r="P158" s="230">
        <f t="shared" si="103"/>
        <v>0</v>
      </c>
      <c r="Q158" s="370"/>
      <c r="R158" s="370"/>
      <c r="S158" s="10"/>
      <c r="T158" s="10"/>
      <c r="U158" s="10"/>
      <c r="V158" s="651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</row>
    <row r="159" spans="1:36" ht="12.75" customHeight="1" x14ac:dyDescent="0.2">
      <c r="A159" s="168" t="s">
        <v>602</v>
      </c>
      <c r="B159" s="185" t="s">
        <v>603</v>
      </c>
      <c r="C159" s="727"/>
      <c r="D159" s="650"/>
      <c r="E159" s="650"/>
      <c r="F159" s="728"/>
      <c r="G159" s="1660"/>
      <c r="H159" s="316"/>
      <c r="I159" s="316"/>
      <c r="J159" s="889"/>
      <c r="K159" s="1623"/>
      <c r="L159" s="370"/>
      <c r="M159" s="370"/>
      <c r="N159" s="889" t="s">
        <v>81</v>
      </c>
      <c r="O159" s="230">
        <f t="shared" si="102"/>
        <v>0</v>
      </c>
      <c r="P159" s="230">
        <f t="shared" si="103"/>
        <v>0</v>
      </c>
      <c r="Q159" s="370"/>
      <c r="R159" s="370"/>
      <c r="S159" s="10"/>
      <c r="T159" s="10"/>
      <c r="U159" s="10"/>
      <c r="V159" s="651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</row>
    <row r="160" spans="1:36" ht="12.75" customHeight="1" x14ac:dyDescent="0.2">
      <c r="A160" s="168" t="s">
        <v>604</v>
      </c>
      <c r="B160" s="185" t="s">
        <v>605</v>
      </c>
      <c r="C160" s="727"/>
      <c r="D160" s="650"/>
      <c r="E160" s="650"/>
      <c r="F160" s="728"/>
      <c r="G160" s="1660"/>
      <c r="H160" s="316"/>
      <c r="I160" s="79"/>
      <c r="J160" s="889"/>
      <c r="K160" s="1623"/>
      <c r="L160" s="370"/>
      <c r="M160" s="370"/>
      <c r="N160" s="889" t="s">
        <v>81</v>
      </c>
      <c r="O160" s="230">
        <f t="shared" si="102"/>
        <v>0</v>
      </c>
      <c r="P160" s="230">
        <f t="shared" si="103"/>
        <v>0</v>
      </c>
      <c r="Q160" s="370"/>
      <c r="R160" s="370"/>
      <c r="S160" s="10"/>
      <c r="T160" s="10"/>
      <c r="U160" s="10"/>
      <c r="V160" s="651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</row>
    <row r="161" spans="1:36" ht="12.75" customHeight="1" x14ac:dyDescent="0.2">
      <c r="A161" s="168" t="s">
        <v>606</v>
      </c>
      <c r="B161" s="185" t="s">
        <v>607</v>
      </c>
      <c r="C161" s="727"/>
      <c r="D161" s="650"/>
      <c r="E161" s="650"/>
      <c r="F161" s="728"/>
      <c r="G161" s="1660"/>
      <c r="H161" s="316"/>
      <c r="I161" s="316"/>
      <c r="J161" s="889"/>
      <c r="K161" s="1623"/>
      <c r="L161" s="370"/>
      <c r="M161" s="370"/>
      <c r="N161" s="889" t="s">
        <v>81</v>
      </c>
      <c r="O161" s="230">
        <f t="shared" si="102"/>
        <v>0</v>
      </c>
      <c r="P161" s="230">
        <f t="shared" si="103"/>
        <v>0</v>
      </c>
      <c r="Q161" s="370"/>
      <c r="R161" s="370"/>
      <c r="S161" s="10"/>
      <c r="T161" s="10"/>
      <c r="U161" s="10"/>
      <c r="V161" s="651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</row>
    <row r="162" spans="1:36" ht="12.75" customHeight="1" x14ac:dyDescent="0.2">
      <c r="A162" s="168" t="s">
        <v>608</v>
      </c>
      <c r="B162" s="185" t="s">
        <v>609</v>
      </c>
      <c r="C162" s="727"/>
      <c r="D162" s="650"/>
      <c r="E162" s="650"/>
      <c r="F162" s="728"/>
      <c r="G162" s="1660"/>
      <c r="H162" s="316"/>
      <c r="I162" s="316"/>
      <c r="J162" s="889"/>
      <c r="K162" s="1623"/>
      <c r="L162" s="370"/>
      <c r="M162" s="370"/>
      <c r="N162" s="889"/>
      <c r="O162" s="230">
        <f t="shared" si="102"/>
        <v>0</v>
      </c>
      <c r="P162" s="230">
        <f t="shared" si="103"/>
        <v>0</v>
      </c>
      <c r="Q162" s="370"/>
      <c r="R162" s="370"/>
      <c r="S162" s="10"/>
      <c r="T162" s="10"/>
      <c r="U162" s="10"/>
      <c r="V162" s="651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</row>
    <row r="163" spans="1:36" ht="12.75" customHeight="1" x14ac:dyDescent="0.2">
      <c r="A163" s="168" t="s">
        <v>610</v>
      </c>
      <c r="B163" s="185" t="s">
        <v>611</v>
      </c>
      <c r="C163" s="727"/>
      <c r="D163" s="650"/>
      <c r="E163" s="650"/>
      <c r="F163" s="728"/>
      <c r="G163" s="1660"/>
      <c r="H163" s="316"/>
      <c r="I163" s="316"/>
      <c r="J163" s="889"/>
      <c r="K163" s="1623"/>
      <c r="L163" s="370"/>
      <c r="M163" s="370"/>
      <c r="N163" s="889" t="s">
        <v>81</v>
      </c>
      <c r="O163" s="230">
        <f t="shared" si="102"/>
        <v>0</v>
      </c>
      <c r="P163" s="230">
        <f t="shared" si="103"/>
        <v>0</v>
      </c>
      <c r="Q163" s="370"/>
      <c r="R163" s="370"/>
      <c r="S163" s="10"/>
      <c r="T163" s="10"/>
      <c r="U163" s="10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6" ht="12.75" customHeight="1" x14ac:dyDescent="0.2">
      <c r="A164" s="168" t="s">
        <v>612</v>
      </c>
      <c r="B164" s="185"/>
      <c r="C164" s="727"/>
      <c r="D164" s="650"/>
      <c r="E164" s="650"/>
      <c r="F164" s="728"/>
      <c r="G164" s="1660"/>
      <c r="H164" s="316"/>
      <c r="I164" s="316"/>
      <c r="J164" s="889"/>
      <c r="K164" s="1623"/>
      <c r="L164" s="370"/>
      <c r="M164" s="370"/>
      <c r="N164" s="889"/>
      <c r="O164" s="230">
        <f t="shared" si="102"/>
        <v>0</v>
      </c>
      <c r="P164" s="230">
        <f t="shared" si="103"/>
        <v>0</v>
      </c>
      <c r="Q164" s="370"/>
      <c r="R164" s="370"/>
      <c r="S164" s="10"/>
      <c r="T164" s="10"/>
      <c r="U164" s="10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6" ht="12.75" customHeight="1" x14ac:dyDescent="0.2">
      <c r="A165" s="168" t="s">
        <v>613</v>
      </c>
      <c r="B165" s="185" t="s">
        <v>614</v>
      </c>
      <c r="C165" s="727"/>
      <c r="D165" s="650"/>
      <c r="E165" s="650"/>
      <c r="F165" s="728"/>
      <c r="G165" s="1660"/>
      <c r="H165" s="316"/>
      <c r="I165" s="79"/>
      <c r="J165" s="889"/>
      <c r="K165" s="1623"/>
      <c r="L165" s="370"/>
      <c r="M165" s="370"/>
      <c r="N165" s="889"/>
      <c r="O165" s="230">
        <f t="shared" si="102"/>
        <v>0</v>
      </c>
      <c r="P165" s="230">
        <f t="shared" si="103"/>
        <v>0</v>
      </c>
      <c r="Q165" s="370"/>
      <c r="R165" s="370"/>
      <c r="S165" s="10"/>
      <c r="T165" s="10"/>
      <c r="U165" s="10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6" ht="12.75" customHeight="1" x14ac:dyDescent="0.2">
      <c r="A166" s="168" t="s">
        <v>615</v>
      </c>
      <c r="B166" s="185" t="s">
        <v>616</v>
      </c>
      <c r="C166" s="727"/>
      <c r="D166" s="650"/>
      <c r="E166" s="650"/>
      <c r="F166" s="728"/>
      <c r="G166" s="1660"/>
      <c r="H166" s="316"/>
      <c r="I166" s="316"/>
      <c r="J166" s="889"/>
      <c r="K166" s="1623"/>
      <c r="L166" s="370"/>
      <c r="M166" s="370"/>
      <c r="N166" s="889" t="s">
        <v>81</v>
      </c>
      <c r="O166" s="230">
        <f t="shared" si="102"/>
        <v>0</v>
      </c>
      <c r="P166" s="230">
        <f t="shared" si="103"/>
        <v>0</v>
      </c>
      <c r="Q166" s="370"/>
      <c r="R166" s="370"/>
      <c r="S166" s="10"/>
      <c r="T166" s="10"/>
      <c r="U166" s="10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6" ht="12.75" customHeight="1" x14ac:dyDescent="0.2">
      <c r="A167" s="168" t="s">
        <v>617</v>
      </c>
      <c r="B167" s="185" t="s">
        <v>618</v>
      </c>
      <c r="C167" s="727"/>
      <c r="D167" s="650"/>
      <c r="E167" s="650"/>
      <c r="F167" s="728"/>
      <c r="G167" s="1660"/>
      <c r="H167" s="316"/>
      <c r="I167" s="316"/>
      <c r="J167" s="889"/>
      <c r="K167" s="1623"/>
      <c r="L167" s="370"/>
      <c r="M167" s="370"/>
      <c r="N167" s="889" t="s">
        <v>81</v>
      </c>
      <c r="O167" s="230">
        <f t="shared" si="102"/>
        <v>0</v>
      </c>
      <c r="P167" s="230">
        <f t="shared" si="103"/>
        <v>0</v>
      </c>
      <c r="Q167" s="370"/>
      <c r="R167" s="370"/>
      <c r="S167" s="10"/>
      <c r="T167" s="10"/>
      <c r="U167" s="10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6" ht="12.75" customHeight="1" x14ac:dyDescent="0.2">
      <c r="A168" s="168" t="s">
        <v>619</v>
      </c>
      <c r="B168" s="185" t="s">
        <v>620</v>
      </c>
      <c r="C168" s="729"/>
      <c r="D168" s="730"/>
      <c r="E168" s="730"/>
      <c r="F168" s="731"/>
      <c r="G168" s="1661"/>
      <c r="H168" s="316"/>
      <c r="I168" s="316"/>
      <c r="J168" s="889"/>
      <c r="K168" s="1623"/>
      <c r="L168" s="370"/>
      <c r="M168" s="370"/>
      <c r="N168" s="889" t="s">
        <v>81</v>
      </c>
      <c r="O168" s="230">
        <f t="shared" si="102"/>
        <v>0</v>
      </c>
      <c r="P168" s="230">
        <f t="shared" si="103"/>
        <v>0</v>
      </c>
      <c r="Q168" s="370"/>
      <c r="R168" s="370"/>
      <c r="S168" s="10"/>
      <c r="T168" s="10"/>
      <c r="U168" s="10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6" ht="12.75" customHeight="1" x14ac:dyDescent="0.2">
      <c r="A169" s="1409" t="s">
        <v>621</v>
      </c>
      <c r="B169" s="1413"/>
      <c r="C169" s="175"/>
      <c r="D169" s="176"/>
      <c r="E169" s="176"/>
      <c r="F169" s="886"/>
      <c r="G169" s="16">
        <f>SUM(G132:G167)</f>
        <v>0</v>
      </c>
      <c r="H169" s="16">
        <f t="shared" ref="H169:I169" si="104">SUM(H132:H168)</f>
        <v>0</v>
      </c>
      <c r="I169" s="16">
        <f t="shared" si="104"/>
        <v>0</v>
      </c>
      <c r="J169" s="652"/>
      <c r="K169" s="16">
        <f>SUM(K132:K168)</f>
        <v>0</v>
      </c>
      <c r="L169" s="370"/>
      <c r="M169" s="370"/>
      <c r="N169" s="652"/>
      <c r="O169" s="652"/>
      <c r="P169" s="651"/>
      <c r="Q169" s="370"/>
      <c r="R169" s="370"/>
      <c r="S169" s="10"/>
      <c r="T169" s="10"/>
      <c r="U169" s="10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6" ht="12.75" customHeight="1" x14ac:dyDescent="0.2">
      <c r="A170" s="651"/>
      <c r="B170" s="108"/>
      <c r="C170" s="109"/>
      <c r="D170" s="109"/>
      <c r="E170" s="109"/>
      <c r="F170" s="109"/>
      <c r="G170" s="109"/>
      <c r="H170" s="148"/>
      <c r="I170" s="8"/>
      <c r="J170" s="183"/>
      <c r="K170" s="370"/>
      <c r="L170" s="370"/>
      <c r="M170" s="370"/>
      <c r="N170" s="183"/>
      <c r="O170" s="889"/>
      <c r="P170" s="651"/>
      <c r="Q170" s="370"/>
      <c r="R170" s="370"/>
      <c r="S170" s="10"/>
      <c r="T170" s="10"/>
      <c r="U170" s="10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6" ht="15" customHeight="1" x14ac:dyDescent="0.25">
      <c r="A171" s="1637" t="s">
        <v>622</v>
      </c>
      <c r="B171" s="1413"/>
      <c r="C171" s="653" t="s">
        <v>5</v>
      </c>
      <c r="D171" s="1414" t="s">
        <v>6</v>
      </c>
      <c r="E171" s="1413"/>
      <c r="F171" s="653" t="s">
        <v>7</v>
      </c>
      <c r="G171" s="653" t="s">
        <v>8</v>
      </c>
      <c r="H171" s="653" t="s">
        <v>9</v>
      </c>
      <c r="I171" s="16" t="s">
        <v>63</v>
      </c>
      <c r="J171" s="177"/>
      <c r="K171" s="370"/>
      <c r="L171" s="370"/>
      <c r="M171" s="370"/>
      <c r="N171" s="177"/>
      <c r="O171" s="118"/>
      <c r="P171" s="651"/>
      <c r="Q171" s="370"/>
      <c r="R171" s="370"/>
      <c r="S171" s="10"/>
      <c r="T171" s="10"/>
      <c r="U171" s="10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6" ht="14.25" customHeight="1" x14ac:dyDescent="0.2">
      <c r="A172" s="315" t="s">
        <v>333</v>
      </c>
      <c r="B172" s="185" t="s">
        <v>623</v>
      </c>
      <c r="C172" s="900"/>
      <c r="D172" s="1630"/>
      <c r="E172" s="1413"/>
      <c r="F172" s="901"/>
      <c r="G172" s="316"/>
      <c r="H172" s="79"/>
      <c r="I172" s="179"/>
      <c r="J172" s="177"/>
      <c r="K172" s="370"/>
      <c r="L172" s="370"/>
      <c r="M172" s="370"/>
      <c r="N172" s="177"/>
      <c r="O172" s="230">
        <f t="shared" ref="O172:O184" si="105">IF(N172="*",$H172,0)</f>
        <v>0</v>
      </c>
      <c r="P172" s="230">
        <f t="shared" ref="P172:P184" si="106">IF(N172="**",$H172,0)</f>
        <v>0</v>
      </c>
      <c r="Q172" s="370"/>
      <c r="R172" s="370"/>
      <c r="S172" s="10"/>
      <c r="T172" s="10"/>
      <c r="U172" s="10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6" ht="12.75" customHeight="1" x14ac:dyDescent="0.2">
      <c r="A173" s="315" t="s">
        <v>624</v>
      </c>
      <c r="B173" s="185"/>
      <c r="C173" s="900"/>
      <c r="D173" s="1630"/>
      <c r="E173" s="1413"/>
      <c r="F173" s="901"/>
      <c r="G173" s="316"/>
      <c r="H173" s="316"/>
      <c r="I173" s="693"/>
      <c r="J173" s="183"/>
      <c r="K173" s="370"/>
      <c r="L173" s="370"/>
      <c r="M173" s="370"/>
      <c r="N173" s="183" t="s">
        <v>81</v>
      </c>
      <c r="O173" s="230">
        <f t="shared" si="105"/>
        <v>0</v>
      </c>
      <c r="P173" s="230">
        <f t="shared" si="106"/>
        <v>0</v>
      </c>
      <c r="Q173" s="370"/>
      <c r="R173" s="370"/>
      <c r="S173" s="10"/>
      <c r="T173" s="10"/>
      <c r="U173" s="10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6" ht="15" customHeight="1" x14ac:dyDescent="0.2">
      <c r="A174" s="315" t="s">
        <v>625</v>
      </c>
      <c r="B174" s="185"/>
      <c r="C174" s="900"/>
      <c r="D174" s="1630"/>
      <c r="E174" s="1413"/>
      <c r="F174" s="901"/>
      <c r="G174" s="316"/>
      <c r="H174" s="79"/>
      <c r="I174" s="693"/>
      <c r="J174" s="177"/>
      <c r="K174" s="370"/>
      <c r="L174" s="370"/>
      <c r="M174" s="370"/>
      <c r="N174" s="177"/>
      <c r="O174" s="230">
        <f t="shared" si="105"/>
        <v>0</v>
      </c>
      <c r="P174" s="230">
        <f t="shared" si="106"/>
        <v>0</v>
      </c>
      <c r="Q174" s="370"/>
      <c r="R174" s="370"/>
      <c r="S174" s="10"/>
      <c r="T174" s="10"/>
      <c r="U174" s="10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6" ht="15" customHeight="1" x14ac:dyDescent="0.2">
      <c r="A175" s="315" t="s">
        <v>626</v>
      </c>
      <c r="B175" s="185" t="s">
        <v>627</v>
      </c>
      <c r="C175" s="900"/>
      <c r="D175" s="1630"/>
      <c r="E175" s="1413"/>
      <c r="F175" s="901"/>
      <c r="G175" s="316"/>
      <c r="H175" s="79"/>
      <c r="I175" s="693"/>
      <c r="J175" s="177"/>
      <c r="K175" s="370"/>
      <c r="L175" s="370"/>
      <c r="M175" s="370"/>
      <c r="N175" s="177"/>
      <c r="O175" s="230">
        <f t="shared" si="105"/>
        <v>0</v>
      </c>
      <c r="P175" s="230">
        <f t="shared" si="106"/>
        <v>0</v>
      </c>
      <c r="Q175" s="370"/>
      <c r="R175" s="370"/>
      <c r="S175" s="10"/>
      <c r="T175" s="10"/>
      <c r="U175" s="10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6" ht="12.75" customHeight="1" x14ac:dyDescent="0.2">
      <c r="A176" s="315" t="s">
        <v>628</v>
      </c>
      <c r="B176" s="185" t="s">
        <v>629</v>
      </c>
      <c r="C176" s="900"/>
      <c r="D176" s="1630"/>
      <c r="E176" s="1413"/>
      <c r="F176" s="901"/>
      <c r="G176" s="316"/>
      <c r="H176" s="79"/>
      <c r="I176" s="163"/>
      <c r="J176" s="177"/>
      <c r="K176" s="370"/>
      <c r="L176" s="370"/>
      <c r="M176" s="370"/>
      <c r="N176" s="177"/>
      <c r="O176" s="230">
        <f t="shared" si="105"/>
        <v>0</v>
      </c>
      <c r="P176" s="230">
        <f t="shared" si="106"/>
        <v>0</v>
      </c>
      <c r="Q176" s="370"/>
      <c r="R176" s="370"/>
      <c r="S176" s="10"/>
      <c r="T176" s="10"/>
      <c r="U176" s="10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1:36" ht="12.75" customHeight="1" x14ac:dyDescent="0.2">
      <c r="A177" s="315" t="s">
        <v>630</v>
      </c>
      <c r="B177" s="185" t="s">
        <v>631</v>
      </c>
      <c r="C177" s="316"/>
      <c r="D177" s="1630"/>
      <c r="E177" s="1413"/>
      <c r="F177" s="316"/>
      <c r="G177" s="316"/>
      <c r="H177" s="79"/>
      <c r="I177" s="163"/>
      <c r="J177" s="177"/>
      <c r="K177" s="370"/>
      <c r="L177" s="370"/>
      <c r="M177" s="370"/>
      <c r="N177" s="177"/>
      <c r="O177" s="230">
        <f t="shared" si="105"/>
        <v>0</v>
      </c>
      <c r="P177" s="230">
        <f t="shared" si="106"/>
        <v>0</v>
      </c>
      <c r="Q177" s="370"/>
      <c r="R177" s="370"/>
      <c r="S177" s="10"/>
      <c r="T177" s="10"/>
      <c r="U177" s="10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1:36" ht="12.75" customHeight="1" x14ac:dyDescent="0.2">
      <c r="A178" s="315" t="s">
        <v>632</v>
      </c>
      <c r="B178" s="185" t="s">
        <v>633</v>
      </c>
      <c r="C178" s="316"/>
      <c r="D178" s="1630"/>
      <c r="E178" s="1413"/>
      <c r="F178" s="316"/>
      <c r="G178" s="316"/>
      <c r="H178" s="79"/>
      <c r="I178" s="163"/>
      <c r="J178" s="177"/>
      <c r="K178" s="370"/>
      <c r="L178" s="370"/>
      <c r="M178" s="370"/>
      <c r="N178" s="177"/>
      <c r="O178" s="230">
        <f t="shared" si="105"/>
        <v>0</v>
      </c>
      <c r="P178" s="230">
        <f t="shared" si="106"/>
        <v>0</v>
      </c>
      <c r="Q178" s="370"/>
      <c r="R178" s="370"/>
      <c r="S178" s="10"/>
      <c r="T178" s="10"/>
      <c r="U178" s="10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1:36" ht="12.75" customHeight="1" x14ac:dyDescent="0.2">
      <c r="A179" s="315" t="s">
        <v>355</v>
      </c>
      <c r="B179" s="185" t="s">
        <v>634</v>
      </c>
      <c r="C179" s="316"/>
      <c r="D179" s="1630"/>
      <c r="E179" s="1413"/>
      <c r="F179" s="316"/>
      <c r="G179" s="316"/>
      <c r="H179" s="79"/>
      <c r="I179" s="163"/>
      <c r="J179" s="177"/>
      <c r="K179" s="370"/>
      <c r="L179" s="370"/>
      <c r="M179" s="370"/>
      <c r="N179" s="177"/>
      <c r="O179" s="230">
        <f t="shared" si="105"/>
        <v>0</v>
      </c>
      <c r="P179" s="230">
        <f t="shared" si="106"/>
        <v>0</v>
      </c>
      <c r="Q179" s="370"/>
      <c r="R179" s="370"/>
      <c r="S179" s="10"/>
      <c r="T179" s="10"/>
      <c r="U179" s="10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</row>
    <row r="180" spans="1:36" ht="12.75" customHeight="1" x14ac:dyDescent="0.2">
      <c r="A180" s="315" t="s">
        <v>635</v>
      </c>
      <c r="B180" s="185" t="s">
        <v>636</v>
      </c>
      <c r="C180" s="316"/>
      <c r="D180" s="1630"/>
      <c r="E180" s="1413"/>
      <c r="F180" s="316"/>
      <c r="G180" s="316"/>
      <c r="H180" s="79"/>
      <c r="I180" s="163"/>
      <c r="J180" s="177"/>
      <c r="K180" s="370"/>
      <c r="L180" s="370"/>
      <c r="M180" s="370"/>
      <c r="N180" s="177"/>
      <c r="O180" s="230">
        <f t="shared" si="105"/>
        <v>0</v>
      </c>
      <c r="P180" s="230">
        <f t="shared" si="106"/>
        <v>0</v>
      </c>
      <c r="Q180" s="370"/>
      <c r="R180" s="370"/>
      <c r="S180" s="10"/>
      <c r="T180" s="10"/>
      <c r="U180" s="10"/>
      <c r="V180" s="651"/>
      <c r="W180" s="651"/>
      <c r="X180" s="651"/>
      <c r="Y180" s="651"/>
      <c r="Z180" s="651"/>
      <c r="AA180" s="651"/>
      <c r="AB180" s="651"/>
      <c r="AC180" s="651"/>
      <c r="AD180" s="651"/>
      <c r="AE180" s="651"/>
      <c r="AF180" s="651"/>
      <c r="AG180" s="651"/>
      <c r="AH180" s="651"/>
      <c r="AI180" s="651"/>
      <c r="AJ180" s="651"/>
    </row>
    <row r="181" spans="1:36" ht="12.75" customHeight="1" x14ac:dyDescent="0.2">
      <c r="A181" s="315" t="s">
        <v>356</v>
      </c>
      <c r="B181" s="185" t="s">
        <v>637</v>
      </c>
      <c r="C181" s="316"/>
      <c r="D181" s="1630"/>
      <c r="E181" s="1413"/>
      <c r="F181" s="316"/>
      <c r="G181" s="316"/>
      <c r="H181" s="79"/>
      <c r="I181" s="163"/>
      <c r="J181" s="177"/>
      <c r="K181" s="370"/>
      <c r="L181" s="370"/>
      <c r="M181" s="370"/>
      <c r="N181" s="177"/>
      <c r="O181" s="230">
        <f t="shared" si="105"/>
        <v>0</v>
      </c>
      <c r="P181" s="230">
        <f t="shared" si="106"/>
        <v>0</v>
      </c>
      <c r="Q181" s="370"/>
      <c r="R181" s="370"/>
      <c r="S181" s="10"/>
      <c r="T181" s="10"/>
      <c r="U181" s="10"/>
      <c r="V181" s="651"/>
      <c r="W181" s="651"/>
      <c r="X181" s="651"/>
      <c r="Y181" s="651"/>
      <c r="Z181" s="651"/>
      <c r="AA181" s="651"/>
      <c r="AB181" s="651"/>
      <c r="AC181" s="651"/>
      <c r="AD181" s="651"/>
      <c r="AE181" s="651"/>
      <c r="AF181" s="651"/>
      <c r="AG181" s="651"/>
      <c r="AH181" s="651"/>
      <c r="AI181" s="651"/>
      <c r="AJ181" s="651"/>
    </row>
    <row r="182" spans="1:36" ht="12.75" customHeight="1" x14ac:dyDescent="0.2">
      <c r="A182" s="315" t="s">
        <v>638</v>
      </c>
      <c r="B182" s="185" t="s">
        <v>639</v>
      </c>
      <c r="C182" s="316"/>
      <c r="D182" s="1630"/>
      <c r="E182" s="1413"/>
      <c r="F182" s="316"/>
      <c r="G182" s="316"/>
      <c r="H182" s="79"/>
      <c r="I182" s="163"/>
      <c r="J182" s="177"/>
      <c r="K182" s="370"/>
      <c r="L182" s="370"/>
      <c r="M182" s="370"/>
      <c r="N182" s="177"/>
      <c r="O182" s="230">
        <f t="shared" si="105"/>
        <v>0</v>
      </c>
      <c r="P182" s="230">
        <f t="shared" si="106"/>
        <v>0</v>
      </c>
      <c r="Q182" s="370"/>
      <c r="R182" s="370"/>
      <c r="S182" s="10"/>
      <c r="T182" s="10"/>
      <c r="U182" s="10"/>
      <c r="V182" s="651"/>
      <c r="W182" s="651"/>
      <c r="X182" s="651"/>
      <c r="Y182" s="651"/>
      <c r="Z182" s="651"/>
      <c r="AA182" s="651"/>
      <c r="AB182" s="651"/>
      <c r="AC182" s="651"/>
      <c r="AD182" s="651"/>
      <c r="AE182" s="651"/>
      <c r="AF182" s="651"/>
      <c r="AG182" s="651"/>
      <c r="AH182" s="651"/>
      <c r="AI182" s="651"/>
      <c r="AJ182" s="651"/>
    </row>
    <row r="183" spans="1:36" ht="12.75" customHeight="1" x14ac:dyDescent="0.2">
      <c r="A183" s="315" t="s">
        <v>275</v>
      </c>
      <c r="B183" s="128" t="s">
        <v>640</v>
      </c>
      <c r="C183" s="900"/>
      <c r="D183" s="1630"/>
      <c r="E183" s="1413"/>
      <c r="F183" s="901"/>
      <c r="G183" s="316"/>
      <c r="H183" s="316"/>
      <c r="I183" s="163"/>
      <c r="J183" s="889"/>
      <c r="K183" s="370"/>
      <c r="L183" s="370"/>
      <c r="M183" s="370"/>
      <c r="N183" s="889" t="s">
        <v>81</v>
      </c>
      <c r="O183" s="230">
        <f t="shared" si="105"/>
        <v>0</v>
      </c>
      <c r="P183" s="230">
        <f t="shared" si="106"/>
        <v>0</v>
      </c>
      <c r="Q183" s="370"/>
      <c r="R183" s="370"/>
      <c r="S183" s="10"/>
      <c r="T183" s="10"/>
      <c r="U183" s="10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51"/>
      <c r="AI183" s="651"/>
      <c r="AJ183" s="651"/>
    </row>
    <row r="184" spans="1:36" ht="12.75" customHeight="1" x14ac:dyDescent="0.2">
      <c r="A184" s="315" t="s">
        <v>696</v>
      </c>
      <c r="B184" s="128" t="s">
        <v>642</v>
      </c>
      <c r="C184" s="900"/>
      <c r="D184" s="1630"/>
      <c r="E184" s="1413"/>
      <c r="F184" s="901"/>
      <c r="G184" s="79"/>
      <c r="H184" s="79"/>
      <c r="I184" s="163"/>
      <c r="J184" s="177"/>
      <c r="K184" s="370"/>
      <c r="L184" s="370"/>
      <c r="M184" s="370"/>
      <c r="N184" s="177"/>
      <c r="O184" s="230">
        <f t="shared" si="105"/>
        <v>0</v>
      </c>
      <c r="P184" s="230">
        <f t="shared" si="106"/>
        <v>0</v>
      </c>
      <c r="Q184" s="370"/>
      <c r="R184" s="370"/>
      <c r="S184" s="10"/>
      <c r="T184" s="10"/>
      <c r="U184" s="10"/>
      <c r="V184" s="651"/>
      <c r="W184" s="651"/>
      <c r="X184" s="651"/>
      <c r="Y184" s="651"/>
      <c r="Z184" s="651"/>
      <c r="AA184" s="651"/>
      <c r="AB184" s="651"/>
      <c r="AC184" s="651"/>
      <c r="AD184" s="651"/>
      <c r="AE184" s="651"/>
      <c r="AF184" s="651"/>
      <c r="AG184" s="651"/>
      <c r="AH184" s="651"/>
      <c r="AI184" s="651"/>
      <c r="AJ184" s="651"/>
    </row>
    <row r="185" spans="1:36" ht="12.75" customHeight="1" x14ac:dyDescent="0.2">
      <c r="A185" s="1409" t="s">
        <v>643</v>
      </c>
      <c r="B185" s="1413"/>
      <c r="C185" s="16">
        <f>SUM(C172:C184)</f>
        <v>0</v>
      </c>
      <c r="D185" s="1414">
        <f>SUM(D172:E184)</f>
        <v>0</v>
      </c>
      <c r="E185" s="1413"/>
      <c r="F185" s="16">
        <f t="shared" ref="F185:I185" si="107">SUM(F172:F184)</f>
        <v>0</v>
      </c>
      <c r="G185" s="16">
        <f t="shared" si="107"/>
        <v>0</v>
      </c>
      <c r="H185" s="16">
        <f t="shared" si="107"/>
        <v>0</v>
      </c>
      <c r="I185" s="16">
        <f t="shared" si="107"/>
        <v>0</v>
      </c>
      <c r="J185" s="711"/>
      <c r="K185" s="370"/>
      <c r="L185" s="370"/>
      <c r="M185" s="370"/>
      <c r="N185" s="711"/>
      <c r="O185" s="652"/>
      <c r="P185" s="651"/>
      <c r="Q185" s="370"/>
      <c r="R185" s="370"/>
      <c r="S185" s="124"/>
      <c r="T185" s="124"/>
      <c r="U185" s="124"/>
      <c r="V185" s="651"/>
      <c r="W185" s="651"/>
      <c r="X185" s="651"/>
      <c r="Y185" s="651"/>
      <c r="Z185" s="651"/>
      <c r="AA185" s="651"/>
      <c r="AB185" s="651"/>
      <c r="AC185" s="651"/>
      <c r="AD185" s="651"/>
      <c r="AE185" s="651"/>
      <c r="AF185" s="651"/>
      <c r="AG185" s="651"/>
      <c r="AH185" s="651"/>
      <c r="AI185" s="651"/>
      <c r="AJ185" s="651"/>
    </row>
    <row r="186" spans="1:36" ht="12.75" customHeight="1" x14ac:dyDescent="0.25">
      <c r="A186" s="1412" t="s">
        <v>644</v>
      </c>
      <c r="B186" s="1413"/>
      <c r="C186" s="653" t="s">
        <v>5</v>
      </c>
      <c r="D186" s="1414" t="s">
        <v>6</v>
      </c>
      <c r="E186" s="1413"/>
      <c r="F186" s="653" t="s">
        <v>7</v>
      </c>
      <c r="G186" s="653" t="s">
        <v>8</v>
      </c>
      <c r="H186" s="653" t="s">
        <v>9</v>
      </c>
      <c r="I186" s="16" t="s">
        <v>63</v>
      </c>
      <c r="J186" s="177"/>
      <c r="K186" s="370"/>
      <c r="L186" s="370"/>
      <c r="M186" s="370"/>
      <c r="N186" s="177"/>
      <c r="O186" s="118"/>
      <c r="P186" s="651"/>
      <c r="Q186" s="370"/>
      <c r="R186" s="370"/>
      <c r="S186" s="10"/>
      <c r="T186" s="10"/>
      <c r="U186" s="10"/>
      <c r="V186" s="651"/>
      <c r="W186" s="651"/>
      <c r="X186" s="651"/>
      <c r="Y186" s="651"/>
      <c r="Z186" s="651"/>
      <c r="AA186" s="651"/>
      <c r="AB186" s="651"/>
      <c r="AC186" s="651"/>
      <c r="AD186" s="651"/>
      <c r="AE186" s="651"/>
      <c r="AF186" s="651"/>
      <c r="AG186" s="651"/>
      <c r="AH186" s="651"/>
      <c r="AI186" s="651"/>
      <c r="AJ186" s="651"/>
    </row>
    <row r="187" spans="1:36" ht="12.75" customHeight="1" x14ac:dyDescent="0.2">
      <c r="A187" s="315" t="s">
        <v>317</v>
      </c>
      <c r="B187" s="185" t="s">
        <v>645</v>
      </c>
      <c r="C187" s="900"/>
      <c r="D187" s="1630"/>
      <c r="E187" s="1413"/>
      <c r="F187" s="901"/>
      <c r="G187" s="316"/>
      <c r="H187" s="79"/>
      <c r="I187" s="163"/>
      <c r="J187" s="183"/>
      <c r="K187" s="370"/>
      <c r="L187" s="370"/>
      <c r="M187" s="370"/>
      <c r="N187" s="183"/>
      <c r="O187" s="230">
        <f t="shared" ref="O187:O191" si="108">IF(N187="*",$H187,0)</f>
        <v>0</v>
      </c>
      <c r="P187" s="230">
        <f t="shared" ref="P187:P191" si="109">IF(N187="**",$H187,0)</f>
        <v>0</v>
      </c>
      <c r="Q187" s="370"/>
      <c r="R187" s="370"/>
      <c r="S187" s="10"/>
      <c r="T187" s="10"/>
      <c r="U187" s="10"/>
      <c r="V187" s="651"/>
      <c r="W187" s="651"/>
      <c r="X187" s="651"/>
      <c r="Y187" s="651"/>
      <c r="Z187" s="651"/>
      <c r="AA187" s="651"/>
      <c r="AB187" s="651"/>
      <c r="AC187" s="651"/>
      <c r="AD187" s="651"/>
      <c r="AE187" s="651"/>
      <c r="AF187" s="651"/>
      <c r="AG187" s="651"/>
      <c r="AH187" s="651"/>
      <c r="AI187" s="651"/>
      <c r="AJ187" s="651"/>
    </row>
    <row r="188" spans="1:36" ht="12.75" customHeight="1" x14ac:dyDescent="0.2">
      <c r="A188" s="315" t="s">
        <v>646</v>
      </c>
      <c r="B188" s="185" t="s">
        <v>647</v>
      </c>
      <c r="C188" s="900"/>
      <c r="D188" s="1630"/>
      <c r="E188" s="1413"/>
      <c r="F188" s="901"/>
      <c r="G188" s="316"/>
      <c r="H188" s="79"/>
      <c r="I188" s="163"/>
      <c r="J188" s="183"/>
      <c r="K188" s="370"/>
      <c r="L188" s="370"/>
      <c r="M188" s="370"/>
      <c r="N188" s="183"/>
      <c r="O188" s="230">
        <f t="shared" si="108"/>
        <v>0</v>
      </c>
      <c r="P188" s="230">
        <f t="shared" si="109"/>
        <v>0</v>
      </c>
      <c r="Q188" s="370"/>
      <c r="R188" s="370"/>
      <c r="S188" s="10"/>
      <c r="T188" s="10"/>
      <c r="U188" s="10"/>
      <c r="V188" s="651"/>
      <c r="W188" s="651"/>
      <c r="X188" s="651"/>
      <c r="Y188" s="651"/>
      <c r="Z188" s="651"/>
      <c r="AA188" s="651"/>
      <c r="AB188" s="651"/>
      <c r="AC188" s="651"/>
      <c r="AD188" s="651"/>
      <c r="AE188" s="651"/>
      <c r="AF188" s="651"/>
      <c r="AG188" s="651"/>
      <c r="AH188" s="651"/>
      <c r="AI188" s="651"/>
      <c r="AJ188" s="651"/>
    </row>
    <row r="189" spans="1:36" ht="12.75" customHeight="1" x14ac:dyDescent="0.2">
      <c r="A189" s="315" t="s">
        <v>367</v>
      </c>
      <c r="B189" s="185" t="s">
        <v>648</v>
      </c>
      <c r="C189" s="900"/>
      <c r="D189" s="1630"/>
      <c r="E189" s="1413"/>
      <c r="F189" s="901"/>
      <c r="G189" s="316"/>
      <c r="H189" s="79"/>
      <c r="I189" s="167"/>
      <c r="J189" s="183"/>
      <c r="K189" s="370"/>
      <c r="L189" s="370"/>
      <c r="M189" s="370"/>
      <c r="N189" s="183"/>
      <c r="O189" s="230">
        <f t="shared" si="108"/>
        <v>0</v>
      </c>
      <c r="P189" s="230">
        <f t="shared" si="109"/>
        <v>0</v>
      </c>
      <c r="Q189" s="370"/>
      <c r="R189" s="370"/>
      <c r="S189" s="10"/>
      <c r="T189" s="10"/>
      <c r="U189" s="10"/>
      <c r="V189" s="651"/>
      <c r="W189" s="651"/>
      <c r="X189" s="651"/>
      <c r="Y189" s="651"/>
      <c r="Z189" s="651"/>
      <c r="AA189" s="651"/>
      <c r="AB189" s="651"/>
      <c r="AC189" s="651"/>
      <c r="AD189" s="651"/>
      <c r="AE189" s="651"/>
      <c r="AF189" s="651"/>
      <c r="AG189" s="651"/>
      <c r="AH189" s="651"/>
      <c r="AI189" s="651"/>
      <c r="AJ189" s="651"/>
    </row>
    <row r="190" spans="1:36" ht="12.75" customHeight="1" x14ac:dyDescent="0.2">
      <c r="A190" s="315" t="s">
        <v>724</v>
      </c>
      <c r="B190" s="185" t="s">
        <v>650</v>
      </c>
      <c r="C190" s="900"/>
      <c r="D190" s="1630"/>
      <c r="E190" s="1413"/>
      <c r="F190" s="901"/>
      <c r="G190" s="316"/>
      <c r="H190" s="79"/>
      <c r="I190" s="693"/>
      <c r="J190" s="183"/>
      <c r="K190" s="370"/>
      <c r="L190" s="370"/>
      <c r="M190" s="370"/>
      <c r="N190" s="183"/>
      <c r="O190" s="230">
        <f t="shared" si="108"/>
        <v>0</v>
      </c>
      <c r="P190" s="230">
        <f t="shared" si="109"/>
        <v>0</v>
      </c>
      <c r="Q190" s="370"/>
      <c r="R190" s="370"/>
      <c r="S190" s="10"/>
      <c r="T190" s="10"/>
      <c r="U190" s="10"/>
      <c r="V190" s="651"/>
      <c r="W190" s="651"/>
      <c r="X190" s="651"/>
      <c r="Y190" s="651"/>
      <c r="Z190" s="651"/>
      <c r="AA190" s="651"/>
      <c r="AB190" s="651"/>
      <c r="AC190" s="651"/>
      <c r="AD190" s="651"/>
      <c r="AE190" s="651"/>
      <c r="AF190" s="651"/>
      <c r="AG190" s="651"/>
      <c r="AH190" s="651"/>
      <c r="AI190" s="651"/>
      <c r="AJ190" s="651"/>
    </row>
    <row r="191" spans="1:36" ht="12.75" customHeight="1" x14ac:dyDescent="0.2">
      <c r="A191" s="315" t="s">
        <v>651</v>
      </c>
      <c r="B191" s="185" t="s">
        <v>652</v>
      </c>
      <c r="C191" s="900"/>
      <c r="D191" s="1630"/>
      <c r="E191" s="1413"/>
      <c r="F191" s="901"/>
      <c r="G191" s="316"/>
      <c r="H191" s="79"/>
      <c r="I191" s="167"/>
      <c r="J191" s="183"/>
      <c r="K191" s="370"/>
      <c r="L191" s="370"/>
      <c r="M191" s="370"/>
      <c r="N191" s="183"/>
      <c r="O191" s="230">
        <f t="shared" si="108"/>
        <v>0</v>
      </c>
      <c r="P191" s="230">
        <f t="shared" si="109"/>
        <v>0</v>
      </c>
      <c r="Q191" s="370"/>
      <c r="R191" s="370"/>
      <c r="S191" s="10"/>
      <c r="T191" s="10"/>
      <c r="U191" s="10"/>
      <c r="V191" s="651"/>
      <c r="W191" s="651"/>
      <c r="X191" s="651"/>
      <c r="Y191" s="651"/>
      <c r="Z191" s="651"/>
      <c r="AA191" s="651"/>
      <c r="AB191" s="651"/>
      <c r="AC191" s="651"/>
      <c r="AD191" s="651"/>
      <c r="AE191" s="651"/>
      <c r="AF191" s="651"/>
      <c r="AG191" s="651"/>
      <c r="AH191" s="651"/>
      <c r="AI191" s="651"/>
      <c r="AJ191" s="651"/>
    </row>
    <row r="192" spans="1:36" ht="12.75" customHeight="1" x14ac:dyDescent="0.2">
      <c r="A192" s="315" t="s">
        <v>653</v>
      </c>
      <c r="B192" s="185" t="s">
        <v>654</v>
      </c>
      <c r="C192" s="900"/>
      <c r="D192" s="1630"/>
      <c r="E192" s="1413"/>
      <c r="F192" s="901"/>
      <c r="G192" s="316"/>
      <c r="H192" s="79"/>
      <c r="I192" s="167"/>
      <c r="J192" s="183"/>
      <c r="K192" s="370"/>
      <c r="L192" s="370"/>
      <c r="M192" s="370"/>
      <c r="N192" s="183"/>
      <c r="O192" s="230"/>
      <c r="P192" s="230"/>
      <c r="Q192" s="370"/>
      <c r="R192" s="370"/>
      <c r="S192" s="10"/>
      <c r="T192" s="10"/>
      <c r="U192" s="10"/>
      <c r="V192" s="651"/>
      <c r="W192" s="651"/>
      <c r="X192" s="651"/>
      <c r="Y192" s="651"/>
      <c r="Z192" s="651"/>
      <c r="AA192" s="651"/>
      <c r="AB192" s="651"/>
      <c r="AC192" s="651"/>
      <c r="AD192" s="651"/>
      <c r="AE192" s="651"/>
      <c r="AF192" s="651"/>
      <c r="AG192" s="651"/>
      <c r="AH192" s="651"/>
      <c r="AI192" s="651"/>
      <c r="AJ192" s="651"/>
    </row>
    <row r="193" spans="1:36" ht="12.75" customHeight="1" x14ac:dyDescent="0.2">
      <c r="A193" s="315" t="s">
        <v>697</v>
      </c>
      <c r="B193" s="185" t="s">
        <v>698</v>
      </c>
      <c r="C193" s="900"/>
      <c r="D193" s="1630"/>
      <c r="E193" s="1413"/>
      <c r="F193" s="901"/>
      <c r="G193" s="79"/>
      <c r="H193" s="79"/>
      <c r="I193" s="167"/>
      <c r="J193" s="183"/>
      <c r="K193" s="370"/>
      <c r="L193" s="370"/>
      <c r="M193" s="370"/>
      <c r="N193" s="183"/>
      <c r="O193" s="230">
        <f t="shared" ref="O193:O215" si="110">IF(N193="*",$H193,0)</f>
        <v>0</v>
      </c>
      <c r="P193" s="230">
        <f t="shared" ref="P193:P215" si="111">IF(N193="**",$H193,0)</f>
        <v>0</v>
      </c>
      <c r="Q193" s="370"/>
      <c r="R193" s="370"/>
      <c r="S193" s="10"/>
      <c r="T193" s="10"/>
      <c r="U193" s="10"/>
      <c r="V193" s="651"/>
      <c r="W193" s="651"/>
      <c r="X193" s="651"/>
      <c r="Y193" s="651"/>
      <c r="Z193" s="651"/>
      <c r="AA193" s="651"/>
      <c r="AB193" s="651"/>
      <c r="AC193" s="651"/>
      <c r="AD193" s="651"/>
      <c r="AE193" s="651"/>
      <c r="AF193" s="651"/>
      <c r="AG193" s="651"/>
      <c r="AH193" s="651"/>
      <c r="AI193" s="651"/>
      <c r="AJ193" s="651"/>
    </row>
    <row r="194" spans="1:36" ht="12.75" customHeight="1" x14ac:dyDescent="0.2">
      <c r="A194" s="315" t="s">
        <v>655</v>
      </c>
      <c r="B194" s="185" t="s">
        <v>656</v>
      </c>
      <c r="C194" s="900"/>
      <c r="D194" s="1630"/>
      <c r="E194" s="1413"/>
      <c r="F194" s="901"/>
      <c r="G194" s="316"/>
      <c r="H194" s="79"/>
      <c r="I194" s="167"/>
      <c r="J194" s="183"/>
      <c r="K194" s="370"/>
      <c r="L194" s="370"/>
      <c r="M194" s="370"/>
      <c r="N194" s="183"/>
      <c r="O194" s="230">
        <f t="shared" si="110"/>
        <v>0</v>
      </c>
      <c r="P194" s="230">
        <f t="shared" si="111"/>
        <v>0</v>
      </c>
      <c r="Q194" s="370"/>
      <c r="R194" s="370"/>
      <c r="S194" s="10"/>
      <c r="T194" s="10"/>
      <c r="U194" s="10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</row>
    <row r="195" spans="1:36" ht="12.75" customHeight="1" x14ac:dyDescent="0.2">
      <c r="A195" s="315" t="s">
        <v>115</v>
      </c>
      <c r="B195" s="185" t="s">
        <v>116</v>
      </c>
      <c r="C195" s="900"/>
      <c r="D195" s="1630"/>
      <c r="E195" s="1413"/>
      <c r="F195" s="901"/>
      <c r="G195" s="316"/>
      <c r="H195" s="79"/>
      <c r="I195" s="167"/>
      <c r="J195" s="183"/>
      <c r="K195" s="370"/>
      <c r="L195" s="370"/>
      <c r="M195" s="370"/>
      <c r="N195" s="183"/>
      <c r="O195" s="230">
        <f t="shared" si="110"/>
        <v>0</v>
      </c>
      <c r="P195" s="230">
        <f t="shared" si="111"/>
        <v>0</v>
      </c>
      <c r="Q195" s="370"/>
      <c r="R195" s="370"/>
      <c r="S195" s="10"/>
      <c r="T195" s="10"/>
      <c r="U195" s="10"/>
      <c r="V195" s="651"/>
      <c r="W195" s="651"/>
      <c r="X195" s="651"/>
      <c r="Y195" s="651"/>
      <c r="Z195" s="651"/>
      <c r="AA195" s="651"/>
      <c r="AB195" s="651"/>
      <c r="AC195" s="651"/>
      <c r="AD195" s="651"/>
      <c r="AE195" s="651"/>
      <c r="AF195" s="651"/>
      <c r="AG195" s="651"/>
      <c r="AH195" s="651"/>
      <c r="AI195" s="651"/>
      <c r="AJ195" s="651"/>
    </row>
    <row r="196" spans="1:36" ht="12.75" customHeight="1" x14ac:dyDescent="0.2">
      <c r="A196" s="315" t="s">
        <v>657</v>
      </c>
      <c r="B196" s="185" t="s">
        <v>658</v>
      </c>
      <c r="C196" s="900"/>
      <c r="D196" s="1630"/>
      <c r="E196" s="1413"/>
      <c r="F196" s="901"/>
      <c r="G196" s="316"/>
      <c r="H196" s="53"/>
      <c r="I196" s="167"/>
      <c r="J196" s="889"/>
      <c r="K196" s="370"/>
      <c r="L196" s="370"/>
      <c r="M196" s="370"/>
      <c r="N196" s="889" t="s">
        <v>81</v>
      </c>
      <c r="O196" s="230">
        <f t="shared" si="110"/>
        <v>0</v>
      </c>
      <c r="P196" s="230">
        <f t="shared" si="111"/>
        <v>0</v>
      </c>
      <c r="Q196" s="370"/>
      <c r="R196" s="370"/>
      <c r="S196" s="10"/>
      <c r="T196" s="10"/>
      <c r="U196" s="10"/>
      <c r="V196" s="651"/>
      <c r="W196" s="651"/>
      <c r="X196" s="651"/>
      <c r="Y196" s="651"/>
      <c r="Z196" s="651"/>
      <c r="AA196" s="651"/>
      <c r="AB196" s="651"/>
      <c r="AC196" s="651"/>
      <c r="AD196" s="651"/>
      <c r="AE196" s="651"/>
      <c r="AF196" s="651"/>
      <c r="AG196" s="651"/>
      <c r="AH196" s="651"/>
      <c r="AI196" s="651"/>
      <c r="AJ196" s="651"/>
    </row>
    <row r="197" spans="1:36" ht="12.75" customHeight="1" x14ac:dyDescent="0.2">
      <c r="A197" s="315" t="s">
        <v>659</v>
      </c>
      <c r="B197" s="185" t="s">
        <v>660</v>
      </c>
      <c r="C197" s="316"/>
      <c r="D197" s="1630"/>
      <c r="E197" s="1413"/>
      <c r="F197" s="316"/>
      <c r="G197" s="316"/>
      <c r="H197" s="79"/>
      <c r="I197" s="167"/>
      <c r="J197" s="183"/>
      <c r="K197" s="370"/>
      <c r="L197" s="370"/>
      <c r="M197" s="370"/>
      <c r="N197" s="183"/>
      <c r="O197" s="230">
        <f t="shared" si="110"/>
        <v>0</v>
      </c>
      <c r="P197" s="230">
        <f t="shared" si="111"/>
        <v>0</v>
      </c>
      <c r="Q197" s="370"/>
      <c r="R197" s="370"/>
      <c r="S197" s="10"/>
      <c r="T197" s="10"/>
      <c r="U197" s="10"/>
      <c r="V197" s="651"/>
      <c r="W197" s="651"/>
      <c r="X197" s="651"/>
      <c r="Y197" s="651"/>
      <c r="Z197" s="651"/>
      <c r="AA197" s="651"/>
      <c r="AB197" s="651"/>
      <c r="AC197" s="651"/>
      <c r="AD197" s="651"/>
      <c r="AE197" s="651"/>
      <c r="AF197" s="651"/>
      <c r="AG197" s="651"/>
      <c r="AH197" s="651"/>
      <c r="AI197" s="651"/>
      <c r="AJ197" s="651"/>
    </row>
    <row r="198" spans="1:36" ht="12.75" customHeight="1" x14ac:dyDescent="0.2">
      <c r="A198" s="315" t="s">
        <v>267</v>
      </c>
      <c r="B198" s="185" t="s">
        <v>661</v>
      </c>
      <c r="C198" s="900"/>
      <c r="D198" s="1630"/>
      <c r="E198" s="1413"/>
      <c r="F198" s="901"/>
      <c r="G198" s="316"/>
      <c r="H198" s="316"/>
      <c r="I198" s="693"/>
      <c r="J198" s="183"/>
      <c r="K198" s="370"/>
      <c r="L198" s="370"/>
      <c r="M198" s="370"/>
      <c r="N198" s="183" t="s">
        <v>81</v>
      </c>
      <c r="O198" s="230">
        <f t="shared" si="110"/>
        <v>0</v>
      </c>
      <c r="P198" s="230">
        <f t="shared" si="111"/>
        <v>0</v>
      </c>
      <c r="Q198" s="370"/>
      <c r="R198" s="370"/>
      <c r="S198" s="10"/>
      <c r="T198" s="10"/>
      <c r="U198" s="10"/>
      <c r="V198" s="651"/>
      <c r="W198" s="651"/>
      <c r="X198" s="651"/>
      <c r="Y198" s="651"/>
      <c r="Z198" s="651"/>
      <c r="AA198" s="651"/>
      <c r="AB198" s="651"/>
      <c r="AC198" s="651"/>
      <c r="AD198" s="651"/>
      <c r="AE198" s="651"/>
      <c r="AF198" s="651"/>
      <c r="AG198" s="651"/>
      <c r="AH198" s="651"/>
      <c r="AI198" s="651"/>
      <c r="AJ198" s="651"/>
    </row>
    <row r="199" spans="1:36" ht="12.75" customHeight="1" x14ac:dyDescent="0.2">
      <c r="A199" s="315" t="s">
        <v>662</v>
      </c>
      <c r="B199" s="185" t="s">
        <v>663</v>
      </c>
      <c r="C199" s="316"/>
      <c r="D199" s="1630"/>
      <c r="E199" s="1413"/>
      <c r="F199" s="316"/>
      <c r="G199" s="316"/>
      <c r="H199" s="79"/>
      <c r="I199" s="693"/>
      <c r="J199" s="183"/>
      <c r="K199" s="370"/>
      <c r="L199" s="370"/>
      <c r="M199" s="370"/>
      <c r="N199" s="183"/>
      <c r="O199" s="230">
        <f t="shared" si="110"/>
        <v>0</v>
      </c>
      <c r="P199" s="230">
        <f t="shared" si="111"/>
        <v>0</v>
      </c>
      <c r="Q199" s="370"/>
      <c r="R199" s="370"/>
      <c r="S199" s="10"/>
      <c r="T199" s="10"/>
      <c r="U199" s="10"/>
      <c r="V199" s="651"/>
      <c r="W199" s="651"/>
      <c r="X199" s="651"/>
      <c r="Y199" s="651"/>
      <c r="Z199" s="651"/>
      <c r="AA199" s="651"/>
      <c r="AB199" s="651"/>
      <c r="AC199" s="651"/>
      <c r="AD199" s="651"/>
      <c r="AE199" s="651"/>
      <c r="AF199" s="651"/>
      <c r="AG199" s="651"/>
      <c r="AH199" s="651"/>
      <c r="AI199" s="651"/>
      <c r="AJ199" s="651"/>
    </row>
    <row r="200" spans="1:36" ht="12.75" customHeight="1" x14ac:dyDescent="0.2">
      <c r="A200" s="315" t="s">
        <v>352</v>
      </c>
      <c r="B200" s="185" t="s">
        <v>664</v>
      </c>
      <c r="C200" s="316"/>
      <c r="D200" s="1630"/>
      <c r="E200" s="1413"/>
      <c r="F200" s="79"/>
      <c r="G200" s="316"/>
      <c r="H200" s="316"/>
      <c r="I200" s="167"/>
      <c r="J200" s="889"/>
      <c r="K200" s="370"/>
      <c r="L200" s="370"/>
      <c r="M200" s="370"/>
      <c r="N200" s="889" t="s">
        <v>69</v>
      </c>
      <c r="O200" s="230">
        <f t="shared" si="110"/>
        <v>0</v>
      </c>
      <c r="P200" s="230">
        <f t="shared" si="111"/>
        <v>0</v>
      </c>
      <c r="Q200" s="370"/>
      <c r="R200" s="370"/>
      <c r="S200" s="10"/>
      <c r="T200" s="10"/>
      <c r="U200" s="10"/>
      <c r="V200" s="651"/>
      <c r="W200" s="651"/>
      <c r="X200" s="651"/>
      <c r="Y200" s="651"/>
      <c r="Z200" s="651"/>
      <c r="AA200" s="651"/>
      <c r="AB200" s="651"/>
      <c r="AC200" s="651"/>
      <c r="AD200" s="651"/>
      <c r="AE200" s="651"/>
      <c r="AF200" s="651"/>
      <c r="AG200" s="651"/>
      <c r="AH200" s="651"/>
      <c r="AI200" s="651"/>
      <c r="AJ200" s="651"/>
    </row>
    <row r="201" spans="1:36" ht="12.75" customHeight="1" x14ac:dyDescent="0.2">
      <c r="A201" s="315" t="s">
        <v>354</v>
      </c>
      <c r="B201" s="185" t="s">
        <v>664</v>
      </c>
      <c r="C201" s="316"/>
      <c r="D201" s="1630"/>
      <c r="E201" s="1413"/>
      <c r="F201" s="316"/>
      <c r="G201" s="693"/>
      <c r="H201" s="316"/>
      <c r="I201" s="167"/>
      <c r="J201" s="889"/>
      <c r="K201" s="370"/>
      <c r="L201" s="370"/>
      <c r="M201" s="370"/>
      <c r="N201" s="889" t="s">
        <v>69</v>
      </c>
      <c r="O201" s="230">
        <f t="shared" si="110"/>
        <v>0</v>
      </c>
      <c r="P201" s="230">
        <f t="shared" si="111"/>
        <v>0</v>
      </c>
      <c r="Q201" s="370"/>
      <c r="R201" s="370"/>
      <c r="S201" s="10"/>
      <c r="T201" s="10"/>
      <c r="U201" s="10"/>
      <c r="V201" s="651"/>
      <c r="W201" s="651"/>
      <c r="X201" s="651"/>
      <c r="Y201" s="651"/>
      <c r="Z201" s="651"/>
      <c r="AA201" s="651"/>
      <c r="AB201" s="651"/>
      <c r="AC201" s="651"/>
      <c r="AD201" s="651"/>
      <c r="AE201" s="651"/>
      <c r="AF201" s="651"/>
      <c r="AG201" s="651"/>
      <c r="AH201" s="651"/>
      <c r="AI201" s="651"/>
      <c r="AJ201" s="651"/>
    </row>
    <row r="202" spans="1:36" ht="12.75" customHeight="1" x14ac:dyDescent="0.2">
      <c r="A202" s="315" t="s">
        <v>269</v>
      </c>
      <c r="B202" s="185" t="s">
        <v>665</v>
      </c>
      <c r="C202" s="316"/>
      <c r="D202" s="1630"/>
      <c r="E202" s="1413"/>
      <c r="F202" s="316"/>
      <c r="G202" s="316"/>
      <c r="H202" s="53"/>
      <c r="I202" s="693"/>
      <c r="J202" s="889"/>
      <c r="K202" s="370"/>
      <c r="L202" s="370"/>
      <c r="M202" s="370"/>
      <c r="N202" s="889" t="s">
        <v>81</v>
      </c>
      <c r="O202" s="230">
        <f t="shared" si="110"/>
        <v>0</v>
      </c>
      <c r="P202" s="230">
        <f t="shared" si="111"/>
        <v>0</v>
      </c>
      <c r="Q202" s="370"/>
      <c r="R202" s="370"/>
      <c r="S202" s="10"/>
      <c r="T202" s="10"/>
      <c r="U202" s="10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51"/>
      <c r="AI202" s="651"/>
      <c r="AJ202" s="651"/>
    </row>
    <row r="203" spans="1:36" ht="12.75" customHeight="1" x14ac:dyDescent="0.2">
      <c r="A203" s="315" t="s">
        <v>666</v>
      </c>
      <c r="B203" s="185" t="s">
        <v>667</v>
      </c>
      <c r="C203" s="316"/>
      <c r="D203" s="1630"/>
      <c r="E203" s="1413"/>
      <c r="F203" s="316"/>
      <c r="G203" s="316"/>
      <c r="H203" s="101"/>
      <c r="I203" s="167"/>
      <c r="J203" s="183"/>
      <c r="K203" s="370"/>
      <c r="L203" s="370"/>
      <c r="M203" s="370"/>
      <c r="N203" s="183"/>
      <c r="O203" s="230">
        <f t="shared" si="110"/>
        <v>0</v>
      </c>
      <c r="P203" s="230">
        <f t="shared" si="111"/>
        <v>0</v>
      </c>
      <c r="Q203" s="370"/>
      <c r="R203" s="370"/>
      <c r="S203" s="10"/>
      <c r="T203" s="10"/>
      <c r="U203" s="10"/>
      <c r="V203" s="651"/>
      <c r="W203" s="651"/>
      <c r="X203" s="651"/>
      <c r="Y203" s="651"/>
      <c r="Z203" s="651"/>
      <c r="AA203" s="651"/>
      <c r="AB203" s="651"/>
      <c r="AC203" s="651"/>
      <c r="AD203" s="651"/>
      <c r="AE203" s="651"/>
      <c r="AF203" s="651"/>
      <c r="AG203" s="651"/>
      <c r="AH203" s="651"/>
      <c r="AI203" s="651"/>
      <c r="AJ203" s="651"/>
    </row>
    <row r="204" spans="1:36" ht="12.75" customHeight="1" x14ac:dyDescent="0.2">
      <c r="A204" s="315" t="s">
        <v>668</v>
      </c>
      <c r="B204" s="185" t="s">
        <v>669</v>
      </c>
      <c r="C204" s="316"/>
      <c r="D204" s="1630"/>
      <c r="E204" s="1413"/>
      <c r="F204" s="316"/>
      <c r="G204" s="316"/>
      <c r="H204" s="101"/>
      <c r="I204" s="167"/>
      <c r="J204" s="183"/>
      <c r="K204" s="370"/>
      <c r="L204" s="370"/>
      <c r="M204" s="370"/>
      <c r="N204" s="183"/>
      <c r="O204" s="230">
        <f t="shared" si="110"/>
        <v>0</v>
      </c>
      <c r="P204" s="230">
        <f t="shared" si="111"/>
        <v>0</v>
      </c>
      <c r="Q204" s="370"/>
      <c r="R204" s="370"/>
      <c r="S204" s="10"/>
      <c r="T204" s="10"/>
      <c r="U204" s="10"/>
      <c r="V204" s="651"/>
      <c r="W204" s="651"/>
      <c r="X204" s="651"/>
      <c r="Y204" s="651"/>
      <c r="Z204" s="651"/>
      <c r="AA204" s="651"/>
      <c r="AB204" s="651"/>
      <c r="AC204" s="651"/>
      <c r="AD204" s="651"/>
      <c r="AE204" s="651"/>
      <c r="AF204" s="651"/>
      <c r="AG204" s="651"/>
      <c r="AH204" s="651"/>
      <c r="AI204" s="651"/>
      <c r="AJ204" s="651"/>
    </row>
    <row r="205" spans="1:36" ht="12.75" customHeight="1" x14ac:dyDescent="0.2">
      <c r="A205" s="315" t="s">
        <v>327</v>
      </c>
      <c r="B205" s="185" t="s">
        <v>670</v>
      </c>
      <c r="C205" s="316"/>
      <c r="D205" s="1630"/>
      <c r="E205" s="1413"/>
      <c r="F205" s="316"/>
      <c r="G205" s="316"/>
      <c r="H205" s="101"/>
      <c r="I205" s="167"/>
      <c r="J205" s="183"/>
      <c r="K205" s="370"/>
      <c r="L205" s="370"/>
      <c r="M205" s="370"/>
      <c r="N205" s="183"/>
      <c r="O205" s="230">
        <f t="shared" si="110"/>
        <v>0</v>
      </c>
      <c r="P205" s="230">
        <f t="shared" si="111"/>
        <v>0</v>
      </c>
      <c r="Q205" s="370"/>
      <c r="R205" s="370"/>
      <c r="S205" s="10"/>
      <c r="T205" s="10"/>
      <c r="U205" s="10"/>
      <c r="V205" s="651"/>
      <c r="W205" s="651"/>
      <c r="X205" s="651"/>
      <c r="Y205" s="651"/>
      <c r="Z205" s="651"/>
      <c r="AA205" s="651"/>
      <c r="AB205" s="651"/>
      <c r="AC205" s="651"/>
      <c r="AD205" s="651"/>
      <c r="AE205" s="651"/>
      <c r="AF205" s="651"/>
      <c r="AG205" s="651"/>
      <c r="AH205" s="651"/>
      <c r="AI205" s="651"/>
      <c r="AJ205" s="651"/>
    </row>
    <row r="206" spans="1:36" ht="12.75" customHeight="1" x14ac:dyDescent="0.2">
      <c r="A206" s="315" t="s">
        <v>699</v>
      </c>
      <c r="B206" s="185" t="s">
        <v>700</v>
      </c>
      <c r="C206" s="316"/>
      <c r="D206" s="1630"/>
      <c r="E206" s="1413"/>
      <c r="F206" s="316"/>
      <c r="G206" s="316"/>
      <c r="H206" s="79"/>
      <c r="I206" s="167"/>
      <c r="J206" s="183"/>
      <c r="K206" s="370"/>
      <c r="L206" s="370"/>
      <c r="M206" s="370"/>
      <c r="N206" s="183"/>
      <c r="O206" s="230">
        <f t="shared" si="110"/>
        <v>0</v>
      </c>
      <c r="P206" s="230">
        <f t="shared" si="111"/>
        <v>0</v>
      </c>
      <c r="Q206" s="370"/>
      <c r="R206" s="370"/>
      <c r="S206" s="10"/>
      <c r="T206" s="10"/>
      <c r="U206" s="10"/>
      <c r="V206" s="651"/>
      <c r="W206" s="651"/>
      <c r="X206" s="651"/>
      <c r="Y206" s="651"/>
      <c r="Z206" s="651"/>
      <c r="AA206" s="651"/>
      <c r="AB206" s="651"/>
      <c r="AC206" s="651"/>
      <c r="AD206" s="651"/>
      <c r="AE206" s="651"/>
      <c r="AF206" s="651"/>
      <c r="AG206" s="651"/>
      <c r="AH206" s="651"/>
      <c r="AI206" s="651"/>
      <c r="AJ206" s="651"/>
    </row>
    <row r="207" spans="1:36" ht="12.75" customHeight="1" x14ac:dyDescent="0.2">
      <c r="A207" s="315" t="s">
        <v>272</v>
      </c>
      <c r="B207" s="185" t="s">
        <v>671</v>
      </c>
      <c r="C207" s="900"/>
      <c r="D207" s="1630"/>
      <c r="E207" s="1413"/>
      <c r="F207" s="901"/>
      <c r="G207" s="316"/>
      <c r="H207" s="53"/>
      <c r="I207" s="693"/>
      <c r="J207" s="889"/>
      <c r="K207" s="370"/>
      <c r="L207" s="370"/>
      <c r="M207" s="370"/>
      <c r="N207" s="889" t="s">
        <v>81</v>
      </c>
      <c r="O207" s="230">
        <f t="shared" si="110"/>
        <v>0</v>
      </c>
      <c r="P207" s="230">
        <f t="shared" si="111"/>
        <v>0</v>
      </c>
      <c r="Q207" s="370"/>
      <c r="R207" s="370"/>
      <c r="S207" s="10"/>
      <c r="T207" s="10"/>
      <c r="U207" s="10"/>
      <c r="V207" s="651"/>
      <c r="W207" s="651"/>
      <c r="X207" s="651"/>
      <c r="Y207" s="651"/>
      <c r="Z207" s="651"/>
      <c r="AA207" s="651"/>
      <c r="AB207" s="651"/>
      <c r="AC207" s="651"/>
      <c r="AD207" s="651"/>
      <c r="AE207" s="651"/>
      <c r="AF207" s="651"/>
      <c r="AG207" s="651"/>
      <c r="AH207" s="651"/>
      <c r="AI207" s="651"/>
      <c r="AJ207" s="651"/>
    </row>
    <row r="208" spans="1:36" ht="12.75" customHeight="1" x14ac:dyDescent="0.2">
      <c r="A208" s="315" t="s">
        <v>498</v>
      </c>
      <c r="B208" s="185" t="s">
        <v>672</v>
      </c>
      <c r="C208" s="900"/>
      <c r="D208" s="1630"/>
      <c r="E208" s="1413"/>
      <c r="F208" s="901"/>
      <c r="G208" s="316"/>
      <c r="H208" s="316"/>
      <c r="I208" s="693"/>
      <c r="J208" s="889"/>
      <c r="K208" s="370"/>
      <c r="L208" s="370"/>
      <c r="M208" s="370"/>
      <c r="N208" s="889" t="s">
        <v>69</v>
      </c>
      <c r="O208" s="230">
        <f t="shared" si="110"/>
        <v>0</v>
      </c>
      <c r="P208" s="230">
        <f t="shared" si="111"/>
        <v>0</v>
      </c>
      <c r="Q208" s="370"/>
      <c r="R208" s="370"/>
      <c r="S208" s="10"/>
      <c r="T208" s="10"/>
      <c r="U208" s="10"/>
      <c r="V208" s="651"/>
      <c r="W208" s="651"/>
      <c r="X208" s="651"/>
      <c r="Y208" s="651"/>
      <c r="Z208" s="651"/>
      <c r="AA208" s="651"/>
      <c r="AB208" s="651"/>
      <c r="AC208" s="651"/>
      <c r="AD208" s="651"/>
      <c r="AE208" s="651"/>
      <c r="AF208" s="651"/>
      <c r="AG208" s="651"/>
      <c r="AH208" s="651"/>
      <c r="AI208" s="651"/>
      <c r="AJ208" s="651"/>
    </row>
    <row r="209" spans="1:36" ht="12.75" customHeight="1" x14ac:dyDescent="0.2">
      <c r="A209" s="315" t="s">
        <v>673</v>
      </c>
      <c r="B209" s="185" t="s">
        <v>674</v>
      </c>
      <c r="C209" s="900"/>
      <c r="D209" s="1630"/>
      <c r="E209" s="1413"/>
      <c r="F209" s="901"/>
      <c r="G209" s="316"/>
      <c r="H209" s="53"/>
      <c r="I209" s="167"/>
      <c r="J209" s="889"/>
      <c r="K209" s="370"/>
      <c r="L209" s="370"/>
      <c r="M209" s="370"/>
      <c r="N209" s="889" t="s">
        <v>69</v>
      </c>
      <c r="O209" s="230">
        <f t="shared" si="110"/>
        <v>0</v>
      </c>
      <c r="P209" s="230">
        <f t="shared" si="111"/>
        <v>0</v>
      </c>
      <c r="Q209" s="370"/>
      <c r="R209" s="370"/>
      <c r="S209" s="10"/>
      <c r="T209" s="10"/>
      <c r="U209" s="10"/>
      <c r="V209" s="651"/>
      <c r="W209" s="651"/>
      <c r="X209" s="651"/>
      <c r="Y209" s="651"/>
      <c r="Z209" s="651"/>
      <c r="AA209" s="651"/>
      <c r="AB209" s="651"/>
      <c r="AC209" s="651"/>
      <c r="AD209" s="651"/>
      <c r="AE209" s="651"/>
      <c r="AF209" s="651"/>
      <c r="AG209" s="651"/>
      <c r="AH209" s="651"/>
      <c r="AI209" s="651"/>
      <c r="AJ209" s="651"/>
    </row>
    <row r="210" spans="1:36" ht="12.75" customHeight="1" x14ac:dyDescent="0.2">
      <c r="A210" s="315" t="s">
        <v>725</v>
      </c>
      <c r="B210" s="185" t="s">
        <v>676</v>
      </c>
      <c r="C210" s="900"/>
      <c r="D210" s="1630"/>
      <c r="E210" s="1413"/>
      <c r="F210" s="901"/>
      <c r="G210" s="316"/>
      <c r="H210" s="79"/>
      <c r="I210" s="167"/>
      <c r="J210" s="183"/>
      <c r="K210" s="370"/>
      <c r="L210" s="370"/>
      <c r="M210" s="370"/>
      <c r="N210" s="183"/>
      <c r="O210" s="230">
        <f t="shared" si="110"/>
        <v>0</v>
      </c>
      <c r="P210" s="230">
        <f t="shared" si="111"/>
        <v>0</v>
      </c>
      <c r="Q210" s="370"/>
      <c r="R210" s="370"/>
      <c r="S210" s="10"/>
      <c r="T210" s="10"/>
      <c r="U210" s="10"/>
      <c r="V210" s="651"/>
      <c r="W210" s="651"/>
      <c r="X210" s="651"/>
      <c r="Y210" s="651"/>
      <c r="Z210" s="651"/>
      <c r="AA210" s="651"/>
      <c r="AB210" s="651"/>
      <c r="AC210" s="651"/>
      <c r="AD210" s="651"/>
      <c r="AE210" s="651"/>
      <c r="AF210" s="651"/>
      <c r="AG210" s="651"/>
      <c r="AH210" s="651"/>
      <c r="AI210" s="651"/>
      <c r="AJ210" s="651"/>
    </row>
    <row r="211" spans="1:36" ht="12.75" customHeight="1" x14ac:dyDescent="0.2">
      <c r="A211" s="315" t="s">
        <v>677</v>
      </c>
      <c r="B211" s="185" t="s">
        <v>678</v>
      </c>
      <c r="C211" s="900"/>
      <c r="D211" s="1630"/>
      <c r="E211" s="1413"/>
      <c r="F211" s="901"/>
      <c r="G211" s="316"/>
      <c r="H211" s="101"/>
      <c r="I211" s="167"/>
      <c r="J211" s="183"/>
      <c r="K211" s="370"/>
      <c r="L211" s="370"/>
      <c r="M211" s="370"/>
      <c r="N211" s="183"/>
      <c r="O211" s="230">
        <f t="shared" si="110"/>
        <v>0</v>
      </c>
      <c r="P211" s="230">
        <f t="shared" si="111"/>
        <v>0</v>
      </c>
      <c r="Q211" s="370"/>
      <c r="R211" s="370"/>
      <c r="S211" s="10"/>
      <c r="T211" s="10"/>
      <c r="U211" s="10"/>
      <c r="V211" s="651"/>
      <c r="W211" s="651"/>
      <c r="X211" s="651"/>
      <c r="Y211" s="651"/>
      <c r="Z211" s="651"/>
      <c r="AA211" s="651"/>
      <c r="AB211" s="651"/>
      <c r="AC211" s="651"/>
      <c r="AD211" s="651"/>
      <c r="AE211" s="651"/>
      <c r="AF211" s="651"/>
      <c r="AG211" s="651"/>
      <c r="AH211" s="651"/>
      <c r="AI211" s="651"/>
      <c r="AJ211" s="651"/>
    </row>
    <row r="212" spans="1:36" ht="12.75" customHeight="1" x14ac:dyDescent="0.2">
      <c r="A212" s="315" t="s">
        <v>679</v>
      </c>
      <c r="B212" s="185" t="s">
        <v>680</v>
      </c>
      <c r="C212" s="900"/>
      <c r="D212" s="1630"/>
      <c r="E212" s="1413"/>
      <c r="F212" s="316"/>
      <c r="G212" s="316"/>
      <c r="H212" s="316"/>
      <c r="I212" s="167"/>
      <c r="J212" s="889"/>
      <c r="K212" s="370"/>
      <c r="L212" s="370"/>
      <c r="M212" s="370"/>
      <c r="N212" s="889" t="s">
        <v>81</v>
      </c>
      <c r="O212" s="230">
        <f t="shared" si="110"/>
        <v>0</v>
      </c>
      <c r="P212" s="230">
        <f t="shared" si="111"/>
        <v>0</v>
      </c>
      <c r="Q212" s="370"/>
      <c r="R212" s="370"/>
      <c r="S212" s="10"/>
      <c r="T212" s="10"/>
      <c r="U212" s="10"/>
      <c r="V212" s="651"/>
      <c r="W212" s="651"/>
      <c r="X212" s="651"/>
      <c r="Y212" s="651"/>
      <c r="Z212" s="651"/>
      <c r="AA212" s="651"/>
      <c r="AB212" s="651"/>
      <c r="AC212" s="651"/>
      <c r="AD212" s="651"/>
      <c r="AE212" s="651"/>
      <c r="AF212" s="651"/>
      <c r="AG212" s="651"/>
      <c r="AH212" s="651"/>
      <c r="AI212" s="651"/>
      <c r="AJ212" s="651"/>
    </row>
    <row r="213" spans="1:36" ht="12.75" customHeight="1" x14ac:dyDescent="0.2">
      <c r="A213" s="315" t="s">
        <v>560</v>
      </c>
      <c r="B213" s="185" t="s">
        <v>756</v>
      </c>
      <c r="C213" s="899"/>
      <c r="D213" s="1629"/>
      <c r="E213" s="1413"/>
      <c r="F213" s="79"/>
      <c r="G213" s="316"/>
      <c r="H213" s="79"/>
      <c r="I213" s="693"/>
      <c r="J213" s="183"/>
      <c r="K213" s="370"/>
      <c r="L213" s="370"/>
      <c r="M213" s="370"/>
      <c r="N213" s="183"/>
      <c r="O213" s="230">
        <f t="shared" si="110"/>
        <v>0</v>
      </c>
      <c r="P213" s="230">
        <f t="shared" si="111"/>
        <v>0</v>
      </c>
      <c r="Q213" s="370"/>
      <c r="R213" s="370"/>
      <c r="S213" s="10"/>
      <c r="T213" s="10"/>
      <c r="U213" s="10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51"/>
      <c r="AI213" s="651"/>
      <c r="AJ213" s="651"/>
    </row>
    <row r="214" spans="1:36" ht="12.75" customHeight="1" x14ac:dyDescent="0.2">
      <c r="A214" s="315" t="s">
        <v>682</v>
      </c>
      <c r="B214" s="185" t="s">
        <v>683</v>
      </c>
      <c r="C214" s="900"/>
      <c r="D214" s="1630"/>
      <c r="E214" s="1413"/>
      <c r="F214" s="316"/>
      <c r="G214" s="316"/>
      <c r="H214" s="79"/>
      <c r="I214" s="184"/>
      <c r="J214" s="183"/>
      <c r="K214" s="370"/>
      <c r="L214" s="370"/>
      <c r="M214" s="370"/>
      <c r="N214" s="183"/>
      <c r="O214" s="230">
        <f t="shared" si="110"/>
        <v>0</v>
      </c>
      <c r="P214" s="230">
        <f t="shared" si="111"/>
        <v>0</v>
      </c>
      <c r="Q214" s="370"/>
      <c r="R214" s="651"/>
      <c r="S214" s="10"/>
      <c r="T214" s="10"/>
      <c r="U214" s="10"/>
      <c r="V214" s="651"/>
      <c r="W214" s="651"/>
      <c r="X214" s="651"/>
      <c r="Y214" s="651"/>
      <c r="Z214" s="651"/>
      <c r="AA214" s="651"/>
      <c r="AB214" s="651"/>
      <c r="AC214" s="651"/>
      <c r="AD214" s="651"/>
      <c r="AE214" s="651"/>
      <c r="AF214" s="651"/>
      <c r="AG214" s="651"/>
      <c r="AH214" s="651"/>
      <c r="AI214" s="651"/>
      <c r="AJ214" s="651"/>
    </row>
    <row r="215" spans="1:36" ht="12.75" customHeight="1" x14ac:dyDescent="0.2">
      <c r="A215" s="315" t="s">
        <v>377</v>
      </c>
      <c r="B215" s="185" t="s">
        <v>684</v>
      </c>
      <c r="C215" s="900"/>
      <c r="D215" s="1630"/>
      <c r="E215" s="1413"/>
      <c r="F215" s="316"/>
      <c r="G215" s="316"/>
      <c r="H215" s="316"/>
      <c r="I215" s="186"/>
      <c r="J215" s="183"/>
      <c r="K215" s="370"/>
      <c r="L215" s="370"/>
      <c r="M215" s="370"/>
      <c r="N215" s="183" t="s">
        <v>81</v>
      </c>
      <c r="O215" s="230">
        <f t="shared" si="110"/>
        <v>0</v>
      </c>
      <c r="P215" s="230">
        <f t="shared" si="111"/>
        <v>0</v>
      </c>
      <c r="Q215" s="370"/>
      <c r="R215" s="10"/>
      <c r="S215" s="10"/>
      <c r="T215" s="10"/>
      <c r="U215" s="10"/>
      <c r="V215" s="651"/>
      <c r="W215" s="651"/>
      <c r="X215" s="651"/>
      <c r="Y215" s="651"/>
      <c r="Z215" s="651"/>
      <c r="AA215" s="651"/>
      <c r="AB215" s="651"/>
      <c r="AC215" s="651"/>
      <c r="AD215" s="651"/>
      <c r="AE215" s="651"/>
      <c r="AF215" s="651"/>
      <c r="AG215" s="651"/>
      <c r="AH215" s="651"/>
      <c r="AI215" s="651"/>
      <c r="AJ215" s="651"/>
    </row>
    <row r="216" spans="1:36" ht="12.75" customHeight="1" x14ac:dyDescent="0.2">
      <c r="A216" s="1409" t="s">
        <v>685</v>
      </c>
      <c r="B216" s="1413"/>
      <c r="C216" s="16">
        <f t="shared" ref="C216:D216" si="112">SUM(C187:C215)</f>
        <v>0</v>
      </c>
      <c r="D216" s="1414">
        <f t="shared" si="112"/>
        <v>0</v>
      </c>
      <c r="E216" s="1413"/>
      <c r="F216" s="16">
        <f t="shared" ref="F216:I216" si="113">SUM(F187:F215)</f>
        <v>0</v>
      </c>
      <c r="G216" s="16">
        <f t="shared" si="113"/>
        <v>0</v>
      </c>
      <c r="H216" s="16">
        <f t="shared" si="113"/>
        <v>0</v>
      </c>
      <c r="I216" s="16">
        <f t="shared" si="113"/>
        <v>0</v>
      </c>
      <c r="J216" s="123"/>
      <c r="K216" s="370"/>
      <c r="L216" s="370"/>
      <c r="M216" s="370"/>
      <c r="N216" s="370" t="s">
        <v>686</v>
      </c>
      <c r="O216" s="230">
        <f t="shared" ref="O216:P216" si="114">SUM(O132:O215)</f>
        <v>0</v>
      </c>
      <c r="P216" s="230">
        <f t="shared" si="114"/>
        <v>0</v>
      </c>
      <c r="Q216" s="651"/>
      <c r="R216" s="10"/>
      <c r="S216" s="10"/>
      <c r="T216" s="10"/>
      <c r="U216" s="10"/>
      <c r="V216" s="651"/>
      <c r="W216" s="651"/>
      <c r="X216" s="651"/>
      <c r="Y216" s="651"/>
      <c r="Z216" s="651"/>
      <c r="AA216" s="651"/>
      <c r="AB216" s="651"/>
      <c r="AC216" s="651"/>
      <c r="AD216" s="651"/>
      <c r="AE216" s="651"/>
      <c r="AF216" s="651"/>
      <c r="AG216" s="651"/>
      <c r="AH216" s="651"/>
      <c r="AI216" s="651"/>
      <c r="AJ216" s="651"/>
    </row>
    <row r="217" spans="1:36" ht="12.75" customHeight="1" x14ac:dyDescent="0.2">
      <c r="A217" s="1409" t="s">
        <v>687</v>
      </c>
      <c r="B217" s="1413"/>
      <c r="C217" s="16">
        <f t="shared" ref="C217:D217" si="115">INT(C216+C185+C129)</f>
        <v>0</v>
      </c>
      <c r="D217" s="1414">
        <f t="shared" si="115"/>
        <v>0</v>
      </c>
      <c r="E217" s="1413"/>
      <c r="F217" s="16">
        <f>INT(F216+F185+F129)</f>
        <v>0</v>
      </c>
      <c r="G217" s="16">
        <f t="shared" ref="G217:I217" si="116">G216+G185+G169+G129</f>
        <v>0</v>
      </c>
      <c r="H217" s="16">
        <f t="shared" si="116"/>
        <v>0</v>
      </c>
      <c r="I217" s="16">
        <f t="shared" si="116"/>
        <v>0</v>
      </c>
      <c r="J217" s="140"/>
      <c r="K217" s="16">
        <f>K216+K185+K169+K129</f>
        <v>0</v>
      </c>
      <c r="L217" s="370"/>
      <c r="M217" s="370"/>
      <c r="N217" s="370" t="s">
        <v>688</v>
      </c>
      <c r="O217" s="370">
        <f>SUM(O5:O216)</f>
        <v>0</v>
      </c>
      <c r="P217" s="370">
        <f>SUM(P5:P215)</f>
        <v>0</v>
      </c>
      <c r="Q217" s="123"/>
      <c r="R217" s="10"/>
      <c r="S217" s="10"/>
      <c r="T217" s="10"/>
      <c r="U217" s="651"/>
      <c r="V217" s="651"/>
      <c r="W217" s="651"/>
      <c r="X217" s="651"/>
      <c r="Y217" s="651"/>
      <c r="Z217" s="651"/>
      <c r="AA217" s="651"/>
      <c r="AB217" s="651"/>
      <c r="AC217" s="651"/>
      <c r="AD217" s="651"/>
      <c r="AE217" s="651"/>
      <c r="AF217" s="651"/>
      <c r="AG217" s="651"/>
      <c r="AH217" s="651"/>
      <c r="AI217" s="651"/>
      <c r="AJ217" s="651"/>
    </row>
    <row r="218" spans="1:36" ht="12.75" customHeight="1" x14ac:dyDescent="0.2">
      <c r="A218" s="651"/>
      <c r="B218" s="46"/>
      <c r="C218" s="654"/>
      <c r="D218" s="8"/>
      <c r="E218" s="8"/>
      <c r="F218" s="193"/>
      <c r="G218" s="148"/>
      <c r="H218" s="1"/>
      <c r="I218" s="183"/>
      <c r="J218" s="121"/>
      <c r="K218" s="121"/>
      <c r="L218" s="121"/>
      <c r="M218" s="121"/>
      <c r="N218" s="121"/>
      <c r="O218" s="121"/>
      <c r="P218" s="189"/>
      <c r="Q218" s="189"/>
      <c r="R218" s="10"/>
      <c r="S218" s="10"/>
      <c r="T218" s="10"/>
      <c r="U218" s="651"/>
      <c r="V218" s="651"/>
      <c r="W218" s="651"/>
      <c r="X218" s="651"/>
      <c r="Y218" s="651"/>
      <c r="Z218" s="651"/>
      <c r="AA218" s="651"/>
      <c r="AB218" s="651"/>
      <c r="AC218" s="651"/>
      <c r="AD218" s="651"/>
      <c r="AE218" s="651"/>
      <c r="AF218" s="651"/>
      <c r="AG218" s="651"/>
      <c r="AH218" s="651"/>
      <c r="AI218" s="651"/>
      <c r="AJ218" s="651"/>
    </row>
    <row r="219" spans="1:36" ht="12.75" customHeight="1" x14ac:dyDescent="0.25">
      <c r="A219" s="1682"/>
      <c r="B219" s="1623"/>
      <c r="C219" s="109"/>
      <c r="D219" s="190"/>
      <c r="E219" s="8"/>
      <c r="F219" s="193"/>
      <c r="G219" s="148"/>
      <c r="H219" s="1"/>
      <c r="I219" s="1"/>
      <c r="J219" s="124"/>
      <c r="K219" s="124"/>
      <c r="L219" s="124"/>
      <c r="M219" s="191" t="s">
        <v>9</v>
      </c>
      <c r="N219" s="598" t="s">
        <v>81</v>
      </c>
      <c r="O219" s="1484" t="s">
        <v>390</v>
      </c>
      <c r="P219" s="1623"/>
      <c r="Q219" s="10"/>
      <c r="R219" s="10"/>
      <c r="S219" s="10"/>
      <c r="T219" s="10"/>
      <c r="U219" s="651"/>
      <c r="V219" s="651"/>
      <c r="W219" s="651"/>
      <c r="X219" s="651"/>
      <c r="Y219" s="651"/>
      <c r="Z219" s="651"/>
      <c r="AA219" s="651"/>
      <c r="AB219" s="651"/>
      <c r="AC219" s="651"/>
      <c r="AD219" s="651"/>
      <c r="AE219" s="651"/>
      <c r="AF219" s="651"/>
      <c r="AG219" s="651"/>
      <c r="AH219" s="651"/>
      <c r="AI219" s="651"/>
      <c r="AJ219" s="651"/>
    </row>
    <row r="220" spans="1:36" ht="15" customHeight="1" x14ac:dyDescent="0.2">
      <c r="A220" s="651"/>
      <c r="B220" s="46"/>
      <c r="C220" s="1681"/>
      <c r="D220" s="8"/>
      <c r="E220" s="8"/>
      <c r="F220" s="8"/>
      <c r="G220" s="8"/>
      <c r="H220" s="8"/>
      <c r="I220" s="8"/>
      <c r="J220" s="651"/>
      <c r="K220" s="651"/>
      <c r="L220" s="877"/>
      <c r="M220" s="192"/>
      <c r="N220" s="598" t="s">
        <v>69</v>
      </c>
      <c r="O220" s="1484" t="s">
        <v>391</v>
      </c>
      <c r="P220" s="1623"/>
      <c r="Q220" s="10"/>
      <c r="R220" s="10"/>
      <c r="S220" s="10"/>
      <c r="T220" s="10"/>
      <c r="U220" s="651"/>
      <c r="V220" s="651"/>
      <c r="W220" s="651"/>
      <c r="X220" s="651"/>
      <c r="Y220" s="651"/>
      <c r="Z220" s="651"/>
      <c r="AA220" s="651"/>
      <c r="AB220" s="651"/>
      <c r="AC220" s="651"/>
      <c r="AD220" s="651"/>
      <c r="AE220" s="651"/>
      <c r="AF220" s="651"/>
      <c r="AG220" s="651"/>
      <c r="AH220" s="651"/>
      <c r="AI220" s="651"/>
      <c r="AJ220" s="651"/>
    </row>
    <row r="221" spans="1:36" ht="15.75" customHeight="1" x14ac:dyDescent="0.2">
      <c r="A221" s="651"/>
      <c r="B221" s="46"/>
      <c r="C221" s="1623"/>
      <c r="D221" s="8"/>
      <c r="E221" s="8"/>
      <c r="F221" s="193"/>
      <c r="G221" s="148"/>
      <c r="H221" s="1"/>
      <c r="I221" s="1"/>
      <c r="J221" s="124"/>
      <c r="K221" s="124"/>
      <c r="L221" s="124"/>
      <c r="M221" s="124"/>
      <c r="N221" s="124"/>
      <c r="O221" s="124"/>
      <c r="P221" s="124"/>
      <c r="Q221" s="124"/>
      <c r="R221" s="10"/>
      <c r="S221" s="10"/>
      <c r="T221" s="10"/>
      <c r="U221" s="651"/>
      <c r="V221" s="651"/>
      <c r="W221" s="651"/>
      <c r="X221" s="651"/>
      <c r="Y221" s="651"/>
      <c r="Z221" s="651"/>
      <c r="AA221" s="651"/>
      <c r="AB221" s="651"/>
      <c r="AC221" s="651"/>
      <c r="AD221" s="651"/>
      <c r="AE221" s="651"/>
      <c r="AF221" s="651"/>
      <c r="AG221" s="651"/>
      <c r="AH221" s="651"/>
      <c r="AI221" s="651"/>
      <c r="AJ221" s="651"/>
    </row>
    <row r="222" spans="1:36" ht="12.75" customHeight="1" x14ac:dyDescent="0.2">
      <c r="A222" s="10"/>
      <c r="B222" s="10"/>
      <c r="C222" s="8"/>
      <c r="D222" s="8"/>
      <c r="E222" s="8"/>
      <c r="F222" s="193" t="s">
        <v>757</v>
      </c>
      <c r="G222" s="148"/>
      <c r="H222" s="1"/>
      <c r="I222" s="1"/>
      <c r="J222" s="124"/>
      <c r="K222" s="124"/>
      <c r="L222" s="124"/>
      <c r="M222" s="124"/>
      <c r="N222" s="124"/>
      <c r="O222" s="124"/>
      <c r="P222" s="124"/>
      <c r="Q222" s="124"/>
      <c r="R222" s="10"/>
      <c r="S222" s="10"/>
      <c r="T222" s="10"/>
      <c r="U222" s="651"/>
      <c r="V222" s="651"/>
      <c r="W222" s="651"/>
      <c r="X222" s="651"/>
      <c r="Y222" s="651"/>
      <c r="Z222" s="651"/>
      <c r="AA222" s="651"/>
      <c r="AB222" s="651"/>
      <c r="AC222" s="651"/>
      <c r="AD222" s="651"/>
      <c r="AE222" s="651"/>
      <c r="AF222" s="651"/>
      <c r="AG222" s="651"/>
      <c r="AH222" s="651"/>
      <c r="AI222" s="651"/>
      <c r="AJ222" s="651"/>
    </row>
    <row r="223" spans="1:36" ht="12.75" customHeight="1" x14ac:dyDescent="0.2">
      <c r="A223" s="105"/>
      <c r="B223" s="651"/>
      <c r="C223" s="8"/>
      <c r="D223" s="8"/>
      <c r="E223" s="8"/>
      <c r="F223" s="193"/>
      <c r="G223" s="148"/>
      <c r="H223" s="1"/>
      <c r="I223" s="1"/>
      <c r="J223" s="1556" t="s">
        <v>246</v>
      </c>
      <c r="K223" s="1462"/>
      <c r="L223" s="1413"/>
      <c r="M223" s="124"/>
      <c r="N223" s="124"/>
      <c r="O223" s="124"/>
      <c r="P223" s="124"/>
      <c r="Q223" s="124"/>
      <c r="R223" s="10"/>
      <c r="S223" s="10"/>
      <c r="T223" s="10"/>
      <c r="U223" s="651"/>
      <c r="V223" s="651"/>
      <c r="W223" s="651"/>
      <c r="X223" s="651"/>
      <c r="Y223" s="651"/>
      <c r="Z223" s="651"/>
      <c r="AA223" s="651"/>
      <c r="AB223" s="651"/>
      <c r="AC223" s="651"/>
      <c r="AD223" s="651"/>
      <c r="AE223" s="651"/>
      <c r="AF223" s="651"/>
      <c r="AG223" s="651"/>
      <c r="AH223" s="651"/>
      <c r="AI223" s="651"/>
      <c r="AJ223" s="651"/>
    </row>
    <row r="224" spans="1:36" ht="13.5" customHeight="1" x14ac:dyDescent="0.25">
      <c r="A224" s="651"/>
      <c r="B224" s="1485" t="s">
        <v>393</v>
      </c>
      <c r="C224" s="879" t="s">
        <v>5</v>
      </c>
      <c r="D224" s="1487" t="s">
        <v>6</v>
      </c>
      <c r="E224" s="1413"/>
      <c r="F224" s="879" t="s">
        <v>7</v>
      </c>
      <c r="G224" s="879" t="s">
        <v>8</v>
      </c>
      <c r="H224" s="194" t="s">
        <v>9</v>
      </c>
      <c r="I224" s="194" t="s">
        <v>63</v>
      </c>
      <c r="J224" s="120" t="s">
        <v>248</v>
      </c>
      <c r="K224" s="120" t="s">
        <v>249</v>
      </c>
      <c r="L224" s="120" t="s">
        <v>250</v>
      </c>
      <c r="M224" s="124"/>
      <c r="N224" s="124"/>
      <c r="O224" s="124"/>
      <c r="P224" s="124"/>
      <c r="Q224" s="124"/>
      <c r="R224" s="10"/>
      <c r="S224" s="10"/>
      <c r="T224" s="10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51"/>
      <c r="AI224" s="651"/>
      <c r="AJ224" s="651"/>
    </row>
    <row r="225" spans="1:36" ht="13.5" customHeight="1" x14ac:dyDescent="0.25">
      <c r="A225" s="651"/>
      <c r="B225" s="1486"/>
      <c r="C225" s="195">
        <f>C32+C124+C217+C73+SUM(C5:C7)+SUM(C11:C14)</f>
        <v>0</v>
      </c>
      <c r="D225" s="1488">
        <f>D6+D7+D11+D12+D13+D32+D44+D72+D124+E124+D217++D57+D63</f>
        <v>0</v>
      </c>
      <c r="E225" s="1413"/>
      <c r="F225" s="195">
        <f t="shared" ref="F225:I225" si="117">F32+F124+F217+F73+SUM(F5:F7)+SUM(F11:F14)</f>
        <v>0</v>
      </c>
      <c r="G225" s="195">
        <f t="shared" si="117"/>
        <v>0</v>
      </c>
      <c r="H225" s="195">
        <f t="shared" si="117"/>
        <v>0</v>
      </c>
      <c r="I225" s="195">
        <f t="shared" si="117"/>
        <v>0</v>
      </c>
      <c r="J225" s="197">
        <f t="shared" ref="J225:L225" si="118">J217+J124</f>
        <v>0</v>
      </c>
      <c r="K225" s="197">
        <f t="shared" si="118"/>
        <v>0</v>
      </c>
      <c r="L225" s="197">
        <f t="shared" si="118"/>
        <v>0</v>
      </c>
      <c r="M225" s="124"/>
      <c r="N225" s="124"/>
      <c r="O225" s="124"/>
      <c r="P225" s="124"/>
      <c r="Q225" s="124"/>
      <c r="R225" s="10"/>
      <c r="S225" s="10"/>
      <c r="T225" s="10"/>
      <c r="U225" s="651"/>
      <c r="V225" s="651"/>
      <c r="W225" s="651"/>
      <c r="X225" s="651"/>
      <c r="Y225" s="651"/>
      <c r="Z225" s="651"/>
      <c r="AA225" s="651"/>
      <c r="AB225" s="651"/>
      <c r="AC225" s="651"/>
      <c r="AD225" s="651"/>
      <c r="AE225" s="651"/>
      <c r="AF225" s="651"/>
      <c r="AG225" s="651"/>
      <c r="AH225" s="651"/>
      <c r="AI225" s="651"/>
      <c r="AJ225" s="651"/>
    </row>
    <row r="226" spans="1:36" ht="12.75" customHeight="1" x14ac:dyDescent="0.2">
      <c r="A226" s="651"/>
      <c r="B226" s="651"/>
      <c r="C226" s="193"/>
      <c r="D226" s="193"/>
      <c r="E226" s="193"/>
      <c r="F226" s="198"/>
      <c r="G226" s="148"/>
      <c r="H226" s="1"/>
      <c r="I226" s="1"/>
      <c r="J226" s="124"/>
      <c r="K226" s="124"/>
      <c r="L226" s="124"/>
      <c r="M226" s="124"/>
      <c r="N226" s="124"/>
      <c r="O226" s="124"/>
      <c r="P226" s="124"/>
      <c r="Q226" s="124"/>
      <c r="R226" s="10"/>
      <c r="S226" s="10"/>
      <c r="T226" s="10"/>
      <c r="U226" s="651"/>
      <c r="V226" s="651"/>
      <c r="W226" s="651"/>
      <c r="X226" s="651"/>
      <c r="Y226" s="651"/>
      <c r="Z226" s="651"/>
      <c r="AA226" s="651"/>
      <c r="AB226" s="651"/>
      <c r="AC226" s="651"/>
      <c r="AD226" s="651"/>
      <c r="AE226" s="651"/>
      <c r="AF226" s="651"/>
      <c r="AG226" s="651"/>
      <c r="AH226" s="651"/>
      <c r="AI226" s="651"/>
      <c r="AJ226" s="651"/>
    </row>
    <row r="227" spans="1:36" ht="12.75" customHeight="1" x14ac:dyDescent="0.2">
      <c r="A227" s="651"/>
      <c r="B227" s="651"/>
      <c r="C227" s="193"/>
      <c r="D227" s="193"/>
      <c r="E227" s="193"/>
      <c r="F227" s="193"/>
      <c r="G227" s="148"/>
      <c r="H227" s="1"/>
      <c r="I227" s="1"/>
      <c r="J227" s="124"/>
      <c r="K227" s="124"/>
      <c r="L227" s="124"/>
      <c r="M227" s="124"/>
      <c r="N227" s="124"/>
      <c r="O227" s="124"/>
      <c r="P227" s="124"/>
      <c r="Q227" s="124"/>
      <c r="R227" s="10"/>
      <c r="S227" s="10"/>
      <c r="T227" s="10"/>
      <c r="U227" s="651"/>
      <c r="V227" s="651"/>
      <c r="W227" s="651"/>
      <c r="X227" s="651"/>
      <c r="Y227" s="651"/>
      <c r="Z227" s="651"/>
      <c r="AA227" s="651"/>
      <c r="AB227" s="651"/>
      <c r="AC227" s="651"/>
      <c r="AD227" s="651"/>
      <c r="AE227" s="651"/>
      <c r="AF227" s="651"/>
      <c r="AG227" s="651"/>
      <c r="AH227" s="651"/>
      <c r="AI227" s="651"/>
      <c r="AJ227" s="651"/>
    </row>
    <row r="228" spans="1:36" ht="15" customHeight="1" x14ac:dyDescent="0.2">
      <c r="A228" s="10"/>
      <c r="B228" s="10"/>
      <c r="C228" s="193"/>
      <c r="D228" s="193"/>
      <c r="E228" s="193"/>
      <c r="F228" s="193"/>
      <c r="G228" s="1"/>
      <c r="H228" s="193"/>
      <c r="I228" s="877"/>
      <c r="J228" s="124"/>
      <c r="K228" s="124"/>
      <c r="L228" s="124"/>
      <c r="M228" s="124"/>
      <c r="N228" s="124"/>
      <c r="O228" s="124"/>
      <c r="P228" s="124"/>
      <c r="Q228" s="124"/>
      <c r="R228" s="651"/>
      <c r="S228" s="651"/>
      <c r="T228" s="651"/>
      <c r="U228" s="651"/>
      <c r="V228" s="651"/>
      <c r="W228" s="651"/>
      <c r="X228" s="651"/>
      <c r="Y228" s="651"/>
      <c r="Z228" s="651"/>
      <c r="AA228" s="651"/>
      <c r="AB228" s="651"/>
      <c r="AC228" s="651"/>
      <c r="AD228" s="651"/>
      <c r="AE228" s="651"/>
      <c r="AF228" s="651"/>
      <c r="AG228" s="651"/>
      <c r="AH228" s="651"/>
      <c r="AI228" s="651"/>
      <c r="AJ228" s="651"/>
    </row>
    <row r="229" spans="1:36" ht="15" hidden="1" customHeight="1" x14ac:dyDescent="0.2">
      <c r="A229" s="124"/>
      <c r="B229" s="10"/>
      <c r="C229" s="193"/>
      <c r="D229" s="193" t="s">
        <v>394</v>
      </c>
      <c r="E229" s="8"/>
      <c r="F229" s="8"/>
      <c r="G229" s="8"/>
      <c r="H229" s="8"/>
      <c r="I229" s="651"/>
      <c r="J229" s="651"/>
      <c r="K229" s="651"/>
      <c r="L229" s="651"/>
      <c r="M229" s="651"/>
      <c r="N229" s="651"/>
      <c r="O229" s="651"/>
      <c r="P229" s="651"/>
      <c r="Q229" s="651"/>
      <c r="R229" s="651"/>
      <c r="S229" s="651"/>
      <c r="T229" s="651"/>
      <c r="U229" s="651"/>
      <c r="V229" s="651"/>
      <c r="W229" s="651"/>
      <c r="X229" s="651"/>
      <c r="Y229" s="651"/>
      <c r="Z229" s="651"/>
      <c r="AA229" s="651"/>
      <c r="AB229" s="651"/>
      <c r="AC229" s="651"/>
      <c r="AD229" s="651"/>
      <c r="AE229" s="651"/>
      <c r="AF229" s="651"/>
      <c r="AG229" s="651"/>
      <c r="AH229" s="651"/>
      <c r="AI229" s="651"/>
      <c r="AJ229" s="651"/>
    </row>
    <row r="230" spans="1:36" ht="14.25" hidden="1" customHeight="1" x14ac:dyDescent="0.2">
      <c r="A230" s="124"/>
      <c r="B230" s="10"/>
      <c r="C230" s="193"/>
      <c r="D230" s="193" t="s">
        <v>395</v>
      </c>
      <c r="E230" s="8"/>
      <c r="F230" s="8"/>
      <c r="G230" s="8"/>
      <c r="H230" s="8"/>
      <c r="I230" s="651"/>
      <c r="J230" s="651"/>
      <c r="K230" s="651"/>
      <c r="L230" s="651"/>
      <c r="M230" s="651"/>
      <c r="N230" s="651"/>
      <c r="O230" s="651"/>
      <c r="P230" s="651"/>
      <c r="Q230" s="651"/>
      <c r="R230" s="651"/>
      <c r="S230" s="651"/>
      <c r="T230" s="651"/>
      <c r="U230" s="651"/>
      <c r="V230" s="651"/>
      <c r="W230" s="651"/>
      <c r="X230" s="651"/>
      <c r="Y230" s="651"/>
      <c r="Z230" s="651"/>
      <c r="AA230" s="651"/>
      <c r="AB230" s="651"/>
      <c r="AC230" s="651"/>
      <c r="AD230" s="651"/>
      <c r="AE230" s="651"/>
      <c r="AF230" s="651"/>
      <c r="AG230" s="651"/>
      <c r="AH230" s="651"/>
      <c r="AI230" s="651"/>
      <c r="AJ230" s="651"/>
    </row>
    <row r="231" spans="1:36" ht="12.75" customHeight="1" x14ac:dyDescent="0.2">
      <c r="A231" s="124"/>
      <c r="B231" s="10"/>
      <c r="C231" s="193"/>
      <c r="D231" s="193"/>
      <c r="E231" s="8"/>
      <c r="F231" s="8"/>
      <c r="G231" s="8"/>
      <c r="H231" s="8"/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  <c r="AE231" s="651"/>
      <c r="AF231" s="651"/>
      <c r="AG231" s="651"/>
      <c r="AH231" s="651"/>
      <c r="AI231" s="651"/>
      <c r="AJ231" s="651"/>
    </row>
    <row r="232" spans="1:36" ht="14.25" customHeight="1" x14ac:dyDescent="0.2">
      <c r="A232" s="124"/>
      <c r="B232" s="10"/>
      <c r="C232" s="193"/>
      <c r="D232" s="193"/>
      <c r="E232" s="8"/>
      <c r="F232" s="8"/>
      <c r="G232" s="8"/>
      <c r="H232" s="8"/>
      <c r="I232" s="8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1"/>
      <c r="AI232" s="651"/>
      <c r="AJ232" s="651"/>
    </row>
    <row r="233" spans="1:36" ht="12.75" customHeight="1" x14ac:dyDescent="0.2">
      <c r="A233" s="10"/>
      <c r="B233" s="10"/>
      <c r="C233" s="193"/>
      <c r="D233" s="193"/>
      <c r="E233" s="8"/>
      <c r="F233" s="8"/>
      <c r="G233" s="8"/>
      <c r="H233" s="8"/>
      <c r="I233" s="8"/>
      <c r="J233" s="651"/>
      <c r="K233" s="651"/>
      <c r="L233" s="651"/>
      <c r="M233" s="651"/>
      <c r="N233" s="651"/>
      <c r="O233" s="651"/>
      <c r="P233" s="651"/>
      <c r="Q233" s="651"/>
      <c r="R233" s="10"/>
      <c r="S233" s="10"/>
      <c r="T233" s="10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  <c r="AE233" s="651"/>
      <c r="AF233" s="651"/>
      <c r="AG233" s="651"/>
      <c r="AH233" s="651"/>
      <c r="AI233" s="651"/>
      <c r="AJ233" s="651"/>
    </row>
    <row r="234" spans="1:36" ht="12.75" customHeight="1" x14ac:dyDescent="0.2">
      <c r="A234" s="10"/>
      <c r="B234" s="10"/>
      <c r="C234" s="193"/>
      <c r="D234" s="193"/>
      <c r="E234" s="193"/>
      <c r="F234" s="193"/>
      <c r="G234" s="193"/>
      <c r="H234" s="193"/>
      <c r="I234" s="1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  <c r="AE234" s="651"/>
      <c r="AF234" s="651"/>
      <c r="AG234" s="651"/>
      <c r="AH234" s="651"/>
      <c r="AI234" s="651"/>
      <c r="AJ234" s="651"/>
    </row>
    <row r="235" spans="1:36" ht="15.75" customHeight="1" x14ac:dyDescent="0.2">
      <c r="A235" s="10"/>
      <c r="B235" s="10"/>
      <c r="C235" s="193"/>
      <c r="D235" s="193"/>
      <c r="E235" s="193"/>
      <c r="F235" s="193"/>
      <c r="G235" s="193"/>
      <c r="H235" s="193"/>
      <c r="I235" s="1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  <c r="AE235" s="651"/>
      <c r="AF235" s="651"/>
      <c r="AG235" s="651"/>
      <c r="AH235" s="651"/>
      <c r="AI235" s="651"/>
      <c r="AJ235" s="651"/>
    </row>
    <row r="236" spans="1:36" ht="15.75" customHeight="1" x14ac:dyDescent="0.2">
      <c r="A236" s="10"/>
      <c r="B236" s="10"/>
      <c r="C236" s="193"/>
      <c r="D236" s="193"/>
      <c r="E236" s="193"/>
      <c r="F236" s="193"/>
      <c r="G236" s="193"/>
      <c r="H236" s="193"/>
      <c r="I236" s="1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  <c r="AE236" s="651"/>
      <c r="AF236" s="651"/>
      <c r="AG236" s="651"/>
      <c r="AH236" s="651"/>
      <c r="AI236" s="651"/>
      <c r="AJ236" s="651"/>
    </row>
    <row r="237" spans="1:36" ht="12.75" customHeight="1" x14ac:dyDescent="0.2">
      <c r="A237" s="10"/>
      <c r="B237" s="10"/>
      <c r="C237" s="193"/>
      <c r="D237" s="193"/>
      <c r="E237" s="193"/>
      <c r="F237" s="193"/>
      <c r="G237" s="193"/>
      <c r="H237" s="193"/>
      <c r="I237" s="1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</row>
    <row r="238" spans="1:36" ht="12.75" customHeight="1" x14ac:dyDescent="0.2">
      <c r="A238" s="10"/>
      <c r="B238" s="10"/>
      <c r="C238" s="199"/>
      <c r="D238" s="199"/>
      <c r="E238" s="199"/>
      <c r="F238" s="193"/>
      <c r="G238" s="193"/>
      <c r="H238" s="193"/>
      <c r="I238" s="1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</row>
    <row r="239" spans="1:36" ht="12.75" customHeight="1" x14ac:dyDescent="0.2">
      <c r="A239" s="10"/>
      <c r="B239" s="10"/>
      <c r="C239" s="193"/>
      <c r="D239" s="193"/>
      <c r="E239" s="193"/>
      <c r="F239" s="193"/>
      <c r="G239" s="193"/>
      <c r="H239" s="193"/>
      <c r="I239" s="1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1:36" ht="12.75" customHeight="1" x14ac:dyDescent="0.2">
      <c r="A240" s="10"/>
      <c r="B240" s="10"/>
      <c r="C240" s="193"/>
      <c r="D240" s="193"/>
      <c r="E240" s="193"/>
      <c r="F240" s="193"/>
      <c r="G240" s="193"/>
      <c r="H240" s="193"/>
      <c r="I240" s="1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1:36" ht="12.75" customHeight="1" x14ac:dyDescent="0.2">
      <c r="A241" s="10"/>
      <c r="B241" s="10"/>
      <c r="C241" s="193"/>
      <c r="D241" s="193"/>
      <c r="E241" s="193"/>
      <c r="F241" s="193"/>
      <c r="G241" s="193"/>
      <c r="H241" s="193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1:36" ht="12.75" customHeight="1" x14ac:dyDescent="0.2">
      <c r="A242" s="10"/>
      <c r="B242" s="10"/>
      <c r="C242" s="193"/>
      <c r="D242" s="193"/>
      <c r="E242" s="193"/>
      <c r="F242" s="193"/>
      <c r="G242" s="193"/>
      <c r="H242" s="193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1:36" ht="12.75" customHeight="1" x14ac:dyDescent="0.2">
      <c r="A243" s="10"/>
      <c r="B243" s="10"/>
      <c r="C243" s="193"/>
      <c r="D243" s="193"/>
      <c r="E243" s="193"/>
      <c r="F243" s="193"/>
      <c r="G243" s="193"/>
      <c r="H243" s="193"/>
      <c r="I243" s="1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1:36" ht="12.75" customHeight="1" x14ac:dyDescent="0.2">
      <c r="A244" s="10"/>
      <c r="B244" s="10"/>
      <c r="C244" s="193"/>
      <c r="D244" s="193"/>
      <c r="E244" s="193"/>
      <c r="F244" s="193"/>
      <c r="G244" s="193"/>
      <c r="H244" s="193"/>
      <c r="I244" s="1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1:36" ht="12.75" customHeight="1" x14ac:dyDescent="0.2">
      <c r="A245" s="10"/>
      <c r="B245" s="10"/>
      <c r="C245" s="193"/>
      <c r="D245" s="193"/>
      <c r="E245" s="193"/>
      <c r="F245" s="193"/>
      <c r="G245" s="193"/>
      <c r="H245" s="193"/>
      <c r="I245" s="1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1:36" ht="12.75" customHeight="1" x14ac:dyDescent="0.2">
      <c r="A246" s="10"/>
      <c r="B246" s="10"/>
      <c r="C246" s="193"/>
      <c r="D246" s="193"/>
      <c r="E246" s="193"/>
      <c r="F246" s="193"/>
      <c r="G246" s="193"/>
      <c r="H246" s="193"/>
      <c r="I246" s="1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1:36" ht="12.75" customHeight="1" x14ac:dyDescent="0.2">
      <c r="A247" s="10"/>
      <c r="B247" s="10"/>
      <c r="C247" s="193"/>
      <c r="D247" s="193"/>
      <c r="E247" s="193"/>
      <c r="F247" s="193"/>
      <c r="G247" s="193"/>
      <c r="H247" s="193"/>
      <c r="I247" s="1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1:36" ht="12.75" customHeight="1" x14ac:dyDescent="0.2">
      <c r="A248" s="10"/>
      <c r="B248" s="10"/>
      <c r="C248" s="193"/>
      <c r="D248" s="193"/>
      <c r="E248" s="193"/>
      <c r="F248" s="193"/>
      <c r="G248" s="193"/>
      <c r="H248" s="193"/>
      <c r="I248" s="1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1:36" ht="12.75" customHeight="1" x14ac:dyDescent="0.2">
      <c r="A249" s="10"/>
      <c r="B249" s="10"/>
      <c r="C249" s="193"/>
      <c r="D249" s="193"/>
      <c r="E249" s="193"/>
      <c r="F249" s="193"/>
      <c r="G249" s="193"/>
      <c r="H249" s="193"/>
      <c r="I249" s="1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1:36" ht="12.75" customHeight="1" x14ac:dyDescent="0.2">
      <c r="A250" s="10"/>
      <c r="B250" s="10"/>
      <c r="C250" s="193"/>
      <c r="D250" s="193"/>
      <c r="E250" s="193"/>
      <c r="F250" s="193"/>
      <c r="G250" s="193"/>
      <c r="H250" s="193"/>
      <c r="I250" s="1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1:36" ht="12.75" customHeight="1" x14ac:dyDescent="0.2">
      <c r="A251" s="10"/>
      <c r="B251" s="10"/>
      <c r="C251" s="193"/>
      <c r="D251" s="193"/>
      <c r="E251" s="193"/>
      <c r="F251" s="193"/>
      <c r="G251" s="193"/>
      <c r="H251" s="193"/>
      <c r="I251" s="1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1:36" ht="12.75" customHeight="1" x14ac:dyDescent="0.2">
      <c r="A252" s="10"/>
      <c r="B252" s="10"/>
      <c r="C252" s="193"/>
      <c r="D252" s="193"/>
      <c r="E252" s="193"/>
      <c r="F252" s="193"/>
      <c r="G252" s="193"/>
      <c r="H252" s="193"/>
      <c r="I252" s="1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1:36" ht="12.75" customHeight="1" x14ac:dyDescent="0.2">
      <c r="A253" s="10"/>
      <c r="B253" s="10"/>
      <c r="C253" s="193"/>
      <c r="D253" s="193"/>
      <c r="E253" s="193"/>
      <c r="F253" s="193"/>
      <c r="G253" s="193"/>
      <c r="H253" s="193"/>
      <c r="I253" s="1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1:36" ht="12.75" customHeight="1" x14ac:dyDescent="0.2">
      <c r="A254" s="10"/>
      <c r="B254" s="10"/>
      <c r="C254" s="193"/>
      <c r="D254" s="193"/>
      <c r="E254" s="193"/>
      <c r="F254" s="193"/>
      <c r="G254" s="193"/>
      <c r="H254" s="193"/>
      <c r="I254" s="1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1:36" ht="12.75" customHeight="1" x14ac:dyDescent="0.2">
      <c r="A255" s="10"/>
      <c r="B255" s="10"/>
      <c r="C255" s="193"/>
      <c r="D255" s="193"/>
      <c r="E255" s="193"/>
      <c r="F255" s="193"/>
      <c r="G255" s="193"/>
      <c r="H255" s="193"/>
      <c r="I255" s="1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1:36" ht="12.75" customHeight="1" x14ac:dyDescent="0.2">
      <c r="A256" s="10"/>
      <c r="B256" s="10"/>
      <c r="C256" s="193"/>
      <c r="D256" s="193"/>
      <c r="E256" s="193"/>
      <c r="F256" s="193"/>
      <c r="G256" s="193"/>
      <c r="H256" s="193"/>
      <c r="I256" s="1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1:36" ht="12.75" customHeight="1" x14ac:dyDescent="0.2">
      <c r="A257" s="10"/>
      <c r="B257" s="10"/>
      <c r="C257" s="193"/>
      <c r="D257" s="193"/>
      <c r="E257" s="193"/>
      <c r="F257" s="193"/>
      <c r="G257" s="193"/>
      <c r="H257" s="193"/>
      <c r="I257" s="1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1:36" ht="12.75" customHeight="1" x14ac:dyDescent="0.2">
      <c r="A258" s="10"/>
      <c r="B258" s="10"/>
      <c r="C258" s="193"/>
      <c r="D258" s="193"/>
      <c r="E258" s="193"/>
      <c r="F258" s="193"/>
      <c r="G258" s="193"/>
      <c r="H258" s="193"/>
      <c r="I258" s="1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1:36" ht="12.75" customHeight="1" x14ac:dyDescent="0.2">
      <c r="A259" s="10"/>
      <c r="B259" s="10"/>
      <c r="C259" s="193"/>
      <c r="D259" s="193"/>
      <c r="E259" s="193"/>
      <c r="F259" s="193"/>
      <c r="G259" s="193"/>
      <c r="H259" s="193"/>
      <c r="I259" s="1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1:36" ht="12.75" customHeight="1" x14ac:dyDescent="0.2">
      <c r="A260" s="10"/>
      <c r="B260" s="10"/>
      <c r="C260" s="193"/>
      <c r="D260" s="193"/>
      <c r="E260" s="193"/>
      <c r="F260" s="193"/>
      <c r="G260" s="193"/>
      <c r="H260" s="193"/>
      <c r="I260" s="1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1:36" ht="12.75" customHeight="1" x14ac:dyDescent="0.2">
      <c r="A261" s="10"/>
      <c r="B261" s="10"/>
      <c r="C261" s="193"/>
      <c r="D261" s="193"/>
      <c r="E261" s="193"/>
      <c r="F261" s="193"/>
      <c r="G261" s="193"/>
      <c r="H261" s="193"/>
      <c r="I261" s="1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1:36" ht="12.75" customHeight="1" x14ac:dyDescent="0.2">
      <c r="A262" s="10"/>
      <c r="B262" s="10"/>
      <c r="C262" s="193"/>
      <c r="D262" s="193"/>
      <c r="E262" s="193"/>
      <c r="F262" s="193"/>
      <c r="G262" s="193"/>
      <c r="H262" s="193"/>
      <c r="I262" s="1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1:36" ht="12.75" customHeight="1" x14ac:dyDescent="0.2">
      <c r="A263" s="10"/>
      <c r="B263" s="10"/>
      <c r="C263" s="193"/>
      <c r="D263" s="193"/>
      <c r="E263" s="193"/>
      <c r="F263" s="193"/>
      <c r="G263" s="193"/>
      <c r="H263" s="193"/>
      <c r="I263" s="1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1:36" ht="12.75" customHeight="1" x14ac:dyDescent="0.2">
      <c r="A264" s="10"/>
      <c r="B264" s="10"/>
      <c r="C264" s="193"/>
      <c r="D264" s="193"/>
      <c r="E264" s="193"/>
      <c r="F264" s="193"/>
      <c r="G264" s="193"/>
      <c r="H264" s="193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1:36" ht="12.75" customHeight="1" x14ac:dyDescent="0.2">
      <c r="A265" s="10"/>
      <c r="B265" s="10"/>
      <c r="C265" s="193"/>
      <c r="D265" s="193"/>
      <c r="E265" s="193"/>
      <c r="F265" s="193"/>
      <c r="G265" s="193"/>
      <c r="H265" s="193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1:36" ht="12.75" customHeight="1" x14ac:dyDescent="0.2">
      <c r="A266" s="10"/>
      <c r="B266" s="10"/>
      <c r="C266" s="193"/>
      <c r="D266" s="193"/>
      <c r="E266" s="193"/>
      <c r="F266" s="193"/>
      <c r="G266" s="193"/>
      <c r="H266" s="193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1:36" ht="12.75" customHeight="1" x14ac:dyDescent="0.2">
      <c r="A267" s="10"/>
      <c r="B267" s="10"/>
      <c r="C267" s="193"/>
      <c r="D267" s="193"/>
      <c r="E267" s="193"/>
      <c r="F267" s="193"/>
      <c r="G267" s="193"/>
      <c r="H267" s="193"/>
      <c r="I267" s="1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1:36" ht="12.75" customHeight="1" x14ac:dyDescent="0.2">
      <c r="A268" s="10"/>
      <c r="B268" s="10"/>
      <c r="C268" s="193"/>
      <c r="D268" s="193"/>
      <c r="E268" s="193"/>
      <c r="F268" s="193"/>
      <c r="G268" s="193"/>
      <c r="H268" s="193"/>
      <c r="I268" s="1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1:36" ht="12.75" customHeight="1" x14ac:dyDescent="0.2">
      <c r="A269" s="10"/>
      <c r="B269" s="10"/>
      <c r="C269" s="193"/>
      <c r="D269" s="193"/>
      <c r="E269" s="193"/>
      <c r="F269" s="193"/>
      <c r="G269" s="193"/>
      <c r="H269" s="193"/>
      <c r="I269" s="1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1:36" ht="12.75" customHeight="1" x14ac:dyDescent="0.2">
      <c r="A270" s="10"/>
      <c r="B270" s="10"/>
      <c r="C270" s="193"/>
      <c r="D270" s="193"/>
      <c r="E270" s="193"/>
      <c r="F270" s="193"/>
      <c r="G270" s="193"/>
      <c r="H270" s="193"/>
      <c r="I270" s="1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1:36" ht="12.75" customHeight="1" x14ac:dyDescent="0.2">
      <c r="A271" s="10"/>
      <c r="B271" s="10"/>
      <c r="C271" s="193"/>
      <c r="D271" s="193"/>
      <c r="E271" s="193"/>
      <c r="F271" s="193"/>
      <c r="G271" s="193"/>
      <c r="H271" s="193"/>
      <c r="I271" s="1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1:36" ht="12.75" customHeight="1" x14ac:dyDescent="0.2">
      <c r="A272" s="10"/>
      <c r="B272" s="10"/>
      <c r="C272" s="193"/>
      <c r="D272" s="193"/>
      <c r="E272" s="193"/>
      <c r="F272" s="193"/>
      <c r="G272" s="193"/>
      <c r="H272" s="193"/>
      <c r="I272" s="1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1:36" ht="12.75" customHeight="1" x14ac:dyDescent="0.2">
      <c r="A273" s="10"/>
      <c r="B273" s="10"/>
      <c r="C273" s="193"/>
      <c r="D273" s="193"/>
      <c r="E273" s="193"/>
      <c r="F273" s="193"/>
      <c r="G273" s="193"/>
      <c r="H273" s="193"/>
      <c r="I273" s="1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1:36" ht="12.75" customHeight="1" x14ac:dyDescent="0.2">
      <c r="A274" s="10"/>
      <c r="B274" s="10"/>
      <c r="C274" s="193"/>
      <c r="D274" s="193"/>
      <c r="E274" s="193"/>
      <c r="F274" s="193"/>
      <c r="G274" s="193"/>
      <c r="H274" s="193"/>
      <c r="I274" s="1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1:36" ht="12.75" customHeight="1" x14ac:dyDescent="0.2">
      <c r="A275" s="10"/>
      <c r="B275" s="10"/>
      <c r="C275" s="193"/>
      <c r="D275" s="193"/>
      <c r="E275" s="193"/>
      <c r="F275" s="193"/>
      <c r="G275" s="193"/>
      <c r="H275" s="193"/>
      <c r="I275" s="1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1:36" ht="12.75" customHeight="1" x14ac:dyDescent="0.2">
      <c r="A276" s="10"/>
      <c r="B276" s="10"/>
      <c r="C276" s="193"/>
      <c r="D276" s="193"/>
      <c r="E276" s="193"/>
      <c r="F276" s="193"/>
      <c r="G276" s="193"/>
      <c r="H276" s="193"/>
      <c r="I276" s="1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1:36" ht="12.75" customHeight="1" x14ac:dyDescent="0.2">
      <c r="A277" s="10"/>
      <c r="B277" s="10"/>
      <c r="C277" s="193"/>
      <c r="D277" s="193"/>
      <c r="E277" s="193"/>
      <c r="F277" s="193"/>
      <c r="G277" s="193"/>
      <c r="H277" s="193"/>
      <c r="I277" s="1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1:36" ht="12.75" customHeight="1" x14ac:dyDescent="0.2">
      <c r="A278" s="10"/>
      <c r="B278" s="10"/>
      <c r="C278" s="193"/>
      <c r="D278" s="193"/>
      <c r="E278" s="193"/>
      <c r="F278" s="193"/>
      <c r="G278" s="193"/>
      <c r="H278" s="193"/>
      <c r="I278" s="1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1:36" ht="12.75" customHeight="1" x14ac:dyDescent="0.2">
      <c r="A279" s="10"/>
      <c r="B279" s="10"/>
      <c r="C279" s="193"/>
      <c r="D279" s="193"/>
      <c r="E279" s="193"/>
      <c r="F279" s="193"/>
      <c r="G279" s="193"/>
      <c r="H279" s="193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1:36" ht="12.75" customHeight="1" x14ac:dyDescent="0.2">
      <c r="A280" s="10"/>
      <c r="B280" s="10"/>
      <c r="C280" s="193"/>
      <c r="D280" s="193"/>
      <c r="E280" s="193"/>
      <c r="F280" s="193"/>
      <c r="G280" s="193"/>
      <c r="H280" s="193"/>
      <c r="I280" s="1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1:36" ht="12.75" customHeight="1" x14ac:dyDescent="0.2">
      <c r="A281" s="10"/>
      <c r="B281" s="10"/>
      <c r="C281" s="193"/>
      <c r="D281" s="193"/>
      <c r="E281" s="193"/>
      <c r="F281" s="193"/>
      <c r="G281" s="193"/>
      <c r="H281" s="193"/>
      <c r="I281" s="1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1:36" ht="12.75" customHeight="1" x14ac:dyDescent="0.2">
      <c r="A282" s="10"/>
      <c r="B282" s="10"/>
      <c r="C282" s="193"/>
      <c r="D282" s="193"/>
      <c r="E282" s="193"/>
      <c r="F282" s="193"/>
      <c r="G282" s="193"/>
      <c r="H282" s="193"/>
      <c r="I282" s="1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1:36" ht="12.75" customHeight="1" x14ac:dyDescent="0.2">
      <c r="A283" s="10"/>
      <c r="B283" s="10"/>
      <c r="C283" s="193"/>
      <c r="D283" s="193"/>
      <c r="E283" s="193"/>
      <c r="F283" s="193"/>
      <c r="G283" s="193"/>
      <c r="H283" s="193"/>
      <c r="I283" s="1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1:36" ht="12.75" customHeight="1" x14ac:dyDescent="0.2">
      <c r="A284" s="10"/>
      <c r="B284" s="10"/>
      <c r="C284" s="193"/>
      <c r="D284" s="193"/>
      <c r="E284" s="193"/>
      <c r="F284" s="193"/>
      <c r="G284" s="193"/>
      <c r="H284" s="193"/>
      <c r="I284" s="1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1:36" ht="12.75" customHeight="1" x14ac:dyDescent="0.2">
      <c r="A285" s="10"/>
      <c r="B285" s="10"/>
      <c r="C285" s="193"/>
      <c r="D285" s="193"/>
      <c r="E285" s="193"/>
      <c r="F285" s="193"/>
      <c r="G285" s="193"/>
      <c r="H285" s="193"/>
      <c r="I285" s="1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1:36" ht="12.75" customHeight="1" x14ac:dyDescent="0.2">
      <c r="A286" s="10"/>
      <c r="B286" s="10"/>
      <c r="C286" s="193"/>
      <c r="D286" s="193"/>
      <c r="E286" s="193"/>
      <c r="F286" s="193"/>
      <c r="G286" s="193"/>
      <c r="H286" s="193"/>
      <c r="I286" s="1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1:36" ht="12.75" customHeight="1" x14ac:dyDescent="0.2">
      <c r="A287" s="10"/>
      <c r="B287" s="10"/>
      <c r="C287" s="193"/>
      <c r="D287" s="193"/>
      <c r="E287" s="193"/>
      <c r="F287" s="193"/>
      <c r="G287" s="193"/>
      <c r="H287" s="193"/>
      <c r="I287" s="1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1:36" ht="12.75" customHeight="1" x14ac:dyDescent="0.2">
      <c r="A288" s="10"/>
      <c r="B288" s="10"/>
      <c r="C288" s="193"/>
      <c r="D288" s="193"/>
      <c r="E288" s="193"/>
      <c r="F288" s="193"/>
      <c r="G288" s="193"/>
      <c r="H288" s="193"/>
      <c r="I288" s="1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1:36" ht="12.75" customHeight="1" x14ac:dyDescent="0.2">
      <c r="A289" s="10"/>
      <c r="B289" s="10"/>
      <c r="C289" s="193"/>
      <c r="D289" s="193"/>
      <c r="E289" s="193"/>
      <c r="F289" s="193"/>
      <c r="G289" s="193"/>
      <c r="H289" s="193"/>
      <c r="I289" s="1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1:36" ht="12.75" customHeight="1" x14ac:dyDescent="0.2">
      <c r="A290" s="10"/>
      <c r="B290" s="10"/>
      <c r="C290" s="193"/>
      <c r="D290" s="193"/>
      <c r="E290" s="193"/>
      <c r="F290" s="193"/>
      <c r="G290" s="193"/>
      <c r="H290" s="193"/>
      <c r="I290" s="1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1:36" ht="12.75" customHeight="1" x14ac:dyDescent="0.2">
      <c r="A291" s="10"/>
      <c r="B291" s="10"/>
      <c r="C291" s="193"/>
      <c r="D291" s="193"/>
      <c r="E291" s="193"/>
      <c r="F291" s="193"/>
      <c r="G291" s="193"/>
      <c r="H291" s="193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1:36" ht="12.75" customHeight="1" x14ac:dyDescent="0.2">
      <c r="A292" s="10"/>
      <c r="B292" s="10"/>
      <c r="C292" s="193"/>
      <c r="D292" s="193"/>
      <c r="E292" s="193"/>
      <c r="F292" s="193"/>
      <c r="G292" s="193"/>
      <c r="H292" s="193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1:36" ht="12.75" customHeight="1" x14ac:dyDescent="0.2">
      <c r="A293" s="10"/>
      <c r="B293" s="10"/>
      <c r="C293" s="193"/>
      <c r="D293" s="193"/>
      <c r="E293" s="193"/>
      <c r="F293" s="193"/>
      <c r="G293" s="193"/>
      <c r="H293" s="193"/>
      <c r="I293" s="1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1:36" ht="12.75" customHeight="1" x14ac:dyDescent="0.2">
      <c r="A294" s="10"/>
      <c r="B294" s="10"/>
      <c r="C294" s="193"/>
      <c r="D294" s="193"/>
      <c r="E294" s="193"/>
      <c r="F294" s="193"/>
      <c r="G294" s="193"/>
      <c r="H294" s="193"/>
      <c r="I294" s="1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1:36" ht="12.75" customHeight="1" x14ac:dyDescent="0.2">
      <c r="A295" s="10"/>
      <c r="B295" s="10"/>
      <c r="C295" s="193"/>
      <c r="D295" s="193"/>
      <c r="E295" s="193"/>
      <c r="F295" s="193"/>
      <c r="G295" s="193"/>
      <c r="H295" s="193"/>
      <c r="I295" s="1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1:36" ht="12.75" customHeight="1" x14ac:dyDescent="0.2">
      <c r="A296" s="10"/>
      <c r="B296" s="10"/>
      <c r="C296" s="193"/>
      <c r="D296" s="193"/>
      <c r="E296" s="193"/>
      <c r="F296" s="193"/>
      <c r="G296" s="193"/>
      <c r="H296" s="193"/>
      <c r="I296" s="1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1:36" ht="12.75" customHeight="1" x14ac:dyDescent="0.2">
      <c r="A297" s="10"/>
      <c r="B297" s="10"/>
      <c r="C297" s="193"/>
      <c r="D297" s="193"/>
      <c r="E297" s="193"/>
      <c r="F297" s="193"/>
      <c r="G297" s="193"/>
      <c r="H297" s="193"/>
      <c r="I297" s="1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1:36" ht="12.75" customHeight="1" x14ac:dyDescent="0.2">
      <c r="A298" s="10"/>
      <c r="B298" s="10"/>
      <c r="C298" s="193"/>
      <c r="D298" s="193"/>
      <c r="E298" s="193"/>
      <c r="F298" s="193"/>
      <c r="G298" s="193"/>
      <c r="H298" s="193"/>
      <c r="I298" s="1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1:36" ht="12.75" customHeight="1" x14ac:dyDescent="0.2">
      <c r="A299" s="10"/>
      <c r="B299" s="10"/>
      <c r="C299" s="193"/>
      <c r="D299" s="193"/>
      <c r="E299" s="193"/>
      <c r="F299" s="193"/>
      <c r="G299" s="193"/>
      <c r="H299" s="193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1:36" ht="12.75" customHeight="1" x14ac:dyDescent="0.2">
      <c r="A300" s="10"/>
      <c r="B300" s="10"/>
      <c r="C300" s="193"/>
      <c r="D300" s="193"/>
      <c r="E300" s="193"/>
      <c r="F300" s="193"/>
      <c r="G300" s="193"/>
      <c r="H300" s="193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1:36" ht="12.75" customHeight="1" x14ac:dyDescent="0.2">
      <c r="A301" s="10"/>
      <c r="B301" s="10"/>
      <c r="C301" s="193"/>
      <c r="D301" s="193"/>
      <c r="E301" s="193"/>
      <c r="F301" s="193"/>
      <c r="G301" s="193"/>
      <c r="H301" s="193"/>
      <c r="I301" s="1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1:36" ht="12.75" customHeight="1" x14ac:dyDescent="0.2">
      <c r="A302" s="10"/>
      <c r="B302" s="10"/>
      <c r="C302" s="193"/>
      <c r="D302" s="193"/>
      <c r="E302" s="193"/>
      <c r="F302" s="193"/>
      <c r="G302" s="193"/>
      <c r="H302" s="193"/>
      <c r="I302" s="1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1:36" ht="12.75" customHeight="1" x14ac:dyDescent="0.2">
      <c r="A303" s="10"/>
      <c r="B303" s="10"/>
      <c r="C303" s="193"/>
      <c r="D303" s="193"/>
      <c r="E303" s="193"/>
      <c r="F303" s="193"/>
      <c r="G303" s="193"/>
      <c r="H303" s="193"/>
      <c r="I303" s="1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1:36" ht="12.75" customHeight="1" x14ac:dyDescent="0.2">
      <c r="A304" s="10"/>
      <c r="B304" s="10"/>
      <c r="C304" s="193"/>
      <c r="D304" s="193"/>
      <c r="E304" s="193"/>
      <c r="F304" s="193"/>
      <c r="G304" s="193"/>
      <c r="H304" s="193"/>
      <c r="I304" s="1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1:36" ht="12.75" customHeight="1" x14ac:dyDescent="0.2">
      <c r="A305" s="10"/>
      <c r="B305" s="10"/>
      <c r="C305" s="193"/>
      <c r="D305" s="193"/>
      <c r="E305" s="193"/>
      <c r="F305" s="193"/>
      <c r="G305" s="193"/>
      <c r="H305" s="193"/>
      <c r="I305" s="1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1:36" ht="12.75" customHeight="1" x14ac:dyDescent="0.2">
      <c r="A306" s="10"/>
      <c r="B306" s="10"/>
      <c r="C306" s="193"/>
      <c r="D306" s="193"/>
      <c r="E306" s="193"/>
      <c r="F306" s="193"/>
      <c r="G306" s="193"/>
      <c r="H306" s="193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1:36" ht="12.75" customHeight="1" x14ac:dyDescent="0.2">
      <c r="A307" s="10"/>
      <c r="B307" s="10"/>
      <c r="C307" s="193"/>
      <c r="D307" s="193"/>
      <c r="E307" s="193"/>
      <c r="F307" s="193"/>
      <c r="G307" s="193"/>
      <c r="H307" s="193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1:36" ht="12.75" customHeight="1" x14ac:dyDescent="0.2">
      <c r="A308" s="10"/>
      <c r="B308" s="10"/>
      <c r="C308" s="193"/>
      <c r="D308" s="193"/>
      <c r="E308" s="193"/>
      <c r="F308" s="193"/>
      <c r="G308" s="193"/>
      <c r="H308" s="193"/>
      <c r="I308" s="1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1:36" ht="12.75" customHeight="1" x14ac:dyDescent="0.2">
      <c r="A309" s="10"/>
      <c r="B309" s="10"/>
      <c r="C309" s="193"/>
      <c r="D309" s="193"/>
      <c r="E309" s="193"/>
      <c r="F309" s="193"/>
      <c r="G309" s="193"/>
      <c r="H309" s="193"/>
      <c r="I309" s="1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1:36" ht="12.75" customHeight="1" x14ac:dyDescent="0.2">
      <c r="A310" s="10"/>
      <c r="B310" s="10"/>
      <c r="C310" s="193"/>
      <c r="D310" s="193"/>
      <c r="E310" s="193"/>
      <c r="F310" s="193"/>
      <c r="G310" s="193"/>
      <c r="H310" s="193"/>
      <c r="I310" s="1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1:36" ht="12.75" customHeight="1" x14ac:dyDescent="0.2">
      <c r="A311" s="10"/>
      <c r="B311" s="10"/>
      <c r="C311" s="193"/>
      <c r="D311" s="193"/>
      <c r="E311" s="193"/>
      <c r="F311" s="193"/>
      <c r="G311" s="193"/>
      <c r="H311" s="193"/>
      <c r="I311" s="1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1:36" ht="12.75" customHeight="1" x14ac:dyDescent="0.2">
      <c r="A312" s="10"/>
      <c r="B312" s="10"/>
      <c r="C312" s="193"/>
      <c r="D312" s="193"/>
      <c r="E312" s="193"/>
      <c r="F312" s="193"/>
      <c r="G312" s="193"/>
      <c r="H312" s="193"/>
      <c r="I312" s="1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1:36" ht="12.75" customHeight="1" x14ac:dyDescent="0.2">
      <c r="A313" s="10"/>
      <c r="B313" s="10"/>
      <c r="C313" s="193"/>
      <c r="D313" s="193"/>
      <c r="E313" s="193"/>
      <c r="F313" s="193"/>
      <c r="G313" s="193"/>
      <c r="H313" s="193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1:36" ht="12.75" customHeight="1" x14ac:dyDescent="0.2">
      <c r="A314" s="10"/>
      <c r="B314" s="10"/>
      <c r="C314" s="193"/>
      <c r="D314" s="193"/>
      <c r="E314" s="193"/>
      <c r="F314" s="193"/>
      <c r="G314" s="193"/>
      <c r="H314" s="193"/>
      <c r="I314" s="1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1:36" ht="12.75" customHeight="1" x14ac:dyDescent="0.2">
      <c r="A315" s="10"/>
      <c r="B315" s="10"/>
      <c r="C315" s="193"/>
      <c r="D315" s="193"/>
      <c r="E315" s="193"/>
      <c r="F315" s="193"/>
      <c r="G315" s="193"/>
      <c r="H315" s="193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1:36" ht="12.75" customHeight="1" x14ac:dyDescent="0.2">
      <c r="A316" s="10"/>
      <c r="B316" s="10"/>
      <c r="C316" s="193"/>
      <c r="D316" s="193"/>
      <c r="E316" s="193"/>
      <c r="F316" s="193"/>
      <c r="G316" s="193"/>
      <c r="H316" s="193"/>
      <c r="I316" s="1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1:36" ht="12.75" customHeight="1" x14ac:dyDescent="0.2">
      <c r="A317" s="10"/>
      <c r="B317" s="10"/>
      <c r="C317" s="193"/>
      <c r="D317" s="193"/>
      <c r="E317" s="193"/>
      <c r="F317" s="193"/>
      <c r="G317" s="193"/>
      <c r="H317" s="193"/>
      <c r="I317" s="1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1:36" ht="12.75" customHeight="1" x14ac:dyDescent="0.2">
      <c r="A318" s="10"/>
      <c r="B318" s="10"/>
      <c r="C318" s="193"/>
      <c r="D318" s="193"/>
      <c r="E318" s="193"/>
      <c r="F318" s="193"/>
      <c r="G318" s="193"/>
      <c r="H318" s="193"/>
      <c r="I318" s="1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1:36" ht="12.75" customHeight="1" x14ac:dyDescent="0.2">
      <c r="A319" s="10"/>
      <c r="B319" s="10"/>
      <c r="C319" s="193"/>
      <c r="D319" s="193"/>
      <c r="E319" s="193"/>
      <c r="F319" s="193"/>
      <c r="G319" s="193"/>
      <c r="H319" s="193"/>
      <c r="I319" s="1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1:36" ht="12.75" customHeight="1" x14ac:dyDescent="0.2">
      <c r="A320" s="10"/>
      <c r="B320" s="10"/>
      <c r="C320" s="193"/>
      <c r="D320" s="193"/>
      <c r="E320" s="193"/>
      <c r="F320" s="193"/>
      <c r="G320" s="193"/>
      <c r="H320" s="193"/>
      <c r="I320" s="1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1:36" ht="12.75" customHeight="1" x14ac:dyDescent="0.2">
      <c r="A321" s="10"/>
      <c r="B321" s="10"/>
      <c r="C321" s="193"/>
      <c r="D321" s="193"/>
      <c r="E321" s="193"/>
      <c r="F321" s="193"/>
      <c r="G321" s="193"/>
      <c r="H321" s="193"/>
      <c r="I321" s="1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1:36" ht="12.75" customHeight="1" x14ac:dyDescent="0.2">
      <c r="A322" s="10"/>
      <c r="B322" s="10"/>
      <c r="C322" s="193"/>
      <c r="D322" s="193"/>
      <c r="E322" s="193"/>
      <c r="F322" s="193"/>
      <c r="G322" s="193"/>
      <c r="H322" s="193"/>
      <c r="I322" s="1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1:36" ht="12.75" customHeight="1" x14ac:dyDescent="0.2">
      <c r="A323" s="10"/>
      <c r="B323" s="10"/>
      <c r="C323" s="193"/>
      <c r="D323" s="193"/>
      <c r="E323" s="193"/>
      <c r="F323" s="193"/>
      <c r="G323" s="193"/>
      <c r="H323" s="193"/>
      <c r="I323" s="1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1:36" ht="12.75" customHeight="1" x14ac:dyDescent="0.2">
      <c r="A324" s="10"/>
      <c r="B324" s="10"/>
      <c r="C324" s="193"/>
      <c r="D324" s="193"/>
      <c r="E324" s="193"/>
      <c r="F324" s="193"/>
      <c r="G324" s="193"/>
      <c r="H324" s="193"/>
      <c r="I324" s="1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1:36" ht="12.75" customHeight="1" x14ac:dyDescent="0.2">
      <c r="A325" s="10"/>
      <c r="B325" s="10"/>
      <c r="C325" s="193"/>
      <c r="D325" s="193"/>
      <c r="E325" s="193"/>
      <c r="F325" s="193"/>
      <c r="G325" s="193"/>
      <c r="H325" s="193"/>
      <c r="I325" s="1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1:36" ht="12.75" customHeight="1" x14ac:dyDescent="0.2">
      <c r="A326" s="10"/>
      <c r="B326" s="10"/>
      <c r="C326" s="193"/>
      <c r="D326" s="193"/>
      <c r="E326" s="193"/>
      <c r="F326" s="193"/>
      <c r="G326" s="193"/>
      <c r="H326" s="193"/>
      <c r="I326" s="1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1:36" ht="12.75" customHeight="1" x14ac:dyDescent="0.2">
      <c r="A327" s="10"/>
      <c r="B327" s="10"/>
      <c r="C327" s="193"/>
      <c r="D327" s="193"/>
      <c r="E327" s="193"/>
      <c r="F327" s="193"/>
      <c r="G327" s="193"/>
      <c r="H327" s="193"/>
      <c r="I327" s="1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1:36" ht="12.75" customHeight="1" x14ac:dyDescent="0.2">
      <c r="A328" s="10"/>
      <c r="B328" s="10"/>
      <c r="C328" s="193"/>
      <c r="D328" s="193"/>
      <c r="E328" s="193"/>
      <c r="F328" s="193"/>
      <c r="G328" s="193"/>
      <c r="H328" s="193"/>
      <c r="I328" s="1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1:36" ht="12.75" customHeight="1" x14ac:dyDescent="0.2">
      <c r="A329" s="10"/>
      <c r="B329" s="10"/>
      <c r="C329" s="193"/>
      <c r="D329" s="193"/>
      <c r="E329" s="193"/>
      <c r="F329" s="193"/>
      <c r="G329" s="193"/>
      <c r="H329" s="193"/>
      <c r="I329" s="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1:36" ht="12.75" customHeight="1" x14ac:dyDescent="0.2">
      <c r="A330" s="10"/>
      <c r="B330" s="10"/>
      <c r="C330" s="193"/>
      <c r="D330" s="193"/>
      <c r="E330" s="193"/>
      <c r="F330" s="193"/>
      <c r="G330" s="193"/>
      <c r="H330" s="193"/>
      <c r="I330" s="1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1:36" ht="12" customHeight="1" x14ac:dyDescent="0.2">
      <c r="A331" s="651"/>
      <c r="B331" s="651"/>
      <c r="C331" s="8"/>
      <c r="D331" s="8"/>
      <c r="E331" s="8"/>
      <c r="F331" s="8"/>
      <c r="G331" s="8"/>
      <c r="H331" s="8"/>
      <c r="I331" s="8"/>
      <c r="J331" s="651"/>
      <c r="K331" s="651"/>
      <c r="L331" s="651"/>
      <c r="M331" s="651"/>
      <c r="N331" s="651"/>
      <c r="O331" s="651"/>
      <c r="P331" s="651"/>
      <c r="Q331" s="651"/>
      <c r="R331" s="651"/>
      <c r="S331" s="651"/>
      <c r="T331" s="651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1:36" ht="12" customHeight="1" x14ac:dyDescent="0.2">
      <c r="A332" s="651"/>
      <c r="B332" s="651"/>
      <c r="C332" s="8"/>
      <c r="D332" s="8"/>
      <c r="E332" s="8"/>
      <c r="F332" s="8"/>
      <c r="G332" s="8"/>
      <c r="H332" s="8"/>
      <c r="I332" s="8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1:36" ht="12" customHeight="1" x14ac:dyDescent="0.2">
      <c r="A333" s="651"/>
      <c r="B333" s="651"/>
      <c r="C333" s="8"/>
      <c r="D333" s="8"/>
      <c r="E333" s="8"/>
      <c r="F333" s="8"/>
      <c r="G333" s="8"/>
      <c r="H333" s="8"/>
      <c r="I333" s="8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1:36" ht="12" customHeight="1" x14ac:dyDescent="0.2">
      <c r="A334" s="651"/>
      <c r="B334" s="651"/>
      <c r="C334" s="8"/>
      <c r="D334" s="8"/>
      <c r="E334" s="8"/>
      <c r="F334" s="8"/>
      <c r="G334" s="8"/>
      <c r="H334" s="8"/>
      <c r="I334" s="8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1:36" ht="12" customHeight="1" x14ac:dyDescent="0.2">
      <c r="A335" s="651"/>
      <c r="B335" s="651"/>
      <c r="C335" s="8"/>
      <c r="D335" s="8"/>
      <c r="E335" s="8"/>
      <c r="F335" s="8"/>
      <c r="G335" s="8"/>
      <c r="H335" s="8"/>
      <c r="I335" s="8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1:36" ht="12" customHeight="1" x14ac:dyDescent="0.2">
      <c r="A336" s="651"/>
      <c r="B336" s="651"/>
      <c r="C336" s="8"/>
      <c r="D336" s="8"/>
      <c r="E336" s="8"/>
      <c r="F336" s="8"/>
      <c r="G336" s="8"/>
      <c r="H336" s="8"/>
      <c r="I336" s="8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1:36" ht="12" customHeight="1" x14ac:dyDescent="0.2">
      <c r="A337" s="651"/>
      <c r="B337" s="651"/>
      <c r="C337" s="8"/>
      <c r="D337" s="8"/>
      <c r="E337" s="8"/>
      <c r="F337" s="8"/>
      <c r="G337" s="8"/>
      <c r="H337" s="8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1:36" ht="12" customHeight="1" x14ac:dyDescent="0.2">
      <c r="A338" s="651"/>
      <c r="B338" s="651"/>
      <c r="C338" s="8"/>
      <c r="D338" s="8"/>
      <c r="E338" s="8"/>
      <c r="F338" s="8"/>
      <c r="G338" s="8"/>
      <c r="H338" s="8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1:36" ht="12" customHeight="1" x14ac:dyDescent="0.2">
      <c r="A339" s="651"/>
      <c r="B339" s="651"/>
      <c r="C339" s="8"/>
      <c r="D339" s="8"/>
      <c r="E339" s="8"/>
      <c r="F339" s="8"/>
      <c r="G339" s="8"/>
      <c r="H339" s="8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1:36" ht="12" customHeight="1" x14ac:dyDescent="0.2">
      <c r="A340" s="651"/>
      <c r="B340" s="651"/>
      <c r="C340" s="8"/>
      <c r="D340" s="8"/>
      <c r="E340" s="8"/>
      <c r="F340" s="8"/>
      <c r="G340" s="8"/>
      <c r="H340" s="8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1:36" ht="12" customHeight="1" x14ac:dyDescent="0.2">
      <c r="A341" s="651"/>
      <c r="B341" s="651"/>
      <c r="C341" s="8"/>
      <c r="D341" s="8"/>
      <c r="E341" s="8"/>
      <c r="F341" s="8"/>
      <c r="G341" s="8"/>
      <c r="H341" s="8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1:36" ht="12" customHeight="1" x14ac:dyDescent="0.2">
      <c r="A342" s="651"/>
      <c r="B342" s="651"/>
      <c r="C342" s="8"/>
      <c r="D342" s="8"/>
      <c r="E342" s="8"/>
      <c r="F342" s="8"/>
      <c r="G342" s="8"/>
      <c r="H342" s="8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1:36" ht="12" customHeight="1" x14ac:dyDescent="0.2">
      <c r="A343" s="651"/>
      <c r="B343" s="651"/>
      <c r="C343" s="8"/>
      <c r="D343" s="8"/>
      <c r="E343" s="8"/>
      <c r="F343" s="8"/>
      <c r="G343" s="8"/>
      <c r="H343" s="8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1:36" ht="12" customHeight="1" x14ac:dyDescent="0.2">
      <c r="A344" s="651"/>
      <c r="B344" s="651"/>
      <c r="C344" s="8"/>
      <c r="D344" s="8"/>
      <c r="E344" s="8"/>
      <c r="F344" s="8"/>
      <c r="G344" s="8"/>
      <c r="H344" s="8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1:36" ht="12" customHeight="1" x14ac:dyDescent="0.2">
      <c r="A345" s="651"/>
      <c r="B345" s="651"/>
      <c r="C345" s="8"/>
      <c r="D345" s="8"/>
      <c r="E345" s="8"/>
      <c r="F345" s="8"/>
      <c r="G345" s="8"/>
      <c r="H345" s="8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1:36" ht="12" customHeight="1" x14ac:dyDescent="0.2">
      <c r="A346" s="651"/>
      <c r="B346" s="651"/>
      <c r="C346" s="8"/>
      <c r="D346" s="8"/>
      <c r="E346" s="8"/>
      <c r="F346" s="8"/>
      <c r="G346" s="8"/>
      <c r="H346" s="8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1:36" ht="12" customHeight="1" x14ac:dyDescent="0.2">
      <c r="A347" s="651"/>
      <c r="B347" s="651"/>
      <c r="C347" s="8"/>
      <c r="D347" s="8"/>
      <c r="E347" s="8"/>
      <c r="F347" s="8"/>
      <c r="G347" s="8"/>
      <c r="H347" s="8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1:36" ht="12" customHeight="1" x14ac:dyDescent="0.2">
      <c r="A348" s="651"/>
      <c r="B348" s="651"/>
      <c r="C348" s="8"/>
      <c r="D348" s="8"/>
      <c r="E348" s="8"/>
      <c r="F348" s="8"/>
      <c r="G348" s="8"/>
      <c r="H348" s="8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1:36" ht="12" customHeight="1" x14ac:dyDescent="0.2">
      <c r="A349" s="651"/>
      <c r="B349" s="651"/>
      <c r="C349" s="8"/>
      <c r="D349" s="8"/>
      <c r="E349" s="8"/>
      <c r="F349" s="8"/>
      <c r="G349" s="8"/>
      <c r="H349" s="8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1:36" ht="12" customHeight="1" x14ac:dyDescent="0.2">
      <c r="A350" s="651"/>
      <c r="B350" s="651"/>
      <c r="C350" s="8"/>
      <c r="D350" s="8"/>
      <c r="E350" s="8"/>
      <c r="F350" s="8"/>
      <c r="G350" s="8"/>
      <c r="H350" s="8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1:36" ht="12" customHeight="1" x14ac:dyDescent="0.2">
      <c r="A351" s="651"/>
      <c r="B351" s="651"/>
      <c r="C351" s="8"/>
      <c r="D351" s="8"/>
      <c r="E351" s="8"/>
      <c r="F351" s="8"/>
      <c r="G351" s="8"/>
      <c r="H351" s="8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1:36" ht="12" customHeight="1" x14ac:dyDescent="0.2">
      <c r="A352" s="651"/>
      <c r="B352" s="651"/>
      <c r="C352" s="8"/>
      <c r="D352" s="8"/>
      <c r="E352" s="8"/>
      <c r="F352" s="8"/>
      <c r="G352" s="8"/>
      <c r="H352" s="8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1:36" ht="12" customHeight="1" x14ac:dyDescent="0.2">
      <c r="A353" s="651"/>
      <c r="B353" s="651"/>
      <c r="C353" s="8"/>
      <c r="D353" s="8"/>
      <c r="E353" s="8"/>
      <c r="F353" s="8"/>
      <c r="G353" s="8"/>
      <c r="H353" s="8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1:36" ht="12" customHeight="1" x14ac:dyDescent="0.2">
      <c r="A354" s="651"/>
      <c r="B354" s="651"/>
      <c r="C354" s="8"/>
      <c r="D354" s="8"/>
      <c r="E354" s="8"/>
      <c r="F354" s="8"/>
      <c r="G354" s="8"/>
      <c r="H354" s="8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1:36" ht="12" customHeight="1" x14ac:dyDescent="0.2">
      <c r="A355" s="651"/>
      <c r="B355" s="651"/>
      <c r="C355" s="8"/>
      <c r="D355" s="8"/>
      <c r="E355" s="8"/>
      <c r="F355" s="8"/>
      <c r="G355" s="8"/>
      <c r="H355" s="8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1:36" ht="12" customHeight="1" x14ac:dyDescent="0.2">
      <c r="A356" s="651"/>
      <c r="B356" s="651"/>
      <c r="C356" s="8"/>
      <c r="D356" s="8"/>
      <c r="E356" s="8"/>
      <c r="F356" s="8"/>
      <c r="G356" s="8"/>
      <c r="H356" s="8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1:36" ht="12" customHeight="1" x14ac:dyDescent="0.2">
      <c r="A357" s="651"/>
      <c r="B357" s="651"/>
      <c r="C357" s="8"/>
      <c r="D357" s="8"/>
      <c r="E357" s="8"/>
      <c r="F357" s="8"/>
      <c r="G357" s="8"/>
      <c r="H357" s="8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1:36" ht="12" customHeight="1" x14ac:dyDescent="0.2">
      <c r="A358" s="651"/>
      <c r="B358" s="651"/>
      <c r="C358" s="8"/>
      <c r="D358" s="8"/>
      <c r="E358" s="8"/>
      <c r="F358" s="8"/>
      <c r="G358" s="8"/>
      <c r="H358" s="8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1:36" ht="12" customHeight="1" x14ac:dyDescent="0.2">
      <c r="A359" s="651"/>
      <c r="B359" s="651"/>
      <c r="C359" s="8"/>
      <c r="D359" s="8"/>
      <c r="E359" s="8"/>
      <c r="F359" s="8"/>
      <c r="G359" s="8"/>
      <c r="H359" s="8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1:36" ht="12" customHeight="1" x14ac:dyDescent="0.2">
      <c r="A360" s="651"/>
      <c r="B360" s="651"/>
      <c r="C360" s="8"/>
      <c r="D360" s="8"/>
      <c r="E360" s="8"/>
      <c r="F360" s="8"/>
      <c r="G360" s="8"/>
      <c r="H360" s="8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1:36" ht="12" customHeight="1" x14ac:dyDescent="0.2">
      <c r="A361" s="651"/>
      <c r="B361" s="651"/>
      <c r="C361" s="8"/>
      <c r="D361" s="8"/>
      <c r="E361" s="8"/>
      <c r="F361" s="8"/>
      <c r="G361" s="8"/>
      <c r="H361" s="8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1:36" ht="12" customHeight="1" x14ac:dyDescent="0.2">
      <c r="A362" s="651"/>
      <c r="B362" s="651"/>
      <c r="C362" s="8"/>
      <c r="D362" s="8"/>
      <c r="E362" s="8"/>
      <c r="F362" s="8"/>
      <c r="G362" s="8"/>
      <c r="H362" s="8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1:36" ht="12" customHeight="1" x14ac:dyDescent="0.2">
      <c r="A363" s="651"/>
      <c r="B363" s="651"/>
      <c r="C363" s="8"/>
      <c r="D363" s="8"/>
      <c r="E363" s="8"/>
      <c r="F363" s="8"/>
      <c r="G363" s="8"/>
      <c r="H363" s="8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1:36" ht="12" customHeight="1" x14ac:dyDescent="0.2">
      <c r="A364" s="651"/>
      <c r="B364" s="651"/>
      <c r="C364" s="8"/>
      <c r="D364" s="8"/>
      <c r="E364" s="8"/>
      <c r="F364" s="8"/>
      <c r="G364" s="8"/>
      <c r="H364" s="8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1:36" ht="12" customHeight="1" x14ac:dyDescent="0.2">
      <c r="A365" s="651"/>
      <c r="B365" s="651"/>
      <c r="C365" s="8"/>
      <c r="D365" s="8"/>
      <c r="E365" s="8"/>
      <c r="F365" s="8"/>
      <c r="G365" s="8"/>
      <c r="H365" s="8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1:36" ht="12" customHeight="1" x14ac:dyDescent="0.2">
      <c r="A366" s="651"/>
      <c r="B366" s="651"/>
      <c r="C366" s="8"/>
      <c r="D366" s="8"/>
      <c r="E366" s="8"/>
      <c r="F366" s="8"/>
      <c r="G366" s="8"/>
      <c r="H366" s="8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1:36" ht="12" customHeight="1" x14ac:dyDescent="0.2">
      <c r="A367" s="651"/>
      <c r="B367" s="651"/>
      <c r="C367" s="8"/>
      <c r="D367" s="8"/>
      <c r="E367" s="8"/>
      <c r="F367" s="8"/>
      <c r="G367" s="8"/>
      <c r="H367" s="8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1:36" ht="12" customHeight="1" x14ac:dyDescent="0.2">
      <c r="A368" s="651"/>
      <c r="B368" s="651"/>
      <c r="C368" s="8"/>
      <c r="D368" s="8"/>
      <c r="E368" s="8"/>
      <c r="F368" s="8"/>
      <c r="G368" s="8"/>
      <c r="H368" s="8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1:36" ht="12" customHeight="1" x14ac:dyDescent="0.2">
      <c r="A369" s="651"/>
      <c r="B369" s="651"/>
      <c r="C369" s="8"/>
      <c r="D369" s="8"/>
      <c r="E369" s="8"/>
      <c r="F369" s="8"/>
      <c r="G369" s="8"/>
      <c r="H369" s="8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1:36" ht="12" customHeight="1" x14ac:dyDescent="0.2">
      <c r="A370" s="651"/>
      <c r="B370" s="651"/>
      <c r="C370" s="8"/>
      <c r="D370" s="8"/>
      <c r="E370" s="8"/>
      <c r="F370" s="8"/>
      <c r="G370" s="8"/>
      <c r="H370" s="8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1:36" ht="12" customHeight="1" x14ac:dyDescent="0.2">
      <c r="A371" s="651"/>
      <c r="B371" s="651"/>
      <c r="C371" s="8"/>
      <c r="D371" s="8"/>
      <c r="E371" s="8"/>
      <c r="F371" s="8"/>
      <c r="G371" s="8"/>
      <c r="H371" s="8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1:36" ht="12" customHeight="1" x14ac:dyDescent="0.2">
      <c r="A372" s="651"/>
      <c r="B372" s="651"/>
      <c r="C372" s="8"/>
      <c r="D372" s="8"/>
      <c r="E372" s="8"/>
      <c r="F372" s="8"/>
      <c r="G372" s="8"/>
      <c r="H372" s="8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1:36" ht="12" customHeight="1" x14ac:dyDescent="0.2">
      <c r="A373" s="651"/>
      <c r="B373" s="651"/>
      <c r="C373" s="8"/>
      <c r="D373" s="8"/>
      <c r="E373" s="8"/>
      <c r="F373" s="8"/>
      <c r="G373" s="8"/>
      <c r="H373" s="8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1:36" ht="12" customHeight="1" x14ac:dyDescent="0.2">
      <c r="A374" s="651"/>
      <c r="B374" s="651"/>
      <c r="C374" s="8"/>
      <c r="D374" s="8"/>
      <c r="E374" s="8"/>
      <c r="F374" s="8"/>
      <c r="G374" s="8"/>
      <c r="H374" s="8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1:36" ht="12" customHeight="1" x14ac:dyDescent="0.2">
      <c r="A375" s="651"/>
      <c r="B375" s="651"/>
      <c r="C375" s="8"/>
      <c r="D375" s="8"/>
      <c r="E375" s="8"/>
      <c r="F375" s="8"/>
      <c r="G375" s="8"/>
      <c r="H375" s="8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1:36" ht="12" customHeight="1" x14ac:dyDescent="0.2">
      <c r="A376" s="651"/>
      <c r="B376" s="651"/>
      <c r="C376" s="8"/>
      <c r="D376" s="8"/>
      <c r="E376" s="8"/>
      <c r="F376" s="8"/>
      <c r="G376" s="8"/>
      <c r="H376" s="8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1:36" ht="12" customHeight="1" x14ac:dyDescent="0.2">
      <c r="A377" s="651"/>
      <c r="B377" s="651"/>
      <c r="C377" s="8"/>
      <c r="D377" s="8"/>
      <c r="E377" s="8"/>
      <c r="F377" s="8"/>
      <c r="G377" s="8"/>
      <c r="H377" s="8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1:36" ht="12" customHeight="1" x14ac:dyDescent="0.2">
      <c r="A378" s="651"/>
      <c r="B378" s="651"/>
      <c r="C378" s="8"/>
      <c r="D378" s="8"/>
      <c r="E378" s="8"/>
      <c r="F378" s="8"/>
      <c r="G378" s="8"/>
      <c r="H378" s="8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1:36" ht="12" customHeight="1" x14ac:dyDescent="0.2">
      <c r="A379" s="651"/>
      <c r="B379" s="651"/>
      <c r="C379" s="8"/>
      <c r="D379" s="8"/>
      <c r="E379" s="8"/>
      <c r="F379" s="8"/>
      <c r="G379" s="8"/>
      <c r="H379" s="8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1:36" ht="12" customHeight="1" x14ac:dyDescent="0.2">
      <c r="A380" s="651"/>
      <c r="B380" s="651"/>
      <c r="C380" s="8"/>
      <c r="D380" s="8"/>
      <c r="E380" s="8"/>
      <c r="F380" s="8"/>
      <c r="G380" s="8"/>
      <c r="H380" s="8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1:36" ht="12" customHeight="1" x14ac:dyDescent="0.2">
      <c r="A381" s="651"/>
      <c r="B381" s="651"/>
      <c r="C381" s="8"/>
      <c r="D381" s="8"/>
      <c r="E381" s="8"/>
      <c r="F381" s="8"/>
      <c r="G381" s="8"/>
      <c r="H381" s="8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1:36" ht="12" customHeight="1" x14ac:dyDescent="0.2">
      <c r="A382" s="651"/>
      <c r="B382" s="651"/>
      <c r="C382" s="8"/>
      <c r="D382" s="8"/>
      <c r="E382" s="8"/>
      <c r="F382" s="8"/>
      <c r="G382" s="8"/>
      <c r="H382" s="8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1:36" ht="12" customHeight="1" x14ac:dyDescent="0.2">
      <c r="A383" s="651"/>
      <c r="B383" s="651"/>
      <c r="C383" s="8"/>
      <c r="D383" s="8"/>
      <c r="E383" s="8"/>
      <c r="F383" s="8"/>
      <c r="G383" s="8"/>
      <c r="H383" s="8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1:36" ht="12" customHeight="1" x14ac:dyDescent="0.2">
      <c r="A384" s="651"/>
      <c r="B384" s="651"/>
      <c r="C384" s="8"/>
      <c r="D384" s="8"/>
      <c r="E384" s="8"/>
      <c r="F384" s="8"/>
      <c r="G384" s="8"/>
      <c r="H384" s="8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1:36" ht="12" customHeight="1" x14ac:dyDescent="0.2">
      <c r="A385" s="651"/>
      <c r="B385" s="651"/>
      <c r="C385" s="8"/>
      <c r="D385" s="8"/>
      <c r="E385" s="8"/>
      <c r="F385" s="8"/>
      <c r="G385" s="8"/>
      <c r="H385" s="8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1:36" ht="12" customHeight="1" x14ac:dyDescent="0.2">
      <c r="A386" s="651"/>
      <c r="B386" s="651"/>
      <c r="C386" s="8"/>
      <c r="D386" s="8"/>
      <c r="E386" s="8"/>
      <c r="F386" s="8"/>
      <c r="G386" s="8"/>
      <c r="H386" s="8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1:36" ht="12" customHeight="1" x14ac:dyDescent="0.2">
      <c r="A387" s="651"/>
      <c r="B387" s="651"/>
      <c r="C387" s="8"/>
      <c r="D387" s="8"/>
      <c r="E387" s="8"/>
      <c r="F387" s="8"/>
      <c r="G387" s="8"/>
      <c r="H387" s="8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1:36" ht="12" customHeight="1" x14ac:dyDescent="0.2">
      <c r="A388" s="651"/>
      <c r="B388" s="651"/>
      <c r="C388" s="8"/>
      <c r="D388" s="8"/>
      <c r="E388" s="8"/>
      <c r="F388" s="8"/>
      <c r="G388" s="8"/>
      <c r="H388" s="8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1:36" ht="12" customHeight="1" x14ac:dyDescent="0.2">
      <c r="A389" s="651"/>
      <c r="B389" s="651"/>
      <c r="C389" s="8"/>
      <c r="D389" s="8"/>
      <c r="E389" s="8"/>
      <c r="F389" s="8"/>
      <c r="G389" s="8"/>
      <c r="H389" s="8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1:36" ht="12" customHeight="1" x14ac:dyDescent="0.2">
      <c r="A390" s="651"/>
      <c r="B390" s="651"/>
      <c r="C390" s="8"/>
      <c r="D390" s="8"/>
      <c r="E390" s="8"/>
      <c r="F390" s="8"/>
      <c r="G390" s="8"/>
      <c r="H390" s="8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1:36" ht="12" customHeight="1" x14ac:dyDescent="0.2">
      <c r="A391" s="651"/>
      <c r="B391" s="651"/>
      <c r="C391" s="8"/>
      <c r="D391" s="8"/>
      <c r="E391" s="8"/>
      <c r="F391" s="8"/>
      <c r="G391" s="8"/>
      <c r="H391" s="8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1:36" ht="12" customHeight="1" x14ac:dyDescent="0.2">
      <c r="A392" s="651"/>
      <c r="B392" s="651"/>
      <c r="C392" s="8"/>
      <c r="D392" s="8"/>
      <c r="E392" s="8"/>
      <c r="F392" s="8"/>
      <c r="G392" s="8"/>
      <c r="H392" s="8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1:36" ht="12" customHeight="1" x14ac:dyDescent="0.2">
      <c r="A393" s="651"/>
      <c r="B393" s="651"/>
      <c r="C393" s="8"/>
      <c r="D393" s="8"/>
      <c r="E393" s="8"/>
      <c r="F393" s="8"/>
      <c r="G393" s="8"/>
      <c r="H393" s="8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1:36" ht="12" customHeight="1" x14ac:dyDescent="0.2">
      <c r="A394" s="651"/>
      <c r="B394" s="651"/>
      <c r="C394" s="8"/>
      <c r="D394" s="8"/>
      <c r="E394" s="8"/>
      <c r="F394" s="8"/>
      <c r="G394" s="8"/>
      <c r="H394" s="8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1:36" ht="12" customHeight="1" x14ac:dyDescent="0.2">
      <c r="A395" s="651"/>
      <c r="B395" s="651"/>
      <c r="C395" s="8"/>
      <c r="D395" s="8"/>
      <c r="E395" s="8"/>
      <c r="F395" s="8"/>
      <c r="G395" s="8"/>
      <c r="H395" s="8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1:36" ht="12" customHeight="1" x14ac:dyDescent="0.2">
      <c r="A396" s="651"/>
      <c r="B396" s="651"/>
      <c r="C396" s="8"/>
      <c r="D396" s="8"/>
      <c r="E396" s="8"/>
      <c r="F396" s="8"/>
      <c r="G396" s="8"/>
      <c r="H396" s="8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1:36" ht="12" customHeight="1" x14ac:dyDescent="0.2">
      <c r="A397" s="651"/>
      <c r="B397" s="651"/>
      <c r="C397" s="8"/>
      <c r="D397" s="8"/>
      <c r="E397" s="8"/>
      <c r="F397" s="8"/>
      <c r="G397" s="8"/>
      <c r="H397" s="8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1:36" ht="12" customHeight="1" x14ac:dyDescent="0.2">
      <c r="A398" s="651"/>
      <c r="B398" s="651"/>
      <c r="C398" s="8"/>
      <c r="D398" s="8"/>
      <c r="E398" s="8"/>
      <c r="F398" s="8"/>
      <c r="G398" s="8"/>
      <c r="H398" s="8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1:36" ht="12" customHeight="1" x14ac:dyDescent="0.2">
      <c r="A399" s="651"/>
      <c r="B399" s="651"/>
      <c r="C399" s="8"/>
      <c r="D399" s="8"/>
      <c r="E399" s="8"/>
      <c r="F399" s="8"/>
      <c r="G399" s="8"/>
      <c r="H399" s="8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1:36" ht="12" customHeight="1" x14ac:dyDescent="0.2">
      <c r="A400" s="651"/>
      <c r="B400" s="651"/>
      <c r="C400" s="8"/>
      <c r="D400" s="8"/>
      <c r="E400" s="8"/>
      <c r="F400" s="8"/>
      <c r="G400" s="8"/>
      <c r="H400" s="8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1:36" ht="12" customHeight="1" x14ac:dyDescent="0.2">
      <c r="A401" s="651"/>
      <c r="B401" s="651"/>
      <c r="C401" s="8"/>
      <c r="D401" s="8"/>
      <c r="E401" s="8"/>
      <c r="F401" s="8"/>
      <c r="G401" s="8"/>
      <c r="H401" s="8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1:36" ht="12" customHeight="1" x14ac:dyDescent="0.2">
      <c r="A402" s="651"/>
      <c r="B402" s="651"/>
      <c r="C402" s="8"/>
      <c r="D402" s="8"/>
      <c r="E402" s="8"/>
      <c r="F402" s="8"/>
      <c r="G402" s="8"/>
      <c r="H402" s="8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1:36" ht="12" customHeight="1" x14ac:dyDescent="0.2">
      <c r="A403" s="651"/>
      <c r="B403" s="651"/>
      <c r="C403" s="8"/>
      <c r="D403" s="8"/>
      <c r="E403" s="8"/>
      <c r="F403" s="8"/>
      <c r="G403" s="8"/>
      <c r="H403" s="8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1:36" ht="12" customHeight="1" x14ac:dyDescent="0.2">
      <c r="A404" s="651"/>
      <c r="B404" s="651"/>
      <c r="C404" s="8"/>
      <c r="D404" s="8"/>
      <c r="E404" s="8"/>
      <c r="F404" s="8"/>
      <c r="G404" s="8"/>
      <c r="H404" s="8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1:36" ht="12" customHeight="1" x14ac:dyDescent="0.2">
      <c r="A405" s="651"/>
      <c r="B405" s="651"/>
      <c r="C405" s="8"/>
      <c r="D405" s="8"/>
      <c r="E405" s="8"/>
      <c r="F405" s="8"/>
      <c r="G405" s="8"/>
      <c r="H405" s="8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1:36" ht="12" customHeight="1" x14ac:dyDescent="0.2">
      <c r="A406" s="651"/>
      <c r="B406" s="651"/>
      <c r="C406" s="8"/>
      <c r="D406" s="8"/>
      <c r="E406" s="8"/>
      <c r="F406" s="8"/>
      <c r="G406" s="8"/>
      <c r="H406" s="8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1:36" ht="12" customHeight="1" x14ac:dyDescent="0.2">
      <c r="A407" s="651"/>
      <c r="B407" s="651"/>
      <c r="C407" s="8"/>
      <c r="D407" s="8"/>
      <c r="E407" s="8"/>
      <c r="F407" s="8"/>
      <c r="G407" s="8"/>
      <c r="H407" s="8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1:36" ht="12" customHeight="1" x14ac:dyDescent="0.2">
      <c r="A408" s="651"/>
      <c r="B408" s="651"/>
      <c r="C408" s="8"/>
      <c r="D408" s="8"/>
      <c r="E408" s="8"/>
      <c r="F408" s="8"/>
      <c r="G408" s="8"/>
      <c r="H408" s="8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1:36" ht="12" customHeight="1" x14ac:dyDescent="0.2">
      <c r="A409" s="651"/>
      <c r="B409" s="651"/>
      <c r="C409" s="8"/>
      <c r="D409" s="8"/>
      <c r="E409" s="8"/>
      <c r="F409" s="8"/>
      <c r="G409" s="8"/>
      <c r="H409" s="8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1:36" ht="12" customHeight="1" x14ac:dyDescent="0.2">
      <c r="A410" s="651"/>
      <c r="B410" s="651"/>
      <c r="C410" s="8"/>
      <c r="D410" s="8"/>
      <c r="E410" s="8"/>
      <c r="F410" s="8"/>
      <c r="G410" s="8"/>
      <c r="H410" s="8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1:36" ht="12" customHeight="1" x14ac:dyDescent="0.2">
      <c r="A411" s="651"/>
      <c r="B411" s="651"/>
      <c r="C411" s="8"/>
      <c r="D411" s="8"/>
      <c r="E411" s="8"/>
      <c r="F411" s="8"/>
      <c r="G411" s="8"/>
      <c r="H411" s="8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1:36" ht="12" customHeight="1" x14ac:dyDescent="0.2">
      <c r="A412" s="651"/>
      <c r="B412" s="651"/>
      <c r="C412" s="8"/>
      <c r="D412" s="8"/>
      <c r="E412" s="8"/>
      <c r="F412" s="8"/>
      <c r="G412" s="8"/>
      <c r="H412" s="8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1:36" ht="12" customHeight="1" x14ac:dyDescent="0.2">
      <c r="A413" s="651"/>
      <c r="B413" s="651"/>
      <c r="C413" s="8"/>
      <c r="D413" s="8"/>
      <c r="E413" s="8"/>
      <c r="F413" s="8"/>
      <c r="G413" s="8"/>
      <c r="H413" s="8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1:36" ht="12" customHeight="1" x14ac:dyDescent="0.2">
      <c r="A414" s="651"/>
      <c r="B414" s="651"/>
      <c r="C414" s="8"/>
      <c r="D414" s="8"/>
      <c r="E414" s="8"/>
      <c r="F414" s="8"/>
      <c r="G414" s="8"/>
      <c r="H414" s="8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1:36" ht="12" customHeight="1" x14ac:dyDescent="0.2">
      <c r="A415" s="651"/>
      <c r="B415" s="651"/>
      <c r="C415" s="8"/>
      <c r="D415" s="8"/>
      <c r="E415" s="8"/>
      <c r="F415" s="8"/>
      <c r="G415" s="8"/>
      <c r="H415" s="8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1:36" ht="12" customHeight="1" x14ac:dyDescent="0.2">
      <c r="A416" s="651"/>
      <c r="B416" s="651"/>
      <c r="C416" s="8"/>
      <c r="D416" s="8"/>
      <c r="E416" s="8"/>
      <c r="F416" s="8"/>
      <c r="G416" s="8"/>
      <c r="H416" s="8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1:36" ht="12" customHeight="1" x14ac:dyDescent="0.2">
      <c r="A417" s="651"/>
      <c r="B417" s="651"/>
      <c r="C417" s="8"/>
      <c r="D417" s="8"/>
      <c r="E417" s="8"/>
      <c r="F417" s="8"/>
      <c r="G417" s="8"/>
      <c r="H417" s="8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1:36" ht="12" customHeight="1" x14ac:dyDescent="0.2">
      <c r="A418" s="651"/>
      <c r="B418" s="651"/>
      <c r="C418" s="8"/>
      <c r="D418" s="8"/>
      <c r="E418" s="8"/>
      <c r="F418" s="8"/>
      <c r="G418" s="8"/>
      <c r="H418" s="8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1:36" ht="12" customHeight="1" x14ac:dyDescent="0.2">
      <c r="A419" s="651"/>
      <c r="B419" s="651"/>
      <c r="C419" s="8"/>
      <c r="D419" s="8"/>
      <c r="E419" s="8"/>
      <c r="F419" s="8"/>
      <c r="G419" s="8"/>
      <c r="H419" s="8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1:36" ht="12" customHeight="1" x14ac:dyDescent="0.2">
      <c r="A420" s="651"/>
      <c r="B420" s="651"/>
      <c r="C420" s="8"/>
      <c r="D420" s="8"/>
      <c r="E420" s="8"/>
      <c r="F420" s="8"/>
      <c r="G420" s="8"/>
      <c r="H420" s="8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1:36" ht="12" customHeight="1" x14ac:dyDescent="0.2">
      <c r="A421" s="651"/>
      <c r="B421" s="651"/>
      <c r="C421" s="8"/>
      <c r="D421" s="8"/>
      <c r="E421" s="8"/>
      <c r="F421" s="8"/>
      <c r="G421" s="8"/>
      <c r="H421" s="8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1:36" ht="12" customHeight="1" x14ac:dyDescent="0.2">
      <c r="A422" s="651"/>
      <c r="B422" s="651"/>
      <c r="C422" s="8"/>
      <c r="D422" s="8"/>
      <c r="E422" s="8"/>
      <c r="F422" s="8"/>
      <c r="G422" s="8"/>
      <c r="H422" s="8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1:36" ht="12" customHeight="1" x14ac:dyDescent="0.2">
      <c r="A423" s="651"/>
      <c r="B423" s="651"/>
      <c r="C423" s="8"/>
      <c r="D423" s="8"/>
      <c r="E423" s="8"/>
      <c r="F423" s="8"/>
      <c r="G423" s="8"/>
      <c r="H423" s="8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1:36" ht="12" customHeight="1" x14ac:dyDescent="0.2">
      <c r="A424" s="651"/>
      <c r="B424" s="651"/>
      <c r="C424" s="8"/>
      <c r="D424" s="8"/>
      <c r="E424" s="8"/>
      <c r="F424" s="8"/>
      <c r="G424" s="8"/>
      <c r="H424" s="8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1:36" ht="12" customHeight="1" x14ac:dyDescent="0.2">
      <c r="A425" s="651"/>
      <c r="B425" s="651"/>
      <c r="C425" s="8"/>
      <c r="D425" s="8"/>
      <c r="E425" s="8"/>
      <c r="F425" s="8"/>
      <c r="G425" s="8"/>
      <c r="H425" s="8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1:36" ht="12" customHeight="1" x14ac:dyDescent="0.2">
      <c r="A426" s="651"/>
      <c r="B426" s="651"/>
      <c r="C426" s="8"/>
      <c r="D426" s="8"/>
      <c r="E426" s="8"/>
      <c r="F426" s="8"/>
      <c r="G426" s="8"/>
      <c r="H426" s="8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1:36" ht="12" customHeight="1" x14ac:dyDescent="0.2">
      <c r="A427" s="651"/>
      <c r="B427" s="651"/>
      <c r="C427" s="8"/>
      <c r="D427" s="8"/>
      <c r="E427" s="8"/>
      <c r="F427" s="8"/>
      <c r="G427" s="8"/>
      <c r="H427" s="8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1:36" ht="12" customHeight="1" x14ac:dyDescent="0.2">
      <c r="A428" s="651"/>
      <c r="B428" s="651"/>
      <c r="C428" s="8"/>
      <c r="D428" s="8"/>
      <c r="E428" s="8"/>
      <c r="F428" s="8"/>
      <c r="G428" s="8"/>
      <c r="H428" s="8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1:36" ht="12" customHeight="1" x14ac:dyDescent="0.2">
      <c r="A429" s="651"/>
      <c r="B429" s="651"/>
      <c r="C429" s="8"/>
      <c r="D429" s="8"/>
      <c r="E429" s="8"/>
      <c r="F429" s="8"/>
      <c r="G429" s="8"/>
      <c r="H429" s="8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1:36" ht="12" customHeight="1" x14ac:dyDescent="0.2">
      <c r="A430" s="651"/>
      <c r="B430" s="651"/>
      <c r="C430" s="8"/>
      <c r="D430" s="8"/>
      <c r="E430" s="8"/>
      <c r="F430" s="8"/>
      <c r="G430" s="8"/>
      <c r="H430" s="8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1:36" ht="12" customHeight="1" x14ac:dyDescent="0.2">
      <c r="A431" s="651"/>
      <c r="B431" s="651"/>
      <c r="C431" s="8"/>
      <c r="D431" s="8"/>
      <c r="E431" s="8"/>
      <c r="F431" s="8"/>
      <c r="G431" s="8"/>
      <c r="H431" s="8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1:36" ht="12" customHeight="1" x14ac:dyDescent="0.2">
      <c r="A432" s="651"/>
      <c r="B432" s="651"/>
      <c r="C432" s="8"/>
      <c r="D432" s="8"/>
      <c r="E432" s="8"/>
      <c r="F432" s="8"/>
      <c r="G432" s="8"/>
      <c r="H432" s="8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1:36" ht="12" customHeight="1" x14ac:dyDescent="0.2">
      <c r="A433" s="651"/>
      <c r="B433" s="651"/>
      <c r="C433" s="8"/>
      <c r="D433" s="8"/>
      <c r="E433" s="8"/>
      <c r="F433" s="8"/>
      <c r="G433" s="8"/>
      <c r="H433" s="8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1:36" ht="12" customHeight="1" x14ac:dyDescent="0.2">
      <c r="A434" s="651"/>
      <c r="B434" s="651"/>
      <c r="C434" s="8"/>
      <c r="D434" s="8"/>
      <c r="E434" s="8"/>
      <c r="F434" s="8"/>
      <c r="G434" s="8"/>
      <c r="H434" s="8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1:36" ht="12" customHeight="1" x14ac:dyDescent="0.2">
      <c r="A435" s="651"/>
      <c r="B435" s="651"/>
      <c r="C435" s="8"/>
      <c r="D435" s="8"/>
      <c r="E435" s="8"/>
      <c r="F435" s="8"/>
      <c r="G435" s="8"/>
      <c r="H435" s="8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1:36" ht="12" customHeight="1" x14ac:dyDescent="0.2">
      <c r="A436" s="651"/>
      <c r="B436" s="651"/>
      <c r="C436" s="8"/>
      <c r="D436" s="8"/>
      <c r="E436" s="8"/>
      <c r="F436" s="8"/>
      <c r="G436" s="8"/>
      <c r="H436" s="8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1:36" ht="12" customHeight="1" x14ac:dyDescent="0.2">
      <c r="A437" s="651"/>
      <c r="B437" s="651"/>
      <c r="C437" s="8"/>
      <c r="D437" s="8"/>
      <c r="E437" s="8"/>
      <c r="F437" s="8"/>
      <c r="G437" s="8"/>
      <c r="H437" s="8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1:36" ht="12" customHeight="1" x14ac:dyDescent="0.2">
      <c r="A438" s="651"/>
      <c r="B438" s="651"/>
      <c r="C438" s="8"/>
      <c r="D438" s="8"/>
      <c r="E438" s="8"/>
      <c r="F438" s="8"/>
      <c r="G438" s="8"/>
      <c r="H438" s="8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1:36" ht="12" customHeight="1" x14ac:dyDescent="0.2">
      <c r="A439" s="651"/>
      <c r="B439" s="651"/>
      <c r="C439" s="8"/>
      <c r="D439" s="8"/>
      <c r="E439" s="8"/>
      <c r="F439" s="8"/>
      <c r="G439" s="8"/>
      <c r="H439" s="8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1:36" ht="12" customHeight="1" x14ac:dyDescent="0.2">
      <c r="A440" s="651"/>
      <c r="B440" s="651"/>
      <c r="C440" s="8"/>
      <c r="D440" s="8"/>
      <c r="E440" s="8"/>
      <c r="F440" s="8"/>
      <c r="G440" s="8"/>
      <c r="H440" s="8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1:36" ht="12" customHeight="1" x14ac:dyDescent="0.2">
      <c r="A441" s="651"/>
      <c r="B441" s="651"/>
      <c r="C441" s="8"/>
      <c r="D441" s="8"/>
      <c r="E441" s="8"/>
      <c r="F441" s="8"/>
      <c r="G441" s="8"/>
      <c r="H441" s="8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1:36" ht="12" customHeight="1" x14ac:dyDescent="0.2">
      <c r="A442" s="651"/>
      <c r="B442" s="651"/>
      <c r="C442" s="8"/>
      <c r="D442" s="8"/>
      <c r="E442" s="8"/>
      <c r="F442" s="8"/>
      <c r="G442" s="8"/>
      <c r="H442" s="8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1:36" ht="12" customHeight="1" x14ac:dyDescent="0.2">
      <c r="A443" s="651"/>
      <c r="B443" s="651"/>
      <c r="C443" s="8"/>
      <c r="D443" s="8"/>
      <c r="E443" s="8"/>
      <c r="F443" s="8"/>
      <c r="G443" s="8"/>
      <c r="H443" s="8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1:36" ht="12" customHeight="1" x14ac:dyDescent="0.2">
      <c r="A444" s="651"/>
      <c r="B444" s="651"/>
      <c r="C444" s="8"/>
      <c r="D444" s="8"/>
      <c r="E444" s="8"/>
      <c r="F444" s="8"/>
      <c r="G444" s="8"/>
      <c r="H444" s="8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1:36" ht="12" customHeight="1" x14ac:dyDescent="0.2">
      <c r="A445" s="651"/>
      <c r="B445" s="651"/>
      <c r="C445" s="8"/>
      <c r="D445" s="8"/>
      <c r="E445" s="8"/>
      <c r="F445" s="8"/>
      <c r="G445" s="8"/>
      <c r="H445" s="8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1:36" ht="12" customHeight="1" x14ac:dyDescent="0.2">
      <c r="A446" s="651"/>
      <c r="B446" s="651"/>
      <c r="C446" s="8"/>
      <c r="D446" s="8"/>
      <c r="E446" s="8"/>
      <c r="F446" s="8"/>
      <c r="G446" s="8"/>
      <c r="H446" s="8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1:36" ht="12" customHeight="1" x14ac:dyDescent="0.2">
      <c r="A447" s="651"/>
      <c r="B447" s="651"/>
      <c r="C447" s="8"/>
      <c r="D447" s="8"/>
      <c r="E447" s="8"/>
      <c r="F447" s="8"/>
      <c r="G447" s="8"/>
      <c r="H447" s="8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1:36" ht="12" customHeight="1" x14ac:dyDescent="0.2">
      <c r="A448" s="651"/>
      <c r="B448" s="651"/>
      <c r="C448" s="8"/>
      <c r="D448" s="8"/>
      <c r="E448" s="8"/>
      <c r="F448" s="8"/>
      <c r="G448" s="8"/>
      <c r="H448" s="8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1:36" ht="12" customHeight="1" x14ac:dyDescent="0.2">
      <c r="A449" s="651"/>
      <c r="B449" s="651"/>
      <c r="C449" s="8"/>
      <c r="D449" s="8"/>
      <c r="E449" s="8"/>
      <c r="F449" s="8"/>
      <c r="G449" s="8"/>
      <c r="H449" s="8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1:36" ht="12" customHeight="1" x14ac:dyDescent="0.2">
      <c r="A450" s="651"/>
      <c r="B450" s="651"/>
      <c r="C450" s="8"/>
      <c r="D450" s="8"/>
      <c r="E450" s="8"/>
      <c r="F450" s="8"/>
      <c r="G450" s="8"/>
      <c r="H450" s="8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1:36" ht="12" customHeight="1" x14ac:dyDescent="0.2">
      <c r="A451" s="651"/>
      <c r="B451" s="651"/>
      <c r="C451" s="8"/>
      <c r="D451" s="8"/>
      <c r="E451" s="8"/>
      <c r="F451" s="8"/>
      <c r="G451" s="8"/>
      <c r="H451" s="8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1:36" ht="12" customHeight="1" x14ac:dyDescent="0.2">
      <c r="A452" s="651"/>
      <c r="B452" s="651"/>
      <c r="C452" s="8"/>
      <c r="D452" s="8"/>
      <c r="E452" s="8"/>
      <c r="F452" s="8"/>
      <c r="G452" s="8"/>
      <c r="H452" s="8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1:36" ht="12" customHeight="1" x14ac:dyDescent="0.2">
      <c r="A453" s="651"/>
      <c r="B453" s="651"/>
      <c r="C453" s="8"/>
      <c r="D453" s="8"/>
      <c r="E453" s="8"/>
      <c r="F453" s="8"/>
      <c r="G453" s="8"/>
      <c r="H453" s="8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1:36" ht="12" customHeight="1" x14ac:dyDescent="0.2">
      <c r="A454" s="651"/>
      <c r="B454" s="651"/>
      <c r="C454" s="8"/>
      <c r="D454" s="8"/>
      <c r="E454" s="8"/>
      <c r="F454" s="8"/>
      <c r="G454" s="8"/>
      <c r="H454" s="8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1:36" ht="12" customHeight="1" x14ac:dyDescent="0.2">
      <c r="A455" s="651"/>
      <c r="B455" s="651"/>
      <c r="C455" s="8"/>
      <c r="D455" s="8"/>
      <c r="E455" s="8"/>
      <c r="F455" s="8"/>
      <c r="G455" s="8"/>
      <c r="H455" s="8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1:36" ht="12" customHeight="1" x14ac:dyDescent="0.2">
      <c r="A456" s="651"/>
      <c r="B456" s="651"/>
      <c r="C456" s="8"/>
      <c r="D456" s="8"/>
      <c r="E456" s="8"/>
      <c r="F456" s="8"/>
      <c r="G456" s="8"/>
      <c r="H456" s="8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1:36" ht="12" customHeight="1" x14ac:dyDescent="0.2">
      <c r="A457" s="651"/>
      <c r="B457" s="651"/>
      <c r="C457" s="8"/>
      <c r="D457" s="8"/>
      <c r="E457" s="8"/>
      <c r="F457" s="8"/>
      <c r="G457" s="8"/>
      <c r="H457" s="8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1:36" ht="12" customHeight="1" x14ac:dyDescent="0.2">
      <c r="A458" s="651"/>
      <c r="B458" s="651"/>
      <c r="C458" s="8"/>
      <c r="D458" s="8"/>
      <c r="E458" s="8"/>
      <c r="F458" s="8"/>
      <c r="G458" s="8"/>
      <c r="H458" s="8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1:36" ht="12" customHeight="1" x14ac:dyDescent="0.2">
      <c r="A459" s="651"/>
      <c r="B459" s="651"/>
      <c r="C459" s="8"/>
      <c r="D459" s="8"/>
      <c r="E459" s="8"/>
      <c r="F459" s="8"/>
      <c r="G459" s="8"/>
      <c r="H459" s="8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1:36" ht="12" customHeight="1" x14ac:dyDescent="0.2">
      <c r="A460" s="651"/>
      <c r="B460" s="651"/>
      <c r="C460" s="8"/>
      <c r="D460" s="8"/>
      <c r="E460" s="8"/>
      <c r="F460" s="8"/>
      <c r="G460" s="8"/>
      <c r="H460" s="8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1:36" ht="12" customHeight="1" x14ac:dyDescent="0.2">
      <c r="A461" s="651"/>
      <c r="B461" s="651"/>
      <c r="C461" s="8"/>
      <c r="D461" s="8"/>
      <c r="E461" s="8"/>
      <c r="F461" s="8"/>
      <c r="G461" s="8"/>
      <c r="H461" s="8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1:36" ht="12" customHeight="1" x14ac:dyDescent="0.2">
      <c r="A462" s="651"/>
      <c r="B462" s="651"/>
      <c r="C462" s="8"/>
      <c r="D462" s="8"/>
      <c r="E462" s="8"/>
      <c r="F462" s="8"/>
      <c r="G462" s="8"/>
      <c r="H462" s="8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1:36" ht="12" customHeight="1" x14ac:dyDescent="0.2">
      <c r="A463" s="651"/>
      <c r="B463" s="651"/>
      <c r="C463" s="8"/>
      <c r="D463" s="8"/>
      <c r="E463" s="8"/>
      <c r="F463" s="8"/>
      <c r="G463" s="8"/>
      <c r="H463" s="8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1:36" ht="12" customHeight="1" x14ac:dyDescent="0.2">
      <c r="A464" s="651"/>
      <c r="B464" s="651"/>
      <c r="C464" s="8"/>
      <c r="D464" s="8"/>
      <c r="E464" s="8"/>
      <c r="F464" s="8"/>
      <c r="G464" s="8"/>
      <c r="H464" s="8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1:36" ht="12" customHeight="1" x14ac:dyDescent="0.2">
      <c r="A465" s="651"/>
      <c r="B465" s="651"/>
      <c r="C465" s="8"/>
      <c r="D465" s="8"/>
      <c r="E465" s="8"/>
      <c r="F465" s="8"/>
      <c r="G465" s="8"/>
      <c r="H465" s="8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1:36" ht="12" customHeight="1" x14ac:dyDescent="0.2">
      <c r="A466" s="651"/>
      <c r="B466" s="651"/>
      <c r="C466" s="8"/>
      <c r="D466" s="8"/>
      <c r="E466" s="8"/>
      <c r="F466" s="8"/>
      <c r="G466" s="8"/>
      <c r="H466" s="8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1:36" ht="12" customHeight="1" x14ac:dyDescent="0.2">
      <c r="A467" s="651"/>
      <c r="B467" s="651"/>
      <c r="C467" s="8"/>
      <c r="D467" s="8"/>
      <c r="E467" s="8"/>
      <c r="F467" s="8"/>
      <c r="G467" s="8"/>
      <c r="H467" s="8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1:36" ht="12" customHeight="1" x14ac:dyDescent="0.2">
      <c r="A468" s="651"/>
      <c r="B468" s="651"/>
      <c r="C468" s="8"/>
      <c r="D468" s="8"/>
      <c r="E468" s="8"/>
      <c r="F468" s="8"/>
      <c r="G468" s="8"/>
      <c r="H468" s="8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1:36" ht="12" customHeight="1" x14ac:dyDescent="0.2">
      <c r="A469" s="651"/>
      <c r="B469" s="651"/>
      <c r="C469" s="8"/>
      <c r="D469" s="8"/>
      <c r="E469" s="8"/>
      <c r="F469" s="8"/>
      <c r="G469" s="8"/>
      <c r="H469" s="8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1:36" ht="12" customHeight="1" x14ac:dyDescent="0.2">
      <c r="A470" s="651"/>
      <c r="B470" s="651"/>
      <c r="C470" s="8"/>
      <c r="D470" s="8"/>
      <c r="E470" s="8"/>
      <c r="F470" s="8"/>
      <c r="G470" s="8"/>
      <c r="H470" s="8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1:36" ht="12" customHeight="1" x14ac:dyDescent="0.2">
      <c r="A471" s="651"/>
      <c r="B471" s="651"/>
      <c r="C471" s="8"/>
      <c r="D471" s="8"/>
      <c r="E471" s="8"/>
      <c r="F471" s="8"/>
      <c r="G471" s="8"/>
      <c r="H471" s="8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1:36" ht="12" customHeight="1" x14ac:dyDescent="0.2">
      <c r="A472" s="651"/>
      <c r="B472" s="651"/>
      <c r="C472" s="8"/>
      <c r="D472" s="8"/>
      <c r="E472" s="8"/>
      <c r="F472" s="8"/>
      <c r="G472" s="8"/>
      <c r="H472" s="8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1:36" ht="12" customHeight="1" x14ac:dyDescent="0.2">
      <c r="A473" s="651"/>
      <c r="B473" s="651"/>
      <c r="C473" s="8"/>
      <c r="D473" s="8"/>
      <c r="E473" s="8"/>
      <c r="F473" s="8"/>
      <c r="G473" s="8"/>
      <c r="H473" s="8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1:36" ht="12" customHeight="1" x14ac:dyDescent="0.2">
      <c r="A474" s="651"/>
      <c r="B474" s="651"/>
      <c r="C474" s="8"/>
      <c r="D474" s="8"/>
      <c r="E474" s="8"/>
      <c r="F474" s="8"/>
      <c r="G474" s="8"/>
      <c r="H474" s="8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1:36" ht="12" customHeight="1" x14ac:dyDescent="0.2">
      <c r="A475" s="651"/>
      <c r="B475" s="651"/>
      <c r="C475" s="8"/>
      <c r="D475" s="8"/>
      <c r="E475" s="8"/>
      <c r="F475" s="8"/>
      <c r="G475" s="8"/>
      <c r="H475" s="8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1:36" ht="12" customHeight="1" x14ac:dyDescent="0.2">
      <c r="A476" s="651"/>
      <c r="B476" s="651"/>
      <c r="C476" s="8"/>
      <c r="D476" s="8"/>
      <c r="E476" s="8"/>
      <c r="F476" s="8"/>
      <c r="G476" s="8"/>
      <c r="H476" s="8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1:36" ht="12" customHeight="1" x14ac:dyDescent="0.2">
      <c r="A477" s="651"/>
      <c r="B477" s="651"/>
      <c r="C477" s="8"/>
      <c r="D477" s="8"/>
      <c r="E477" s="8"/>
      <c r="F477" s="8"/>
      <c r="G477" s="8"/>
      <c r="H477" s="8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1:36" ht="12" customHeight="1" x14ac:dyDescent="0.2">
      <c r="A478" s="651"/>
      <c r="B478" s="651"/>
      <c r="C478" s="8"/>
      <c r="D478" s="8"/>
      <c r="E478" s="8"/>
      <c r="F478" s="8"/>
      <c r="G478" s="8"/>
      <c r="H478" s="8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1:36" ht="12" customHeight="1" x14ac:dyDescent="0.2">
      <c r="A479" s="651"/>
      <c r="B479" s="651"/>
      <c r="C479" s="8"/>
      <c r="D479" s="8"/>
      <c r="E479" s="8"/>
      <c r="F479" s="8"/>
      <c r="G479" s="8"/>
      <c r="H479" s="8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1:36" ht="12" customHeight="1" x14ac:dyDescent="0.2">
      <c r="A480" s="651"/>
      <c r="B480" s="651"/>
      <c r="C480" s="8"/>
      <c r="D480" s="8"/>
      <c r="E480" s="8"/>
      <c r="F480" s="8"/>
      <c r="G480" s="8"/>
      <c r="H480" s="8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1:36" ht="12" customHeight="1" x14ac:dyDescent="0.2">
      <c r="A481" s="651"/>
      <c r="B481" s="651"/>
      <c r="C481" s="8"/>
      <c r="D481" s="8"/>
      <c r="E481" s="8"/>
      <c r="F481" s="8"/>
      <c r="G481" s="8"/>
      <c r="H481" s="8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1:36" ht="12" customHeight="1" x14ac:dyDescent="0.2">
      <c r="A482" s="651"/>
      <c r="B482" s="651"/>
      <c r="C482" s="8"/>
      <c r="D482" s="8"/>
      <c r="E482" s="8"/>
      <c r="F482" s="8"/>
      <c r="G482" s="8"/>
      <c r="H482" s="8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1:36" ht="12" customHeight="1" x14ac:dyDescent="0.2">
      <c r="A483" s="651"/>
      <c r="B483" s="651"/>
      <c r="C483" s="8"/>
      <c r="D483" s="8"/>
      <c r="E483" s="8"/>
      <c r="F483" s="8"/>
      <c r="G483" s="8"/>
      <c r="H483" s="8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1:36" ht="12" customHeight="1" x14ac:dyDescent="0.2">
      <c r="A484" s="651"/>
      <c r="B484" s="651"/>
      <c r="C484" s="8"/>
      <c r="D484" s="8"/>
      <c r="E484" s="8"/>
      <c r="F484" s="8"/>
      <c r="G484" s="8"/>
      <c r="H484" s="8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1:36" ht="12" customHeight="1" x14ac:dyDescent="0.2">
      <c r="A485" s="651"/>
      <c r="B485" s="651"/>
      <c r="C485" s="8"/>
      <c r="D485" s="8"/>
      <c r="E485" s="8"/>
      <c r="F485" s="8"/>
      <c r="G485" s="8"/>
      <c r="H485" s="8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1:36" ht="12" customHeight="1" x14ac:dyDescent="0.2">
      <c r="A486" s="651"/>
      <c r="B486" s="651"/>
      <c r="C486" s="8"/>
      <c r="D486" s="8"/>
      <c r="E486" s="8"/>
      <c r="F486" s="8"/>
      <c r="G486" s="8"/>
      <c r="H486" s="8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1:36" ht="12" customHeight="1" x14ac:dyDescent="0.2">
      <c r="A487" s="651"/>
      <c r="B487" s="651"/>
      <c r="C487" s="8"/>
      <c r="D487" s="8"/>
      <c r="E487" s="8"/>
      <c r="F487" s="8"/>
      <c r="G487" s="8"/>
      <c r="H487" s="8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1:36" ht="12" customHeight="1" x14ac:dyDescent="0.2">
      <c r="A488" s="651"/>
      <c r="B488" s="651"/>
      <c r="C488" s="8"/>
      <c r="D488" s="8"/>
      <c r="E488" s="8"/>
      <c r="F488" s="8"/>
      <c r="G488" s="8"/>
      <c r="H488" s="8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1:36" ht="12" customHeight="1" x14ac:dyDescent="0.2">
      <c r="A489" s="651"/>
      <c r="B489" s="651"/>
      <c r="C489" s="8"/>
      <c r="D489" s="8"/>
      <c r="E489" s="8"/>
      <c r="F489" s="8"/>
      <c r="G489" s="8"/>
      <c r="H489" s="8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1:36" ht="12" customHeight="1" x14ac:dyDescent="0.2">
      <c r="A490" s="651"/>
      <c r="B490" s="651"/>
      <c r="C490" s="8"/>
      <c r="D490" s="8"/>
      <c r="E490" s="8"/>
      <c r="F490" s="8"/>
      <c r="G490" s="8"/>
      <c r="H490" s="8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1:36" ht="12" customHeight="1" x14ac:dyDescent="0.2">
      <c r="A491" s="651"/>
      <c r="B491" s="651"/>
      <c r="C491" s="8"/>
      <c r="D491" s="8"/>
      <c r="E491" s="8"/>
      <c r="F491" s="8"/>
      <c r="G491" s="8"/>
      <c r="H491" s="8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1:36" ht="12" customHeight="1" x14ac:dyDescent="0.2">
      <c r="A492" s="651"/>
      <c r="B492" s="651"/>
      <c r="C492" s="8"/>
      <c r="D492" s="8"/>
      <c r="E492" s="8"/>
      <c r="F492" s="8"/>
      <c r="G492" s="8"/>
      <c r="H492" s="8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1:36" ht="12" customHeight="1" x14ac:dyDescent="0.2">
      <c r="A493" s="651"/>
      <c r="B493" s="651"/>
      <c r="C493" s="8"/>
      <c r="D493" s="8"/>
      <c r="E493" s="8"/>
      <c r="F493" s="8"/>
      <c r="G493" s="8"/>
      <c r="H493" s="8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1:36" ht="12" customHeight="1" x14ac:dyDescent="0.2">
      <c r="A494" s="651"/>
      <c r="B494" s="651"/>
      <c r="C494" s="8"/>
      <c r="D494" s="8"/>
      <c r="E494" s="8"/>
      <c r="F494" s="8"/>
      <c r="G494" s="8"/>
      <c r="H494" s="8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1:36" ht="12" customHeight="1" x14ac:dyDescent="0.2">
      <c r="A495" s="651"/>
      <c r="B495" s="651"/>
      <c r="C495" s="8"/>
      <c r="D495" s="8"/>
      <c r="E495" s="8"/>
      <c r="F495" s="8"/>
      <c r="G495" s="8"/>
      <c r="H495" s="8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1:36" ht="12" customHeight="1" x14ac:dyDescent="0.2">
      <c r="A496" s="651"/>
      <c r="B496" s="651"/>
      <c r="C496" s="8"/>
      <c r="D496" s="8"/>
      <c r="E496" s="8"/>
      <c r="F496" s="8"/>
      <c r="G496" s="8"/>
      <c r="H496" s="8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1:36" ht="12" customHeight="1" x14ac:dyDescent="0.2">
      <c r="A497" s="651"/>
      <c r="B497" s="651"/>
      <c r="C497" s="8"/>
      <c r="D497" s="8"/>
      <c r="E497" s="8"/>
      <c r="F497" s="8"/>
      <c r="G497" s="8"/>
      <c r="H497" s="8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1:36" ht="12" customHeight="1" x14ac:dyDescent="0.2">
      <c r="A498" s="651"/>
      <c r="B498" s="651"/>
      <c r="C498" s="8"/>
      <c r="D498" s="8"/>
      <c r="E498" s="8"/>
      <c r="F498" s="8"/>
      <c r="G498" s="8"/>
      <c r="H498" s="8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1:36" ht="12" customHeight="1" x14ac:dyDescent="0.2">
      <c r="A499" s="651"/>
      <c r="B499" s="651"/>
      <c r="C499" s="8"/>
      <c r="D499" s="8"/>
      <c r="E499" s="8"/>
      <c r="F499" s="8"/>
      <c r="G499" s="8"/>
      <c r="H499" s="8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1:36" ht="12" customHeight="1" x14ac:dyDescent="0.2">
      <c r="A500" s="651"/>
      <c r="B500" s="651"/>
      <c r="C500" s="8"/>
      <c r="D500" s="8"/>
      <c r="E500" s="8"/>
      <c r="F500" s="8"/>
      <c r="G500" s="8"/>
      <c r="H500" s="8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1:36" ht="12" customHeight="1" x14ac:dyDescent="0.2">
      <c r="A501" s="651"/>
      <c r="B501" s="651"/>
      <c r="C501" s="8"/>
      <c r="D501" s="8"/>
      <c r="E501" s="8"/>
      <c r="F501" s="8"/>
      <c r="G501" s="8"/>
      <c r="H501" s="8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1:36" ht="12" customHeight="1" x14ac:dyDescent="0.2">
      <c r="A502" s="651"/>
      <c r="B502" s="651"/>
      <c r="C502" s="8"/>
      <c r="D502" s="8"/>
      <c r="E502" s="8"/>
      <c r="F502" s="8"/>
      <c r="G502" s="8"/>
      <c r="H502" s="8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1:36" ht="12" customHeight="1" x14ac:dyDescent="0.2">
      <c r="A503" s="651"/>
      <c r="B503" s="651"/>
      <c r="C503" s="8"/>
      <c r="D503" s="8"/>
      <c r="E503" s="8"/>
      <c r="F503" s="8"/>
      <c r="G503" s="8"/>
      <c r="H503" s="8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1:36" ht="12" customHeight="1" x14ac:dyDescent="0.2">
      <c r="A504" s="651"/>
      <c r="B504" s="651"/>
      <c r="C504" s="8"/>
      <c r="D504" s="8"/>
      <c r="E504" s="8"/>
      <c r="F504" s="8"/>
      <c r="G504" s="8"/>
      <c r="H504" s="8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1:36" ht="12" customHeight="1" x14ac:dyDescent="0.2">
      <c r="A505" s="651"/>
      <c r="B505" s="651"/>
      <c r="C505" s="8"/>
      <c r="D505" s="8"/>
      <c r="E505" s="8"/>
      <c r="F505" s="8"/>
      <c r="G505" s="8"/>
      <c r="H505" s="8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1:36" ht="12" customHeight="1" x14ac:dyDescent="0.2">
      <c r="A506" s="651"/>
      <c r="B506" s="651"/>
      <c r="C506" s="8"/>
      <c r="D506" s="8"/>
      <c r="E506" s="8"/>
      <c r="F506" s="8"/>
      <c r="G506" s="8"/>
      <c r="H506" s="8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1:36" ht="12" customHeight="1" x14ac:dyDescent="0.2">
      <c r="A507" s="651"/>
      <c r="B507" s="651"/>
      <c r="C507" s="8"/>
      <c r="D507" s="8"/>
      <c r="E507" s="8"/>
      <c r="F507" s="8"/>
      <c r="G507" s="8"/>
      <c r="H507" s="8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1:36" ht="12" customHeight="1" x14ac:dyDescent="0.2">
      <c r="A508" s="651"/>
      <c r="B508" s="651"/>
      <c r="C508" s="8"/>
      <c r="D508" s="8"/>
      <c r="E508" s="8"/>
      <c r="F508" s="8"/>
      <c r="G508" s="8"/>
      <c r="H508" s="8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1:36" ht="12" customHeight="1" x14ac:dyDescent="0.2">
      <c r="A509" s="651"/>
      <c r="B509" s="651"/>
      <c r="C509" s="8"/>
      <c r="D509" s="8"/>
      <c r="E509" s="8"/>
      <c r="F509" s="8"/>
      <c r="G509" s="8"/>
      <c r="H509" s="8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1:36" ht="12" customHeight="1" x14ac:dyDescent="0.2">
      <c r="A510" s="651"/>
      <c r="B510" s="651"/>
      <c r="C510" s="8"/>
      <c r="D510" s="8"/>
      <c r="E510" s="8"/>
      <c r="F510" s="8"/>
      <c r="G510" s="8"/>
      <c r="H510" s="8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1:36" ht="12" customHeight="1" x14ac:dyDescent="0.2">
      <c r="A511" s="651"/>
      <c r="B511" s="651"/>
      <c r="C511" s="8"/>
      <c r="D511" s="8"/>
      <c r="E511" s="8"/>
      <c r="F511" s="8"/>
      <c r="G511" s="8"/>
      <c r="H511" s="8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1:36" ht="12" customHeight="1" x14ac:dyDescent="0.2">
      <c r="A512" s="651"/>
      <c r="B512" s="651"/>
      <c r="C512" s="8"/>
      <c r="D512" s="8"/>
      <c r="E512" s="8"/>
      <c r="F512" s="8"/>
      <c r="G512" s="8"/>
      <c r="H512" s="8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1:36" ht="12" customHeight="1" x14ac:dyDescent="0.2">
      <c r="A513" s="651"/>
      <c r="B513" s="651"/>
      <c r="C513" s="8"/>
      <c r="D513" s="8"/>
      <c r="E513" s="8"/>
      <c r="F513" s="8"/>
      <c r="G513" s="8"/>
      <c r="H513" s="8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1:36" ht="12" customHeight="1" x14ac:dyDescent="0.2">
      <c r="A514" s="651"/>
      <c r="B514" s="651"/>
      <c r="C514" s="8"/>
      <c r="D514" s="8"/>
      <c r="E514" s="8"/>
      <c r="F514" s="8"/>
      <c r="G514" s="8"/>
      <c r="H514" s="8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1:36" ht="12" customHeight="1" x14ac:dyDescent="0.2">
      <c r="A515" s="651"/>
      <c r="B515" s="651"/>
      <c r="C515" s="8"/>
      <c r="D515" s="8"/>
      <c r="E515" s="8"/>
      <c r="F515" s="8"/>
      <c r="G515" s="8"/>
      <c r="H515" s="8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1:36" ht="12" customHeight="1" x14ac:dyDescent="0.2">
      <c r="A516" s="651"/>
      <c r="B516" s="651"/>
      <c r="C516" s="8"/>
      <c r="D516" s="8"/>
      <c r="E516" s="8"/>
      <c r="F516" s="8"/>
      <c r="G516" s="8"/>
      <c r="H516" s="8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1:36" ht="12" customHeight="1" x14ac:dyDescent="0.2">
      <c r="A517" s="651"/>
      <c r="B517" s="651"/>
      <c r="C517" s="8"/>
      <c r="D517" s="8"/>
      <c r="E517" s="8"/>
      <c r="F517" s="8"/>
      <c r="G517" s="8"/>
      <c r="H517" s="8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1:36" ht="12" customHeight="1" x14ac:dyDescent="0.2">
      <c r="A518" s="651"/>
      <c r="B518" s="651"/>
      <c r="C518" s="8"/>
      <c r="D518" s="8"/>
      <c r="E518" s="8"/>
      <c r="F518" s="8"/>
      <c r="G518" s="8"/>
      <c r="H518" s="8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1:36" ht="12" customHeight="1" x14ac:dyDescent="0.2">
      <c r="A519" s="651"/>
      <c r="B519" s="651"/>
      <c r="C519" s="8"/>
      <c r="D519" s="8"/>
      <c r="E519" s="8"/>
      <c r="F519" s="8"/>
      <c r="G519" s="8"/>
      <c r="H519" s="8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1:36" ht="12" customHeight="1" x14ac:dyDescent="0.2">
      <c r="A520" s="651"/>
      <c r="B520" s="651"/>
      <c r="C520" s="8"/>
      <c r="D520" s="8"/>
      <c r="E520" s="8"/>
      <c r="F520" s="8"/>
      <c r="G520" s="8"/>
      <c r="H520" s="8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1:36" ht="12" customHeight="1" x14ac:dyDescent="0.2">
      <c r="A521" s="651"/>
      <c r="B521" s="651"/>
      <c r="C521" s="8"/>
      <c r="D521" s="8"/>
      <c r="E521" s="8"/>
      <c r="F521" s="8"/>
      <c r="G521" s="8"/>
      <c r="H521" s="8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1:36" ht="12" customHeight="1" x14ac:dyDescent="0.2">
      <c r="A522" s="651"/>
      <c r="B522" s="651"/>
      <c r="C522" s="8"/>
      <c r="D522" s="8"/>
      <c r="E522" s="8"/>
      <c r="F522" s="8"/>
      <c r="G522" s="8"/>
      <c r="H522" s="8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1:36" ht="12" customHeight="1" x14ac:dyDescent="0.2">
      <c r="A523" s="651"/>
      <c r="B523" s="651"/>
      <c r="C523" s="8"/>
      <c r="D523" s="8"/>
      <c r="E523" s="8"/>
      <c r="F523" s="8"/>
      <c r="G523" s="8"/>
      <c r="H523" s="8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1:36" ht="12" customHeight="1" x14ac:dyDescent="0.2">
      <c r="A524" s="651"/>
      <c r="B524" s="651"/>
      <c r="C524" s="8"/>
      <c r="D524" s="8"/>
      <c r="E524" s="8"/>
      <c r="F524" s="8"/>
      <c r="G524" s="8"/>
      <c r="H524" s="8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1:36" ht="12" customHeight="1" x14ac:dyDescent="0.2">
      <c r="A525" s="651"/>
      <c r="B525" s="651"/>
      <c r="C525" s="8"/>
      <c r="D525" s="8"/>
      <c r="E525" s="8"/>
      <c r="F525" s="8"/>
      <c r="G525" s="8"/>
      <c r="H525" s="8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1:36" ht="12" customHeight="1" x14ac:dyDescent="0.2">
      <c r="A526" s="651"/>
      <c r="B526" s="651"/>
      <c r="C526" s="8"/>
      <c r="D526" s="8"/>
      <c r="E526" s="8"/>
      <c r="F526" s="8"/>
      <c r="G526" s="8"/>
      <c r="H526" s="8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1:36" ht="12" customHeight="1" x14ac:dyDescent="0.2">
      <c r="A527" s="651"/>
      <c r="B527" s="651"/>
      <c r="C527" s="8"/>
      <c r="D527" s="8"/>
      <c r="E527" s="8"/>
      <c r="F527" s="8"/>
      <c r="G527" s="8"/>
      <c r="H527" s="8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1:36" ht="12" customHeight="1" x14ac:dyDescent="0.2">
      <c r="A528" s="651"/>
      <c r="B528" s="651"/>
      <c r="C528" s="8"/>
      <c r="D528" s="8"/>
      <c r="E528" s="8"/>
      <c r="F528" s="8"/>
      <c r="G528" s="8"/>
      <c r="H528" s="8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1:36" ht="12" customHeight="1" x14ac:dyDescent="0.2">
      <c r="A529" s="651"/>
      <c r="B529" s="651"/>
      <c r="C529" s="8"/>
      <c r="D529" s="8"/>
      <c r="E529" s="8"/>
      <c r="F529" s="8"/>
      <c r="G529" s="8"/>
      <c r="H529" s="8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1:36" ht="12" customHeight="1" x14ac:dyDescent="0.2">
      <c r="A530" s="651"/>
      <c r="B530" s="651"/>
      <c r="C530" s="8"/>
      <c r="D530" s="8"/>
      <c r="E530" s="8"/>
      <c r="F530" s="8"/>
      <c r="G530" s="8"/>
      <c r="H530" s="8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1:36" ht="12" customHeight="1" x14ac:dyDescent="0.2">
      <c r="A531" s="651"/>
      <c r="B531" s="651"/>
      <c r="C531" s="8"/>
      <c r="D531" s="8"/>
      <c r="E531" s="8"/>
      <c r="F531" s="8"/>
      <c r="G531" s="8"/>
      <c r="H531" s="8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1:36" ht="12" customHeight="1" x14ac:dyDescent="0.2">
      <c r="A532" s="651"/>
      <c r="B532" s="651"/>
      <c r="C532" s="8"/>
      <c r="D532" s="8"/>
      <c r="E532" s="8"/>
      <c r="F532" s="8"/>
      <c r="G532" s="8"/>
      <c r="H532" s="8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1:36" ht="12" customHeight="1" x14ac:dyDescent="0.2">
      <c r="A533" s="651"/>
      <c r="B533" s="651"/>
      <c r="C533" s="8"/>
      <c r="D533" s="8"/>
      <c r="E533" s="8"/>
      <c r="F533" s="8"/>
      <c r="G533" s="8"/>
      <c r="H533" s="8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1:36" ht="12" customHeight="1" x14ac:dyDescent="0.2">
      <c r="A534" s="651"/>
      <c r="B534" s="651"/>
      <c r="C534" s="8"/>
      <c r="D534" s="8"/>
      <c r="E534" s="8"/>
      <c r="F534" s="8"/>
      <c r="G534" s="8"/>
      <c r="H534" s="8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1:36" ht="12" customHeight="1" x14ac:dyDescent="0.2">
      <c r="A535" s="651"/>
      <c r="B535" s="651"/>
      <c r="C535" s="8"/>
      <c r="D535" s="8"/>
      <c r="E535" s="8"/>
      <c r="F535" s="8"/>
      <c r="G535" s="8"/>
      <c r="H535" s="8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1:36" ht="12" customHeight="1" x14ac:dyDescent="0.2">
      <c r="A536" s="651"/>
      <c r="B536" s="651"/>
      <c r="C536" s="8"/>
      <c r="D536" s="8"/>
      <c r="E536" s="8"/>
      <c r="F536" s="8"/>
      <c r="G536" s="8"/>
      <c r="H536" s="8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1:36" ht="12" customHeight="1" x14ac:dyDescent="0.2">
      <c r="A537" s="651"/>
      <c r="B537" s="651"/>
      <c r="C537" s="8"/>
      <c r="D537" s="8"/>
      <c r="E537" s="8"/>
      <c r="F537" s="8"/>
      <c r="G537" s="8"/>
      <c r="H537" s="8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1:36" ht="12" customHeight="1" x14ac:dyDescent="0.2">
      <c r="A538" s="651"/>
      <c r="B538" s="651"/>
      <c r="C538" s="8"/>
      <c r="D538" s="8"/>
      <c r="E538" s="8"/>
      <c r="F538" s="8"/>
      <c r="G538" s="8"/>
      <c r="H538" s="8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1:36" ht="12" customHeight="1" x14ac:dyDescent="0.2">
      <c r="A539" s="651"/>
      <c r="B539" s="651"/>
      <c r="C539" s="8"/>
      <c r="D539" s="8"/>
      <c r="E539" s="8"/>
      <c r="F539" s="8"/>
      <c r="G539" s="8"/>
      <c r="H539" s="8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1:36" ht="12" customHeight="1" x14ac:dyDescent="0.2">
      <c r="A540" s="651"/>
      <c r="B540" s="651"/>
      <c r="C540" s="8"/>
      <c r="D540" s="8"/>
      <c r="E540" s="8"/>
      <c r="F540" s="8"/>
      <c r="G540" s="8"/>
      <c r="H540" s="8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1:36" ht="12" customHeight="1" x14ac:dyDescent="0.2">
      <c r="A541" s="651"/>
      <c r="B541" s="651"/>
      <c r="C541" s="8"/>
      <c r="D541" s="8"/>
      <c r="E541" s="8"/>
      <c r="F541" s="8"/>
      <c r="G541" s="8"/>
      <c r="H541" s="8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1:36" ht="12" customHeight="1" x14ac:dyDescent="0.2">
      <c r="A542" s="651"/>
      <c r="B542" s="651"/>
      <c r="C542" s="8"/>
      <c r="D542" s="8"/>
      <c r="E542" s="8"/>
      <c r="F542" s="8"/>
      <c r="G542" s="8"/>
      <c r="H542" s="8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1:36" ht="12" customHeight="1" x14ac:dyDescent="0.2">
      <c r="A543" s="651"/>
      <c r="B543" s="651"/>
      <c r="C543" s="8"/>
      <c r="D543" s="8"/>
      <c r="E543" s="8"/>
      <c r="F543" s="8"/>
      <c r="G543" s="8"/>
      <c r="H543" s="8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1:36" ht="12" customHeight="1" x14ac:dyDescent="0.2">
      <c r="A544" s="651"/>
      <c r="B544" s="651"/>
      <c r="C544" s="8"/>
      <c r="D544" s="8"/>
      <c r="E544" s="8"/>
      <c r="F544" s="8"/>
      <c r="G544" s="8"/>
      <c r="H544" s="8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1:36" ht="12" customHeight="1" x14ac:dyDescent="0.2">
      <c r="A545" s="651"/>
      <c r="B545" s="651"/>
      <c r="C545" s="8"/>
      <c r="D545" s="8"/>
      <c r="E545" s="8"/>
      <c r="F545" s="8"/>
      <c r="G545" s="8"/>
      <c r="H545" s="8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1:36" ht="12" customHeight="1" x14ac:dyDescent="0.2">
      <c r="A546" s="651"/>
      <c r="B546" s="651"/>
      <c r="C546" s="8"/>
      <c r="D546" s="8"/>
      <c r="E546" s="8"/>
      <c r="F546" s="8"/>
      <c r="G546" s="8"/>
      <c r="H546" s="8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1:36" ht="12" customHeight="1" x14ac:dyDescent="0.2">
      <c r="A547" s="651"/>
      <c r="B547" s="651"/>
      <c r="C547" s="8"/>
      <c r="D547" s="8"/>
      <c r="E547" s="8"/>
      <c r="F547" s="8"/>
      <c r="G547" s="8"/>
      <c r="H547" s="8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1:36" ht="12" customHeight="1" x14ac:dyDescent="0.2">
      <c r="A548" s="651"/>
      <c r="B548" s="651"/>
      <c r="C548" s="8"/>
      <c r="D548" s="8"/>
      <c r="E548" s="8"/>
      <c r="F548" s="8"/>
      <c r="G548" s="8"/>
      <c r="H548" s="8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1:36" ht="12" customHeight="1" x14ac:dyDescent="0.2">
      <c r="A549" s="651"/>
      <c r="B549" s="651"/>
      <c r="C549" s="8"/>
      <c r="D549" s="8"/>
      <c r="E549" s="8"/>
      <c r="F549" s="8"/>
      <c r="G549" s="8"/>
      <c r="H549" s="8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1:36" ht="12" customHeight="1" x14ac:dyDescent="0.2">
      <c r="A550" s="651"/>
      <c r="B550" s="651"/>
      <c r="C550" s="8"/>
      <c r="D550" s="8"/>
      <c r="E550" s="8"/>
      <c r="F550" s="8"/>
      <c r="G550" s="8"/>
      <c r="H550" s="8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1:36" ht="12" customHeight="1" x14ac:dyDescent="0.2">
      <c r="A551" s="651"/>
      <c r="B551" s="651"/>
      <c r="C551" s="8"/>
      <c r="D551" s="8"/>
      <c r="E551" s="8"/>
      <c r="F551" s="8"/>
      <c r="G551" s="8"/>
      <c r="H551" s="8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1:36" ht="12" customHeight="1" x14ac:dyDescent="0.2">
      <c r="A552" s="651"/>
      <c r="B552" s="651"/>
      <c r="C552" s="8"/>
      <c r="D552" s="8"/>
      <c r="E552" s="8"/>
      <c r="F552" s="8"/>
      <c r="G552" s="8"/>
      <c r="H552" s="8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1:36" ht="12" customHeight="1" x14ac:dyDescent="0.2">
      <c r="A553" s="651"/>
      <c r="B553" s="651"/>
      <c r="C553" s="8"/>
      <c r="D553" s="8"/>
      <c r="E553" s="8"/>
      <c r="F553" s="8"/>
      <c r="G553" s="8"/>
      <c r="H553" s="8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1:36" ht="12" customHeight="1" x14ac:dyDescent="0.2">
      <c r="A554" s="651"/>
      <c r="B554" s="651"/>
      <c r="C554" s="8"/>
      <c r="D554" s="8"/>
      <c r="E554" s="8"/>
      <c r="F554" s="8"/>
      <c r="G554" s="8"/>
      <c r="H554" s="8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1:36" ht="12" customHeight="1" x14ac:dyDescent="0.2">
      <c r="A555" s="651"/>
      <c r="B555" s="651"/>
      <c r="C555" s="8"/>
      <c r="D555" s="8"/>
      <c r="E555" s="8"/>
      <c r="F555" s="8"/>
      <c r="G555" s="8"/>
      <c r="H555" s="8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1:36" ht="12" customHeight="1" x14ac:dyDescent="0.2">
      <c r="A556" s="651"/>
      <c r="B556" s="651"/>
      <c r="C556" s="8"/>
      <c r="D556" s="8"/>
      <c r="E556" s="8"/>
      <c r="F556" s="8"/>
      <c r="G556" s="8"/>
      <c r="H556" s="8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1:36" ht="12" customHeight="1" x14ac:dyDescent="0.2">
      <c r="A557" s="651"/>
      <c r="B557" s="651"/>
      <c r="C557" s="8"/>
      <c r="D557" s="8"/>
      <c r="E557" s="8"/>
      <c r="F557" s="8"/>
      <c r="G557" s="8"/>
      <c r="H557" s="8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1:36" ht="12" customHeight="1" x14ac:dyDescent="0.2">
      <c r="A558" s="651"/>
      <c r="B558" s="651"/>
      <c r="C558" s="8"/>
      <c r="D558" s="8"/>
      <c r="E558" s="8"/>
      <c r="F558" s="8"/>
      <c r="G558" s="8"/>
      <c r="H558" s="8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1:36" ht="12" customHeight="1" x14ac:dyDescent="0.2">
      <c r="A559" s="651"/>
      <c r="B559" s="651"/>
      <c r="C559" s="8"/>
      <c r="D559" s="8"/>
      <c r="E559" s="8"/>
      <c r="F559" s="8"/>
      <c r="G559" s="8"/>
      <c r="H559" s="8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1:36" ht="12" customHeight="1" x14ac:dyDescent="0.2">
      <c r="A560" s="651"/>
      <c r="B560" s="651"/>
      <c r="C560" s="8"/>
      <c r="D560" s="8"/>
      <c r="E560" s="8"/>
      <c r="F560" s="8"/>
      <c r="G560" s="8"/>
      <c r="H560" s="8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1:36" ht="12" customHeight="1" x14ac:dyDescent="0.2">
      <c r="A561" s="651"/>
      <c r="B561" s="651"/>
      <c r="C561" s="8"/>
      <c r="D561" s="8"/>
      <c r="E561" s="8"/>
      <c r="F561" s="8"/>
      <c r="G561" s="8"/>
      <c r="H561" s="8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1:36" ht="12" customHeight="1" x14ac:dyDescent="0.2">
      <c r="A562" s="651"/>
      <c r="B562" s="651"/>
      <c r="C562" s="8"/>
      <c r="D562" s="8"/>
      <c r="E562" s="8"/>
      <c r="F562" s="8"/>
      <c r="G562" s="8"/>
      <c r="H562" s="8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1:36" ht="12" customHeight="1" x14ac:dyDescent="0.2">
      <c r="A563" s="651"/>
      <c r="B563" s="651"/>
      <c r="C563" s="8"/>
      <c r="D563" s="8"/>
      <c r="E563" s="8"/>
      <c r="F563" s="8"/>
      <c r="G563" s="8"/>
      <c r="H563" s="8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1:36" ht="12" customHeight="1" x14ac:dyDescent="0.2">
      <c r="A564" s="651"/>
      <c r="B564" s="651"/>
      <c r="C564" s="8"/>
      <c r="D564" s="8"/>
      <c r="E564" s="8"/>
      <c r="F564" s="8"/>
      <c r="G564" s="8"/>
      <c r="H564" s="8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1:36" ht="12" customHeight="1" x14ac:dyDescent="0.2">
      <c r="A565" s="651"/>
      <c r="B565" s="651"/>
      <c r="C565" s="8"/>
      <c r="D565" s="8"/>
      <c r="E565" s="8"/>
      <c r="F565" s="8"/>
      <c r="G565" s="8"/>
      <c r="H565" s="8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1:36" ht="12" customHeight="1" x14ac:dyDescent="0.2">
      <c r="A566" s="651"/>
      <c r="B566" s="651"/>
      <c r="C566" s="8"/>
      <c r="D566" s="8"/>
      <c r="E566" s="8"/>
      <c r="F566" s="8"/>
      <c r="G566" s="8"/>
      <c r="H566" s="8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1:36" ht="12" customHeight="1" x14ac:dyDescent="0.2">
      <c r="A567" s="651"/>
      <c r="B567" s="651"/>
      <c r="C567" s="8"/>
      <c r="D567" s="8"/>
      <c r="E567" s="8"/>
      <c r="F567" s="8"/>
      <c r="G567" s="8"/>
      <c r="H567" s="8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1:36" ht="12" customHeight="1" x14ac:dyDescent="0.2">
      <c r="A568" s="651"/>
      <c r="B568" s="651"/>
      <c r="C568" s="8"/>
      <c r="D568" s="8"/>
      <c r="E568" s="8"/>
      <c r="F568" s="8"/>
      <c r="G568" s="8"/>
      <c r="H568" s="8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1:36" ht="12" customHeight="1" x14ac:dyDescent="0.2">
      <c r="A569" s="651"/>
      <c r="B569" s="651"/>
      <c r="C569" s="8"/>
      <c r="D569" s="8"/>
      <c r="E569" s="8"/>
      <c r="F569" s="8"/>
      <c r="G569" s="8"/>
      <c r="H569" s="8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1:36" ht="12" customHeight="1" x14ac:dyDescent="0.2">
      <c r="A570" s="651"/>
      <c r="B570" s="651"/>
      <c r="C570" s="8"/>
      <c r="D570" s="8"/>
      <c r="E570" s="8"/>
      <c r="F570" s="8"/>
      <c r="G570" s="8"/>
      <c r="H570" s="8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1:36" ht="12" customHeight="1" x14ac:dyDescent="0.2">
      <c r="A571" s="651"/>
      <c r="B571" s="651"/>
      <c r="C571" s="8"/>
      <c r="D571" s="8"/>
      <c r="E571" s="8"/>
      <c r="F571" s="8"/>
      <c r="G571" s="8"/>
      <c r="H571" s="8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1:36" ht="12" customHeight="1" x14ac:dyDescent="0.2">
      <c r="A572" s="651"/>
      <c r="B572" s="651"/>
      <c r="C572" s="8"/>
      <c r="D572" s="8"/>
      <c r="E572" s="8"/>
      <c r="F572" s="8"/>
      <c r="G572" s="8"/>
      <c r="H572" s="8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1:36" ht="12" customHeight="1" x14ac:dyDescent="0.2">
      <c r="A573" s="651"/>
      <c r="B573" s="651"/>
      <c r="C573" s="8"/>
      <c r="D573" s="8"/>
      <c r="E573" s="8"/>
      <c r="F573" s="8"/>
      <c r="G573" s="8"/>
      <c r="H573" s="8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1:36" ht="12" customHeight="1" x14ac:dyDescent="0.2">
      <c r="A574" s="651"/>
      <c r="B574" s="651"/>
      <c r="C574" s="8"/>
      <c r="D574" s="8"/>
      <c r="E574" s="8"/>
      <c r="F574" s="8"/>
      <c r="G574" s="8"/>
      <c r="H574" s="8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1:36" ht="12" customHeight="1" x14ac:dyDescent="0.2">
      <c r="A575" s="651"/>
      <c r="B575" s="651"/>
      <c r="C575" s="8"/>
      <c r="D575" s="8"/>
      <c r="E575" s="8"/>
      <c r="F575" s="8"/>
      <c r="G575" s="8"/>
      <c r="H575" s="8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1:36" ht="12" customHeight="1" x14ac:dyDescent="0.2">
      <c r="A576" s="651"/>
      <c r="B576" s="651"/>
      <c r="C576" s="8"/>
      <c r="D576" s="8"/>
      <c r="E576" s="8"/>
      <c r="F576" s="8"/>
      <c r="G576" s="8"/>
      <c r="H576" s="8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1:36" ht="12" customHeight="1" x14ac:dyDescent="0.2">
      <c r="A577" s="651"/>
      <c r="B577" s="651"/>
      <c r="C577" s="8"/>
      <c r="D577" s="8"/>
      <c r="E577" s="8"/>
      <c r="F577" s="8"/>
      <c r="G577" s="8"/>
      <c r="H577" s="8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1:36" ht="12" customHeight="1" x14ac:dyDescent="0.2">
      <c r="A578" s="651"/>
      <c r="B578" s="651"/>
      <c r="C578" s="8"/>
      <c r="D578" s="8"/>
      <c r="E578" s="8"/>
      <c r="F578" s="8"/>
      <c r="G578" s="8"/>
      <c r="H578" s="8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1:36" ht="12" customHeight="1" x14ac:dyDescent="0.2">
      <c r="A579" s="651"/>
      <c r="B579" s="651"/>
      <c r="C579" s="8"/>
      <c r="D579" s="8"/>
      <c r="E579" s="8"/>
      <c r="F579" s="8"/>
      <c r="G579" s="8"/>
      <c r="H579" s="8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1:36" ht="12" customHeight="1" x14ac:dyDescent="0.2">
      <c r="A580" s="651"/>
      <c r="B580" s="651"/>
      <c r="C580" s="8"/>
      <c r="D580" s="8"/>
      <c r="E580" s="8"/>
      <c r="F580" s="8"/>
      <c r="G580" s="8"/>
      <c r="H580" s="8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1:36" ht="12" customHeight="1" x14ac:dyDescent="0.2">
      <c r="A581" s="651"/>
      <c r="B581" s="651"/>
      <c r="C581" s="8"/>
      <c r="D581" s="8"/>
      <c r="E581" s="8"/>
      <c r="F581" s="8"/>
      <c r="G581" s="8"/>
      <c r="H581" s="8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1:36" ht="12" customHeight="1" x14ac:dyDescent="0.2">
      <c r="A582" s="651"/>
      <c r="B582" s="651"/>
      <c r="C582" s="8"/>
      <c r="D582" s="8"/>
      <c r="E582" s="8"/>
      <c r="F582" s="8"/>
      <c r="G582" s="8"/>
      <c r="H582" s="8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1:36" ht="12" customHeight="1" x14ac:dyDescent="0.2">
      <c r="A583" s="651"/>
      <c r="B583" s="651"/>
      <c r="C583" s="8"/>
      <c r="D583" s="8"/>
      <c r="E583" s="8"/>
      <c r="F583" s="8"/>
      <c r="G583" s="8"/>
      <c r="H583" s="8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1:36" ht="12" customHeight="1" x14ac:dyDescent="0.2">
      <c r="A584" s="651"/>
      <c r="B584" s="651"/>
      <c r="C584" s="8"/>
      <c r="D584" s="8"/>
      <c r="E584" s="8"/>
      <c r="F584" s="8"/>
      <c r="G584" s="8"/>
      <c r="H584" s="8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1:36" ht="12" customHeight="1" x14ac:dyDescent="0.2">
      <c r="A585" s="651"/>
      <c r="B585" s="651"/>
      <c r="C585" s="8"/>
      <c r="D585" s="8"/>
      <c r="E585" s="8"/>
      <c r="F585" s="8"/>
      <c r="G585" s="8"/>
      <c r="H585" s="8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1:36" ht="12" customHeight="1" x14ac:dyDescent="0.2">
      <c r="A586" s="651"/>
      <c r="B586" s="651"/>
      <c r="C586" s="8"/>
      <c r="D586" s="8"/>
      <c r="E586" s="8"/>
      <c r="F586" s="8"/>
      <c r="G586" s="8"/>
      <c r="H586" s="8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1:36" ht="12" customHeight="1" x14ac:dyDescent="0.2">
      <c r="A587" s="651"/>
      <c r="B587" s="651"/>
      <c r="C587" s="8"/>
      <c r="D587" s="8"/>
      <c r="E587" s="8"/>
      <c r="F587" s="8"/>
      <c r="G587" s="8"/>
      <c r="H587" s="8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1:36" ht="12" customHeight="1" x14ac:dyDescent="0.2">
      <c r="A588" s="651"/>
      <c r="B588" s="651"/>
      <c r="C588" s="8"/>
      <c r="D588" s="8"/>
      <c r="E588" s="8"/>
      <c r="F588" s="8"/>
      <c r="G588" s="8"/>
      <c r="H588" s="8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1:36" ht="12" customHeight="1" x14ac:dyDescent="0.2">
      <c r="A589" s="651"/>
      <c r="B589" s="651"/>
      <c r="C589" s="8"/>
      <c r="D589" s="8"/>
      <c r="E589" s="8"/>
      <c r="F589" s="8"/>
      <c r="G589" s="8"/>
      <c r="H589" s="8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1:36" ht="12" customHeight="1" x14ac:dyDescent="0.2">
      <c r="A590" s="651"/>
      <c r="B590" s="651"/>
      <c r="C590" s="8"/>
      <c r="D590" s="8"/>
      <c r="E590" s="8"/>
      <c r="F590" s="8"/>
      <c r="G590" s="8"/>
      <c r="H590" s="8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1:36" ht="12" customHeight="1" x14ac:dyDescent="0.2">
      <c r="A591" s="651"/>
      <c r="B591" s="651"/>
      <c r="C591" s="8"/>
      <c r="D591" s="8"/>
      <c r="E591" s="8"/>
      <c r="F591" s="8"/>
      <c r="G591" s="8"/>
      <c r="H591" s="8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1:36" ht="12" customHeight="1" x14ac:dyDescent="0.2">
      <c r="A592" s="651"/>
      <c r="B592" s="651"/>
      <c r="C592" s="8"/>
      <c r="D592" s="8"/>
      <c r="E592" s="8"/>
      <c r="F592" s="8"/>
      <c r="G592" s="8"/>
      <c r="H592" s="8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1:36" ht="12" customHeight="1" x14ac:dyDescent="0.2">
      <c r="A593" s="651"/>
      <c r="B593" s="651"/>
      <c r="C593" s="8"/>
      <c r="D593" s="8"/>
      <c r="E593" s="8"/>
      <c r="F593" s="8"/>
      <c r="G593" s="8"/>
      <c r="H593" s="8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1:36" ht="12" customHeight="1" x14ac:dyDescent="0.2">
      <c r="A594" s="651"/>
      <c r="B594" s="651"/>
      <c r="C594" s="8"/>
      <c r="D594" s="8"/>
      <c r="E594" s="8"/>
      <c r="F594" s="8"/>
      <c r="G594" s="8"/>
      <c r="H594" s="8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1:36" ht="12" customHeight="1" x14ac:dyDescent="0.2">
      <c r="A595" s="651"/>
      <c r="B595" s="651"/>
      <c r="C595" s="8"/>
      <c r="D595" s="8"/>
      <c r="E595" s="8"/>
      <c r="F595" s="8"/>
      <c r="G595" s="8"/>
      <c r="H595" s="8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1:36" ht="12" customHeight="1" x14ac:dyDescent="0.2">
      <c r="A596" s="651"/>
      <c r="B596" s="651"/>
      <c r="C596" s="8"/>
      <c r="D596" s="8"/>
      <c r="E596" s="8"/>
      <c r="F596" s="8"/>
      <c r="G596" s="8"/>
      <c r="H596" s="8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1:36" ht="12" customHeight="1" x14ac:dyDescent="0.2">
      <c r="A597" s="651"/>
      <c r="B597" s="651"/>
      <c r="C597" s="8"/>
      <c r="D597" s="8"/>
      <c r="E597" s="8"/>
      <c r="F597" s="8"/>
      <c r="G597" s="8"/>
      <c r="H597" s="8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1:36" ht="12" customHeight="1" x14ac:dyDescent="0.2">
      <c r="A598" s="651"/>
      <c r="B598" s="651"/>
      <c r="C598" s="8"/>
      <c r="D598" s="8"/>
      <c r="E598" s="8"/>
      <c r="F598" s="8"/>
      <c r="G598" s="8"/>
      <c r="H598" s="8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1:36" ht="12" customHeight="1" x14ac:dyDescent="0.2">
      <c r="A599" s="651"/>
      <c r="B599" s="651"/>
      <c r="C599" s="8"/>
      <c r="D599" s="8"/>
      <c r="E599" s="8"/>
      <c r="F599" s="8"/>
      <c r="G599" s="8"/>
      <c r="H599" s="8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1:36" ht="12" customHeight="1" x14ac:dyDescent="0.2">
      <c r="A600" s="651"/>
      <c r="B600" s="651"/>
      <c r="C600" s="8"/>
      <c r="D600" s="8"/>
      <c r="E600" s="8"/>
      <c r="F600" s="8"/>
      <c r="G600" s="8"/>
      <c r="H600" s="8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1:36" ht="12" customHeight="1" x14ac:dyDescent="0.2">
      <c r="A601" s="651"/>
      <c r="B601" s="651"/>
      <c r="C601" s="8"/>
      <c r="D601" s="8"/>
      <c r="E601" s="8"/>
      <c r="F601" s="8"/>
      <c r="G601" s="8"/>
      <c r="H601" s="8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1:36" ht="12" customHeight="1" x14ac:dyDescent="0.2">
      <c r="A602" s="651"/>
      <c r="B602" s="651"/>
      <c r="C602" s="8"/>
      <c r="D602" s="8"/>
      <c r="E602" s="8"/>
      <c r="F602" s="8"/>
      <c r="G602" s="8"/>
      <c r="H602" s="8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1:36" ht="12" customHeight="1" x14ac:dyDescent="0.2">
      <c r="A603" s="651"/>
      <c r="B603" s="651"/>
      <c r="C603" s="8"/>
      <c r="D603" s="8"/>
      <c r="E603" s="8"/>
      <c r="F603" s="8"/>
      <c r="G603" s="8"/>
      <c r="H603" s="8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1:36" ht="12" customHeight="1" x14ac:dyDescent="0.2">
      <c r="A604" s="651"/>
      <c r="B604" s="651"/>
      <c r="C604" s="8"/>
      <c r="D604" s="8"/>
      <c r="E604" s="8"/>
      <c r="F604" s="8"/>
      <c r="G604" s="8"/>
      <c r="H604" s="8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1:36" ht="12" customHeight="1" x14ac:dyDescent="0.2">
      <c r="A605" s="651"/>
      <c r="B605" s="651"/>
      <c r="C605" s="8"/>
      <c r="D605" s="8"/>
      <c r="E605" s="8"/>
      <c r="F605" s="8"/>
      <c r="G605" s="8"/>
      <c r="H605" s="8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1:36" ht="12" customHeight="1" x14ac:dyDescent="0.2">
      <c r="A606" s="651"/>
      <c r="B606" s="651"/>
      <c r="C606" s="8"/>
      <c r="D606" s="8"/>
      <c r="E606" s="8"/>
      <c r="F606" s="8"/>
      <c r="G606" s="8"/>
      <c r="H606" s="8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1:36" ht="12" customHeight="1" x14ac:dyDescent="0.2">
      <c r="A607" s="651"/>
      <c r="B607" s="651"/>
      <c r="C607" s="8"/>
      <c r="D607" s="8"/>
      <c r="E607" s="8"/>
      <c r="F607" s="8"/>
      <c r="G607" s="8"/>
      <c r="H607" s="8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1:36" ht="12" customHeight="1" x14ac:dyDescent="0.2">
      <c r="A608" s="651"/>
      <c r="B608" s="651"/>
      <c r="C608" s="8"/>
      <c r="D608" s="8"/>
      <c r="E608" s="8"/>
      <c r="F608" s="8"/>
      <c r="G608" s="8"/>
      <c r="H608" s="8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1:36" ht="12" customHeight="1" x14ac:dyDescent="0.2">
      <c r="A609" s="651"/>
      <c r="B609" s="651"/>
      <c r="C609" s="8"/>
      <c r="D609" s="8"/>
      <c r="E609" s="8"/>
      <c r="F609" s="8"/>
      <c r="G609" s="8"/>
      <c r="H609" s="8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1:36" ht="12" customHeight="1" x14ac:dyDescent="0.2">
      <c r="A610" s="651"/>
      <c r="B610" s="651"/>
      <c r="C610" s="8"/>
      <c r="D610" s="8"/>
      <c r="E610" s="8"/>
      <c r="F610" s="8"/>
      <c r="G610" s="8"/>
      <c r="H610" s="8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1:36" ht="12" customHeight="1" x14ac:dyDescent="0.2">
      <c r="A611" s="651"/>
      <c r="B611" s="651"/>
      <c r="C611" s="8"/>
      <c r="D611" s="8"/>
      <c r="E611" s="8"/>
      <c r="F611" s="8"/>
      <c r="G611" s="8"/>
      <c r="H611" s="8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1:36" ht="12" customHeight="1" x14ac:dyDescent="0.2">
      <c r="A612" s="651"/>
      <c r="B612" s="651"/>
      <c r="C612" s="8"/>
      <c r="D612" s="8"/>
      <c r="E612" s="8"/>
      <c r="F612" s="8"/>
      <c r="G612" s="8"/>
      <c r="H612" s="8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1:36" ht="12" customHeight="1" x14ac:dyDescent="0.2">
      <c r="A613" s="651"/>
      <c r="B613" s="651"/>
      <c r="C613" s="8"/>
      <c r="D613" s="8"/>
      <c r="E613" s="8"/>
      <c r="F613" s="8"/>
      <c r="G613" s="8"/>
      <c r="H613" s="8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1:36" ht="12" customHeight="1" x14ac:dyDescent="0.2">
      <c r="A614" s="651"/>
      <c r="B614" s="651"/>
      <c r="C614" s="8"/>
      <c r="D614" s="8"/>
      <c r="E614" s="8"/>
      <c r="F614" s="8"/>
      <c r="G614" s="8"/>
      <c r="H614" s="8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1:36" ht="12" customHeight="1" x14ac:dyDescent="0.2">
      <c r="A615" s="651"/>
      <c r="B615" s="651"/>
      <c r="C615" s="8"/>
      <c r="D615" s="8"/>
      <c r="E615" s="8"/>
      <c r="F615" s="8"/>
      <c r="G615" s="8"/>
      <c r="H615" s="8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1:36" ht="12" customHeight="1" x14ac:dyDescent="0.2">
      <c r="A616" s="651"/>
      <c r="B616" s="651"/>
      <c r="C616" s="8"/>
      <c r="D616" s="8"/>
      <c r="E616" s="8"/>
      <c r="F616" s="8"/>
      <c r="G616" s="8"/>
      <c r="H616" s="8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1:36" ht="12" customHeight="1" x14ac:dyDescent="0.2">
      <c r="A617" s="651"/>
      <c r="B617" s="651"/>
      <c r="C617" s="8"/>
      <c r="D617" s="8"/>
      <c r="E617" s="8"/>
      <c r="F617" s="8"/>
      <c r="G617" s="8"/>
      <c r="H617" s="8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1:36" ht="12" customHeight="1" x14ac:dyDescent="0.2">
      <c r="A618" s="651"/>
      <c r="B618" s="651"/>
      <c r="C618" s="8"/>
      <c r="D618" s="8"/>
      <c r="E618" s="8"/>
      <c r="F618" s="8"/>
      <c r="G618" s="8"/>
      <c r="H618" s="8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1:36" ht="12" customHeight="1" x14ac:dyDescent="0.2">
      <c r="A619" s="651"/>
      <c r="B619" s="651"/>
      <c r="C619" s="8"/>
      <c r="D619" s="8"/>
      <c r="E619" s="8"/>
      <c r="F619" s="8"/>
      <c r="G619" s="8"/>
      <c r="H619" s="8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1:36" ht="12" customHeight="1" x14ac:dyDescent="0.2">
      <c r="A620" s="651"/>
      <c r="B620" s="651"/>
      <c r="C620" s="8"/>
      <c r="D620" s="8"/>
      <c r="E620" s="8"/>
      <c r="F620" s="8"/>
      <c r="G620" s="8"/>
      <c r="H620" s="8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1:36" ht="12" customHeight="1" x14ac:dyDescent="0.2">
      <c r="A621" s="651"/>
      <c r="B621" s="651"/>
      <c r="C621" s="8"/>
      <c r="D621" s="8"/>
      <c r="E621" s="8"/>
      <c r="F621" s="8"/>
      <c r="G621" s="8"/>
      <c r="H621" s="8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1:36" ht="12" customHeight="1" x14ac:dyDescent="0.2">
      <c r="A622" s="651"/>
      <c r="B622" s="651"/>
      <c r="C622" s="8"/>
      <c r="D622" s="8"/>
      <c r="E622" s="8"/>
      <c r="F622" s="8"/>
      <c r="G622" s="8"/>
      <c r="H622" s="8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1:36" ht="12" customHeight="1" x14ac:dyDescent="0.2">
      <c r="A623" s="651"/>
      <c r="B623" s="651"/>
      <c r="C623" s="8"/>
      <c r="D623" s="8"/>
      <c r="E623" s="8"/>
      <c r="F623" s="8"/>
      <c r="G623" s="8"/>
      <c r="H623" s="8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1:36" ht="12" customHeight="1" x14ac:dyDescent="0.2">
      <c r="A624" s="651"/>
      <c r="B624" s="651"/>
      <c r="C624" s="8"/>
      <c r="D624" s="8"/>
      <c r="E624" s="8"/>
      <c r="F624" s="8"/>
      <c r="G624" s="8"/>
      <c r="H624" s="8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1:36" ht="12" customHeight="1" x14ac:dyDescent="0.2">
      <c r="A625" s="651"/>
      <c r="B625" s="651"/>
      <c r="C625" s="8"/>
      <c r="D625" s="8"/>
      <c r="E625" s="8"/>
      <c r="F625" s="8"/>
      <c r="G625" s="8"/>
      <c r="H625" s="8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1:36" ht="12" customHeight="1" x14ac:dyDescent="0.2">
      <c r="A626" s="651"/>
      <c r="B626" s="651"/>
      <c r="C626" s="8"/>
      <c r="D626" s="8"/>
      <c r="E626" s="8"/>
      <c r="F626" s="8"/>
      <c r="G626" s="8"/>
      <c r="H626" s="8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1:36" ht="12" customHeight="1" x14ac:dyDescent="0.2">
      <c r="A627" s="651"/>
      <c r="B627" s="651"/>
      <c r="C627" s="8"/>
      <c r="D627" s="8"/>
      <c r="E627" s="8"/>
      <c r="F627" s="8"/>
      <c r="G627" s="8"/>
      <c r="H627" s="8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1:36" ht="12" customHeight="1" x14ac:dyDescent="0.2">
      <c r="A628" s="651"/>
      <c r="B628" s="651"/>
      <c r="C628" s="8"/>
      <c r="D628" s="8"/>
      <c r="E628" s="8"/>
      <c r="F628" s="8"/>
      <c r="G628" s="8"/>
      <c r="H628" s="8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1:36" ht="12" customHeight="1" x14ac:dyDescent="0.2">
      <c r="A629" s="651"/>
      <c r="B629" s="651"/>
      <c r="C629" s="8"/>
      <c r="D629" s="8"/>
      <c r="E629" s="8"/>
      <c r="F629" s="8"/>
      <c r="G629" s="8"/>
      <c r="H629" s="8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1:36" ht="12" customHeight="1" x14ac:dyDescent="0.2">
      <c r="A630" s="651"/>
      <c r="B630" s="651"/>
      <c r="C630" s="8"/>
      <c r="D630" s="8"/>
      <c r="E630" s="8"/>
      <c r="F630" s="8"/>
      <c r="G630" s="8"/>
      <c r="H630" s="8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1:36" ht="12" customHeight="1" x14ac:dyDescent="0.2">
      <c r="A631" s="651"/>
      <c r="B631" s="651"/>
      <c r="C631" s="8"/>
      <c r="D631" s="8"/>
      <c r="E631" s="8"/>
      <c r="F631" s="8"/>
      <c r="G631" s="8"/>
      <c r="H631" s="8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1:36" ht="12" customHeight="1" x14ac:dyDescent="0.2">
      <c r="A632" s="651"/>
      <c r="B632" s="651"/>
      <c r="C632" s="8"/>
      <c r="D632" s="8"/>
      <c r="E632" s="8"/>
      <c r="F632" s="8"/>
      <c r="G632" s="8"/>
      <c r="H632" s="8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1:36" ht="12" customHeight="1" x14ac:dyDescent="0.2">
      <c r="A633" s="651"/>
      <c r="B633" s="651"/>
      <c r="C633" s="8"/>
      <c r="D633" s="8"/>
      <c r="E633" s="8"/>
      <c r="F633" s="8"/>
      <c r="G633" s="8"/>
      <c r="H633" s="8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1:36" ht="12" customHeight="1" x14ac:dyDescent="0.2">
      <c r="A634" s="651"/>
      <c r="B634" s="651"/>
      <c r="C634" s="8"/>
      <c r="D634" s="8"/>
      <c r="E634" s="8"/>
      <c r="F634" s="8"/>
      <c r="G634" s="8"/>
      <c r="H634" s="8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1:36" ht="12" customHeight="1" x14ac:dyDescent="0.2">
      <c r="A635" s="651"/>
      <c r="B635" s="651"/>
      <c r="C635" s="8"/>
      <c r="D635" s="8"/>
      <c r="E635" s="8"/>
      <c r="F635" s="8"/>
      <c r="G635" s="8"/>
      <c r="H635" s="8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1:36" ht="12" customHeight="1" x14ac:dyDescent="0.2">
      <c r="A636" s="651"/>
      <c r="B636" s="651"/>
      <c r="C636" s="8"/>
      <c r="D636" s="8"/>
      <c r="E636" s="8"/>
      <c r="F636" s="8"/>
      <c r="G636" s="8"/>
      <c r="H636" s="8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1:36" ht="12" customHeight="1" x14ac:dyDescent="0.2">
      <c r="A637" s="651"/>
      <c r="B637" s="651"/>
      <c r="C637" s="8"/>
      <c r="D637" s="8"/>
      <c r="E637" s="8"/>
      <c r="F637" s="8"/>
      <c r="G637" s="8"/>
      <c r="H637" s="8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1:36" ht="12" customHeight="1" x14ac:dyDescent="0.2">
      <c r="A638" s="651"/>
      <c r="B638" s="651"/>
      <c r="C638" s="8"/>
      <c r="D638" s="8"/>
      <c r="E638" s="8"/>
      <c r="F638" s="8"/>
      <c r="G638" s="8"/>
      <c r="H638" s="8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1:36" ht="12" customHeight="1" x14ac:dyDescent="0.2">
      <c r="A639" s="651"/>
      <c r="B639" s="651"/>
      <c r="C639" s="8"/>
      <c r="D639" s="8"/>
      <c r="E639" s="8"/>
      <c r="F639" s="8"/>
      <c r="G639" s="8"/>
      <c r="H639" s="8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1:36" ht="12" customHeight="1" x14ac:dyDescent="0.2">
      <c r="A640" s="651"/>
      <c r="B640" s="651"/>
      <c r="C640" s="8"/>
      <c r="D640" s="8"/>
      <c r="E640" s="8"/>
      <c r="F640" s="8"/>
      <c r="G640" s="8"/>
      <c r="H640" s="8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1:36" ht="12" customHeight="1" x14ac:dyDescent="0.2">
      <c r="A641" s="651"/>
      <c r="B641" s="651"/>
      <c r="C641" s="8"/>
      <c r="D641" s="8"/>
      <c r="E641" s="8"/>
      <c r="F641" s="8"/>
      <c r="G641" s="8"/>
      <c r="H641" s="8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1:36" ht="12" customHeight="1" x14ac:dyDescent="0.2">
      <c r="A642" s="651"/>
      <c r="B642" s="651"/>
      <c r="C642" s="8"/>
      <c r="D642" s="8"/>
      <c r="E642" s="8"/>
      <c r="F642" s="8"/>
      <c r="G642" s="8"/>
      <c r="H642" s="8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1:36" ht="12" customHeight="1" x14ac:dyDescent="0.2">
      <c r="A643" s="651"/>
      <c r="B643" s="651"/>
      <c r="C643" s="8"/>
      <c r="D643" s="8"/>
      <c r="E643" s="8"/>
      <c r="F643" s="8"/>
      <c r="G643" s="8"/>
      <c r="H643" s="8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1:36" ht="12" customHeight="1" x14ac:dyDescent="0.2">
      <c r="A644" s="651"/>
      <c r="B644" s="651"/>
      <c r="C644" s="8"/>
      <c r="D644" s="8"/>
      <c r="E644" s="8"/>
      <c r="F644" s="8"/>
      <c r="G644" s="8"/>
      <c r="H644" s="8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1:36" ht="12" customHeight="1" x14ac:dyDescent="0.2">
      <c r="A645" s="651"/>
      <c r="B645" s="651"/>
      <c r="C645" s="8"/>
      <c r="D645" s="8"/>
      <c r="E645" s="8"/>
      <c r="F645" s="8"/>
      <c r="G645" s="8"/>
      <c r="H645" s="8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1:36" ht="12" customHeight="1" x14ac:dyDescent="0.2">
      <c r="A646" s="651"/>
      <c r="B646" s="651"/>
      <c r="C646" s="8"/>
      <c r="D646" s="8"/>
      <c r="E646" s="8"/>
      <c r="F646" s="8"/>
      <c r="G646" s="8"/>
      <c r="H646" s="8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1:36" ht="12" customHeight="1" x14ac:dyDescent="0.2">
      <c r="A647" s="651"/>
      <c r="B647" s="651"/>
      <c r="C647" s="8"/>
      <c r="D647" s="8"/>
      <c r="E647" s="8"/>
      <c r="F647" s="8"/>
      <c r="G647" s="8"/>
      <c r="H647" s="8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1:36" ht="12" customHeight="1" x14ac:dyDescent="0.2">
      <c r="A648" s="651"/>
      <c r="B648" s="651"/>
      <c r="C648" s="8"/>
      <c r="D648" s="8"/>
      <c r="E648" s="8"/>
      <c r="F648" s="8"/>
      <c r="G648" s="8"/>
      <c r="H648" s="8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1:36" ht="12" customHeight="1" x14ac:dyDescent="0.2">
      <c r="A649" s="651"/>
      <c r="B649" s="651"/>
      <c r="C649" s="8"/>
      <c r="D649" s="8"/>
      <c r="E649" s="8"/>
      <c r="F649" s="8"/>
      <c r="G649" s="8"/>
      <c r="H649" s="8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1:36" ht="12" customHeight="1" x14ac:dyDescent="0.2">
      <c r="A650" s="651"/>
      <c r="B650" s="651"/>
      <c r="C650" s="8"/>
      <c r="D650" s="8"/>
      <c r="E650" s="8"/>
      <c r="F650" s="8"/>
      <c r="G650" s="8"/>
      <c r="H650" s="8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1:36" ht="12" customHeight="1" x14ac:dyDescent="0.2">
      <c r="A651" s="651"/>
      <c r="B651" s="651"/>
      <c r="C651" s="8"/>
      <c r="D651" s="8"/>
      <c r="E651" s="8"/>
      <c r="F651" s="8"/>
      <c r="G651" s="8"/>
      <c r="H651" s="8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1:36" ht="12" customHeight="1" x14ac:dyDescent="0.2">
      <c r="A652" s="651"/>
      <c r="B652" s="651"/>
      <c r="C652" s="8"/>
      <c r="D652" s="8"/>
      <c r="E652" s="8"/>
      <c r="F652" s="8"/>
      <c r="G652" s="8"/>
      <c r="H652" s="8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1:36" ht="12" customHeight="1" x14ac:dyDescent="0.2">
      <c r="A653" s="651"/>
      <c r="B653" s="651"/>
      <c r="C653" s="8"/>
      <c r="D653" s="8"/>
      <c r="E653" s="8"/>
      <c r="F653" s="8"/>
      <c r="G653" s="8"/>
      <c r="H653" s="8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1:36" ht="12" customHeight="1" x14ac:dyDescent="0.2">
      <c r="A654" s="651"/>
      <c r="B654" s="651"/>
      <c r="C654" s="8"/>
      <c r="D654" s="8"/>
      <c r="E654" s="8"/>
      <c r="F654" s="8"/>
      <c r="G654" s="8"/>
      <c r="H654" s="8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1:36" ht="12" customHeight="1" x14ac:dyDescent="0.2">
      <c r="A655" s="651"/>
      <c r="B655" s="651"/>
      <c r="C655" s="8"/>
      <c r="D655" s="8"/>
      <c r="E655" s="8"/>
      <c r="F655" s="8"/>
      <c r="G655" s="8"/>
      <c r="H655" s="8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1:36" ht="12" customHeight="1" x14ac:dyDescent="0.2">
      <c r="A656" s="651"/>
      <c r="B656" s="651"/>
      <c r="C656" s="8"/>
      <c r="D656" s="8"/>
      <c r="E656" s="8"/>
      <c r="F656" s="8"/>
      <c r="G656" s="8"/>
      <c r="H656" s="8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1:36" ht="12" customHeight="1" x14ac:dyDescent="0.2">
      <c r="A657" s="651"/>
      <c r="B657" s="651"/>
      <c r="C657" s="8"/>
      <c r="D657" s="8"/>
      <c r="E657" s="8"/>
      <c r="F657" s="8"/>
      <c r="G657" s="8"/>
      <c r="H657" s="8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1:36" ht="12" customHeight="1" x14ac:dyDescent="0.2">
      <c r="A658" s="651"/>
      <c r="B658" s="651"/>
      <c r="C658" s="8"/>
      <c r="D658" s="8"/>
      <c r="E658" s="8"/>
      <c r="F658" s="8"/>
      <c r="G658" s="8"/>
      <c r="H658" s="8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1:36" ht="12" customHeight="1" x14ac:dyDescent="0.2">
      <c r="A659" s="651"/>
      <c r="B659" s="651"/>
      <c r="C659" s="8"/>
      <c r="D659" s="8"/>
      <c r="E659" s="8"/>
      <c r="F659" s="8"/>
      <c r="G659" s="8"/>
      <c r="H659" s="8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1:36" ht="12" customHeight="1" x14ac:dyDescent="0.2">
      <c r="A660" s="651"/>
      <c r="B660" s="651"/>
      <c r="C660" s="8"/>
      <c r="D660" s="8"/>
      <c r="E660" s="8"/>
      <c r="F660" s="8"/>
      <c r="G660" s="8"/>
      <c r="H660" s="8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1:36" ht="12" customHeight="1" x14ac:dyDescent="0.2">
      <c r="A661" s="651"/>
      <c r="B661" s="651"/>
      <c r="C661" s="8"/>
      <c r="D661" s="8"/>
      <c r="E661" s="8"/>
      <c r="F661" s="8"/>
      <c r="G661" s="8"/>
      <c r="H661" s="8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1:36" ht="12" customHeight="1" x14ac:dyDescent="0.2">
      <c r="A662" s="651"/>
      <c r="B662" s="651"/>
      <c r="C662" s="8"/>
      <c r="D662" s="8"/>
      <c r="E662" s="8"/>
      <c r="F662" s="8"/>
      <c r="G662" s="8"/>
      <c r="H662" s="8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1:36" ht="12" customHeight="1" x14ac:dyDescent="0.2">
      <c r="A663" s="651"/>
      <c r="B663" s="651"/>
      <c r="C663" s="8"/>
      <c r="D663" s="8"/>
      <c r="E663" s="8"/>
      <c r="F663" s="8"/>
      <c r="G663" s="8"/>
      <c r="H663" s="8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1:36" ht="12" customHeight="1" x14ac:dyDescent="0.2">
      <c r="A664" s="651"/>
      <c r="B664" s="651"/>
      <c r="C664" s="8"/>
      <c r="D664" s="8"/>
      <c r="E664" s="8"/>
      <c r="F664" s="8"/>
      <c r="G664" s="8"/>
      <c r="H664" s="8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1:36" ht="12" customHeight="1" x14ac:dyDescent="0.2">
      <c r="A665" s="651"/>
      <c r="B665" s="651"/>
      <c r="C665" s="8"/>
      <c r="D665" s="8"/>
      <c r="E665" s="8"/>
      <c r="F665" s="8"/>
      <c r="G665" s="8"/>
      <c r="H665" s="8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1:36" ht="12" customHeight="1" x14ac:dyDescent="0.2">
      <c r="A666" s="651"/>
      <c r="B666" s="651"/>
      <c r="C666" s="8"/>
      <c r="D666" s="8"/>
      <c r="E666" s="8"/>
      <c r="F666" s="8"/>
      <c r="G666" s="8"/>
      <c r="H666" s="8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1:36" ht="12" customHeight="1" x14ac:dyDescent="0.2">
      <c r="A667" s="651"/>
      <c r="B667" s="651"/>
      <c r="C667" s="8"/>
      <c r="D667" s="8"/>
      <c r="E667" s="8"/>
      <c r="F667" s="8"/>
      <c r="G667" s="8"/>
      <c r="H667" s="8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1:36" ht="12" customHeight="1" x14ac:dyDescent="0.2">
      <c r="A668" s="651"/>
      <c r="B668" s="651"/>
      <c r="C668" s="8"/>
      <c r="D668" s="8"/>
      <c r="E668" s="8"/>
      <c r="F668" s="8"/>
      <c r="G668" s="8"/>
      <c r="H668" s="8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1:36" ht="12" customHeight="1" x14ac:dyDescent="0.2">
      <c r="A669" s="651"/>
      <c r="B669" s="651"/>
      <c r="C669" s="8"/>
      <c r="D669" s="8"/>
      <c r="E669" s="8"/>
      <c r="F669" s="8"/>
      <c r="G669" s="8"/>
      <c r="H669" s="8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1:36" ht="12" customHeight="1" x14ac:dyDescent="0.2">
      <c r="A670" s="651"/>
      <c r="B670" s="651"/>
      <c r="C670" s="8"/>
      <c r="D670" s="8"/>
      <c r="E670" s="8"/>
      <c r="F670" s="8"/>
      <c r="G670" s="8"/>
      <c r="H670" s="8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1:36" ht="12" customHeight="1" x14ac:dyDescent="0.2">
      <c r="A671" s="651"/>
      <c r="B671" s="651"/>
      <c r="C671" s="8"/>
      <c r="D671" s="8"/>
      <c r="E671" s="8"/>
      <c r="F671" s="8"/>
      <c r="G671" s="8"/>
      <c r="H671" s="8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1:36" ht="12" customHeight="1" x14ac:dyDescent="0.2">
      <c r="A672" s="651"/>
      <c r="B672" s="651"/>
      <c r="C672" s="8"/>
      <c r="D672" s="8"/>
      <c r="E672" s="8"/>
      <c r="F672" s="8"/>
      <c r="G672" s="8"/>
      <c r="H672" s="8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1:36" ht="12" customHeight="1" x14ac:dyDescent="0.2">
      <c r="A673" s="651"/>
      <c r="B673" s="651"/>
      <c r="C673" s="8"/>
      <c r="D673" s="8"/>
      <c r="E673" s="8"/>
      <c r="F673" s="8"/>
      <c r="G673" s="8"/>
      <c r="H673" s="8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1:36" ht="12" customHeight="1" x14ac:dyDescent="0.2">
      <c r="A674" s="651"/>
      <c r="B674" s="651"/>
      <c r="C674" s="8"/>
      <c r="D674" s="8"/>
      <c r="E674" s="8"/>
      <c r="F674" s="8"/>
      <c r="G674" s="8"/>
      <c r="H674" s="8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1:36" ht="12" customHeight="1" x14ac:dyDescent="0.2">
      <c r="A675" s="651"/>
      <c r="B675" s="651"/>
      <c r="C675" s="8"/>
      <c r="D675" s="8"/>
      <c r="E675" s="8"/>
      <c r="F675" s="8"/>
      <c r="G675" s="8"/>
      <c r="H675" s="8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1:36" ht="12" customHeight="1" x14ac:dyDescent="0.2">
      <c r="A676" s="651"/>
      <c r="B676" s="651"/>
      <c r="C676" s="8"/>
      <c r="D676" s="8"/>
      <c r="E676" s="8"/>
      <c r="F676" s="8"/>
      <c r="G676" s="8"/>
      <c r="H676" s="8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1:36" ht="12" customHeight="1" x14ac:dyDescent="0.2">
      <c r="A677" s="651"/>
      <c r="B677" s="651"/>
      <c r="C677" s="8"/>
      <c r="D677" s="8"/>
      <c r="E677" s="8"/>
      <c r="F677" s="8"/>
      <c r="G677" s="8"/>
      <c r="H677" s="8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1:36" ht="12" customHeight="1" x14ac:dyDescent="0.2">
      <c r="A678" s="651"/>
      <c r="B678" s="651"/>
      <c r="C678" s="8"/>
      <c r="D678" s="8"/>
      <c r="E678" s="8"/>
      <c r="F678" s="8"/>
      <c r="G678" s="8"/>
      <c r="H678" s="8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1:36" ht="12" customHeight="1" x14ac:dyDescent="0.2">
      <c r="A679" s="651"/>
      <c r="B679" s="651"/>
      <c r="C679" s="8"/>
      <c r="D679" s="8"/>
      <c r="E679" s="8"/>
      <c r="F679" s="8"/>
      <c r="G679" s="8"/>
      <c r="H679" s="8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1:36" ht="12" customHeight="1" x14ac:dyDescent="0.2">
      <c r="A680" s="651"/>
      <c r="B680" s="651"/>
      <c r="C680" s="8"/>
      <c r="D680" s="8"/>
      <c r="E680" s="8"/>
      <c r="F680" s="8"/>
      <c r="G680" s="8"/>
      <c r="H680" s="8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1:36" ht="12" customHeight="1" x14ac:dyDescent="0.2">
      <c r="A681" s="651"/>
      <c r="B681" s="651"/>
      <c r="C681" s="8"/>
      <c r="D681" s="8"/>
      <c r="E681" s="8"/>
      <c r="F681" s="8"/>
      <c r="G681" s="8"/>
      <c r="H681" s="8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1:36" ht="12" customHeight="1" x14ac:dyDescent="0.2">
      <c r="A682" s="651"/>
      <c r="B682" s="651"/>
      <c r="C682" s="8"/>
      <c r="D682" s="8"/>
      <c r="E682" s="8"/>
      <c r="F682" s="8"/>
      <c r="G682" s="8"/>
      <c r="H682" s="8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1:36" ht="12" customHeight="1" x14ac:dyDescent="0.2">
      <c r="A683" s="651"/>
      <c r="B683" s="651"/>
      <c r="C683" s="8"/>
      <c r="D683" s="8"/>
      <c r="E683" s="8"/>
      <c r="F683" s="8"/>
      <c r="G683" s="8"/>
      <c r="H683" s="8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1:36" ht="12" customHeight="1" x14ac:dyDescent="0.2">
      <c r="A684" s="651"/>
      <c r="B684" s="651"/>
      <c r="C684" s="8"/>
      <c r="D684" s="8"/>
      <c r="E684" s="8"/>
      <c r="F684" s="8"/>
      <c r="G684" s="8"/>
      <c r="H684" s="8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1:36" ht="12" customHeight="1" x14ac:dyDescent="0.2">
      <c r="A685" s="651"/>
      <c r="B685" s="651"/>
      <c r="C685" s="8"/>
      <c r="D685" s="8"/>
      <c r="E685" s="8"/>
      <c r="F685" s="8"/>
      <c r="G685" s="8"/>
      <c r="H685" s="8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1:36" ht="12" customHeight="1" x14ac:dyDescent="0.2">
      <c r="A686" s="651"/>
      <c r="B686" s="651"/>
      <c r="C686" s="8"/>
      <c r="D686" s="8"/>
      <c r="E686" s="8"/>
      <c r="F686" s="8"/>
      <c r="G686" s="8"/>
      <c r="H686" s="8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1:36" ht="12" customHeight="1" x14ac:dyDescent="0.2">
      <c r="A687" s="651"/>
      <c r="B687" s="651"/>
      <c r="C687" s="8"/>
      <c r="D687" s="8"/>
      <c r="E687" s="8"/>
      <c r="F687" s="8"/>
      <c r="G687" s="8"/>
      <c r="H687" s="8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1:36" ht="12" customHeight="1" x14ac:dyDescent="0.2">
      <c r="A688" s="651"/>
      <c r="B688" s="651"/>
      <c r="C688" s="8"/>
      <c r="D688" s="8"/>
      <c r="E688" s="8"/>
      <c r="F688" s="8"/>
      <c r="G688" s="8"/>
      <c r="H688" s="8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1:36" ht="12" customHeight="1" x14ac:dyDescent="0.2">
      <c r="A689" s="651"/>
      <c r="B689" s="651"/>
      <c r="C689" s="8"/>
      <c r="D689" s="8"/>
      <c r="E689" s="8"/>
      <c r="F689" s="8"/>
      <c r="G689" s="8"/>
      <c r="H689" s="8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1:36" ht="12" customHeight="1" x14ac:dyDescent="0.2">
      <c r="A690" s="651"/>
      <c r="B690" s="651"/>
      <c r="C690" s="8"/>
      <c r="D690" s="8"/>
      <c r="E690" s="8"/>
      <c r="F690" s="8"/>
      <c r="G690" s="8"/>
      <c r="H690" s="8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1:36" ht="12" customHeight="1" x14ac:dyDescent="0.2">
      <c r="A691" s="651"/>
      <c r="B691" s="651"/>
      <c r="C691" s="8"/>
      <c r="D691" s="8"/>
      <c r="E691" s="8"/>
      <c r="F691" s="8"/>
      <c r="G691" s="8"/>
      <c r="H691" s="8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1:36" ht="12" customHeight="1" x14ac:dyDescent="0.2">
      <c r="A692" s="651"/>
      <c r="B692" s="651"/>
      <c r="C692" s="8"/>
      <c r="D692" s="8"/>
      <c r="E692" s="8"/>
      <c r="F692" s="8"/>
      <c r="G692" s="8"/>
      <c r="H692" s="8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1:36" ht="12" customHeight="1" x14ac:dyDescent="0.2">
      <c r="A693" s="651"/>
      <c r="B693" s="651"/>
      <c r="C693" s="8"/>
      <c r="D693" s="8"/>
      <c r="E693" s="8"/>
      <c r="F693" s="8"/>
      <c r="G693" s="8"/>
      <c r="H693" s="8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1:36" ht="12" customHeight="1" x14ac:dyDescent="0.2">
      <c r="A694" s="651"/>
      <c r="B694" s="651"/>
      <c r="C694" s="8"/>
      <c r="D694" s="8"/>
      <c r="E694" s="8"/>
      <c r="F694" s="8"/>
      <c r="G694" s="8"/>
      <c r="H694" s="8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1:36" ht="12" customHeight="1" x14ac:dyDescent="0.2">
      <c r="A695" s="651"/>
      <c r="B695" s="651"/>
      <c r="C695" s="8"/>
      <c r="D695" s="8"/>
      <c r="E695" s="8"/>
      <c r="F695" s="8"/>
      <c r="G695" s="8"/>
      <c r="H695" s="8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1:36" ht="12" customHeight="1" x14ac:dyDescent="0.2">
      <c r="A696" s="651"/>
      <c r="B696" s="651"/>
      <c r="C696" s="8"/>
      <c r="D696" s="8"/>
      <c r="E696" s="8"/>
      <c r="F696" s="8"/>
      <c r="G696" s="8"/>
      <c r="H696" s="8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1:36" ht="12" customHeight="1" x14ac:dyDescent="0.2">
      <c r="A697" s="651"/>
      <c r="B697" s="651"/>
      <c r="C697" s="8"/>
      <c r="D697" s="8"/>
      <c r="E697" s="8"/>
      <c r="F697" s="8"/>
      <c r="G697" s="8"/>
      <c r="H697" s="8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1:36" ht="12" customHeight="1" x14ac:dyDescent="0.2">
      <c r="A698" s="651"/>
      <c r="B698" s="651"/>
      <c r="C698" s="8"/>
      <c r="D698" s="8"/>
      <c r="E698" s="8"/>
      <c r="F698" s="8"/>
      <c r="G698" s="8"/>
      <c r="H698" s="8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1:36" ht="12" customHeight="1" x14ac:dyDescent="0.2">
      <c r="A699" s="651"/>
      <c r="B699" s="651"/>
      <c r="C699" s="8"/>
      <c r="D699" s="8"/>
      <c r="E699" s="8"/>
      <c r="F699" s="8"/>
      <c r="G699" s="8"/>
      <c r="H699" s="8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1:36" ht="12" customHeight="1" x14ac:dyDescent="0.2">
      <c r="A700" s="651"/>
      <c r="B700" s="651"/>
      <c r="C700" s="8"/>
      <c r="D700" s="8"/>
      <c r="E700" s="8"/>
      <c r="F700" s="8"/>
      <c r="G700" s="8"/>
      <c r="H700" s="8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1:36" ht="12" customHeight="1" x14ac:dyDescent="0.2">
      <c r="A701" s="651"/>
      <c r="B701" s="651"/>
      <c r="C701" s="8"/>
      <c r="D701" s="8"/>
      <c r="E701" s="8"/>
      <c r="F701" s="8"/>
      <c r="G701" s="8"/>
      <c r="H701" s="8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1:36" ht="12" customHeight="1" x14ac:dyDescent="0.2">
      <c r="A702" s="651"/>
      <c r="B702" s="651"/>
      <c r="C702" s="8"/>
      <c r="D702" s="8"/>
      <c r="E702" s="8"/>
      <c r="F702" s="8"/>
      <c r="G702" s="8"/>
      <c r="H702" s="8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1:36" ht="12" customHeight="1" x14ac:dyDescent="0.2">
      <c r="A703" s="651"/>
      <c r="B703" s="651"/>
      <c r="C703" s="8"/>
      <c r="D703" s="8"/>
      <c r="E703" s="8"/>
      <c r="F703" s="8"/>
      <c r="G703" s="8"/>
      <c r="H703" s="8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1:36" ht="12" customHeight="1" x14ac:dyDescent="0.2">
      <c r="A704" s="651"/>
      <c r="B704" s="651"/>
      <c r="C704" s="8"/>
      <c r="D704" s="8"/>
      <c r="E704" s="8"/>
      <c r="F704" s="8"/>
      <c r="G704" s="8"/>
      <c r="H704" s="8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1:36" ht="12" customHeight="1" x14ac:dyDescent="0.2">
      <c r="A705" s="651"/>
      <c r="B705" s="651"/>
      <c r="C705" s="8"/>
      <c r="D705" s="8"/>
      <c r="E705" s="8"/>
      <c r="F705" s="8"/>
      <c r="G705" s="8"/>
      <c r="H705" s="8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1:36" ht="12" customHeight="1" x14ac:dyDescent="0.2">
      <c r="A706" s="651"/>
      <c r="B706" s="651"/>
      <c r="C706" s="8"/>
      <c r="D706" s="8"/>
      <c r="E706" s="8"/>
      <c r="F706" s="8"/>
      <c r="G706" s="8"/>
      <c r="H706" s="8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1:36" ht="12" customHeight="1" x14ac:dyDescent="0.2">
      <c r="A707" s="651"/>
      <c r="B707" s="651"/>
      <c r="C707" s="8"/>
      <c r="D707" s="8"/>
      <c r="E707" s="8"/>
      <c r="F707" s="8"/>
      <c r="G707" s="8"/>
      <c r="H707" s="8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1:36" ht="12" customHeight="1" x14ac:dyDescent="0.2">
      <c r="A708" s="651"/>
      <c r="B708" s="651"/>
      <c r="C708" s="8"/>
      <c r="D708" s="8"/>
      <c r="E708" s="8"/>
      <c r="F708" s="8"/>
      <c r="G708" s="8"/>
      <c r="H708" s="8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1:36" ht="12" customHeight="1" x14ac:dyDescent="0.2">
      <c r="A709" s="651"/>
      <c r="B709" s="651"/>
      <c r="C709" s="8"/>
      <c r="D709" s="8"/>
      <c r="E709" s="8"/>
      <c r="F709" s="8"/>
      <c r="G709" s="8"/>
      <c r="H709" s="8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1:36" ht="12" customHeight="1" x14ac:dyDescent="0.2">
      <c r="A710" s="651"/>
      <c r="B710" s="651"/>
      <c r="C710" s="8"/>
      <c r="D710" s="8"/>
      <c r="E710" s="8"/>
      <c r="F710" s="8"/>
      <c r="G710" s="8"/>
      <c r="H710" s="8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1:36" ht="12" customHeight="1" x14ac:dyDescent="0.2">
      <c r="A711" s="651"/>
      <c r="B711" s="651"/>
      <c r="C711" s="8"/>
      <c r="D711" s="8"/>
      <c r="E711" s="8"/>
      <c r="F711" s="8"/>
      <c r="G711" s="8"/>
      <c r="H711" s="8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1:36" ht="12" customHeight="1" x14ac:dyDescent="0.2">
      <c r="A712" s="651"/>
      <c r="B712" s="651"/>
      <c r="C712" s="8"/>
      <c r="D712" s="8"/>
      <c r="E712" s="8"/>
      <c r="F712" s="8"/>
      <c r="G712" s="8"/>
      <c r="H712" s="8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1:36" ht="12" customHeight="1" x14ac:dyDescent="0.2">
      <c r="A713" s="651"/>
      <c r="B713" s="651"/>
      <c r="C713" s="8"/>
      <c r="D713" s="8"/>
      <c r="E713" s="8"/>
      <c r="F713" s="8"/>
      <c r="G713" s="8"/>
      <c r="H713" s="8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1:36" ht="12" customHeight="1" x14ac:dyDescent="0.2">
      <c r="A714" s="651"/>
      <c r="B714" s="651"/>
      <c r="C714" s="8"/>
      <c r="D714" s="8"/>
      <c r="E714" s="8"/>
      <c r="F714" s="8"/>
      <c r="G714" s="8"/>
      <c r="H714" s="8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1:36" ht="12" customHeight="1" x14ac:dyDescent="0.2">
      <c r="A715" s="651"/>
      <c r="B715" s="651"/>
      <c r="C715" s="8"/>
      <c r="D715" s="8"/>
      <c r="E715" s="8"/>
      <c r="F715" s="8"/>
      <c r="G715" s="8"/>
      <c r="H715" s="8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1:36" ht="12" customHeight="1" x14ac:dyDescent="0.2">
      <c r="A716" s="651"/>
      <c r="B716" s="651"/>
      <c r="C716" s="8"/>
      <c r="D716" s="8"/>
      <c r="E716" s="8"/>
      <c r="F716" s="8"/>
      <c r="G716" s="8"/>
      <c r="H716" s="8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1:36" ht="12" customHeight="1" x14ac:dyDescent="0.2">
      <c r="A717" s="651"/>
      <c r="B717" s="651"/>
      <c r="C717" s="8"/>
      <c r="D717" s="8"/>
      <c r="E717" s="8"/>
      <c r="F717" s="8"/>
      <c r="G717" s="8"/>
      <c r="H717" s="8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1:36" ht="12" customHeight="1" x14ac:dyDescent="0.2">
      <c r="A718" s="651"/>
      <c r="B718" s="651"/>
      <c r="C718" s="8"/>
      <c r="D718" s="8"/>
      <c r="E718" s="8"/>
      <c r="F718" s="8"/>
      <c r="G718" s="8"/>
      <c r="H718" s="8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1:36" ht="12" customHeight="1" x14ac:dyDescent="0.2">
      <c r="A719" s="651"/>
      <c r="B719" s="651"/>
      <c r="C719" s="8"/>
      <c r="D719" s="8"/>
      <c r="E719" s="8"/>
      <c r="F719" s="8"/>
      <c r="G719" s="8"/>
      <c r="H719" s="8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1:36" ht="12" customHeight="1" x14ac:dyDescent="0.2">
      <c r="A720" s="651"/>
      <c r="B720" s="651"/>
      <c r="C720" s="8"/>
      <c r="D720" s="8"/>
      <c r="E720" s="8"/>
      <c r="F720" s="8"/>
      <c r="G720" s="8"/>
      <c r="H720" s="8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1:36" ht="12" customHeight="1" x14ac:dyDescent="0.2">
      <c r="A721" s="651"/>
      <c r="B721" s="651"/>
      <c r="C721" s="8"/>
      <c r="D721" s="8"/>
      <c r="E721" s="8"/>
      <c r="F721" s="8"/>
      <c r="G721" s="8"/>
      <c r="H721" s="8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1:36" ht="12" customHeight="1" x14ac:dyDescent="0.2">
      <c r="A722" s="651"/>
      <c r="B722" s="651"/>
      <c r="C722" s="8"/>
      <c r="D722" s="8"/>
      <c r="E722" s="8"/>
      <c r="F722" s="8"/>
      <c r="G722" s="8"/>
      <c r="H722" s="8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1:36" ht="12" customHeight="1" x14ac:dyDescent="0.2">
      <c r="A723" s="651"/>
      <c r="B723" s="651"/>
      <c r="C723" s="8"/>
      <c r="D723" s="8"/>
      <c r="E723" s="8"/>
      <c r="F723" s="8"/>
      <c r="G723" s="8"/>
      <c r="H723" s="8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1:36" ht="12" customHeight="1" x14ac:dyDescent="0.2">
      <c r="A724" s="651"/>
      <c r="B724" s="651"/>
      <c r="C724" s="8"/>
      <c r="D724" s="8"/>
      <c r="E724" s="8"/>
      <c r="F724" s="8"/>
      <c r="G724" s="8"/>
      <c r="H724" s="8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1:36" ht="12" customHeight="1" x14ac:dyDescent="0.2">
      <c r="A725" s="651"/>
      <c r="B725" s="651"/>
      <c r="C725" s="8"/>
      <c r="D725" s="8"/>
      <c r="E725" s="8"/>
      <c r="F725" s="8"/>
      <c r="G725" s="8"/>
      <c r="H725" s="8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1:36" ht="12" customHeight="1" x14ac:dyDescent="0.2">
      <c r="A726" s="651"/>
      <c r="B726" s="651"/>
      <c r="C726" s="8"/>
      <c r="D726" s="8"/>
      <c r="E726" s="8"/>
      <c r="F726" s="8"/>
      <c r="G726" s="8"/>
      <c r="H726" s="8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1:36" ht="12" customHeight="1" x14ac:dyDescent="0.2">
      <c r="A727" s="651"/>
      <c r="B727" s="651"/>
      <c r="C727" s="8"/>
      <c r="D727" s="8"/>
      <c r="E727" s="8"/>
      <c r="F727" s="8"/>
      <c r="G727" s="8"/>
      <c r="H727" s="8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1:36" ht="12" customHeight="1" x14ac:dyDescent="0.2">
      <c r="A728" s="651"/>
      <c r="B728" s="651"/>
      <c r="C728" s="8"/>
      <c r="D728" s="8"/>
      <c r="E728" s="8"/>
      <c r="F728" s="8"/>
      <c r="G728" s="8"/>
      <c r="H728" s="8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1:36" ht="12" customHeight="1" x14ac:dyDescent="0.2">
      <c r="A729" s="651"/>
      <c r="B729" s="651"/>
      <c r="C729" s="8"/>
      <c r="D729" s="8"/>
      <c r="E729" s="8"/>
      <c r="F729" s="8"/>
      <c r="G729" s="8"/>
      <c r="H729" s="8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1:36" ht="12" customHeight="1" x14ac:dyDescent="0.2">
      <c r="A730" s="651"/>
      <c r="B730" s="651"/>
      <c r="C730" s="8"/>
      <c r="D730" s="8"/>
      <c r="E730" s="8"/>
      <c r="F730" s="8"/>
      <c r="G730" s="8"/>
      <c r="H730" s="8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1:36" ht="12" customHeight="1" x14ac:dyDescent="0.2">
      <c r="A731" s="651"/>
      <c r="B731" s="651"/>
      <c r="C731" s="8"/>
      <c r="D731" s="8"/>
      <c r="E731" s="8"/>
      <c r="F731" s="8"/>
      <c r="G731" s="8"/>
      <c r="H731" s="8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1:36" ht="12" customHeight="1" x14ac:dyDescent="0.2">
      <c r="A732" s="651"/>
      <c r="B732" s="651"/>
      <c r="C732" s="8"/>
      <c r="D732" s="8"/>
      <c r="E732" s="8"/>
      <c r="F732" s="8"/>
      <c r="G732" s="8"/>
      <c r="H732" s="8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1:36" ht="12" customHeight="1" x14ac:dyDescent="0.2">
      <c r="A733" s="651"/>
      <c r="B733" s="651"/>
      <c r="C733" s="8"/>
      <c r="D733" s="8"/>
      <c r="E733" s="8"/>
      <c r="F733" s="8"/>
      <c r="G733" s="8"/>
      <c r="H733" s="8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1:36" ht="12" customHeight="1" x14ac:dyDescent="0.2">
      <c r="A734" s="651"/>
      <c r="B734" s="651"/>
      <c r="C734" s="8"/>
      <c r="D734" s="8"/>
      <c r="E734" s="8"/>
      <c r="F734" s="8"/>
      <c r="G734" s="8"/>
      <c r="H734" s="8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1:36" ht="12" customHeight="1" x14ac:dyDescent="0.2">
      <c r="A735" s="651"/>
      <c r="B735" s="651"/>
      <c r="C735" s="8"/>
      <c r="D735" s="8"/>
      <c r="E735" s="8"/>
      <c r="F735" s="8"/>
      <c r="G735" s="8"/>
      <c r="H735" s="8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1:36" ht="12" customHeight="1" x14ac:dyDescent="0.2">
      <c r="A736" s="651"/>
      <c r="B736" s="651"/>
      <c r="C736" s="8"/>
      <c r="D736" s="8"/>
      <c r="E736" s="8"/>
      <c r="F736" s="8"/>
      <c r="G736" s="8"/>
      <c r="H736" s="8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1:36" ht="12" customHeight="1" x14ac:dyDescent="0.2">
      <c r="A737" s="651"/>
      <c r="B737" s="651"/>
      <c r="C737" s="8"/>
      <c r="D737" s="8"/>
      <c r="E737" s="8"/>
      <c r="F737" s="8"/>
      <c r="G737" s="8"/>
      <c r="H737" s="8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1:36" ht="12" customHeight="1" x14ac:dyDescent="0.2">
      <c r="A738" s="651"/>
      <c r="B738" s="651"/>
      <c r="C738" s="8"/>
      <c r="D738" s="8"/>
      <c r="E738" s="8"/>
      <c r="F738" s="8"/>
      <c r="G738" s="8"/>
      <c r="H738" s="8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1:36" ht="12" customHeight="1" x14ac:dyDescent="0.2">
      <c r="A739" s="651"/>
      <c r="B739" s="651"/>
      <c r="C739" s="8"/>
      <c r="D739" s="8"/>
      <c r="E739" s="8"/>
      <c r="F739" s="8"/>
      <c r="G739" s="8"/>
      <c r="H739" s="8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1:36" ht="12" customHeight="1" x14ac:dyDescent="0.2">
      <c r="A740" s="651"/>
      <c r="B740" s="651"/>
      <c r="C740" s="8"/>
      <c r="D740" s="8"/>
      <c r="E740" s="8"/>
      <c r="F740" s="8"/>
      <c r="G740" s="8"/>
      <c r="H740" s="8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1:36" ht="12" customHeight="1" x14ac:dyDescent="0.2">
      <c r="A741" s="651"/>
      <c r="B741" s="651"/>
      <c r="C741" s="8"/>
      <c r="D741" s="8"/>
      <c r="E741" s="8"/>
      <c r="F741" s="8"/>
      <c r="G741" s="8"/>
      <c r="H741" s="8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1:36" ht="12" customHeight="1" x14ac:dyDescent="0.2">
      <c r="A742" s="651"/>
      <c r="B742" s="651"/>
      <c r="C742" s="8"/>
      <c r="D742" s="8"/>
      <c r="E742" s="8"/>
      <c r="F742" s="8"/>
      <c r="G742" s="8"/>
      <c r="H742" s="8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1:36" ht="12" customHeight="1" x14ac:dyDescent="0.2">
      <c r="A743" s="651"/>
      <c r="B743" s="651"/>
      <c r="C743" s="8"/>
      <c r="D743" s="8"/>
      <c r="E743" s="8"/>
      <c r="F743" s="8"/>
      <c r="G743" s="8"/>
      <c r="H743" s="8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1:36" ht="12" customHeight="1" x14ac:dyDescent="0.2">
      <c r="A744" s="651"/>
      <c r="B744" s="651"/>
      <c r="C744" s="8"/>
      <c r="D744" s="8"/>
      <c r="E744" s="8"/>
      <c r="F744" s="8"/>
      <c r="G744" s="8"/>
      <c r="H744" s="8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1:36" ht="12" customHeight="1" x14ac:dyDescent="0.2">
      <c r="A745" s="651"/>
      <c r="B745" s="651"/>
      <c r="C745" s="8"/>
      <c r="D745" s="8"/>
      <c r="E745" s="8"/>
      <c r="F745" s="8"/>
      <c r="G745" s="8"/>
      <c r="H745" s="8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1:36" ht="12" customHeight="1" x14ac:dyDescent="0.2">
      <c r="A746" s="651"/>
      <c r="B746" s="651"/>
      <c r="C746" s="8"/>
      <c r="D746" s="8"/>
      <c r="E746" s="8"/>
      <c r="F746" s="8"/>
      <c r="G746" s="8"/>
      <c r="H746" s="8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1:36" ht="12" customHeight="1" x14ac:dyDescent="0.2">
      <c r="A747" s="651"/>
      <c r="B747" s="651"/>
      <c r="C747" s="8"/>
      <c r="D747" s="8"/>
      <c r="E747" s="8"/>
      <c r="F747" s="8"/>
      <c r="G747" s="8"/>
      <c r="H747" s="8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1:36" ht="12" customHeight="1" x14ac:dyDescent="0.2">
      <c r="A748" s="651"/>
      <c r="B748" s="651"/>
      <c r="C748" s="8"/>
      <c r="D748" s="8"/>
      <c r="E748" s="8"/>
      <c r="F748" s="8"/>
      <c r="G748" s="8"/>
      <c r="H748" s="8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1:36" ht="12" customHeight="1" x14ac:dyDescent="0.2">
      <c r="A749" s="651"/>
      <c r="B749" s="651"/>
      <c r="C749" s="8"/>
      <c r="D749" s="8"/>
      <c r="E749" s="8"/>
      <c r="F749" s="8"/>
      <c r="G749" s="8"/>
      <c r="H749" s="8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1:36" ht="12" customHeight="1" x14ac:dyDescent="0.2">
      <c r="A750" s="651"/>
      <c r="B750" s="651"/>
      <c r="C750" s="8"/>
      <c r="D750" s="8"/>
      <c r="E750" s="8"/>
      <c r="F750" s="8"/>
      <c r="G750" s="8"/>
      <c r="H750" s="8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1:36" ht="12" customHeight="1" x14ac:dyDescent="0.2">
      <c r="A751" s="651"/>
      <c r="B751" s="651"/>
      <c r="C751" s="8"/>
      <c r="D751" s="8"/>
      <c r="E751" s="8"/>
      <c r="F751" s="8"/>
      <c r="G751" s="8"/>
      <c r="H751" s="8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1:36" ht="12" customHeight="1" x14ac:dyDescent="0.2">
      <c r="A752" s="651"/>
      <c r="B752" s="651"/>
      <c r="C752" s="8"/>
      <c r="D752" s="8"/>
      <c r="E752" s="8"/>
      <c r="F752" s="8"/>
      <c r="G752" s="8"/>
      <c r="H752" s="8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1:36" ht="12" customHeight="1" x14ac:dyDescent="0.2">
      <c r="A753" s="651"/>
      <c r="B753" s="651"/>
      <c r="C753" s="8"/>
      <c r="D753" s="8"/>
      <c r="E753" s="8"/>
      <c r="F753" s="8"/>
      <c r="G753" s="8"/>
      <c r="H753" s="8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1:36" ht="12" customHeight="1" x14ac:dyDescent="0.2">
      <c r="A754" s="651"/>
      <c r="B754" s="651"/>
      <c r="C754" s="8"/>
      <c r="D754" s="8"/>
      <c r="E754" s="8"/>
      <c r="F754" s="8"/>
      <c r="G754" s="8"/>
      <c r="H754" s="8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1:36" ht="12" customHeight="1" x14ac:dyDescent="0.2">
      <c r="A755" s="651"/>
      <c r="B755" s="651"/>
      <c r="C755" s="8"/>
      <c r="D755" s="8"/>
      <c r="E755" s="8"/>
      <c r="F755" s="8"/>
      <c r="G755" s="8"/>
      <c r="H755" s="8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1:36" ht="12" customHeight="1" x14ac:dyDescent="0.2">
      <c r="A756" s="651"/>
      <c r="B756" s="651"/>
      <c r="C756" s="8"/>
      <c r="D756" s="8"/>
      <c r="E756" s="8"/>
      <c r="F756" s="8"/>
      <c r="G756" s="8"/>
      <c r="H756" s="8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1:36" ht="12" customHeight="1" x14ac:dyDescent="0.2">
      <c r="A757" s="651"/>
      <c r="B757" s="651"/>
      <c r="C757" s="8"/>
      <c r="D757" s="8"/>
      <c r="E757" s="8"/>
      <c r="F757" s="8"/>
      <c r="G757" s="8"/>
      <c r="H757" s="8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1:36" ht="12" customHeight="1" x14ac:dyDescent="0.2">
      <c r="A758" s="651"/>
      <c r="B758" s="651"/>
      <c r="C758" s="8"/>
      <c r="D758" s="8"/>
      <c r="E758" s="8"/>
      <c r="F758" s="8"/>
      <c r="G758" s="8"/>
      <c r="H758" s="8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1:36" ht="12" customHeight="1" x14ac:dyDescent="0.2">
      <c r="A759" s="651"/>
      <c r="B759" s="651"/>
      <c r="C759" s="8"/>
      <c r="D759" s="8"/>
      <c r="E759" s="8"/>
      <c r="F759" s="8"/>
      <c r="G759" s="8"/>
      <c r="H759" s="8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1:36" ht="12" customHeight="1" x14ac:dyDescent="0.2">
      <c r="A760" s="651"/>
      <c r="B760" s="651"/>
      <c r="C760" s="8"/>
      <c r="D760" s="8"/>
      <c r="E760" s="8"/>
      <c r="F760" s="8"/>
      <c r="G760" s="8"/>
      <c r="H760" s="8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1:36" ht="12" customHeight="1" x14ac:dyDescent="0.2">
      <c r="A761" s="651"/>
      <c r="B761" s="651"/>
      <c r="C761" s="8"/>
      <c r="D761" s="8"/>
      <c r="E761" s="8"/>
      <c r="F761" s="8"/>
      <c r="G761" s="8"/>
      <c r="H761" s="8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1:36" ht="12" customHeight="1" x14ac:dyDescent="0.2">
      <c r="A762" s="651"/>
      <c r="B762" s="651"/>
      <c r="C762" s="8"/>
      <c r="D762" s="8"/>
      <c r="E762" s="8"/>
      <c r="F762" s="8"/>
      <c r="G762" s="8"/>
      <c r="H762" s="8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1:36" ht="12" customHeight="1" x14ac:dyDescent="0.2">
      <c r="A763" s="651"/>
      <c r="B763" s="651"/>
      <c r="C763" s="8"/>
      <c r="D763" s="8"/>
      <c r="E763" s="8"/>
      <c r="F763" s="8"/>
      <c r="G763" s="8"/>
      <c r="H763" s="8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1:36" ht="12" customHeight="1" x14ac:dyDescent="0.2">
      <c r="A764" s="651"/>
      <c r="B764" s="651"/>
      <c r="C764" s="8"/>
      <c r="D764" s="8"/>
      <c r="E764" s="8"/>
      <c r="F764" s="8"/>
      <c r="G764" s="8"/>
      <c r="H764" s="8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1:36" ht="12" customHeight="1" x14ac:dyDescent="0.2">
      <c r="A765" s="651"/>
      <c r="B765" s="651"/>
      <c r="C765" s="8"/>
      <c r="D765" s="8"/>
      <c r="E765" s="8"/>
      <c r="F765" s="8"/>
      <c r="G765" s="8"/>
      <c r="H765" s="8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1:36" ht="12" customHeight="1" x14ac:dyDescent="0.2">
      <c r="A766" s="651"/>
      <c r="B766" s="651"/>
      <c r="C766" s="8"/>
      <c r="D766" s="8"/>
      <c r="E766" s="8"/>
      <c r="F766" s="8"/>
      <c r="G766" s="8"/>
      <c r="H766" s="8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1:36" ht="12" customHeight="1" x14ac:dyDescent="0.2">
      <c r="A767" s="651"/>
      <c r="B767" s="651"/>
      <c r="C767" s="8"/>
      <c r="D767" s="8"/>
      <c r="E767" s="8"/>
      <c r="F767" s="8"/>
      <c r="G767" s="8"/>
      <c r="H767" s="8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1:36" ht="12" customHeight="1" x14ac:dyDescent="0.2">
      <c r="A768" s="651"/>
      <c r="B768" s="651"/>
      <c r="C768" s="8"/>
      <c r="D768" s="8"/>
      <c r="E768" s="8"/>
      <c r="F768" s="8"/>
      <c r="G768" s="8"/>
      <c r="H768" s="8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1:36" ht="12" customHeight="1" x14ac:dyDescent="0.2">
      <c r="A769" s="651"/>
      <c r="B769" s="651"/>
      <c r="C769" s="8"/>
      <c r="D769" s="8"/>
      <c r="E769" s="8"/>
      <c r="F769" s="8"/>
      <c r="G769" s="8"/>
      <c r="H769" s="8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1:36" ht="12" customHeight="1" x14ac:dyDescent="0.2">
      <c r="A770" s="651"/>
      <c r="B770" s="651"/>
      <c r="C770" s="8"/>
      <c r="D770" s="8"/>
      <c r="E770" s="8"/>
      <c r="F770" s="8"/>
      <c r="G770" s="8"/>
      <c r="H770" s="8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1:36" ht="12" customHeight="1" x14ac:dyDescent="0.2">
      <c r="A771" s="651"/>
      <c r="B771" s="651"/>
      <c r="C771" s="8"/>
      <c r="D771" s="8"/>
      <c r="E771" s="8"/>
      <c r="F771" s="8"/>
      <c r="G771" s="8"/>
      <c r="H771" s="8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1:36" ht="12" customHeight="1" x14ac:dyDescent="0.2">
      <c r="A772" s="651"/>
      <c r="B772" s="651"/>
      <c r="C772" s="8"/>
      <c r="D772" s="8"/>
      <c r="E772" s="8"/>
      <c r="F772" s="8"/>
      <c r="G772" s="8"/>
      <c r="H772" s="8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1:36" ht="12" customHeight="1" x14ac:dyDescent="0.2">
      <c r="A773" s="651"/>
      <c r="B773" s="651"/>
      <c r="C773" s="8"/>
      <c r="D773" s="8"/>
      <c r="E773" s="8"/>
      <c r="F773" s="8"/>
      <c r="G773" s="8"/>
      <c r="H773" s="8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1:36" ht="12" customHeight="1" x14ac:dyDescent="0.2">
      <c r="A774" s="651"/>
      <c r="B774" s="651"/>
      <c r="C774" s="8"/>
      <c r="D774" s="8"/>
      <c r="E774" s="8"/>
      <c r="F774" s="8"/>
      <c r="G774" s="8"/>
      <c r="H774" s="8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1:36" ht="12" customHeight="1" x14ac:dyDescent="0.2">
      <c r="A775" s="651"/>
      <c r="B775" s="651"/>
      <c r="C775" s="8"/>
      <c r="D775" s="8"/>
      <c r="E775" s="8"/>
      <c r="F775" s="8"/>
      <c r="G775" s="8"/>
      <c r="H775" s="8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1:36" ht="12" customHeight="1" x14ac:dyDescent="0.2">
      <c r="A776" s="651"/>
      <c r="B776" s="651"/>
      <c r="C776" s="8"/>
      <c r="D776" s="8"/>
      <c r="E776" s="8"/>
      <c r="F776" s="8"/>
      <c r="G776" s="8"/>
      <c r="H776" s="8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1:36" ht="12" customHeight="1" x14ac:dyDescent="0.2">
      <c r="A777" s="651"/>
      <c r="B777" s="651"/>
      <c r="C777" s="8"/>
      <c r="D777" s="8"/>
      <c r="E777" s="8"/>
      <c r="F777" s="8"/>
      <c r="G777" s="8"/>
      <c r="H777" s="8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1:36" ht="12" customHeight="1" x14ac:dyDescent="0.2">
      <c r="A778" s="651"/>
      <c r="B778" s="651"/>
      <c r="C778" s="8"/>
      <c r="D778" s="8"/>
      <c r="E778" s="8"/>
      <c r="F778" s="8"/>
      <c r="G778" s="8"/>
      <c r="H778" s="8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1:36" ht="12" customHeight="1" x14ac:dyDescent="0.2">
      <c r="A779" s="651"/>
      <c r="B779" s="651"/>
      <c r="C779" s="8"/>
      <c r="D779" s="8"/>
      <c r="E779" s="8"/>
      <c r="F779" s="8"/>
      <c r="G779" s="8"/>
      <c r="H779" s="8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1:36" ht="12" customHeight="1" x14ac:dyDescent="0.2">
      <c r="A780" s="651"/>
      <c r="B780" s="651"/>
      <c r="C780" s="8"/>
      <c r="D780" s="8"/>
      <c r="E780" s="8"/>
      <c r="F780" s="8"/>
      <c r="G780" s="8"/>
      <c r="H780" s="8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1:36" ht="12" customHeight="1" x14ac:dyDescent="0.2">
      <c r="A781" s="651"/>
      <c r="B781" s="651"/>
      <c r="C781" s="8"/>
      <c r="D781" s="8"/>
      <c r="E781" s="8"/>
      <c r="F781" s="8"/>
      <c r="G781" s="8"/>
      <c r="H781" s="8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1:36" ht="12" customHeight="1" x14ac:dyDescent="0.2">
      <c r="A782" s="651"/>
      <c r="B782" s="651"/>
      <c r="C782" s="8"/>
      <c r="D782" s="8"/>
      <c r="E782" s="8"/>
      <c r="F782" s="8"/>
      <c r="G782" s="8"/>
      <c r="H782" s="8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1:36" ht="12" customHeight="1" x14ac:dyDescent="0.2">
      <c r="A783" s="651"/>
      <c r="B783" s="651"/>
      <c r="C783" s="8"/>
      <c r="D783" s="8"/>
      <c r="E783" s="8"/>
      <c r="F783" s="8"/>
      <c r="G783" s="8"/>
      <c r="H783" s="8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1:36" ht="12" customHeight="1" x14ac:dyDescent="0.2">
      <c r="A784" s="651"/>
      <c r="B784" s="651"/>
      <c r="C784" s="8"/>
      <c r="D784" s="8"/>
      <c r="E784" s="8"/>
      <c r="F784" s="8"/>
      <c r="G784" s="8"/>
      <c r="H784" s="8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1:36" ht="12" customHeight="1" x14ac:dyDescent="0.2">
      <c r="A785" s="651"/>
      <c r="B785" s="651"/>
      <c r="C785" s="8"/>
      <c r="D785" s="8"/>
      <c r="E785" s="8"/>
      <c r="F785" s="8"/>
      <c r="G785" s="8"/>
      <c r="H785" s="8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1:36" ht="12" customHeight="1" x14ac:dyDescent="0.2">
      <c r="A786" s="651"/>
      <c r="B786" s="651"/>
      <c r="C786" s="8"/>
      <c r="D786" s="8"/>
      <c r="E786" s="8"/>
      <c r="F786" s="8"/>
      <c r="G786" s="8"/>
      <c r="H786" s="8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1:36" ht="12" customHeight="1" x14ac:dyDescent="0.2">
      <c r="A787" s="651"/>
      <c r="B787" s="651"/>
      <c r="C787" s="8"/>
      <c r="D787" s="8"/>
      <c r="E787" s="8"/>
      <c r="F787" s="8"/>
      <c r="G787" s="8"/>
      <c r="H787" s="8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1:36" ht="12" customHeight="1" x14ac:dyDescent="0.2">
      <c r="A788" s="651"/>
      <c r="B788" s="651"/>
      <c r="C788" s="8"/>
      <c r="D788" s="8"/>
      <c r="E788" s="8"/>
      <c r="F788" s="8"/>
      <c r="G788" s="8"/>
      <c r="H788" s="8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1:36" ht="12" customHeight="1" x14ac:dyDescent="0.2">
      <c r="A789" s="651"/>
      <c r="B789" s="651"/>
      <c r="C789" s="8"/>
      <c r="D789" s="8"/>
      <c r="E789" s="8"/>
      <c r="F789" s="8"/>
      <c r="G789" s="8"/>
      <c r="H789" s="8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1:36" ht="12" customHeight="1" x14ac:dyDescent="0.2">
      <c r="A790" s="651"/>
      <c r="B790" s="651"/>
      <c r="C790" s="8"/>
      <c r="D790" s="8"/>
      <c r="E790" s="8"/>
      <c r="F790" s="8"/>
      <c r="G790" s="8"/>
      <c r="H790" s="8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1:36" ht="12" customHeight="1" x14ac:dyDescent="0.2">
      <c r="A791" s="651"/>
      <c r="B791" s="651"/>
      <c r="C791" s="8"/>
      <c r="D791" s="8"/>
      <c r="E791" s="8"/>
      <c r="F791" s="8"/>
      <c r="G791" s="8"/>
      <c r="H791" s="8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1:36" ht="12" customHeight="1" x14ac:dyDescent="0.2">
      <c r="A792" s="651"/>
      <c r="B792" s="651"/>
      <c r="C792" s="8"/>
      <c r="D792" s="8"/>
      <c r="E792" s="8"/>
      <c r="F792" s="8"/>
      <c r="G792" s="8"/>
      <c r="H792" s="8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1:36" ht="12" customHeight="1" x14ac:dyDescent="0.2">
      <c r="A793" s="651"/>
      <c r="B793" s="651"/>
      <c r="C793" s="8"/>
      <c r="D793" s="8"/>
      <c r="E793" s="8"/>
      <c r="F793" s="8"/>
      <c r="G793" s="8"/>
      <c r="H793" s="8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1:36" ht="12" customHeight="1" x14ac:dyDescent="0.2">
      <c r="A794" s="651"/>
      <c r="B794" s="651"/>
      <c r="C794" s="8"/>
      <c r="D794" s="8"/>
      <c r="E794" s="8"/>
      <c r="F794" s="8"/>
      <c r="G794" s="8"/>
      <c r="H794" s="8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1:36" ht="12" customHeight="1" x14ac:dyDescent="0.2">
      <c r="A795" s="651"/>
      <c r="B795" s="651"/>
      <c r="C795" s="8"/>
      <c r="D795" s="8"/>
      <c r="E795" s="8"/>
      <c r="F795" s="8"/>
      <c r="G795" s="8"/>
      <c r="H795" s="8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1:36" ht="12" customHeight="1" x14ac:dyDescent="0.2">
      <c r="A796" s="651"/>
      <c r="B796" s="651"/>
      <c r="C796" s="8"/>
      <c r="D796" s="8"/>
      <c r="E796" s="8"/>
      <c r="F796" s="8"/>
      <c r="G796" s="8"/>
      <c r="H796" s="8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1:36" ht="12" customHeight="1" x14ac:dyDescent="0.2">
      <c r="A797" s="651"/>
      <c r="B797" s="651"/>
      <c r="C797" s="8"/>
      <c r="D797" s="8"/>
      <c r="E797" s="8"/>
      <c r="F797" s="8"/>
      <c r="G797" s="8"/>
      <c r="H797" s="8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1:36" ht="12" customHeight="1" x14ac:dyDescent="0.2">
      <c r="A798" s="651"/>
      <c r="B798" s="651"/>
      <c r="C798" s="8"/>
      <c r="D798" s="8"/>
      <c r="E798" s="8"/>
      <c r="F798" s="8"/>
      <c r="G798" s="8"/>
      <c r="H798" s="8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1:36" ht="12" customHeight="1" x14ac:dyDescent="0.2">
      <c r="A799" s="651"/>
      <c r="B799" s="651"/>
      <c r="C799" s="8"/>
      <c r="D799" s="8"/>
      <c r="E799" s="8"/>
      <c r="F799" s="8"/>
      <c r="G799" s="8"/>
      <c r="H799" s="8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1:36" ht="12" customHeight="1" x14ac:dyDescent="0.2">
      <c r="A800" s="651"/>
      <c r="B800" s="651"/>
      <c r="C800" s="8"/>
      <c r="D800" s="8"/>
      <c r="E800" s="8"/>
      <c r="F800" s="8"/>
      <c r="G800" s="8"/>
      <c r="H800" s="8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1:36" ht="12" customHeight="1" x14ac:dyDescent="0.2">
      <c r="A801" s="651"/>
      <c r="B801" s="651"/>
      <c r="C801" s="8"/>
      <c r="D801" s="8"/>
      <c r="E801" s="8"/>
      <c r="F801" s="8"/>
      <c r="G801" s="8"/>
      <c r="H801" s="8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1:36" ht="12" customHeight="1" x14ac:dyDescent="0.2">
      <c r="A802" s="651"/>
      <c r="B802" s="651"/>
      <c r="C802" s="8"/>
      <c r="D802" s="8"/>
      <c r="E802" s="8"/>
      <c r="F802" s="8"/>
      <c r="G802" s="8"/>
      <c r="H802" s="8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1:36" ht="12" customHeight="1" x14ac:dyDescent="0.2">
      <c r="A803" s="651"/>
      <c r="B803" s="651"/>
      <c r="C803" s="8"/>
      <c r="D803" s="8"/>
      <c r="E803" s="8"/>
      <c r="F803" s="8"/>
      <c r="G803" s="8"/>
      <c r="H803" s="8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1:36" ht="12" customHeight="1" x14ac:dyDescent="0.2">
      <c r="A804" s="651"/>
      <c r="B804" s="651"/>
      <c r="C804" s="8"/>
      <c r="D804" s="8"/>
      <c r="E804" s="8"/>
      <c r="F804" s="8"/>
      <c r="G804" s="8"/>
      <c r="H804" s="8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1:36" ht="12" customHeight="1" x14ac:dyDescent="0.2">
      <c r="A805" s="651"/>
      <c r="B805" s="651"/>
      <c r="C805" s="8"/>
      <c r="D805" s="8"/>
      <c r="E805" s="8"/>
      <c r="F805" s="8"/>
      <c r="G805" s="8"/>
      <c r="H805" s="8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1:36" ht="12" customHeight="1" x14ac:dyDescent="0.2">
      <c r="A806" s="651"/>
      <c r="B806" s="651"/>
      <c r="C806" s="8"/>
      <c r="D806" s="8"/>
      <c r="E806" s="8"/>
      <c r="F806" s="8"/>
      <c r="G806" s="8"/>
      <c r="H806" s="8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1:36" ht="12" customHeight="1" x14ac:dyDescent="0.2">
      <c r="A807" s="651"/>
      <c r="B807" s="651"/>
      <c r="C807" s="8"/>
      <c r="D807" s="8"/>
      <c r="E807" s="8"/>
      <c r="F807" s="8"/>
      <c r="G807" s="8"/>
      <c r="H807" s="8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1:36" ht="12" customHeight="1" x14ac:dyDescent="0.2">
      <c r="A808" s="651"/>
      <c r="B808" s="651"/>
      <c r="C808" s="8"/>
      <c r="D808" s="8"/>
      <c r="E808" s="8"/>
      <c r="F808" s="8"/>
      <c r="G808" s="8"/>
      <c r="H808" s="8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1:36" ht="12" customHeight="1" x14ac:dyDescent="0.2">
      <c r="A809" s="651"/>
      <c r="B809" s="651"/>
      <c r="C809" s="8"/>
      <c r="D809" s="8"/>
      <c r="E809" s="8"/>
      <c r="F809" s="8"/>
      <c r="G809" s="8"/>
      <c r="H809" s="8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1:36" ht="12" customHeight="1" x14ac:dyDescent="0.2">
      <c r="A810" s="651"/>
      <c r="B810" s="651"/>
      <c r="C810" s="8"/>
      <c r="D810" s="8"/>
      <c r="E810" s="8"/>
      <c r="F810" s="8"/>
      <c r="G810" s="8"/>
      <c r="H810" s="8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1:36" ht="12" customHeight="1" x14ac:dyDescent="0.2">
      <c r="A811" s="651"/>
      <c r="B811" s="651"/>
      <c r="C811" s="8"/>
      <c r="D811" s="8"/>
      <c r="E811" s="8"/>
      <c r="F811" s="8"/>
      <c r="G811" s="8"/>
      <c r="H811" s="8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1:36" ht="12" customHeight="1" x14ac:dyDescent="0.2">
      <c r="A812" s="651"/>
      <c r="B812" s="651"/>
      <c r="C812" s="8"/>
      <c r="D812" s="8"/>
      <c r="E812" s="8"/>
      <c r="F812" s="8"/>
      <c r="G812" s="8"/>
      <c r="H812" s="8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1:36" ht="12" customHeight="1" x14ac:dyDescent="0.2">
      <c r="A813" s="651"/>
      <c r="B813" s="651"/>
      <c r="C813" s="8"/>
      <c r="D813" s="8"/>
      <c r="E813" s="8"/>
      <c r="F813" s="8"/>
      <c r="G813" s="8"/>
      <c r="H813" s="8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1:36" ht="12" customHeight="1" x14ac:dyDescent="0.2">
      <c r="A814" s="651"/>
      <c r="B814" s="651"/>
      <c r="C814" s="8"/>
      <c r="D814" s="8"/>
      <c r="E814" s="8"/>
      <c r="F814" s="8"/>
      <c r="G814" s="8"/>
      <c r="H814" s="8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1:36" ht="12" customHeight="1" x14ac:dyDescent="0.2">
      <c r="A815" s="651"/>
      <c r="B815" s="651"/>
      <c r="C815" s="8"/>
      <c r="D815" s="8"/>
      <c r="E815" s="8"/>
      <c r="F815" s="8"/>
      <c r="G815" s="8"/>
      <c r="H815" s="8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1:36" ht="12" customHeight="1" x14ac:dyDescent="0.2">
      <c r="A816" s="651"/>
      <c r="B816" s="651"/>
      <c r="C816" s="8"/>
      <c r="D816" s="8"/>
      <c r="E816" s="8"/>
      <c r="F816" s="8"/>
      <c r="G816" s="8"/>
      <c r="H816" s="8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1:36" ht="12" customHeight="1" x14ac:dyDescent="0.2">
      <c r="A817" s="651"/>
      <c r="B817" s="651"/>
      <c r="C817" s="8"/>
      <c r="D817" s="8"/>
      <c r="E817" s="8"/>
      <c r="F817" s="8"/>
      <c r="G817" s="8"/>
      <c r="H817" s="8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1:36" ht="12" customHeight="1" x14ac:dyDescent="0.2">
      <c r="A818" s="651"/>
      <c r="B818" s="651"/>
      <c r="C818" s="8"/>
      <c r="D818" s="8"/>
      <c r="E818" s="8"/>
      <c r="F818" s="8"/>
      <c r="G818" s="8"/>
      <c r="H818" s="8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1:36" ht="12" customHeight="1" x14ac:dyDescent="0.2">
      <c r="A819" s="651"/>
      <c r="B819" s="651"/>
      <c r="C819" s="8"/>
      <c r="D819" s="8"/>
      <c r="E819" s="8"/>
      <c r="F819" s="8"/>
      <c r="G819" s="8"/>
      <c r="H819" s="8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1:36" ht="12" customHeight="1" x14ac:dyDescent="0.2">
      <c r="A820" s="651"/>
      <c r="B820" s="651"/>
      <c r="C820" s="8"/>
      <c r="D820" s="8"/>
      <c r="E820" s="8"/>
      <c r="F820" s="8"/>
      <c r="G820" s="8"/>
      <c r="H820" s="8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1:36" ht="12" customHeight="1" x14ac:dyDescent="0.2">
      <c r="A821" s="651"/>
      <c r="B821" s="651"/>
      <c r="C821" s="8"/>
      <c r="D821" s="8"/>
      <c r="E821" s="8"/>
      <c r="F821" s="8"/>
      <c r="G821" s="8"/>
      <c r="H821" s="8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1:36" ht="12" customHeight="1" x14ac:dyDescent="0.2">
      <c r="A822" s="651"/>
      <c r="B822" s="651"/>
      <c r="C822" s="8"/>
      <c r="D822" s="8"/>
      <c r="E822" s="8"/>
      <c r="F822" s="8"/>
      <c r="G822" s="8"/>
      <c r="H822" s="8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1:36" ht="12" customHeight="1" x14ac:dyDescent="0.2">
      <c r="A823" s="651"/>
      <c r="B823" s="651"/>
      <c r="C823" s="8"/>
      <c r="D823" s="8"/>
      <c r="E823" s="8"/>
      <c r="F823" s="8"/>
      <c r="G823" s="8"/>
      <c r="H823" s="8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1:36" ht="12" customHeight="1" x14ac:dyDescent="0.2">
      <c r="A824" s="651"/>
      <c r="B824" s="651"/>
      <c r="C824" s="8"/>
      <c r="D824" s="8"/>
      <c r="E824" s="8"/>
      <c r="F824" s="8"/>
      <c r="G824" s="8"/>
      <c r="H824" s="8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1:36" ht="12" customHeight="1" x14ac:dyDescent="0.2">
      <c r="A825" s="651"/>
      <c r="B825" s="651"/>
      <c r="C825" s="8"/>
      <c r="D825" s="8"/>
      <c r="E825" s="8"/>
      <c r="F825" s="8"/>
      <c r="G825" s="8"/>
      <c r="H825" s="8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1:36" ht="12" customHeight="1" x14ac:dyDescent="0.2">
      <c r="A826" s="651"/>
      <c r="B826" s="651"/>
      <c r="C826" s="8"/>
      <c r="D826" s="8"/>
      <c r="E826" s="8"/>
      <c r="F826" s="8"/>
      <c r="G826" s="8"/>
      <c r="H826" s="8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1:36" ht="12" customHeight="1" x14ac:dyDescent="0.2">
      <c r="A827" s="651"/>
      <c r="B827" s="651"/>
      <c r="C827" s="8"/>
      <c r="D827" s="8"/>
      <c r="E827" s="8"/>
      <c r="F827" s="8"/>
      <c r="G827" s="8"/>
      <c r="H827" s="8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1:36" ht="12" customHeight="1" x14ac:dyDescent="0.2">
      <c r="A828" s="651"/>
      <c r="B828" s="651"/>
      <c r="C828" s="8"/>
      <c r="D828" s="8"/>
      <c r="E828" s="8"/>
      <c r="F828" s="8"/>
      <c r="G828" s="8"/>
      <c r="H828" s="8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1:36" ht="12" customHeight="1" x14ac:dyDescent="0.2">
      <c r="A829" s="651"/>
      <c r="B829" s="651"/>
      <c r="C829" s="8"/>
      <c r="D829" s="8"/>
      <c r="E829" s="8"/>
      <c r="F829" s="8"/>
      <c r="G829" s="8"/>
      <c r="H829" s="8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1:36" ht="12" customHeight="1" x14ac:dyDescent="0.2">
      <c r="A830" s="651"/>
      <c r="B830" s="651"/>
      <c r="C830" s="8"/>
      <c r="D830" s="8"/>
      <c r="E830" s="8"/>
      <c r="F830" s="8"/>
      <c r="G830" s="8"/>
      <c r="H830" s="8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1:36" ht="12" customHeight="1" x14ac:dyDescent="0.2">
      <c r="A831" s="651"/>
      <c r="B831" s="651"/>
      <c r="C831" s="8"/>
      <c r="D831" s="8"/>
      <c r="E831" s="8"/>
      <c r="F831" s="8"/>
      <c r="G831" s="8"/>
      <c r="H831" s="8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1:36" ht="12" customHeight="1" x14ac:dyDescent="0.2">
      <c r="A832" s="651"/>
      <c r="B832" s="651"/>
      <c r="C832" s="8"/>
      <c r="D832" s="8"/>
      <c r="E832" s="8"/>
      <c r="F832" s="8"/>
      <c r="G832" s="8"/>
      <c r="H832" s="8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1:36" ht="12" customHeight="1" x14ac:dyDescent="0.2">
      <c r="A833" s="651"/>
      <c r="B833" s="651"/>
      <c r="C833" s="8"/>
      <c r="D833" s="8"/>
      <c r="E833" s="8"/>
      <c r="F833" s="8"/>
      <c r="G833" s="8"/>
      <c r="H833" s="8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1:36" ht="12" customHeight="1" x14ac:dyDescent="0.2">
      <c r="A834" s="651"/>
      <c r="B834" s="651"/>
      <c r="C834" s="8"/>
      <c r="D834" s="8"/>
      <c r="E834" s="8"/>
      <c r="F834" s="8"/>
      <c r="G834" s="8"/>
      <c r="H834" s="8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1:36" ht="12" customHeight="1" x14ac:dyDescent="0.2">
      <c r="A835" s="651"/>
      <c r="B835" s="651"/>
      <c r="C835" s="8"/>
      <c r="D835" s="8"/>
      <c r="E835" s="8"/>
      <c r="F835" s="8"/>
      <c r="G835" s="8"/>
      <c r="H835" s="8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1:36" ht="12" customHeight="1" x14ac:dyDescent="0.2">
      <c r="A836" s="651"/>
      <c r="B836" s="651"/>
      <c r="C836" s="8"/>
      <c r="D836" s="8"/>
      <c r="E836" s="8"/>
      <c r="F836" s="8"/>
      <c r="G836" s="8"/>
      <c r="H836" s="8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1:36" ht="12" customHeight="1" x14ac:dyDescent="0.2">
      <c r="A837" s="651"/>
      <c r="B837" s="651"/>
      <c r="C837" s="8"/>
      <c r="D837" s="8"/>
      <c r="E837" s="8"/>
      <c r="F837" s="8"/>
      <c r="G837" s="8"/>
      <c r="H837" s="8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1:36" ht="12" customHeight="1" x14ac:dyDescent="0.2">
      <c r="A838" s="651"/>
      <c r="B838" s="651"/>
      <c r="C838" s="8"/>
      <c r="D838" s="8"/>
      <c r="E838" s="8"/>
      <c r="F838" s="8"/>
      <c r="G838" s="8"/>
      <c r="H838" s="8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1:36" ht="12" customHeight="1" x14ac:dyDescent="0.2">
      <c r="A839" s="651"/>
      <c r="B839" s="651"/>
      <c r="C839" s="8"/>
      <c r="D839" s="8"/>
      <c r="E839" s="8"/>
      <c r="F839" s="8"/>
      <c r="G839" s="8"/>
      <c r="H839" s="8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1:36" ht="12" customHeight="1" x14ac:dyDescent="0.2">
      <c r="A840" s="651"/>
      <c r="B840" s="651"/>
      <c r="C840" s="8"/>
      <c r="D840" s="8"/>
      <c r="E840" s="8"/>
      <c r="F840" s="8"/>
      <c r="G840" s="8"/>
      <c r="H840" s="8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1:36" ht="12" customHeight="1" x14ac:dyDescent="0.2">
      <c r="A841" s="651"/>
      <c r="B841" s="651"/>
      <c r="C841" s="8"/>
      <c r="D841" s="8"/>
      <c r="E841" s="8"/>
      <c r="F841" s="8"/>
      <c r="G841" s="8"/>
      <c r="H841" s="8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1:36" ht="12" customHeight="1" x14ac:dyDescent="0.2">
      <c r="A842" s="651"/>
      <c r="B842" s="651"/>
      <c r="C842" s="8"/>
      <c r="D842" s="8"/>
      <c r="E842" s="8"/>
      <c r="F842" s="8"/>
      <c r="G842" s="8"/>
      <c r="H842" s="8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1:36" ht="12" customHeight="1" x14ac:dyDescent="0.2">
      <c r="A843" s="651"/>
      <c r="B843" s="651"/>
      <c r="C843" s="8"/>
      <c r="D843" s="8"/>
      <c r="E843" s="8"/>
      <c r="F843" s="8"/>
      <c r="G843" s="8"/>
      <c r="H843" s="8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1:36" ht="12" customHeight="1" x14ac:dyDescent="0.2">
      <c r="A844" s="651"/>
      <c r="B844" s="651"/>
      <c r="C844" s="8"/>
      <c r="D844" s="8"/>
      <c r="E844" s="8"/>
      <c r="F844" s="8"/>
      <c r="G844" s="8"/>
      <c r="H844" s="8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1:36" ht="12" customHeight="1" x14ac:dyDescent="0.2">
      <c r="A845" s="651"/>
      <c r="B845" s="651"/>
      <c r="C845" s="8"/>
      <c r="D845" s="8"/>
      <c r="E845" s="8"/>
      <c r="F845" s="8"/>
      <c r="G845" s="8"/>
      <c r="H845" s="8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1:36" ht="12" customHeight="1" x14ac:dyDescent="0.2">
      <c r="A846" s="651"/>
      <c r="B846" s="651"/>
      <c r="C846" s="8"/>
      <c r="D846" s="8"/>
      <c r="E846" s="8"/>
      <c r="F846" s="8"/>
      <c r="G846" s="8"/>
      <c r="H846" s="8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1:36" ht="12" customHeight="1" x14ac:dyDescent="0.2">
      <c r="A847" s="651"/>
      <c r="B847" s="651"/>
      <c r="C847" s="8"/>
      <c r="D847" s="8"/>
      <c r="E847" s="8"/>
      <c r="F847" s="8"/>
      <c r="G847" s="8"/>
      <c r="H847" s="8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1:36" ht="12" customHeight="1" x14ac:dyDescent="0.2">
      <c r="A848" s="651"/>
      <c r="B848" s="651"/>
      <c r="C848" s="8"/>
      <c r="D848" s="8"/>
      <c r="E848" s="8"/>
      <c r="F848" s="8"/>
      <c r="G848" s="8"/>
      <c r="H848" s="8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1:36" ht="12" customHeight="1" x14ac:dyDescent="0.2">
      <c r="A849" s="651"/>
      <c r="B849" s="651"/>
      <c r="C849" s="8"/>
      <c r="D849" s="8"/>
      <c r="E849" s="8"/>
      <c r="F849" s="8"/>
      <c r="G849" s="8"/>
      <c r="H849" s="8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1:36" ht="12" customHeight="1" x14ac:dyDescent="0.2">
      <c r="A850" s="651"/>
      <c r="B850" s="651"/>
      <c r="C850" s="8"/>
      <c r="D850" s="8"/>
      <c r="E850" s="8"/>
      <c r="F850" s="8"/>
      <c r="G850" s="8"/>
      <c r="H850" s="8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1:36" ht="12" customHeight="1" x14ac:dyDescent="0.2">
      <c r="A851" s="651"/>
      <c r="B851" s="651"/>
      <c r="C851" s="8"/>
      <c r="D851" s="8"/>
      <c r="E851" s="8"/>
      <c r="F851" s="8"/>
      <c r="G851" s="8"/>
      <c r="H851" s="8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1:36" ht="12" customHeight="1" x14ac:dyDescent="0.2">
      <c r="A852" s="651"/>
      <c r="B852" s="651"/>
      <c r="C852" s="8"/>
      <c r="D852" s="8"/>
      <c r="E852" s="8"/>
      <c r="F852" s="8"/>
      <c r="G852" s="8"/>
      <c r="H852" s="8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1:36" ht="12" customHeight="1" x14ac:dyDescent="0.2">
      <c r="A853" s="651"/>
      <c r="B853" s="651"/>
      <c r="C853" s="8"/>
      <c r="D853" s="8"/>
      <c r="E853" s="8"/>
      <c r="F853" s="8"/>
      <c r="G853" s="8"/>
      <c r="H853" s="8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1:36" ht="12" customHeight="1" x14ac:dyDescent="0.2">
      <c r="A854" s="651"/>
      <c r="B854" s="651"/>
      <c r="C854" s="8"/>
      <c r="D854" s="8"/>
      <c r="E854" s="8"/>
      <c r="F854" s="8"/>
      <c r="G854" s="8"/>
      <c r="H854" s="8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1:36" ht="12" customHeight="1" x14ac:dyDescent="0.2">
      <c r="A855" s="651"/>
      <c r="B855" s="651"/>
      <c r="C855" s="8"/>
      <c r="D855" s="8"/>
      <c r="E855" s="8"/>
      <c r="F855" s="8"/>
      <c r="G855" s="8"/>
      <c r="H855" s="8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1:36" ht="12" customHeight="1" x14ac:dyDescent="0.2">
      <c r="A856" s="651"/>
      <c r="B856" s="651"/>
      <c r="C856" s="8"/>
      <c r="D856" s="8"/>
      <c r="E856" s="8"/>
      <c r="F856" s="8"/>
      <c r="G856" s="8"/>
      <c r="H856" s="8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1:36" ht="12" customHeight="1" x14ac:dyDescent="0.2">
      <c r="A857" s="651"/>
      <c r="B857" s="651"/>
      <c r="C857" s="8"/>
      <c r="D857" s="8"/>
      <c r="E857" s="8"/>
      <c r="F857" s="8"/>
      <c r="G857" s="8"/>
      <c r="H857" s="8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1:36" ht="12" customHeight="1" x14ac:dyDescent="0.2">
      <c r="A858" s="651"/>
      <c r="B858" s="651"/>
      <c r="C858" s="8"/>
      <c r="D858" s="8"/>
      <c r="E858" s="8"/>
      <c r="F858" s="8"/>
      <c r="G858" s="8"/>
      <c r="H858" s="8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1:36" ht="12" customHeight="1" x14ac:dyDescent="0.2">
      <c r="A859" s="651"/>
      <c r="B859" s="651"/>
      <c r="C859" s="8"/>
      <c r="D859" s="8"/>
      <c r="E859" s="8"/>
      <c r="F859" s="8"/>
      <c r="G859" s="8"/>
      <c r="H859" s="8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1:36" ht="12" customHeight="1" x14ac:dyDescent="0.2">
      <c r="A860" s="651"/>
      <c r="B860" s="651"/>
      <c r="C860" s="8"/>
      <c r="D860" s="8"/>
      <c r="E860" s="8"/>
      <c r="F860" s="8"/>
      <c r="G860" s="8"/>
      <c r="H860" s="8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1:36" ht="12" customHeight="1" x14ac:dyDescent="0.2">
      <c r="A861" s="651"/>
      <c r="B861" s="651"/>
      <c r="C861" s="8"/>
      <c r="D861" s="8"/>
      <c r="E861" s="8"/>
      <c r="F861" s="8"/>
      <c r="G861" s="8"/>
      <c r="H861" s="8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1:36" ht="12" customHeight="1" x14ac:dyDescent="0.2">
      <c r="A862" s="651"/>
      <c r="B862" s="651"/>
      <c r="C862" s="8"/>
      <c r="D862" s="8"/>
      <c r="E862" s="8"/>
      <c r="F862" s="8"/>
      <c r="G862" s="8"/>
      <c r="H862" s="8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1:36" ht="12" customHeight="1" x14ac:dyDescent="0.2">
      <c r="A863" s="651"/>
      <c r="B863" s="651"/>
      <c r="C863" s="8"/>
      <c r="D863" s="8"/>
      <c r="E863" s="8"/>
      <c r="F863" s="8"/>
      <c r="G863" s="8"/>
      <c r="H863" s="8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1:36" ht="12" customHeight="1" x14ac:dyDescent="0.2">
      <c r="A864" s="651"/>
      <c r="B864" s="651"/>
      <c r="C864" s="8"/>
      <c r="D864" s="8"/>
      <c r="E864" s="8"/>
      <c r="F864" s="8"/>
      <c r="G864" s="8"/>
      <c r="H864" s="8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1:36" ht="12" customHeight="1" x14ac:dyDescent="0.2">
      <c r="A865" s="651"/>
      <c r="B865" s="651"/>
      <c r="C865" s="8"/>
      <c r="D865" s="8"/>
      <c r="E865" s="8"/>
      <c r="F865" s="8"/>
      <c r="G865" s="8"/>
      <c r="H865" s="8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1:36" ht="12" customHeight="1" x14ac:dyDescent="0.2">
      <c r="A866" s="651"/>
      <c r="B866" s="651"/>
      <c r="C866" s="8"/>
      <c r="D866" s="8"/>
      <c r="E866" s="8"/>
      <c r="F866" s="8"/>
      <c r="G866" s="8"/>
      <c r="H866" s="8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1:36" ht="12" customHeight="1" x14ac:dyDescent="0.2">
      <c r="A867" s="651"/>
      <c r="B867" s="651"/>
      <c r="C867" s="8"/>
      <c r="D867" s="8"/>
      <c r="E867" s="8"/>
      <c r="F867" s="8"/>
      <c r="G867" s="8"/>
      <c r="H867" s="8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1:36" ht="12" customHeight="1" x14ac:dyDescent="0.2">
      <c r="A868" s="651"/>
      <c r="B868" s="651"/>
      <c r="C868" s="8"/>
      <c r="D868" s="8"/>
      <c r="E868" s="8"/>
      <c r="F868" s="8"/>
      <c r="G868" s="8"/>
      <c r="H868" s="8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1:36" ht="12" customHeight="1" x14ac:dyDescent="0.2">
      <c r="A869" s="651"/>
      <c r="B869" s="651"/>
      <c r="C869" s="8"/>
      <c r="D869" s="8"/>
      <c r="E869" s="8"/>
      <c r="F869" s="8"/>
      <c r="G869" s="8"/>
      <c r="H869" s="8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1:36" ht="12" customHeight="1" x14ac:dyDescent="0.2">
      <c r="A870" s="651"/>
      <c r="B870" s="651"/>
      <c r="C870" s="8"/>
      <c r="D870" s="8"/>
      <c r="E870" s="8"/>
      <c r="F870" s="8"/>
      <c r="G870" s="8"/>
      <c r="H870" s="8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1:36" ht="12" customHeight="1" x14ac:dyDescent="0.2">
      <c r="A871" s="651"/>
      <c r="B871" s="651"/>
      <c r="C871" s="8"/>
      <c r="D871" s="8"/>
      <c r="E871" s="8"/>
      <c r="F871" s="8"/>
      <c r="G871" s="8"/>
      <c r="H871" s="8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1:36" ht="12" customHeight="1" x14ac:dyDescent="0.2">
      <c r="A872" s="651"/>
      <c r="B872" s="651"/>
      <c r="C872" s="8"/>
      <c r="D872" s="8"/>
      <c r="E872" s="8"/>
      <c r="F872" s="8"/>
      <c r="G872" s="8"/>
      <c r="H872" s="8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1:36" ht="12" customHeight="1" x14ac:dyDescent="0.2">
      <c r="A873" s="651"/>
      <c r="B873" s="651"/>
      <c r="C873" s="8"/>
      <c r="D873" s="8"/>
      <c r="E873" s="8"/>
      <c r="F873" s="8"/>
      <c r="G873" s="8"/>
      <c r="H873" s="8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1:36" ht="12" customHeight="1" x14ac:dyDescent="0.2">
      <c r="A874" s="651"/>
      <c r="B874" s="651"/>
      <c r="C874" s="8"/>
      <c r="D874" s="8"/>
      <c r="E874" s="8"/>
      <c r="F874" s="8"/>
      <c r="G874" s="8"/>
      <c r="H874" s="8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1:36" ht="12" customHeight="1" x14ac:dyDescent="0.2">
      <c r="A875" s="651"/>
      <c r="B875" s="651"/>
      <c r="C875" s="8"/>
      <c r="D875" s="8"/>
      <c r="E875" s="8"/>
      <c r="F875" s="8"/>
      <c r="G875" s="8"/>
      <c r="H875" s="8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1:36" ht="12" customHeight="1" x14ac:dyDescent="0.2">
      <c r="A876" s="651"/>
      <c r="B876" s="651"/>
      <c r="C876" s="8"/>
      <c r="D876" s="8"/>
      <c r="E876" s="8"/>
      <c r="F876" s="8"/>
      <c r="G876" s="8"/>
      <c r="H876" s="8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1:36" ht="12" customHeight="1" x14ac:dyDescent="0.2">
      <c r="A877" s="651"/>
      <c r="B877" s="651"/>
      <c r="C877" s="8"/>
      <c r="D877" s="8"/>
      <c r="E877" s="8"/>
      <c r="F877" s="8"/>
      <c r="G877" s="8"/>
      <c r="H877" s="8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1:36" ht="12" customHeight="1" x14ac:dyDescent="0.2">
      <c r="A878" s="651"/>
      <c r="B878" s="651"/>
      <c r="C878" s="8"/>
      <c r="D878" s="8"/>
      <c r="E878" s="8"/>
      <c r="F878" s="8"/>
      <c r="G878" s="8"/>
      <c r="H878" s="8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1:36" ht="12" customHeight="1" x14ac:dyDescent="0.2">
      <c r="A879" s="651"/>
      <c r="B879" s="651"/>
      <c r="C879" s="8"/>
      <c r="D879" s="8"/>
      <c r="E879" s="8"/>
      <c r="F879" s="8"/>
      <c r="G879" s="8"/>
      <c r="H879" s="8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1:36" ht="12" customHeight="1" x14ac:dyDescent="0.2">
      <c r="A880" s="651"/>
      <c r="B880" s="651"/>
      <c r="C880" s="8"/>
      <c r="D880" s="8"/>
      <c r="E880" s="8"/>
      <c r="F880" s="8"/>
      <c r="G880" s="8"/>
      <c r="H880" s="8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1:36" ht="12" customHeight="1" x14ac:dyDescent="0.2">
      <c r="A881" s="651"/>
      <c r="B881" s="651"/>
      <c r="C881" s="8"/>
      <c r="D881" s="8"/>
      <c r="E881" s="8"/>
      <c r="F881" s="8"/>
      <c r="G881" s="8"/>
      <c r="H881" s="8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1:36" ht="12" customHeight="1" x14ac:dyDescent="0.2">
      <c r="A882" s="651"/>
      <c r="B882" s="651"/>
      <c r="C882" s="8"/>
      <c r="D882" s="8"/>
      <c r="E882" s="8"/>
      <c r="F882" s="8"/>
      <c r="G882" s="8"/>
      <c r="H882" s="8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1:36" ht="12" customHeight="1" x14ac:dyDescent="0.2">
      <c r="A883" s="651"/>
      <c r="B883" s="651"/>
      <c r="C883" s="8"/>
      <c r="D883" s="8"/>
      <c r="E883" s="8"/>
      <c r="F883" s="8"/>
      <c r="G883" s="8"/>
      <c r="H883" s="8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1:36" ht="12" customHeight="1" x14ac:dyDescent="0.2">
      <c r="A884" s="651"/>
      <c r="B884" s="651"/>
      <c r="C884" s="8"/>
      <c r="D884" s="8"/>
      <c r="E884" s="8"/>
      <c r="F884" s="8"/>
      <c r="G884" s="8"/>
      <c r="H884" s="8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1:36" ht="12" customHeight="1" x14ac:dyDescent="0.2">
      <c r="A885" s="651"/>
      <c r="B885" s="651"/>
      <c r="C885" s="8"/>
      <c r="D885" s="8"/>
      <c r="E885" s="8"/>
      <c r="F885" s="8"/>
      <c r="G885" s="8"/>
      <c r="H885" s="8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1:36" ht="12" customHeight="1" x14ac:dyDescent="0.2">
      <c r="A886" s="651"/>
      <c r="B886" s="651"/>
      <c r="C886" s="8"/>
      <c r="D886" s="8"/>
      <c r="E886" s="8"/>
      <c r="F886" s="8"/>
      <c r="G886" s="8"/>
      <c r="H886" s="8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1:36" ht="12" customHeight="1" x14ac:dyDescent="0.2">
      <c r="A887" s="651"/>
      <c r="B887" s="651"/>
      <c r="C887" s="8"/>
      <c r="D887" s="8"/>
      <c r="E887" s="8"/>
      <c r="F887" s="8"/>
      <c r="G887" s="8"/>
      <c r="H887" s="8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1:36" ht="12" customHeight="1" x14ac:dyDescent="0.2">
      <c r="A888" s="651"/>
      <c r="B888" s="651"/>
      <c r="C888" s="8"/>
      <c r="D888" s="8"/>
      <c r="E888" s="8"/>
      <c r="F888" s="8"/>
      <c r="G888" s="8"/>
      <c r="H888" s="8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1:36" ht="12" customHeight="1" x14ac:dyDescent="0.2">
      <c r="A889" s="651"/>
      <c r="B889" s="651"/>
      <c r="C889" s="8"/>
      <c r="D889" s="8"/>
      <c r="E889" s="8"/>
      <c r="F889" s="8"/>
      <c r="G889" s="8"/>
      <c r="H889" s="8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1:36" ht="12" customHeight="1" x14ac:dyDescent="0.2">
      <c r="A890" s="651"/>
      <c r="B890" s="651"/>
      <c r="C890" s="8"/>
      <c r="D890" s="8"/>
      <c r="E890" s="8"/>
      <c r="F890" s="8"/>
      <c r="G890" s="8"/>
      <c r="H890" s="8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1:36" ht="12" customHeight="1" x14ac:dyDescent="0.2">
      <c r="A891" s="651"/>
      <c r="B891" s="651"/>
      <c r="C891" s="8"/>
      <c r="D891" s="8"/>
      <c r="E891" s="8"/>
      <c r="F891" s="8"/>
      <c r="G891" s="8"/>
      <c r="H891" s="8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1:36" ht="12" customHeight="1" x14ac:dyDescent="0.2">
      <c r="A892" s="651"/>
      <c r="B892" s="651"/>
      <c r="C892" s="8"/>
      <c r="D892" s="8"/>
      <c r="E892" s="8"/>
      <c r="F892" s="8"/>
      <c r="G892" s="8"/>
      <c r="H892" s="8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1:36" ht="12" customHeight="1" x14ac:dyDescent="0.2">
      <c r="A893" s="651"/>
      <c r="B893" s="651"/>
      <c r="C893" s="8"/>
      <c r="D893" s="8"/>
      <c r="E893" s="8"/>
      <c r="F893" s="8"/>
      <c r="G893" s="8"/>
      <c r="H893" s="8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1:36" ht="12" customHeight="1" x14ac:dyDescent="0.2">
      <c r="A894" s="651"/>
      <c r="B894" s="651"/>
      <c r="C894" s="8"/>
      <c r="D894" s="8"/>
      <c r="E894" s="8"/>
      <c r="F894" s="8"/>
      <c r="G894" s="8"/>
      <c r="H894" s="8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1:36" ht="12" customHeight="1" x14ac:dyDescent="0.2">
      <c r="A895" s="651"/>
      <c r="B895" s="651"/>
      <c r="C895" s="8"/>
      <c r="D895" s="8"/>
      <c r="E895" s="8"/>
      <c r="F895" s="8"/>
      <c r="G895" s="8"/>
      <c r="H895" s="8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1:36" ht="12" customHeight="1" x14ac:dyDescent="0.2">
      <c r="A896" s="651"/>
      <c r="B896" s="651"/>
      <c r="C896" s="8"/>
      <c r="D896" s="8"/>
      <c r="E896" s="8"/>
      <c r="F896" s="8"/>
      <c r="G896" s="8"/>
      <c r="H896" s="8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1:36" ht="12" customHeight="1" x14ac:dyDescent="0.2">
      <c r="A897" s="651"/>
      <c r="B897" s="651"/>
      <c r="C897" s="8"/>
      <c r="D897" s="8"/>
      <c r="E897" s="8"/>
      <c r="F897" s="8"/>
      <c r="G897" s="8"/>
      <c r="H897" s="8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1:36" ht="12" customHeight="1" x14ac:dyDescent="0.2">
      <c r="A898" s="651"/>
      <c r="B898" s="651"/>
      <c r="C898" s="8"/>
      <c r="D898" s="8"/>
      <c r="E898" s="8"/>
      <c r="F898" s="8"/>
      <c r="G898" s="8"/>
      <c r="H898" s="8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1:36" ht="12" customHeight="1" x14ac:dyDescent="0.2">
      <c r="A899" s="651"/>
      <c r="B899" s="651"/>
      <c r="C899" s="8"/>
      <c r="D899" s="8"/>
      <c r="E899" s="8"/>
      <c r="F899" s="8"/>
      <c r="G899" s="8"/>
      <c r="H899" s="8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1:36" ht="12" customHeight="1" x14ac:dyDescent="0.2">
      <c r="A900" s="651"/>
      <c r="B900" s="651"/>
      <c r="C900" s="8"/>
      <c r="D900" s="8"/>
      <c r="E900" s="8"/>
      <c r="F900" s="8"/>
      <c r="G900" s="8"/>
      <c r="H900" s="8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1:36" ht="12" customHeight="1" x14ac:dyDescent="0.2">
      <c r="A901" s="651"/>
      <c r="B901" s="651"/>
      <c r="C901" s="8"/>
      <c r="D901" s="8"/>
      <c r="E901" s="8"/>
      <c r="F901" s="8"/>
      <c r="G901" s="8"/>
      <c r="H901" s="8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1:36" ht="12" customHeight="1" x14ac:dyDescent="0.2">
      <c r="A902" s="651"/>
      <c r="B902" s="651"/>
      <c r="C902" s="8"/>
      <c r="D902" s="8"/>
      <c r="E902" s="8"/>
      <c r="F902" s="8"/>
      <c r="G902" s="8"/>
      <c r="H902" s="8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1:36" ht="12" customHeight="1" x14ac:dyDescent="0.2">
      <c r="A903" s="651"/>
      <c r="B903" s="651"/>
      <c r="C903" s="8"/>
      <c r="D903" s="8"/>
      <c r="E903" s="8"/>
      <c r="F903" s="8"/>
      <c r="G903" s="8"/>
      <c r="H903" s="8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1:36" ht="12" customHeight="1" x14ac:dyDescent="0.2">
      <c r="A904" s="651"/>
      <c r="B904" s="651"/>
      <c r="C904" s="8"/>
      <c r="D904" s="8"/>
      <c r="E904" s="8"/>
      <c r="F904" s="8"/>
      <c r="G904" s="8"/>
      <c r="H904" s="8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1:36" ht="12" customHeight="1" x14ac:dyDescent="0.2">
      <c r="A905" s="651"/>
      <c r="B905" s="651"/>
      <c r="C905" s="8"/>
      <c r="D905" s="8"/>
      <c r="E905" s="8"/>
      <c r="F905" s="8"/>
      <c r="G905" s="8"/>
      <c r="H905" s="8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1:36" ht="12" customHeight="1" x14ac:dyDescent="0.2">
      <c r="A906" s="651"/>
      <c r="B906" s="651"/>
      <c r="C906" s="8"/>
      <c r="D906" s="8"/>
      <c r="E906" s="8"/>
      <c r="F906" s="8"/>
      <c r="G906" s="8"/>
      <c r="H906" s="8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1:36" ht="12" customHeight="1" x14ac:dyDescent="0.2">
      <c r="A907" s="651"/>
      <c r="B907" s="651"/>
      <c r="C907" s="8"/>
      <c r="D907" s="8"/>
      <c r="E907" s="8"/>
      <c r="F907" s="8"/>
      <c r="G907" s="8"/>
      <c r="H907" s="8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1:36" ht="12" customHeight="1" x14ac:dyDescent="0.2">
      <c r="A908" s="651"/>
      <c r="B908" s="651"/>
      <c r="C908" s="8"/>
      <c r="D908" s="8"/>
      <c r="E908" s="8"/>
      <c r="F908" s="8"/>
      <c r="G908" s="8"/>
      <c r="H908" s="8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1:36" ht="12" customHeight="1" x14ac:dyDescent="0.2">
      <c r="A909" s="651"/>
      <c r="B909" s="651"/>
      <c r="C909" s="8"/>
      <c r="D909" s="8"/>
      <c r="E909" s="8"/>
      <c r="F909" s="8"/>
      <c r="G909" s="8"/>
      <c r="H909" s="8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1:36" ht="12" customHeight="1" x14ac:dyDescent="0.2">
      <c r="A910" s="651"/>
      <c r="B910" s="651"/>
      <c r="C910" s="8"/>
      <c r="D910" s="8"/>
      <c r="E910" s="8"/>
      <c r="F910" s="8"/>
      <c r="G910" s="8"/>
      <c r="H910" s="8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1:36" ht="12" customHeight="1" x14ac:dyDescent="0.2">
      <c r="A911" s="651"/>
      <c r="B911" s="651"/>
      <c r="C911" s="8"/>
      <c r="D911" s="8"/>
      <c r="E911" s="8"/>
      <c r="F911" s="8"/>
      <c r="G911" s="8"/>
      <c r="H911" s="8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1:36" ht="12" customHeight="1" x14ac:dyDescent="0.2">
      <c r="A912" s="651"/>
      <c r="B912" s="651"/>
      <c r="C912" s="8"/>
      <c r="D912" s="8"/>
      <c r="E912" s="8"/>
      <c r="F912" s="8"/>
      <c r="G912" s="8"/>
      <c r="H912" s="8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1:36" ht="12" customHeight="1" x14ac:dyDescent="0.2">
      <c r="A913" s="651"/>
      <c r="B913" s="651"/>
      <c r="C913" s="8"/>
      <c r="D913" s="8"/>
      <c r="E913" s="8"/>
      <c r="F913" s="8"/>
      <c r="G913" s="8"/>
      <c r="H913" s="8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1:36" ht="12" customHeight="1" x14ac:dyDescent="0.2">
      <c r="A914" s="651"/>
      <c r="B914" s="651"/>
      <c r="C914" s="8"/>
      <c r="D914" s="8"/>
      <c r="E914" s="8"/>
      <c r="F914" s="8"/>
      <c r="G914" s="8"/>
      <c r="H914" s="8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1:36" ht="12" customHeight="1" x14ac:dyDescent="0.2">
      <c r="A915" s="651"/>
      <c r="B915" s="651"/>
      <c r="C915" s="8"/>
      <c r="D915" s="8"/>
      <c r="E915" s="8"/>
      <c r="F915" s="8"/>
      <c r="G915" s="8"/>
      <c r="H915" s="8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1:36" ht="12" customHeight="1" x14ac:dyDescent="0.2">
      <c r="A916" s="651"/>
      <c r="B916" s="651"/>
      <c r="C916" s="8"/>
      <c r="D916" s="8"/>
      <c r="E916" s="8"/>
      <c r="F916" s="8"/>
      <c r="G916" s="8"/>
      <c r="H916" s="8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1:36" ht="12" customHeight="1" x14ac:dyDescent="0.2">
      <c r="A917" s="651"/>
      <c r="B917" s="651"/>
      <c r="C917" s="8"/>
      <c r="D917" s="8"/>
      <c r="E917" s="8"/>
      <c r="F917" s="8"/>
      <c r="G917" s="8"/>
      <c r="H917" s="8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1:36" ht="12" customHeight="1" x14ac:dyDescent="0.2">
      <c r="A918" s="651"/>
      <c r="B918" s="651"/>
      <c r="C918" s="8"/>
      <c r="D918" s="8"/>
      <c r="E918" s="8"/>
      <c r="F918" s="8"/>
      <c r="G918" s="8"/>
      <c r="H918" s="8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1:36" ht="12" customHeight="1" x14ac:dyDescent="0.2">
      <c r="A919" s="651"/>
      <c r="B919" s="651"/>
      <c r="C919" s="8"/>
      <c r="D919" s="8"/>
      <c r="E919" s="8"/>
      <c r="F919" s="8"/>
      <c r="G919" s="8"/>
      <c r="H919" s="8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1:36" ht="12" customHeight="1" x14ac:dyDescent="0.2">
      <c r="A920" s="651"/>
      <c r="B920" s="651"/>
      <c r="C920" s="8"/>
      <c r="D920" s="8"/>
      <c r="E920" s="8"/>
      <c r="F920" s="8"/>
      <c r="G920" s="8"/>
      <c r="H920" s="8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1:36" ht="12" customHeight="1" x14ac:dyDescent="0.2">
      <c r="A921" s="651"/>
      <c r="B921" s="651"/>
      <c r="C921" s="8"/>
      <c r="D921" s="8"/>
      <c r="E921" s="8"/>
      <c r="F921" s="8"/>
      <c r="G921" s="8"/>
      <c r="H921" s="8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1:36" ht="12" customHeight="1" x14ac:dyDescent="0.2">
      <c r="A922" s="651"/>
      <c r="B922" s="651"/>
      <c r="C922" s="8"/>
      <c r="D922" s="8"/>
      <c r="E922" s="8"/>
      <c r="F922" s="8"/>
      <c r="G922" s="8"/>
      <c r="H922" s="8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1:36" ht="12" customHeight="1" x14ac:dyDescent="0.2">
      <c r="A923" s="651"/>
      <c r="B923" s="651"/>
      <c r="C923" s="8"/>
      <c r="D923" s="8"/>
      <c r="E923" s="8"/>
      <c r="F923" s="8"/>
      <c r="G923" s="8"/>
      <c r="H923" s="8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1:36" ht="12" customHeight="1" x14ac:dyDescent="0.2">
      <c r="A924" s="651"/>
      <c r="B924" s="651"/>
      <c r="C924" s="8"/>
      <c r="D924" s="8"/>
      <c r="E924" s="8"/>
      <c r="F924" s="8"/>
      <c r="G924" s="8"/>
      <c r="H924" s="8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1:36" ht="12" customHeight="1" x14ac:dyDescent="0.2">
      <c r="A925" s="651"/>
      <c r="B925" s="651"/>
      <c r="C925" s="8"/>
      <c r="D925" s="8"/>
      <c r="E925" s="8"/>
      <c r="F925" s="8"/>
      <c r="G925" s="8"/>
      <c r="H925" s="8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1:36" ht="12" customHeight="1" x14ac:dyDescent="0.2">
      <c r="A926" s="651"/>
      <c r="B926" s="651"/>
      <c r="C926" s="8"/>
      <c r="D926" s="8"/>
      <c r="E926" s="8"/>
      <c r="F926" s="8"/>
      <c r="G926" s="8"/>
      <c r="H926" s="8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1:36" ht="12" customHeight="1" x14ac:dyDescent="0.2">
      <c r="A927" s="651"/>
      <c r="B927" s="651"/>
      <c r="C927" s="8"/>
      <c r="D927" s="8"/>
      <c r="E927" s="8"/>
      <c r="F927" s="8"/>
      <c r="G927" s="8"/>
      <c r="H927" s="8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1:36" ht="12" customHeight="1" x14ac:dyDescent="0.2">
      <c r="A928" s="651"/>
      <c r="B928" s="651"/>
      <c r="C928" s="8"/>
      <c r="D928" s="8"/>
      <c r="E928" s="8"/>
      <c r="F928" s="8"/>
      <c r="G928" s="8"/>
      <c r="H928" s="8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1:36" ht="12" customHeight="1" x14ac:dyDescent="0.2">
      <c r="A929" s="651"/>
      <c r="B929" s="651"/>
      <c r="C929" s="8"/>
      <c r="D929" s="8"/>
      <c r="E929" s="8"/>
      <c r="F929" s="8"/>
      <c r="G929" s="8"/>
      <c r="H929" s="8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1:36" ht="12" customHeight="1" x14ac:dyDescent="0.2">
      <c r="A930" s="651"/>
      <c r="B930" s="651"/>
      <c r="C930" s="8"/>
      <c r="D930" s="8"/>
      <c r="E930" s="8"/>
      <c r="F930" s="8"/>
      <c r="G930" s="8"/>
      <c r="H930" s="8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1:36" ht="12" customHeight="1" x14ac:dyDescent="0.2">
      <c r="A931" s="651"/>
      <c r="B931" s="651"/>
      <c r="C931" s="8"/>
      <c r="D931" s="8"/>
      <c r="E931" s="8"/>
      <c r="F931" s="8"/>
      <c r="G931" s="8"/>
      <c r="H931" s="8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1:36" ht="12" customHeight="1" x14ac:dyDescent="0.2">
      <c r="A932" s="651"/>
      <c r="B932" s="651"/>
      <c r="C932" s="8"/>
      <c r="D932" s="8"/>
      <c r="E932" s="8"/>
      <c r="F932" s="8"/>
      <c r="G932" s="8"/>
      <c r="H932" s="8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1:36" ht="12" customHeight="1" x14ac:dyDescent="0.2">
      <c r="A933" s="651"/>
      <c r="B933" s="651"/>
      <c r="C933" s="8"/>
      <c r="D933" s="8"/>
      <c r="E933" s="8"/>
      <c r="F933" s="8"/>
      <c r="G933" s="8"/>
      <c r="H933" s="8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1:36" ht="12" customHeight="1" x14ac:dyDescent="0.2">
      <c r="A934" s="651"/>
      <c r="B934" s="651"/>
      <c r="C934" s="8"/>
      <c r="D934" s="8"/>
      <c r="E934" s="8"/>
      <c r="F934" s="8"/>
      <c r="G934" s="8"/>
      <c r="H934" s="8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1:36" ht="12" customHeight="1" x14ac:dyDescent="0.2">
      <c r="A935" s="651"/>
      <c r="B935" s="651"/>
      <c r="C935" s="8"/>
      <c r="D935" s="8"/>
      <c r="E935" s="8"/>
      <c r="F935" s="8"/>
      <c r="G935" s="8"/>
      <c r="H935" s="8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1:36" ht="12" customHeight="1" x14ac:dyDescent="0.2">
      <c r="A936" s="651"/>
      <c r="B936" s="651"/>
      <c r="C936" s="8"/>
      <c r="D936" s="8"/>
      <c r="E936" s="8"/>
      <c r="F936" s="8"/>
      <c r="G936" s="8"/>
      <c r="H936" s="8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1:36" ht="12" customHeight="1" x14ac:dyDescent="0.2">
      <c r="A937" s="651"/>
      <c r="B937" s="651"/>
      <c r="C937" s="8"/>
      <c r="D937" s="8"/>
      <c r="E937" s="8"/>
      <c r="F937" s="8"/>
      <c r="G937" s="8"/>
      <c r="H937" s="8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1:36" ht="12" customHeight="1" x14ac:dyDescent="0.2">
      <c r="A938" s="651"/>
      <c r="B938" s="651"/>
      <c r="C938" s="8"/>
      <c r="D938" s="8"/>
      <c r="E938" s="8"/>
      <c r="F938" s="8"/>
      <c r="G938" s="8"/>
      <c r="H938" s="8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1:36" ht="12" customHeight="1" x14ac:dyDescent="0.2">
      <c r="A939" s="651"/>
      <c r="B939" s="651"/>
      <c r="C939" s="8"/>
      <c r="D939" s="8"/>
      <c r="E939" s="8"/>
      <c r="F939" s="8"/>
      <c r="G939" s="8"/>
      <c r="H939" s="8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1:36" ht="12" customHeight="1" x14ac:dyDescent="0.2">
      <c r="A940" s="651"/>
      <c r="B940" s="651"/>
      <c r="C940" s="8"/>
      <c r="D940" s="8"/>
      <c r="E940" s="8"/>
      <c r="F940" s="8"/>
      <c r="G940" s="8"/>
      <c r="H940" s="8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1:36" ht="12" customHeight="1" x14ac:dyDescent="0.2">
      <c r="A941" s="651"/>
      <c r="B941" s="651"/>
      <c r="C941" s="8"/>
      <c r="D941" s="8"/>
      <c r="E941" s="8"/>
      <c r="F941" s="8"/>
      <c r="G941" s="8"/>
      <c r="H941" s="8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1:36" ht="12" customHeight="1" x14ac:dyDescent="0.2">
      <c r="A942" s="651"/>
      <c r="B942" s="651"/>
      <c r="C942" s="8"/>
      <c r="D942" s="8"/>
      <c r="E942" s="8"/>
      <c r="F942" s="8"/>
      <c r="G942" s="8"/>
      <c r="H942" s="8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1:36" ht="12" customHeight="1" x14ac:dyDescent="0.2">
      <c r="A943" s="651"/>
      <c r="B943" s="651"/>
      <c r="C943" s="8"/>
      <c r="D943" s="8"/>
      <c r="E943" s="8"/>
      <c r="F943" s="8"/>
      <c r="G943" s="8"/>
      <c r="H943" s="8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1:36" ht="12" customHeight="1" x14ac:dyDescent="0.2">
      <c r="A944" s="651"/>
      <c r="B944" s="651"/>
      <c r="C944" s="8"/>
      <c r="D944" s="8"/>
      <c r="E944" s="8"/>
      <c r="F944" s="8"/>
      <c r="G944" s="8"/>
      <c r="H944" s="8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1:36" ht="12" customHeight="1" x14ac:dyDescent="0.2">
      <c r="A945" s="651"/>
      <c r="B945" s="651"/>
      <c r="C945" s="8"/>
      <c r="D945" s="8"/>
      <c r="E945" s="8"/>
      <c r="F945" s="8"/>
      <c r="G945" s="8"/>
      <c r="H945" s="8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1:36" ht="12" customHeight="1" x14ac:dyDescent="0.2">
      <c r="A946" s="651"/>
      <c r="B946" s="651"/>
      <c r="C946" s="8"/>
      <c r="D946" s="8"/>
      <c r="E946" s="8"/>
      <c r="F946" s="8"/>
      <c r="G946" s="8"/>
      <c r="H946" s="8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1:36" ht="12" customHeight="1" x14ac:dyDescent="0.2">
      <c r="A947" s="651"/>
      <c r="B947" s="651"/>
      <c r="C947" s="8"/>
      <c r="D947" s="8"/>
      <c r="E947" s="8"/>
      <c r="F947" s="8"/>
      <c r="G947" s="8"/>
      <c r="H947" s="8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1:36" ht="12" customHeight="1" x14ac:dyDescent="0.2">
      <c r="A948" s="651"/>
      <c r="B948" s="651"/>
      <c r="C948" s="8"/>
      <c r="D948" s="8"/>
      <c r="E948" s="8"/>
      <c r="F948" s="8"/>
      <c r="G948" s="8"/>
      <c r="H948" s="8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1:36" ht="12" customHeight="1" x14ac:dyDescent="0.2">
      <c r="A949" s="651"/>
      <c r="B949" s="651"/>
      <c r="C949" s="8"/>
      <c r="D949" s="8"/>
      <c r="E949" s="8"/>
      <c r="F949" s="8"/>
      <c r="G949" s="8"/>
      <c r="H949" s="8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1:36" ht="12" customHeight="1" x14ac:dyDescent="0.2">
      <c r="A950" s="651"/>
      <c r="B950" s="651"/>
      <c r="C950" s="8"/>
      <c r="D950" s="8"/>
      <c r="E950" s="8"/>
      <c r="F950" s="8"/>
      <c r="G950" s="8"/>
      <c r="H950" s="8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1:36" ht="12" customHeight="1" x14ac:dyDescent="0.2">
      <c r="A951" s="651"/>
      <c r="B951" s="651"/>
      <c r="C951" s="8"/>
      <c r="D951" s="8"/>
      <c r="E951" s="8"/>
      <c r="F951" s="8"/>
      <c r="G951" s="8"/>
      <c r="H951" s="8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1:36" ht="12" customHeight="1" x14ac:dyDescent="0.2">
      <c r="A952" s="651"/>
      <c r="B952" s="651"/>
      <c r="C952" s="8"/>
      <c r="D952" s="8"/>
      <c r="E952" s="8"/>
      <c r="F952" s="8"/>
      <c r="G952" s="8"/>
      <c r="H952" s="8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1:36" ht="12" customHeight="1" x14ac:dyDescent="0.2">
      <c r="A953" s="651"/>
      <c r="B953" s="651"/>
      <c r="C953" s="8"/>
      <c r="D953" s="8"/>
      <c r="E953" s="8"/>
      <c r="F953" s="8"/>
      <c r="G953" s="8"/>
      <c r="H953" s="8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1:36" ht="12" customHeight="1" x14ac:dyDescent="0.2">
      <c r="A954" s="651"/>
      <c r="B954" s="651"/>
      <c r="C954" s="8"/>
      <c r="D954" s="8"/>
      <c r="E954" s="8"/>
      <c r="F954" s="8"/>
      <c r="G954" s="8"/>
      <c r="H954" s="8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1:36" ht="12" customHeight="1" x14ac:dyDescent="0.2">
      <c r="A955" s="651"/>
      <c r="B955" s="651"/>
      <c r="C955" s="8"/>
      <c r="D955" s="8"/>
      <c r="E955" s="8"/>
      <c r="F955" s="8"/>
      <c r="G955" s="8"/>
      <c r="H955" s="8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1:36" ht="12" customHeight="1" x14ac:dyDescent="0.2">
      <c r="A956" s="651"/>
      <c r="B956" s="651"/>
      <c r="C956" s="8"/>
      <c r="D956" s="8"/>
      <c r="E956" s="8"/>
      <c r="F956" s="8"/>
      <c r="G956" s="8"/>
      <c r="H956" s="8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1:36" ht="12" customHeight="1" x14ac:dyDescent="0.2">
      <c r="A957" s="651"/>
      <c r="B957" s="651"/>
      <c r="C957" s="8"/>
      <c r="D957" s="8"/>
      <c r="E957" s="8"/>
      <c r="F957" s="8"/>
      <c r="G957" s="8"/>
      <c r="H957" s="8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1:36" ht="12" customHeight="1" x14ac:dyDescent="0.2">
      <c r="A958" s="651"/>
      <c r="B958" s="651"/>
      <c r="C958" s="8"/>
      <c r="D958" s="8"/>
      <c r="E958" s="8"/>
      <c r="F958" s="8"/>
      <c r="G958" s="8"/>
      <c r="H958" s="8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1:36" ht="12" customHeight="1" x14ac:dyDescent="0.2">
      <c r="A959" s="651"/>
      <c r="B959" s="651"/>
      <c r="C959" s="8"/>
      <c r="D959" s="8"/>
      <c r="E959" s="8"/>
      <c r="F959" s="8"/>
      <c r="G959" s="8"/>
      <c r="H959" s="8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1:36" ht="12" customHeight="1" x14ac:dyDescent="0.2">
      <c r="A960" s="651"/>
      <c r="B960" s="651"/>
      <c r="C960" s="8"/>
      <c r="D960" s="8"/>
      <c r="E960" s="8"/>
      <c r="F960" s="8"/>
      <c r="G960" s="8"/>
      <c r="H960" s="8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1:36" ht="12" customHeight="1" x14ac:dyDescent="0.2">
      <c r="A961" s="651"/>
      <c r="B961" s="651"/>
      <c r="C961" s="8"/>
      <c r="D961" s="8"/>
      <c r="E961" s="8"/>
      <c r="F961" s="8"/>
      <c r="G961" s="8"/>
      <c r="H961" s="8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1:36" ht="12" customHeight="1" x14ac:dyDescent="0.2">
      <c r="A962" s="651"/>
      <c r="B962" s="651"/>
      <c r="C962" s="8"/>
      <c r="D962" s="8"/>
      <c r="E962" s="8"/>
      <c r="F962" s="8"/>
      <c r="G962" s="8"/>
      <c r="H962" s="8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1:36" ht="12" customHeight="1" x14ac:dyDescent="0.2">
      <c r="A963" s="651"/>
      <c r="B963" s="651"/>
      <c r="C963" s="8"/>
      <c r="D963" s="8"/>
      <c r="E963" s="8"/>
      <c r="F963" s="8"/>
      <c r="G963" s="8"/>
      <c r="H963" s="8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1:36" ht="12" customHeight="1" x14ac:dyDescent="0.2">
      <c r="A964" s="651"/>
      <c r="B964" s="651"/>
      <c r="C964" s="8"/>
      <c r="D964" s="8"/>
      <c r="E964" s="8"/>
      <c r="F964" s="8"/>
      <c r="G964" s="8"/>
      <c r="H964" s="8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1:36" ht="12" customHeight="1" x14ac:dyDescent="0.2">
      <c r="A965" s="651"/>
      <c r="B965" s="651"/>
      <c r="C965" s="8"/>
      <c r="D965" s="8"/>
      <c r="E965" s="8"/>
      <c r="F965" s="8"/>
      <c r="G965" s="8"/>
      <c r="H965" s="8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1:36" ht="12" customHeight="1" x14ac:dyDescent="0.2">
      <c r="A966" s="651"/>
      <c r="B966" s="651"/>
      <c r="C966" s="8"/>
      <c r="D966" s="8"/>
      <c r="E966" s="8"/>
      <c r="F966" s="8"/>
      <c r="G966" s="8"/>
      <c r="H966" s="8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1:36" ht="12" customHeight="1" x14ac:dyDescent="0.2">
      <c r="A967" s="651"/>
      <c r="B967" s="651"/>
      <c r="C967" s="8"/>
      <c r="D967" s="8"/>
      <c r="E967" s="8"/>
      <c r="F967" s="8"/>
      <c r="G967" s="8"/>
      <c r="H967" s="8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1:36" ht="12" customHeight="1" x14ac:dyDescent="0.2">
      <c r="A968" s="651"/>
      <c r="B968" s="651"/>
      <c r="C968" s="8"/>
      <c r="D968" s="8"/>
      <c r="E968" s="8"/>
      <c r="F968" s="8"/>
      <c r="G968" s="8"/>
      <c r="H968" s="8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1:36" ht="12" customHeight="1" x14ac:dyDescent="0.2">
      <c r="A969" s="651"/>
      <c r="B969" s="651"/>
      <c r="C969" s="8"/>
      <c r="D969" s="8"/>
      <c r="E969" s="8"/>
      <c r="F969" s="8"/>
      <c r="G969" s="8"/>
      <c r="H969" s="8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1:36" ht="12" customHeight="1" x14ac:dyDescent="0.2">
      <c r="A970" s="651"/>
      <c r="B970" s="651"/>
      <c r="C970" s="8"/>
      <c r="D970" s="8"/>
      <c r="E970" s="8"/>
      <c r="F970" s="8"/>
      <c r="G970" s="8"/>
      <c r="H970" s="8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1:36" ht="12" customHeight="1" x14ac:dyDescent="0.2">
      <c r="A971" s="651"/>
      <c r="B971" s="651"/>
      <c r="C971" s="8"/>
      <c r="D971" s="8"/>
      <c r="E971" s="8"/>
      <c r="F971" s="8"/>
      <c r="G971" s="8"/>
      <c r="H971" s="8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1:36" ht="12" customHeight="1" x14ac:dyDescent="0.2">
      <c r="A972" s="651"/>
      <c r="B972" s="651"/>
      <c r="C972" s="8"/>
      <c r="D972" s="8"/>
      <c r="E972" s="8"/>
      <c r="F972" s="8"/>
      <c r="G972" s="8"/>
      <c r="H972" s="8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1:36" ht="12" customHeight="1" x14ac:dyDescent="0.2">
      <c r="A973" s="651"/>
      <c r="B973" s="651"/>
      <c r="C973" s="8"/>
      <c r="D973" s="8"/>
      <c r="E973" s="8"/>
      <c r="F973" s="8"/>
      <c r="G973" s="8"/>
      <c r="H973" s="8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1:36" ht="12" customHeight="1" x14ac:dyDescent="0.2">
      <c r="A974" s="651"/>
      <c r="B974" s="651"/>
      <c r="C974" s="8"/>
      <c r="D974" s="8"/>
      <c r="E974" s="8"/>
      <c r="F974" s="8"/>
      <c r="G974" s="8"/>
      <c r="H974" s="8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1:36" ht="12" customHeight="1" x14ac:dyDescent="0.2">
      <c r="A975" s="651"/>
      <c r="B975" s="651"/>
      <c r="C975" s="8"/>
      <c r="D975" s="8"/>
      <c r="E975" s="8"/>
      <c r="F975" s="8"/>
      <c r="G975" s="8"/>
      <c r="H975" s="8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1:36" ht="12" customHeight="1" x14ac:dyDescent="0.2">
      <c r="A976" s="651"/>
      <c r="B976" s="651"/>
      <c r="C976" s="8"/>
      <c r="D976" s="8"/>
      <c r="E976" s="8"/>
      <c r="F976" s="8"/>
      <c r="G976" s="8"/>
      <c r="H976" s="8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1:36" ht="12" customHeight="1" x14ac:dyDescent="0.2">
      <c r="A977" s="651"/>
      <c r="B977" s="651"/>
      <c r="C977" s="8"/>
      <c r="D977" s="8"/>
      <c r="E977" s="8"/>
      <c r="F977" s="8"/>
      <c r="G977" s="8"/>
      <c r="H977" s="8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1:36" ht="12" customHeight="1" x14ac:dyDescent="0.2">
      <c r="A978" s="651"/>
      <c r="B978" s="651"/>
      <c r="C978" s="8"/>
      <c r="D978" s="8"/>
      <c r="E978" s="8"/>
      <c r="F978" s="8"/>
      <c r="G978" s="8"/>
      <c r="H978" s="8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1:36" ht="12" customHeight="1" x14ac:dyDescent="0.2">
      <c r="A979" s="651"/>
      <c r="B979" s="651"/>
      <c r="C979" s="8"/>
      <c r="D979" s="8"/>
      <c r="E979" s="8"/>
      <c r="F979" s="8"/>
      <c r="G979" s="8"/>
      <c r="H979" s="8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1:36" ht="12" customHeight="1" x14ac:dyDescent="0.2">
      <c r="A980" s="651"/>
      <c r="B980" s="651"/>
      <c r="C980" s="8"/>
      <c r="D980" s="8"/>
      <c r="E980" s="8"/>
      <c r="F980" s="8"/>
      <c r="G980" s="8"/>
      <c r="H980" s="8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1:36" ht="12" customHeight="1" x14ac:dyDescent="0.2">
      <c r="A981" s="651"/>
      <c r="B981" s="651"/>
      <c r="C981" s="8"/>
      <c r="D981" s="8"/>
      <c r="E981" s="8"/>
      <c r="F981" s="8"/>
      <c r="G981" s="8"/>
      <c r="H981" s="8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1:36" ht="12" customHeight="1" x14ac:dyDescent="0.2">
      <c r="A982" s="651"/>
      <c r="B982" s="651"/>
      <c r="C982" s="8"/>
      <c r="D982" s="8"/>
      <c r="E982" s="8"/>
      <c r="F982" s="8"/>
      <c r="G982" s="8"/>
      <c r="H982" s="8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1:36" ht="12" customHeight="1" x14ac:dyDescent="0.2">
      <c r="A983" s="651"/>
      <c r="B983" s="651"/>
      <c r="C983" s="8"/>
      <c r="D983" s="8"/>
      <c r="E983" s="8"/>
      <c r="F983" s="8"/>
      <c r="G983" s="8"/>
      <c r="H983" s="8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1:36" ht="12" customHeight="1" x14ac:dyDescent="0.2">
      <c r="A984" s="651"/>
      <c r="B984" s="651"/>
      <c r="C984" s="8"/>
      <c r="D984" s="8"/>
      <c r="E984" s="8"/>
      <c r="F984" s="8"/>
      <c r="G984" s="8"/>
      <c r="H984" s="8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1:36" ht="12" customHeight="1" x14ac:dyDescent="0.2">
      <c r="A985" s="651"/>
      <c r="B985" s="651"/>
      <c r="C985" s="8"/>
      <c r="D985" s="8"/>
      <c r="E985" s="8"/>
      <c r="F985" s="8"/>
      <c r="G985" s="8"/>
      <c r="H985" s="8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1:36" ht="12" customHeight="1" x14ac:dyDescent="0.2">
      <c r="A986" s="651"/>
      <c r="B986" s="651"/>
      <c r="C986" s="8"/>
      <c r="D986" s="8"/>
      <c r="E986" s="8"/>
      <c r="F986" s="8"/>
      <c r="G986" s="8"/>
      <c r="H986" s="8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1:36" ht="12" customHeight="1" x14ac:dyDescent="0.2">
      <c r="A987" s="651"/>
      <c r="B987" s="651"/>
      <c r="C987" s="8"/>
      <c r="D987" s="8"/>
      <c r="E987" s="8"/>
      <c r="F987" s="8"/>
      <c r="G987" s="8"/>
      <c r="H987" s="8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1:36" ht="12" customHeight="1" x14ac:dyDescent="0.2">
      <c r="A988" s="651"/>
      <c r="B988" s="651"/>
      <c r="C988" s="8"/>
      <c r="D988" s="8"/>
      <c r="E988" s="8"/>
      <c r="F988" s="8"/>
      <c r="G988" s="8"/>
      <c r="H988" s="8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1:36" ht="12" customHeight="1" x14ac:dyDescent="0.2">
      <c r="A989" s="651"/>
      <c r="B989" s="651"/>
      <c r="C989" s="8"/>
      <c r="D989" s="8"/>
      <c r="E989" s="8"/>
      <c r="F989" s="8"/>
      <c r="G989" s="8"/>
      <c r="H989" s="8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1:36" ht="12" customHeight="1" x14ac:dyDescent="0.2">
      <c r="A990" s="651"/>
      <c r="B990" s="651"/>
      <c r="C990" s="8"/>
      <c r="D990" s="8"/>
      <c r="E990" s="8"/>
      <c r="F990" s="8"/>
      <c r="G990" s="8"/>
      <c r="H990" s="8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1:36" ht="12" customHeight="1" x14ac:dyDescent="0.2">
      <c r="A991" s="651"/>
      <c r="B991" s="651"/>
      <c r="C991" s="8"/>
      <c r="D991" s="8"/>
      <c r="E991" s="8"/>
      <c r="F991" s="8"/>
      <c r="G991" s="8"/>
      <c r="H991" s="8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1:36" ht="12" customHeight="1" x14ac:dyDescent="0.2">
      <c r="A992" s="651"/>
      <c r="B992" s="651"/>
      <c r="C992" s="8"/>
      <c r="D992" s="8"/>
      <c r="E992" s="8"/>
      <c r="F992" s="8"/>
      <c r="G992" s="8"/>
      <c r="H992" s="8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1:36" ht="12" customHeight="1" x14ac:dyDescent="0.2">
      <c r="A993" s="651"/>
      <c r="B993" s="651"/>
      <c r="C993" s="8"/>
      <c r="D993" s="8"/>
      <c r="E993" s="8"/>
      <c r="F993" s="8"/>
      <c r="G993" s="8"/>
      <c r="H993" s="8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1:36" ht="12" customHeight="1" x14ac:dyDescent="0.2">
      <c r="A994" s="651"/>
      <c r="B994" s="651"/>
      <c r="C994" s="8"/>
      <c r="D994" s="8"/>
      <c r="E994" s="8"/>
      <c r="F994" s="8"/>
      <c r="G994" s="8"/>
      <c r="H994" s="8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  <row r="995" spans="1:36" ht="12" customHeight="1" x14ac:dyDescent="0.2">
      <c r="A995" s="651"/>
      <c r="B995" s="651"/>
      <c r="C995" s="8"/>
      <c r="D995" s="8"/>
      <c r="E995" s="8"/>
      <c r="F995" s="8"/>
      <c r="G995" s="8"/>
      <c r="H995" s="8"/>
      <c r="I995" s="8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</row>
    <row r="996" spans="1:36" ht="12" customHeight="1" x14ac:dyDescent="0.2">
      <c r="A996" s="651"/>
      <c r="B996" s="651"/>
      <c r="C996" s="8"/>
      <c r="D996" s="8"/>
      <c r="E996" s="8"/>
      <c r="F996" s="8"/>
      <c r="G996" s="8"/>
      <c r="H996" s="8"/>
      <c r="I996" s="8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</row>
    <row r="997" spans="1:36" ht="12" customHeight="1" x14ac:dyDescent="0.2">
      <c r="A997" s="651"/>
      <c r="B997" s="651"/>
      <c r="C997" s="8"/>
      <c r="D997" s="8"/>
      <c r="E997" s="8"/>
      <c r="F997" s="8"/>
      <c r="G997" s="8"/>
      <c r="H997" s="8"/>
      <c r="I997" s="8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</row>
    <row r="998" spans="1:36" ht="12" customHeight="1" x14ac:dyDescent="0.2">
      <c r="A998" s="651"/>
      <c r="B998" s="651"/>
      <c r="C998" s="8"/>
      <c r="D998" s="8"/>
      <c r="E998" s="8"/>
      <c r="F998" s="8"/>
      <c r="G998" s="8"/>
      <c r="H998" s="8"/>
      <c r="I998" s="8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</row>
    <row r="999" spans="1:36" ht="12" customHeight="1" x14ac:dyDescent="0.2">
      <c r="A999" s="651"/>
      <c r="B999" s="651"/>
      <c r="C999" s="8"/>
      <c r="D999" s="8"/>
      <c r="E999" s="8"/>
      <c r="F999" s="8"/>
      <c r="G999" s="8"/>
      <c r="H999" s="8"/>
      <c r="I999" s="8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</row>
    <row r="1000" spans="1:36" ht="12" customHeight="1" x14ac:dyDescent="0.2">
      <c r="A1000" s="651"/>
      <c r="B1000" s="651"/>
      <c r="C1000" s="8"/>
      <c r="D1000" s="8"/>
      <c r="E1000" s="8"/>
      <c r="F1000" s="8"/>
      <c r="G1000" s="8"/>
      <c r="H1000" s="8"/>
      <c r="I1000" s="8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</row>
  </sheetData>
  <mergeCells count="167">
    <mergeCell ref="A4:B4"/>
    <mergeCell ref="D59:E59"/>
    <mergeCell ref="A59:B59"/>
    <mergeCell ref="D60:E60"/>
    <mergeCell ref="D61:E61"/>
    <mergeCell ref="D62:E62"/>
    <mergeCell ref="D57:E57"/>
    <mergeCell ref="A57:B57"/>
    <mergeCell ref="D50:E50"/>
    <mergeCell ref="D48:E48"/>
    <mergeCell ref="D18:E18"/>
    <mergeCell ref="D25:E25"/>
    <mergeCell ref="D30:E30"/>
    <mergeCell ref="J8:L8"/>
    <mergeCell ref="A186:B186"/>
    <mergeCell ref="A185:B185"/>
    <mergeCell ref="A124:B124"/>
    <mergeCell ref="A75:B75"/>
    <mergeCell ref="A65:B65"/>
    <mergeCell ref="A111:B111"/>
    <mergeCell ref="A109:B109"/>
    <mergeCell ref="A72:B72"/>
    <mergeCell ref="A171:B171"/>
    <mergeCell ref="A46:B46"/>
    <mergeCell ref="A44:B44"/>
    <mergeCell ref="D46:E46"/>
    <mergeCell ref="D54:E54"/>
    <mergeCell ref="D56:E56"/>
    <mergeCell ref="D53:E53"/>
    <mergeCell ref="D27:E27"/>
    <mergeCell ref="A34:B34"/>
    <mergeCell ref="A32:B32"/>
    <mergeCell ref="A73:B73"/>
    <mergeCell ref="D72:E72"/>
    <mergeCell ref="G156:G168"/>
    <mergeCell ref="D21:E21"/>
    <mergeCell ref="D20:E20"/>
    <mergeCell ref="D193:E193"/>
    <mergeCell ref="D194:E194"/>
    <mergeCell ref="D197:E197"/>
    <mergeCell ref="D174:E174"/>
    <mergeCell ref="D183:E183"/>
    <mergeCell ref="D184:E184"/>
    <mergeCell ref="D173:E173"/>
    <mergeCell ref="D49:E49"/>
    <mergeCell ref="D42:E42"/>
    <mergeCell ref="D71:E71"/>
    <mergeCell ref="D69:E69"/>
    <mergeCell ref="D70:E70"/>
    <mergeCell ref="D52:E52"/>
    <mergeCell ref="D73:E73"/>
    <mergeCell ref="D68:E68"/>
    <mergeCell ref="D67:E67"/>
    <mergeCell ref="D172:E172"/>
    <mergeCell ref="D131:E131"/>
    <mergeCell ref="D127:E127"/>
    <mergeCell ref="D171:E171"/>
    <mergeCell ref="D176:E176"/>
    <mergeCell ref="D175:E175"/>
    <mergeCell ref="D65:E65"/>
    <mergeCell ref="D66:E66"/>
    <mergeCell ref="D208:E208"/>
    <mergeCell ref="D203:E203"/>
    <mergeCell ref="D204:E204"/>
    <mergeCell ref="D205:E205"/>
    <mergeCell ref="D207:E207"/>
    <mergeCell ref="D206:E206"/>
    <mergeCell ref="D196:E196"/>
    <mergeCell ref="D195:E195"/>
    <mergeCell ref="D200:E200"/>
    <mergeCell ref="D199:E199"/>
    <mergeCell ref="O220:P220"/>
    <mergeCell ref="J223:L223"/>
    <mergeCell ref="A219:B219"/>
    <mergeCell ref="A216:B216"/>
    <mergeCell ref="A217:B217"/>
    <mergeCell ref="B224:B225"/>
    <mergeCell ref="D225:E225"/>
    <mergeCell ref="D224:E224"/>
    <mergeCell ref="C220:C221"/>
    <mergeCell ref="D217:E217"/>
    <mergeCell ref="D216:E216"/>
    <mergeCell ref="O219:P219"/>
    <mergeCell ref="R1:Y1"/>
    <mergeCell ref="U3:Y3"/>
    <mergeCell ref="D43:E43"/>
    <mergeCell ref="D44:E44"/>
    <mergeCell ref="D47:E47"/>
    <mergeCell ref="D39:E39"/>
    <mergeCell ref="D41:E41"/>
    <mergeCell ref="A63:B63"/>
    <mergeCell ref="D38:E38"/>
    <mergeCell ref="D37:E37"/>
    <mergeCell ref="D34:E34"/>
    <mergeCell ref="D35:E35"/>
    <mergeCell ref="D36:E36"/>
    <mergeCell ref="B2:D2"/>
    <mergeCell ref="A1:D1"/>
    <mergeCell ref="D6:E6"/>
    <mergeCell ref="D7:E7"/>
    <mergeCell ref="D11:E11"/>
    <mergeCell ref="D10:E10"/>
    <mergeCell ref="A10:B10"/>
    <mergeCell ref="D16:E16"/>
    <mergeCell ref="A16:B16"/>
    <mergeCell ref="D55:E55"/>
    <mergeCell ref="D63:E63"/>
    <mergeCell ref="R3:S3"/>
    <mergeCell ref="T9:V9"/>
    <mergeCell ref="R38:R40"/>
    <mergeCell ref="R41:R44"/>
    <mergeCell ref="R46:Y46"/>
    <mergeCell ref="R47:Y47"/>
    <mergeCell ref="D51:E51"/>
    <mergeCell ref="D24:E24"/>
    <mergeCell ref="D23:E23"/>
    <mergeCell ref="D13:E13"/>
    <mergeCell ref="D4:E4"/>
    <mergeCell ref="D5:E5"/>
    <mergeCell ref="D40:E40"/>
    <mergeCell ref="D26:E26"/>
    <mergeCell ref="D19:E19"/>
    <mergeCell ref="D22:E22"/>
    <mergeCell ref="D32:E32"/>
    <mergeCell ref="D31:E31"/>
    <mergeCell ref="D14:E14"/>
    <mergeCell ref="N3:P3"/>
    <mergeCell ref="D17:E17"/>
    <mergeCell ref="D12:E12"/>
    <mergeCell ref="D28:E28"/>
    <mergeCell ref="D29:E29"/>
    <mergeCell ref="D215:E215"/>
    <mergeCell ref="D214:E214"/>
    <mergeCell ref="D213:E213"/>
    <mergeCell ref="D177:E177"/>
    <mergeCell ref="D182:E182"/>
    <mergeCell ref="D181:E181"/>
    <mergeCell ref="D178:E178"/>
    <mergeCell ref="D179:E179"/>
    <mergeCell ref="D180:E180"/>
    <mergeCell ref="D212:E212"/>
    <mergeCell ref="D211:E211"/>
    <mergeCell ref="D198:E198"/>
    <mergeCell ref="D201:E201"/>
    <mergeCell ref="D202:E202"/>
    <mergeCell ref="D210:E210"/>
    <mergeCell ref="D209:E209"/>
    <mergeCell ref="D186:E186"/>
    <mergeCell ref="D185:E185"/>
    <mergeCell ref="D188:E188"/>
    <mergeCell ref="D187:E187"/>
    <mergeCell ref="D189:E189"/>
    <mergeCell ref="D192:E192"/>
    <mergeCell ref="D190:E190"/>
    <mergeCell ref="D191:E191"/>
    <mergeCell ref="A169:B169"/>
    <mergeCell ref="A123:B123"/>
    <mergeCell ref="A126:B126"/>
    <mergeCell ref="A131:B131"/>
    <mergeCell ref="A129:B129"/>
    <mergeCell ref="J110:L110"/>
    <mergeCell ref="J130:L130"/>
    <mergeCell ref="K125:L125"/>
    <mergeCell ref="D128:E128"/>
    <mergeCell ref="D129:E129"/>
    <mergeCell ref="K156:K168"/>
    <mergeCell ref="D126:E1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A1CEB-49E7-4088-B0E9-1B4318CD713A}">
  <dimension ref="A1:AL1019"/>
  <sheetViews>
    <sheetView tabSelected="1" zoomScale="115" zoomScaleNormal="11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6" sqref="K6"/>
    </sheetView>
  </sheetViews>
  <sheetFormatPr baseColWidth="10" defaultColWidth="17.28515625" defaultRowHeight="12.75" x14ac:dyDescent="0.2"/>
  <cols>
    <col min="1" max="1" width="37.28515625" style="331" customWidth="1"/>
    <col min="2" max="2" width="46.28515625" style="331" customWidth="1"/>
    <col min="3" max="3" width="7.42578125" style="331" customWidth="1"/>
    <col min="4" max="4" width="5.5703125" style="331" customWidth="1"/>
    <col min="5" max="5" width="5.42578125" style="331" customWidth="1"/>
    <col min="6" max="6" width="8.28515625" style="331" customWidth="1"/>
    <col min="7" max="8" width="6" style="331" customWidth="1"/>
    <col min="9" max="10" width="6.5703125" style="331" customWidth="1"/>
    <col min="11" max="11" width="10.7109375" style="331" customWidth="1"/>
    <col min="12" max="12" width="13.85546875" style="331" bestFit="1" customWidth="1"/>
    <col min="13" max="13" width="15.7109375" style="331" bestFit="1" customWidth="1"/>
    <col min="14" max="14" width="21" style="331" customWidth="1"/>
    <col min="15" max="15" width="8.5703125" style="331" customWidth="1"/>
    <col min="16" max="16" width="18.140625" style="331" customWidth="1"/>
    <col min="17" max="17" width="18.85546875" style="331" customWidth="1"/>
    <col min="18" max="18" width="15.140625" style="331" customWidth="1"/>
    <col min="19" max="19" width="20.42578125" style="331" customWidth="1"/>
    <col min="20" max="20" width="14" style="331" bestFit="1" customWidth="1"/>
    <col min="21" max="21" width="8.7109375" style="331" customWidth="1"/>
    <col min="22" max="22" width="6.85546875" style="331" customWidth="1"/>
    <col min="23" max="23" width="5.5703125" style="331" customWidth="1"/>
    <col min="24" max="24" width="7" style="331" customWidth="1"/>
    <col min="25" max="25" width="6.85546875" style="331" bestFit="1" customWidth="1"/>
    <col min="26" max="27" width="7.28515625" style="331" customWidth="1"/>
    <col min="28" max="38" width="10.85546875" style="331" customWidth="1"/>
    <col min="39" max="16384" width="17.28515625" style="331"/>
  </cols>
  <sheetData>
    <row r="1" spans="1:28" ht="15.75" customHeight="1" thickBot="1" x14ac:dyDescent="0.3">
      <c r="A1" s="1406" t="s">
        <v>58</v>
      </c>
      <c r="B1" s="1407"/>
      <c r="C1" s="887"/>
      <c r="D1" s="887"/>
      <c r="E1" s="887">
        <v>2023</v>
      </c>
      <c r="F1" s="10"/>
      <c r="G1" s="10"/>
      <c r="H1" s="10"/>
      <c r="I1" s="10"/>
      <c r="J1" s="10"/>
      <c r="K1" s="877"/>
      <c r="L1" s="10"/>
      <c r="M1" s="10"/>
      <c r="N1" s="10"/>
      <c r="O1" s="651"/>
      <c r="P1" s="651"/>
      <c r="Q1" s="651"/>
      <c r="R1" s="10"/>
      <c r="S1" s="1424" t="s">
        <v>915</v>
      </c>
      <c r="T1" s="1425"/>
      <c r="U1" s="1425"/>
      <c r="V1" s="1425"/>
      <c r="W1" s="1425"/>
      <c r="X1" s="1425"/>
      <c r="Y1" s="1425"/>
      <c r="Z1" s="1425"/>
      <c r="AA1" s="1425"/>
      <c r="AB1" s="651"/>
    </row>
    <row r="2" spans="1:28" ht="15.75" hidden="1" customHeight="1" x14ac:dyDescent="0.25">
      <c r="A2" s="887"/>
      <c r="B2" s="1408" t="s">
        <v>60</v>
      </c>
      <c r="C2" s="1407"/>
      <c r="D2" s="1407"/>
      <c r="E2" s="888"/>
      <c r="F2" s="10"/>
      <c r="G2" s="10"/>
      <c r="H2" s="10"/>
      <c r="I2" s="10"/>
      <c r="J2" s="10"/>
      <c r="K2" s="877"/>
      <c r="L2" s="10"/>
      <c r="M2" s="10"/>
      <c r="N2" s="10"/>
      <c r="O2" s="10"/>
      <c r="P2" s="10"/>
      <c r="Q2" s="10"/>
      <c r="R2" s="10"/>
      <c r="S2" s="2"/>
      <c r="T2" s="3"/>
      <c r="U2" s="3"/>
      <c r="V2" s="3"/>
      <c r="W2" s="3"/>
      <c r="X2" s="3"/>
      <c r="Y2" s="3"/>
      <c r="Z2" s="4"/>
      <c r="AA2" s="515"/>
      <c r="AB2" s="651"/>
    </row>
    <row r="3" spans="1:28" ht="15.75" customHeight="1" thickBot="1" x14ac:dyDescent="0.3">
      <c r="A3" s="5"/>
      <c r="B3" s="651"/>
      <c r="C3" s="651"/>
      <c r="D3" s="651"/>
      <c r="E3" s="651"/>
      <c r="F3" s="10"/>
      <c r="G3" s="10"/>
      <c r="H3" s="10"/>
      <c r="I3" s="10"/>
      <c r="J3" s="10"/>
      <c r="K3" s="877"/>
      <c r="L3" s="10"/>
      <c r="M3" s="10"/>
      <c r="N3" s="10"/>
      <c r="O3" s="1427" t="s">
        <v>61</v>
      </c>
      <c r="P3" s="1407"/>
      <c r="Q3" s="1407"/>
      <c r="R3" s="10"/>
      <c r="S3" s="1428" t="s">
        <v>1</v>
      </c>
      <c r="T3" s="1429"/>
      <c r="U3" s="890">
        <f>E1</f>
        <v>2023</v>
      </c>
      <c r="V3" s="1426" t="s">
        <v>2</v>
      </c>
      <c r="W3" s="1426"/>
      <c r="X3" s="1426"/>
      <c r="Y3" s="1426"/>
      <c r="Z3" s="1426"/>
      <c r="AA3" s="1426"/>
      <c r="AB3" s="651"/>
    </row>
    <row r="4" spans="1:28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653" t="s">
        <v>63</v>
      </c>
      <c r="J4" s="1105" t="s">
        <v>914</v>
      </c>
      <c r="K4" s="877"/>
      <c r="L4" s="10"/>
      <c r="M4" s="10"/>
      <c r="N4" s="10"/>
      <c r="O4" s="889"/>
      <c r="P4" s="17" t="s">
        <v>64</v>
      </c>
      <c r="Q4" s="17" t="s">
        <v>65</v>
      </c>
      <c r="R4" s="10"/>
      <c r="S4" s="1230" t="s">
        <v>11</v>
      </c>
      <c r="T4" s="1231" t="s">
        <v>12</v>
      </c>
      <c r="U4" s="1222">
        <f>C110</f>
        <v>1159</v>
      </c>
      <c r="V4" s="344">
        <f t="shared" ref="V4" si="0">D110</f>
        <v>578</v>
      </c>
      <c r="W4" s="344">
        <f>F110</f>
        <v>856</v>
      </c>
      <c r="X4" s="344">
        <f>G110</f>
        <v>234</v>
      </c>
      <c r="Y4" s="344">
        <f>H110</f>
        <v>83</v>
      </c>
      <c r="Z4" s="1217">
        <f>I110</f>
        <v>15</v>
      </c>
      <c r="AA4" s="1223"/>
      <c r="AB4" s="11"/>
    </row>
    <row r="5" spans="1:28" ht="12.75" customHeight="1" x14ac:dyDescent="0.2">
      <c r="A5" s="592" t="s">
        <v>66</v>
      </c>
      <c r="B5" s="593" t="s">
        <v>67</v>
      </c>
      <c r="C5" s="657">
        <v>77</v>
      </c>
      <c r="D5" s="1430"/>
      <c r="E5" s="1431"/>
      <c r="F5" s="658">
        <v>56</v>
      </c>
      <c r="G5" s="658">
        <v>10</v>
      </c>
      <c r="H5" s="659">
        <v>2</v>
      </c>
      <c r="I5" s="1102"/>
      <c r="J5" s="1106">
        <v>24</v>
      </c>
      <c r="K5" s="651" t="s">
        <v>68</v>
      </c>
      <c r="L5" s="10"/>
      <c r="M5" s="10"/>
      <c r="N5" s="651"/>
      <c r="O5" s="39" t="s">
        <v>69</v>
      </c>
      <c r="P5" s="230">
        <f>IF(O5="*",$H5,0)</f>
        <v>0</v>
      </c>
      <c r="Q5" s="230">
        <f>IF(O5="**",$H5,0)</f>
        <v>2</v>
      </c>
      <c r="R5" s="877"/>
      <c r="S5" s="620"/>
      <c r="T5" s="1232" t="s">
        <v>13</v>
      </c>
      <c r="U5" s="1224">
        <v>0</v>
      </c>
      <c r="V5" s="42">
        <f>E110</f>
        <v>550</v>
      </c>
      <c r="W5" s="42">
        <v>0</v>
      </c>
      <c r="X5" s="42">
        <v>0</v>
      </c>
      <c r="Y5" s="42">
        <v>0</v>
      </c>
      <c r="Z5" s="897">
        <v>0</v>
      </c>
      <c r="AA5" s="523"/>
      <c r="AB5" s="651"/>
    </row>
    <row r="6" spans="1:28" ht="12.75" customHeight="1" thickBot="1" x14ac:dyDescent="0.25">
      <c r="A6" s="594" t="s">
        <v>70</v>
      </c>
      <c r="B6" s="595"/>
      <c r="C6" s="660">
        <v>86</v>
      </c>
      <c r="D6" s="1432">
        <v>131</v>
      </c>
      <c r="E6" s="1433"/>
      <c r="F6" s="661"/>
      <c r="G6" s="1268">
        <v>0</v>
      </c>
      <c r="H6" s="937"/>
      <c r="I6" s="1103"/>
      <c r="J6" s="1107"/>
      <c r="K6" s="877"/>
      <c r="L6" s="10"/>
      <c r="M6" s="10"/>
      <c r="N6" s="10"/>
      <c r="O6" s="10"/>
      <c r="P6" s="10"/>
      <c r="Q6" s="10"/>
      <c r="R6" s="10"/>
      <c r="S6" s="620"/>
      <c r="T6" s="1233" t="s">
        <v>14</v>
      </c>
      <c r="U6" s="1225">
        <f>C142</f>
        <v>178</v>
      </c>
      <c r="V6" s="518">
        <f>D142+E142</f>
        <v>177</v>
      </c>
      <c r="W6" s="518">
        <f>F142</f>
        <v>141</v>
      </c>
      <c r="X6" s="518">
        <f>G142</f>
        <v>134</v>
      </c>
      <c r="Y6" s="518">
        <f>H142</f>
        <v>299</v>
      </c>
      <c r="Z6" s="1218">
        <f>I142</f>
        <v>62</v>
      </c>
      <c r="AA6" s="1238"/>
      <c r="AB6" s="651"/>
    </row>
    <row r="7" spans="1:28" ht="12.75" customHeight="1" thickBot="1" x14ac:dyDescent="0.25">
      <c r="A7" s="592" t="s">
        <v>71</v>
      </c>
      <c r="B7" s="593" t="s">
        <v>72</v>
      </c>
      <c r="C7" s="663"/>
      <c r="D7" s="1434">
        <v>60</v>
      </c>
      <c r="E7" s="1435"/>
      <c r="F7" s="1216"/>
      <c r="G7" s="658">
        <v>0</v>
      </c>
      <c r="H7" s="938"/>
      <c r="I7" s="1104"/>
      <c r="J7" s="1108"/>
      <c r="K7" s="877"/>
      <c r="L7" s="10"/>
      <c r="M7" s="10"/>
      <c r="N7" s="10"/>
      <c r="O7" s="10"/>
      <c r="P7" s="10"/>
      <c r="Q7" s="10"/>
      <c r="R7" s="10"/>
      <c r="S7" s="596"/>
      <c r="T7" s="1258" t="s">
        <v>15</v>
      </c>
      <c r="U7" s="1259">
        <f>SUM(U4:U6)</f>
        <v>1337</v>
      </c>
      <c r="V7" s="1256">
        <f t="shared" ref="V7:Z7" si="1">SUM(V4:V6)</f>
        <v>1305</v>
      </c>
      <c r="W7" s="1256">
        <f>SUM(W4:W6)</f>
        <v>997</v>
      </c>
      <c r="X7" s="1256">
        <f t="shared" si="1"/>
        <v>368</v>
      </c>
      <c r="Y7" s="1256">
        <f t="shared" si="1"/>
        <v>382</v>
      </c>
      <c r="Z7" s="1257">
        <f t="shared" si="1"/>
        <v>77</v>
      </c>
      <c r="AA7" s="1249"/>
      <c r="AB7" s="651"/>
    </row>
    <row r="8" spans="1:28" ht="15.75" customHeight="1" x14ac:dyDescent="0.2">
      <c r="A8" s="1409" t="s">
        <v>73</v>
      </c>
      <c r="B8" s="1410"/>
      <c r="C8" s="515">
        <f>SUM(C5:C7)</f>
        <v>163</v>
      </c>
      <c r="D8" s="1436">
        <f t="shared" ref="D8:J8" si="2">SUM(D5:D7)</f>
        <v>191</v>
      </c>
      <c r="E8" s="1436"/>
      <c r="F8" s="515">
        <f t="shared" si="2"/>
        <v>56</v>
      </c>
      <c r="G8" s="515">
        <f t="shared" si="2"/>
        <v>10</v>
      </c>
      <c r="H8" s="515">
        <f t="shared" si="2"/>
        <v>2</v>
      </c>
      <c r="I8" s="515">
        <f t="shared" si="2"/>
        <v>0</v>
      </c>
      <c r="J8" s="515">
        <f t="shared" si="2"/>
        <v>24</v>
      </c>
      <c r="K8" s="1415"/>
      <c r="L8" s="1407"/>
      <c r="M8" s="1407"/>
      <c r="N8" s="370"/>
      <c r="O8" s="651"/>
      <c r="P8" s="651"/>
      <c r="Q8" s="651"/>
      <c r="R8" s="370"/>
      <c r="S8" s="516" t="s">
        <v>16</v>
      </c>
      <c r="T8" s="1226" t="s">
        <v>17</v>
      </c>
      <c r="U8" s="1416">
        <f>L178</f>
        <v>866</v>
      </c>
      <c r="V8" s="1417"/>
      <c r="W8" s="1418"/>
      <c r="X8" s="520">
        <f>G178</f>
        <v>150</v>
      </c>
      <c r="Y8" s="520">
        <f>H178</f>
        <v>128</v>
      </c>
      <c r="Z8" s="1055">
        <f>I178</f>
        <v>149</v>
      </c>
      <c r="AA8" s="1223"/>
      <c r="AB8" s="651"/>
    </row>
    <row r="9" spans="1:28" ht="12" customHeight="1" x14ac:dyDescent="0.2">
      <c r="A9" s="651"/>
      <c r="B9" s="46"/>
      <c r="C9" s="598"/>
      <c r="D9" s="651"/>
      <c r="E9" s="651"/>
      <c r="F9" s="651"/>
      <c r="G9" s="651"/>
      <c r="H9" s="598"/>
      <c r="I9" s="598"/>
      <c r="J9" s="598"/>
      <c r="K9" s="889"/>
      <c r="L9" s="230"/>
      <c r="M9" s="230"/>
      <c r="N9" s="230"/>
      <c r="O9" s="889"/>
      <c r="P9" s="230"/>
      <c r="Q9" s="230"/>
      <c r="R9" s="230"/>
      <c r="S9" s="517"/>
      <c r="T9" s="1227" t="s">
        <v>18</v>
      </c>
      <c r="U9" s="521">
        <f>C190</f>
        <v>214</v>
      </c>
      <c r="V9" s="521">
        <f t="shared" ref="V9" si="3">D190</f>
        <v>117</v>
      </c>
      <c r="W9" s="521">
        <f>F190</f>
        <v>251</v>
      </c>
      <c r="X9" s="521">
        <f>G190</f>
        <v>137</v>
      </c>
      <c r="Y9" s="521">
        <f>H190</f>
        <v>0</v>
      </c>
      <c r="Z9" s="1047">
        <f>I190</f>
        <v>25</v>
      </c>
      <c r="AA9" s="1228"/>
      <c r="AB9" s="651"/>
    </row>
    <row r="10" spans="1:28" ht="15" customHeight="1" x14ac:dyDescent="0.25">
      <c r="A10" s="1412" t="s">
        <v>74</v>
      </c>
      <c r="B10" s="1413"/>
      <c r="C10" s="653" t="s">
        <v>5</v>
      </c>
      <c r="D10" s="1414" t="s">
        <v>6</v>
      </c>
      <c r="E10" s="1413"/>
      <c r="F10" s="653" t="s">
        <v>7</v>
      </c>
      <c r="G10" s="653" t="s">
        <v>8</v>
      </c>
      <c r="H10" s="653" t="s">
        <v>9</v>
      </c>
      <c r="I10" s="653" t="s">
        <v>63</v>
      </c>
      <c r="J10" s="1105" t="s">
        <v>914</v>
      </c>
      <c r="K10" s="889"/>
      <c r="L10" s="230"/>
      <c r="M10" s="230"/>
      <c r="N10" s="230"/>
      <c r="O10" s="889"/>
      <c r="P10" s="230">
        <f t="shared" ref="P10:P14" si="4">IF(O10="*",$H10,0)</f>
        <v>0</v>
      </c>
      <c r="Q10" s="230">
        <f t="shared" ref="Q10:Q14" si="5">IF(O10="**",$H10,0)</f>
        <v>0</v>
      </c>
      <c r="R10" s="230"/>
      <c r="S10" s="517"/>
      <c r="T10" s="1227" t="s">
        <v>19</v>
      </c>
      <c r="U10" s="521">
        <f>C204</f>
        <v>0</v>
      </c>
      <c r="V10" s="521">
        <f t="shared" ref="V10" si="6">D204</f>
        <v>0</v>
      </c>
      <c r="W10" s="521">
        <f>F204</f>
        <v>0</v>
      </c>
      <c r="X10" s="521">
        <f>G204</f>
        <v>93</v>
      </c>
      <c r="Y10" s="521">
        <f>H204</f>
        <v>0</v>
      </c>
      <c r="Z10" s="1047">
        <f>I204</f>
        <v>25</v>
      </c>
      <c r="AA10" s="1228"/>
      <c r="AB10" s="651"/>
    </row>
    <row r="11" spans="1:28" ht="12.75" customHeight="1" x14ac:dyDescent="0.2">
      <c r="A11" s="599" t="s">
        <v>75</v>
      </c>
      <c r="B11" s="600" t="s">
        <v>76</v>
      </c>
      <c r="C11" s="1379">
        <v>15</v>
      </c>
      <c r="D11" s="1419">
        <v>18</v>
      </c>
      <c r="E11" s="1420"/>
      <c r="F11" s="1380">
        <v>6</v>
      </c>
      <c r="G11" s="1379">
        <v>0</v>
      </c>
      <c r="H11" s="1379">
        <v>0</v>
      </c>
      <c r="I11" s="1381">
        <v>0</v>
      </c>
      <c r="J11" s="1377">
        <v>35</v>
      </c>
      <c r="K11" s="889"/>
      <c r="L11" s="230"/>
      <c r="M11" s="230"/>
      <c r="N11" s="230"/>
      <c r="O11" s="889"/>
      <c r="P11" s="230">
        <f t="shared" si="4"/>
        <v>0</v>
      </c>
      <c r="Q11" s="230">
        <f t="shared" si="5"/>
        <v>0</v>
      </c>
      <c r="R11" s="230"/>
      <c r="S11" s="517"/>
      <c r="T11" s="1227" t="s">
        <v>20</v>
      </c>
      <c r="U11" s="1421">
        <f>L222</f>
        <v>483</v>
      </c>
      <c r="V11" s="1422"/>
      <c r="W11" s="1423"/>
      <c r="X11" s="521">
        <f>G222</f>
        <v>125</v>
      </c>
      <c r="Y11" s="521">
        <f>H222</f>
        <v>41</v>
      </c>
      <c r="Z11" s="1047">
        <f>I222</f>
        <v>20</v>
      </c>
      <c r="AA11" s="1228"/>
      <c r="AB11" s="651"/>
    </row>
    <row r="12" spans="1:28" ht="12" customHeight="1" thickBot="1" x14ac:dyDescent="0.25">
      <c r="A12" s="601" t="s">
        <v>77</v>
      </c>
      <c r="B12" s="602" t="s">
        <v>78</v>
      </c>
      <c r="C12" s="671">
        <v>11</v>
      </c>
      <c r="D12" s="1443">
        <v>27</v>
      </c>
      <c r="E12" s="1444"/>
      <c r="F12" s="670">
        <v>0</v>
      </c>
      <c r="G12" s="671">
        <v>0</v>
      </c>
      <c r="H12" s="671">
        <v>0</v>
      </c>
      <c r="I12" s="1378">
        <v>0</v>
      </c>
      <c r="J12" s="1025">
        <v>15</v>
      </c>
      <c r="K12" s="889"/>
      <c r="L12" s="230"/>
      <c r="M12" s="230"/>
      <c r="N12" s="230"/>
      <c r="O12" s="889"/>
      <c r="P12" s="230">
        <f t="shared" si="4"/>
        <v>0</v>
      </c>
      <c r="Q12" s="230">
        <f t="shared" si="5"/>
        <v>0</v>
      </c>
      <c r="R12" s="230"/>
      <c r="S12" s="517"/>
      <c r="T12" s="1227" t="s">
        <v>21</v>
      </c>
      <c r="U12" s="1250">
        <f>C236</f>
        <v>143</v>
      </c>
      <c r="V12" s="1250">
        <f t="shared" ref="V12" si="7">D236</f>
        <v>136</v>
      </c>
      <c r="W12" s="1250">
        <f>F236</f>
        <v>195</v>
      </c>
      <c r="X12" s="1250">
        <f>G236</f>
        <v>147</v>
      </c>
      <c r="Y12" s="1250">
        <f>H236</f>
        <v>25</v>
      </c>
      <c r="Z12" s="1251">
        <f>I236</f>
        <v>6</v>
      </c>
      <c r="AA12" s="1252"/>
      <c r="AB12" s="651"/>
    </row>
    <row r="13" spans="1:28" ht="12" customHeight="1" thickBot="1" x14ac:dyDescent="0.25">
      <c r="A13" s="603" t="s">
        <v>944</v>
      </c>
      <c r="B13" s="604" t="s">
        <v>80</v>
      </c>
      <c r="C13" s="535">
        <v>32</v>
      </c>
      <c r="D13" s="1445">
        <v>19</v>
      </c>
      <c r="E13" s="1446"/>
      <c r="F13" s="1213">
        <v>37</v>
      </c>
      <c r="G13" s="665">
        <v>37</v>
      </c>
      <c r="H13" s="535">
        <v>3</v>
      </c>
      <c r="I13" s="1109">
        <v>0</v>
      </c>
      <c r="J13" s="1375" t="s">
        <v>836</v>
      </c>
      <c r="K13" s="889"/>
      <c r="L13" s="230"/>
      <c r="M13" s="230"/>
      <c r="N13" s="230"/>
      <c r="O13" s="39" t="s">
        <v>81</v>
      </c>
      <c r="P13" s="230">
        <f t="shared" si="4"/>
        <v>3</v>
      </c>
      <c r="Q13" s="230">
        <f t="shared" si="5"/>
        <v>0</v>
      </c>
      <c r="R13" s="230"/>
      <c r="S13" s="605"/>
      <c r="T13" s="1246" t="s">
        <v>15</v>
      </c>
      <c r="U13" s="1253">
        <f>U9+U10+U12</f>
        <v>357</v>
      </c>
      <c r="V13" s="1253">
        <f>SUM(V9:V12)</f>
        <v>253</v>
      </c>
      <c r="W13" s="1253">
        <f>SUM(W9:W12)</f>
        <v>446</v>
      </c>
      <c r="X13" s="1247">
        <f>SUM(X8:X12)</f>
        <v>652</v>
      </c>
      <c r="Y13" s="1247">
        <f>SUM(Y8:Y12)</f>
        <v>194</v>
      </c>
      <c r="Z13" s="1248">
        <f>SUM(Z8:Z12)</f>
        <v>225</v>
      </c>
      <c r="AA13" s="1249"/>
      <c r="AB13" s="651" t="s">
        <v>911</v>
      </c>
    </row>
    <row r="14" spans="1:28" ht="12" customHeight="1" x14ac:dyDescent="0.2">
      <c r="A14" s="601" t="s">
        <v>83</v>
      </c>
      <c r="B14" s="607" t="s">
        <v>84</v>
      </c>
      <c r="C14" s="1214">
        <v>21</v>
      </c>
      <c r="D14" s="1447">
        <v>0</v>
      </c>
      <c r="E14" s="1448"/>
      <c r="F14" s="1214">
        <v>6</v>
      </c>
      <c r="G14" s="669">
        <v>6</v>
      </c>
      <c r="H14" s="1214">
        <v>1</v>
      </c>
      <c r="I14" s="1215">
        <v>1</v>
      </c>
      <c r="J14" s="1376" t="s">
        <v>836</v>
      </c>
      <c r="K14" s="889"/>
      <c r="L14" s="230"/>
      <c r="M14" s="230"/>
      <c r="N14" s="230"/>
      <c r="O14" s="39" t="s">
        <v>81</v>
      </c>
      <c r="P14" s="230">
        <f t="shared" si="4"/>
        <v>1</v>
      </c>
      <c r="Q14" s="230">
        <f t="shared" si="5"/>
        <v>0</v>
      </c>
      <c r="R14" s="230"/>
      <c r="S14" s="354" t="s">
        <v>22</v>
      </c>
      <c r="T14" s="1226" t="s">
        <v>23</v>
      </c>
      <c r="U14" s="520">
        <f>C18+C19</f>
        <v>285</v>
      </c>
      <c r="V14" s="520">
        <f>D18+D19</f>
        <v>184</v>
      </c>
      <c r="W14" s="520">
        <f>F18+F19</f>
        <v>183</v>
      </c>
      <c r="X14" s="520">
        <f>G18+G19</f>
        <v>50</v>
      </c>
      <c r="Y14" s="520">
        <f>H18+H19</f>
        <v>21</v>
      </c>
      <c r="Z14" s="1055">
        <f>I18+I19</f>
        <v>0</v>
      </c>
      <c r="AA14" s="1223"/>
      <c r="AB14" s="651"/>
    </row>
    <row r="15" spans="1:28" ht="12" customHeight="1" x14ac:dyDescent="0.2">
      <c r="A15" s="1409" t="s">
        <v>85</v>
      </c>
      <c r="B15" s="1410"/>
      <c r="C15" s="140">
        <f>SUM(C11:C14)</f>
        <v>79</v>
      </c>
      <c r="D15" s="1411">
        <f t="shared" ref="D15:J15" si="8">SUM(D11:D14)</f>
        <v>64</v>
      </c>
      <c r="E15" s="1411"/>
      <c r="F15" s="140">
        <f t="shared" si="8"/>
        <v>49</v>
      </c>
      <c r="G15" s="140">
        <f t="shared" si="8"/>
        <v>43</v>
      </c>
      <c r="H15" s="140">
        <f t="shared" si="8"/>
        <v>4</v>
      </c>
      <c r="I15" s="140">
        <f t="shared" si="8"/>
        <v>1</v>
      </c>
      <c r="J15" s="140">
        <f t="shared" si="8"/>
        <v>50</v>
      </c>
      <c r="K15" s="889"/>
      <c r="L15" s="230"/>
      <c r="M15" s="230"/>
      <c r="N15" s="230"/>
      <c r="O15" s="889"/>
      <c r="P15" s="230"/>
      <c r="Q15" s="230"/>
      <c r="R15" s="230"/>
      <c r="S15" s="596"/>
      <c r="T15" s="1227" t="s">
        <v>24</v>
      </c>
      <c r="U15" s="522">
        <f>C20</f>
        <v>40</v>
      </c>
      <c r="V15" s="522">
        <f>D20</f>
        <v>20</v>
      </c>
      <c r="W15" s="522">
        <f>F20</f>
        <v>260</v>
      </c>
      <c r="X15" s="522">
        <f>G20</f>
        <v>540</v>
      </c>
      <c r="Y15" s="522">
        <f>H20</f>
        <v>35</v>
      </c>
      <c r="Z15" s="1219">
        <f>I20</f>
        <v>25</v>
      </c>
      <c r="AA15" s="523"/>
      <c r="AB15" s="651"/>
    </row>
    <row r="16" spans="1:28" ht="12" customHeight="1" x14ac:dyDescent="0.2">
      <c r="A16" s="651"/>
      <c r="B16" s="46"/>
      <c r="C16" s="598"/>
      <c r="D16" s="651"/>
      <c r="E16" s="651"/>
      <c r="F16" s="651"/>
      <c r="G16" s="651"/>
      <c r="H16" s="598"/>
      <c r="I16" s="598"/>
      <c r="J16" s="598"/>
      <c r="K16" s="889"/>
      <c r="L16" s="230"/>
      <c r="M16" s="230"/>
      <c r="N16" s="230"/>
      <c r="O16" s="889"/>
      <c r="P16" s="230"/>
      <c r="Q16" s="230"/>
      <c r="R16" s="230"/>
      <c r="S16" s="596"/>
      <c r="T16" s="1227" t="s">
        <v>25</v>
      </c>
      <c r="U16" s="522">
        <f>C22</f>
        <v>146</v>
      </c>
      <c r="V16" s="522">
        <f>D22</f>
        <v>171</v>
      </c>
      <c r="W16" s="522">
        <f>F22</f>
        <v>220</v>
      </c>
      <c r="X16" s="522">
        <f>G22</f>
        <v>96</v>
      </c>
      <c r="Y16" s="522">
        <f>G22</f>
        <v>96</v>
      </c>
      <c r="Z16" s="1219">
        <f>H22</f>
        <v>60</v>
      </c>
      <c r="AA16" s="523"/>
      <c r="AB16" s="651"/>
    </row>
    <row r="17" spans="1:38" ht="15" customHeight="1" x14ac:dyDescent="0.25">
      <c r="A17" s="1412" t="s">
        <v>86</v>
      </c>
      <c r="B17" s="1413"/>
      <c r="C17" s="653" t="s">
        <v>5</v>
      </c>
      <c r="D17" s="1414" t="s">
        <v>6</v>
      </c>
      <c r="E17" s="1413"/>
      <c r="F17" s="653" t="s">
        <v>7</v>
      </c>
      <c r="G17" s="653" t="s">
        <v>8</v>
      </c>
      <c r="H17" s="653" t="s">
        <v>9</v>
      </c>
      <c r="I17" s="653" t="s">
        <v>63</v>
      </c>
      <c r="J17" s="1105" t="s">
        <v>914</v>
      </c>
      <c r="K17" s="889"/>
      <c r="L17" s="230"/>
      <c r="M17" s="230"/>
      <c r="N17" s="230"/>
      <c r="O17" s="889"/>
      <c r="P17" s="230"/>
      <c r="Q17" s="230"/>
      <c r="R17" s="230"/>
      <c r="S17" s="354"/>
      <c r="T17" s="1227" t="s">
        <v>26</v>
      </c>
      <c r="U17" s="522">
        <f>C23</f>
        <v>127</v>
      </c>
      <c r="V17" s="522">
        <f>D23</f>
        <v>62</v>
      </c>
      <c r="W17" s="522">
        <f>F23</f>
        <v>82</v>
      </c>
      <c r="X17" s="522">
        <f>G23</f>
        <v>24</v>
      </c>
      <c r="Y17" s="522">
        <f>H23</f>
        <v>5</v>
      </c>
      <c r="Z17" s="1219">
        <f>I23</f>
        <v>0</v>
      </c>
      <c r="AA17" s="523"/>
      <c r="AB17" s="651"/>
      <c r="AC17" s="651"/>
      <c r="AD17" s="651"/>
      <c r="AE17" s="651"/>
      <c r="AF17" s="651"/>
      <c r="AG17" s="651"/>
      <c r="AH17" s="651"/>
      <c r="AI17" s="651"/>
      <c r="AJ17" s="651"/>
      <c r="AK17" s="651"/>
      <c r="AL17" s="651"/>
    </row>
    <row r="18" spans="1:38" ht="12" customHeight="1" x14ac:dyDescent="0.2">
      <c r="A18" s="608" t="s">
        <v>87</v>
      </c>
      <c r="B18" s="609" t="s">
        <v>87</v>
      </c>
      <c r="C18" s="672">
        <v>277</v>
      </c>
      <c r="D18" s="1437">
        <v>177</v>
      </c>
      <c r="E18" s="1438"/>
      <c r="F18" s="672">
        <v>175</v>
      </c>
      <c r="G18" s="672">
        <v>50</v>
      </c>
      <c r="H18" s="672">
        <v>21</v>
      </c>
      <c r="I18" s="1110"/>
      <c r="J18" s="1113">
        <v>32</v>
      </c>
      <c r="K18" s="889"/>
      <c r="L18" s="230"/>
      <c r="M18" s="230"/>
      <c r="N18" s="230"/>
      <c r="O18" s="889" t="s">
        <v>69</v>
      </c>
      <c r="P18" s="230">
        <f t="shared" ref="P18:P29" si="9">IF(O18="*",$H18,0)</f>
        <v>0</v>
      </c>
      <c r="Q18" s="230">
        <f t="shared" ref="Q18:Q29" si="10">IF(O18="**",$H18,0)</f>
        <v>21</v>
      </c>
      <c r="R18" s="230"/>
      <c r="S18" s="354"/>
      <c r="T18" s="1227" t="s">
        <v>27</v>
      </c>
      <c r="U18" s="522">
        <f>C24+C25</f>
        <v>34</v>
      </c>
      <c r="V18" s="522">
        <f>D24+D25</f>
        <v>52</v>
      </c>
      <c r="W18" s="522">
        <f>F24+F25</f>
        <v>30</v>
      </c>
      <c r="X18" s="522">
        <f>G24+G25</f>
        <v>13</v>
      </c>
      <c r="Y18" s="522">
        <f>H24+H25</f>
        <v>3</v>
      </c>
      <c r="Z18" s="1219">
        <f>I24+I25</f>
        <v>0</v>
      </c>
      <c r="AA18" s="523"/>
      <c r="AB18" s="651"/>
      <c r="AC18" s="651"/>
      <c r="AD18" s="651"/>
      <c r="AE18" s="651"/>
      <c r="AF18" s="651"/>
      <c r="AG18" s="651"/>
      <c r="AH18" s="651"/>
      <c r="AI18" s="651"/>
      <c r="AJ18" s="651"/>
      <c r="AK18" s="651"/>
      <c r="AL18" s="651"/>
    </row>
    <row r="19" spans="1:38" ht="12" customHeight="1" x14ac:dyDescent="0.2">
      <c r="A19" s="373" t="s">
        <v>88</v>
      </c>
      <c r="B19" s="374" t="s">
        <v>89</v>
      </c>
      <c r="C19" s="375">
        <v>8</v>
      </c>
      <c r="D19" s="1439">
        <v>7</v>
      </c>
      <c r="E19" s="1440"/>
      <c r="F19" s="375">
        <v>8</v>
      </c>
      <c r="G19" s="375">
        <v>0</v>
      </c>
      <c r="H19" s="375"/>
      <c r="I19" s="1111"/>
      <c r="J19" s="1112"/>
      <c r="K19" s="889"/>
      <c r="L19" s="230"/>
      <c r="M19" s="230"/>
      <c r="N19" s="230"/>
      <c r="O19" s="889"/>
      <c r="P19" s="230">
        <f t="shared" si="9"/>
        <v>0</v>
      </c>
      <c r="Q19" s="230">
        <f t="shared" si="10"/>
        <v>0</v>
      </c>
      <c r="R19" s="230"/>
      <c r="S19" s="354"/>
      <c r="T19" s="1227" t="s">
        <v>28</v>
      </c>
      <c r="U19" s="522">
        <f>C26</f>
        <v>90</v>
      </c>
      <c r="V19" s="522">
        <f>D26</f>
        <v>50</v>
      </c>
      <c r="W19" s="522">
        <f t="shared" ref="W19:Z20" si="11">F26</f>
        <v>60</v>
      </c>
      <c r="X19" s="522">
        <f t="shared" si="11"/>
        <v>12</v>
      </c>
      <c r="Y19" s="522">
        <f t="shared" si="11"/>
        <v>5</v>
      </c>
      <c r="Z19" s="1219">
        <f t="shared" si="11"/>
        <v>6</v>
      </c>
      <c r="AA19" s="523"/>
      <c r="AB19" s="651"/>
      <c r="AC19" s="651"/>
      <c r="AD19" s="651"/>
      <c r="AE19" s="651"/>
      <c r="AF19" s="651"/>
      <c r="AG19" s="651"/>
      <c r="AH19" s="651"/>
      <c r="AI19" s="651"/>
      <c r="AJ19" s="651"/>
      <c r="AK19" s="651"/>
      <c r="AL19" s="651"/>
    </row>
    <row r="20" spans="1:38" ht="12" customHeight="1" x14ac:dyDescent="0.2">
      <c r="A20" s="608" t="s">
        <v>90</v>
      </c>
      <c r="B20" s="609" t="s">
        <v>91</v>
      </c>
      <c r="C20" s="673">
        <v>40</v>
      </c>
      <c r="D20" s="1441">
        <v>20</v>
      </c>
      <c r="E20" s="1442"/>
      <c r="F20" s="673">
        <v>260</v>
      </c>
      <c r="G20" s="673">
        <v>540</v>
      </c>
      <c r="H20" s="673">
        <v>35</v>
      </c>
      <c r="I20" s="1110">
        <v>25</v>
      </c>
      <c r="J20" s="1113"/>
      <c r="K20" s="889"/>
      <c r="L20" s="230"/>
      <c r="M20" s="230"/>
      <c r="N20" s="230"/>
      <c r="O20" s="889" t="s">
        <v>69</v>
      </c>
      <c r="P20" s="230">
        <f t="shared" si="9"/>
        <v>0</v>
      </c>
      <c r="Q20" s="230">
        <f t="shared" si="10"/>
        <v>35</v>
      </c>
      <c r="R20" s="230"/>
      <c r="S20" s="354"/>
      <c r="T20" s="1227" t="s">
        <v>29</v>
      </c>
      <c r="U20" s="522">
        <f>C27</f>
        <v>110</v>
      </c>
      <c r="V20" s="522">
        <f>D27</f>
        <v>60</v>
      </c>
      <c r="W20" s="522">
        <f t="shared" si="11"/>
        <v>80</v>
      </c>
      <c r="X20" s="522">
        <f t="shared" si="11"/>
        <v>10</v>
      </c>
      <c r="Y20" s="522">
        <f t="shared" si="11"/>
        <v>8</v>
      </c>
      <c r="Z20" s="1219">
        <f t="shared" si="11"/>
        <v>15</v>
      </c>
      <c r="AA20" s="523"/>
      <c r="AB20" s="651"/>
      <c r="AC20" s="651"/>
      <c r="AD20" s="651"/>
      <c r="AE20" s="651"/>
      <c r="AF20" s="651"/>
      <c r="AG20" s="651"/>
      <c r="AH20" s="651"/>
      <c r="AI20" s="651"/>
      <c r="AJ20" s="651"/>
      <c r="AK20" s="651"/>
      <c r="AL20" s="651"/>
    </row>
    <row r="21" spans="1:38" ht="12" customHeight="1" x14ac:dyDescent="0.2">
      <c r="A21" s="608" t="s">
        <v>92</v>
      </c>
      <c r="B21" s="609" t="s">
        <v>93</v>
      </c>
      <c r="C21" s="675"/>
      <c r="D21" s="931"/>
      <c r="E21" s="932"/>
      <c r="F21" s="673"/>
      <c r="G21" s="673">
        <v>10</v>
      </c>
      <c r="H21" s="673"/>
      <c r="I21" s="1110"/>
      <c r="J21" s="1113"/>
      <c r="K21" s="889"/>
      <c r="L21" s="230"/>
      <c r="M21" s="230"/>
      <c r="N21" s="230"/>
      <c r="O21" s="889"/>
      <c r="P21" s="230"/>
      <c r="Q21" s="230"/>
      <c r="R21" s="230"/>
      <c r="S21" s="354"/>
      <c r="T21" s="1227"/>
      <c r="U21" s="522"/>
      <c r="V21" s="522"/>
      <c r="W21" s="522"/>
      <c r="X21" s="522"/>
      <c r="Y21" s="522"/>
      <c r="Z21" s="1219"/>
      <c r="AA21" s="523"/>
      <c r="AB21" s="651"/>
      <c r="AC21" s="651"/>
      <c r="AD21" s="651"/>
      <c r="AE21" s="651"/>
      <c r="AF21" s="651"/>
      <c r="AG21" s="651"/>
      <c r="AH21" s="651"/>
      <c r="AI21" s="651"/>
      <c r="AJ21" s="651"/>
      <c r="AK21" s="651"/>
      <c r="AL21" s="651"/>
    </row>
    <row r="22" spans="1:38" ht="12" customHeight="1" x14ac:dyDescent="0.2">
      <c r="A22" s="373" t="s">
        <v>25</v>
      </c>
      <c r="B22" s="374" t="s">
        <v>94</v>
      </c>
      <c r="C22" s="377">
        <v>146</v>
      </c>
      <c r="D22" s="1439">
        <v>171</v>
      </c>
      <c r="E22" s="1440"/>
      <c r="F22" s="375">
        <v>220</v>
      </c>
      <c r="G22" s="375">
        <v>96</v>
      </c>
      <c r="H22" s="375">
        <v>60</v>
      </c>
      <c r="I22" s="1111">
        <v>41</v>
      </c>
      <c r="J22" s="1112">
        <v>10</v>
      </c>
      <c r="K22" s="889"/>
      <c r="L22" s="230"/>
      <c r="M22" s="230"/>
      <c r="N22" s="230"/>
      <c r="O22" s="889" t="s">
        <v>81</v>
      </c>
      <c r="P22" s="230">
        <f t="shared" si="9"/>
        <v>60</v>
      </c>
      <c r="Q22" s="230">
        <f t="shared" si="10"/>
        <v>0</v>
      </c>
      <c r="R22" s="230"/>
      <c r="S22" s="354"/>
      <c r="T22" s="1227" t="s">
        <v>30</v>
      </c>
      <c r="U22" s="522">
        <f t="shared" ref="U22:V25" si="12">C28</f>
        <v>90</v>
      </c>
      <c r="V22" s="522">
        <f t="shared" si="12"/>
        <v>90</v>
      </c>
      <c r="W22" s="522">
        <f t="shared" ref="W22:Z24" si="13">F28</f>
        <v>70</v>
      </c>
      <c r="X22" s="522">
        <f t="shared" si="13"/>
        <v>5</v>
      </c>
      <c r="Y22" s="522">
        <f t="shared" si="13"/>
        <v>5</v>
      </c>
      <c r="Z22" s="1219">
        <f t="shared" si="13"/>
        <v>5</v>
      </c>
      <c r="AA22" s="523"/>
      <c r="AB22" s="651"/>
      <c r="AC22" s="651"/>
      <c r="AD22" s="651"/>
      <c r="AE22" s="651"/>
      <c r="AF22" s="651"/>
      <c r="AG22" s="651"/>
      <c r="AH22" s="651"/>
      <c r="AI22" s="651"/>
      <c r="AJ22" s="651"/>
      <c r="AK22" s="651"/>
      <c r="AL22" s="651"/>
    </row>
    <row r="23" spans="1:38" x14ac:dyDescent="0.2">
      <c r="A23" s="608" t="s">
        <v>95</v>
      </c>
      <c r="B23" s="609" t="s">
        <v>96</v>
      </c>
      <c r="C23" s="673">
        <v>127</v>
      </c>
      <c r="D23" s="1441">
        <v>62</v>
      </c>
      <c r="E23" s="1442"/>
      <c r="F23" s="673">
        <v>82</v>
      </c>
      <c r="G23" s="673">
        <v>24</v>
      </c>
      <c r="H23" s="673">
        <v>5</v>
      </c>
      <c r="I23" s="1110"/>
      <c r="J23" s="1113">
        <v>15</v>
      </c>
      <c r="K23" s="889"/>
      <c r="L23" s="230"/>
      <c r="M23" s="230"/>
      <c r="N23" s="230"/>
      <c r="O23" s="889" t="s">
        <v>69</v>
      </c>
      <c r="P23" s="230">
        <f t="shared" si="9"/>
        <v>0</v>
      </c>
      <c r="Q23" s="230">
        <f t="shared" si="10"/>
        <v>5</v>
      </c>
      <c r="R23" s="230"/>
      <c r="S23" s="354"/>
      <c r="T23" s="1227" t="s">
        <v>31</v>
      </c>
      <c r="U23" s="522">
        <f t="shared" si="12"/>
        <v>5</v>
      </c>
      <c r="V23" s="522">
        <f t="shared" si="12"/>
        <v>2</v>
      </c>
      <c r="W23" s="522">
        <f t="shared" si="13"/>
        <v>2</v>
      </c>
      <c r="X23" s="522">
        <f t="shared" si="13"/>
        <v>5</v>
      </c>
      <c r="Y23" s="522">
        <f t="shared" si="13"/>
        <v>2</v>
      </c>
      <c r="Z23" s="1219">
        <f t="shared" si="13"/>
        <v>0</v>
      </c>
      <c r="AA23" s="523"/>
      <c r="AB23" s="651"/>
      <c r="AC23" s="651"/>
      <c r="AD23" s="651"/>
      <c r="AE23" s="651"/>
      <c r="AF23" s="651"/>
      <c r="AG23" s="651"/>
      <c r="AH23" s="651"/>
      <c r="AI23" s="651"/>
      <c r="AJ23" s="651"/>
      <c r="AK23" s="651"/>
      <c r="AL23" s="651"/>
    </row>
    <row r="24" spans="1:38" ht="12" customHeight="1" x14ac:dyDescent="0.2">
      <c r="A24" s="373" t="s">
        <v>97</v>
      </c>
      <c r="B24" s="374" t="s">
        <v>98</v>
      </c>
      <c r="C24" s="375">
        <v>32</v>
      </c>
      <c r="D24" s="1439">
        <v>50</v>
      </c>
      <c r="E24" s="1440"/>
      <c r="F24" s="375">
        <v>28</v>
      </c>
      <c r="G24" s="375">
        <v>13</v>
      </c>
      <c r="H24" s="375">
        <v>3</v>
      </c>
      <c r="I24" s="1111"/>
      <c r="J24" s="1112">
        <v>8</v>
      </c>
      <c r="K24" s="889"/>
      <c r="L24" s="230"/>
      <c r="M24" s="230"/>
      <c r="N24" s="230"/>
      <c r="O24" s="889" t="s">
        <v>69</v>
      </c>
      <c r="P24" s="230">
        <f t="shared" si="9"/>
        <v>0</v>
      </c>
      <c r="Q24" s="230">
        <f t="shared" si="10"/>
        <v>3</v>
      </c>
      <c r="R24" s="230"/>
      <c r="S24" s="354"/>
      <c r="T24" s="1227" t="s">
        <v>32</v>
      </c>
      <c r="U24" s="522">
        <f t="shared" si="12"/>
        <v>60</v>
      </c>
      <c r="V24" s="522">
        <f t="shared" si="12"/>
        <v>30</v>
      </c>
      <c r="W24" s="522">
        <f t="shared" si="13"/>
        <v>70</v>
      </c>
      <c r="X24" s="522">
        <f t="shared" si="13"/>
        <v>20</v>
      </c>
      <c r="Y24" s="522">
        <f t="shared" si="13"/>
        <v>10</v>
      </c>
      <c r="Z24" s="1219">
        <f t="shared" si="13"/>
        <v>30</v>
      </c>
      <c r="AA24" s="523"/>
      <c r="AB24" s="651"/>
      <c r="AC24" s="651"/>
      <c r="AD24" s="651"/>
      <c r="AE24" s="651"/>
      <c r="AF24" s="651"/>
      <c r="AG24" s="651"/>
      <c r="AH24" s="651"/>
      <c r="AI24" s="651"/>
      <c r="AJ24" s="651"/>
      <c r="AK24" s="651"/>
      <c r="AL24" s="651"/>
    </row>
    <row r="25" spans="1:38" ht="12" customHeight="1" x14ac:dyDescent="0.2">
      <c r="A25" s="608" t="s">
        <v>99</v>
      </c>
      <c r="B25" s="609" t="s">
        <v>100</v>
      </c>
      <c r="C25" s="673">
        <v>2</v>
      </c>
      <c r="D25" s="1441">
        <v>2</v>
      </c>
      <c r="E25" s="1442"/>
      <c r="F25" s="673">
        <v>2</v>
      </c>
      <c r="G25" s="673"/>
      <c r="H25" s="673"/>
      <c r="I25" s="1110"/>
      <c r="J25" s="1113"/>
      <c r="K25" s="889"/>
      <c r="L25" s="230"/>
      <c r="M25" s="230"/>
      <c r="N25" s="230"/>
      <c r="O25" s="889"/>
      <c r="P25" s="230">
        <f t="shared" si="9"/>
        <v>0</v>
      </c>
      <c r="Q25" s="230">
        <f t="shared" si="10"/>
        <v>0</v>
      </c>
      <c r="R25" s="230"/>
      <c r="S25" s="354"/>
      <c r="T25" s="1227" t="s">
        <v>33</v>
      </c>
      <c r="U25" s="522">
        <f t="shared" si="12"/>
        <v>33</v>
      </c>
      <c r="V25" s="522">
        <f t="shared" si="12"/>
        <v>18</v>
      </c>
      <c r="W25" s="522">
        <f>F31</f>
        <v>34</v>
      </c>
      <c r="X25" s="522">
        <f>G31</f>
        <v>0</v>
      </c>
      <c r="Y25" s="522">
        <f>H30</f>
        <v>10</v>
      </c>
      <c r="Z25" s="1219">
        <f>I31</f>
        <v>0</v>
      </c>
      <c r="AA25" s="523"/>
      <c r="AB25" s="651"/>
      <c r="AC25" s="651"/>
      <c r="AD25" s="651"/>
      <c r="AE25" s="651"/>
      <c r="AF25" s="651"/>
      <c r="AG25" s="651"/>
      <c r="AH25" s="651"/>
      <c r="AI25" s="651"/>
      <c r="AJ25" s="651"/>
      <c r="AK25" s="651"/>
      <c r="AL25" s="651"/>
    </row>
    <row r="26" spans="1:38" ht="12.75" customHeight="1" x14ac:dyDescent="0.2">
      <c r="A26" s="373" t="s">
        <v>101</v>
      </c>
      <c r="B26" s="374" t="s">
        <v>102</v>
      </c>
      <c r="C26" s="375">
        <v>90</v>
      </c>
      <c r="D26" s="1439">
        <v>50</v>
      </c>
      <c r="E26" s="1440"/>
      <c r="F26" s="375">
        <v>60</v>
      </c>
      <c r="G26" s="375">
        <v>12</v>
      </c>
      <c r="H26" s="375">
        <v>5</v>
      </c>
      <c r="I26" s="1111">
        <v>6</v>
      </c>
      <c r="J26" s="1112">
        <v>10</v>
      </c>
      <c r="K26" s="889"/>
      <c r="L26" s="230"/>
      <c r="M26" s="230"/>
      <c r="N26" s="230"/>
      <c r="O26" s="889" t="s">
        <v>69</v>
      </c>
      <c r="P26" s="230">
        <f t="shared" si="9"/>
        <v>0</v>
      </c>
      <c r="Q26" s="230">
        <f t="shared" si="10"/>
        <v>5</v>
      </c>
      <c r="R26" s="230"/>
      <c r="S26" s="354"/>
      <c r="T26" s="1227" t="s">
        <v>34</v>
      </c>
      <c r="U26" s="522" t="e">
        <f>#REF!</f>
        <v>#REF!</v>
      </c>
      <c r="V26" s="522" t="e">
        <f>#REF!</f>
        <v>#REF!</v>
      </c>
      <c r="W26" s="522" t="e">
        <f>#REF!</f>
        <v>#REF!</v>
      </c>
      <c r="X26" s="522" t="e">
        <f>#REF!</f>
        <v>#REF!</v>
      </c>
      <c r="Y26" s="522" t="e">
        <f>#REF!</f>
        <v>#REF!</v>
      </c>
      <c r="Z26" s="1219" t="e">
        <f>#REF!</f>
        <v>#REF!</v>
      </c>
      <c r="AA26" s="523"/>
      <c r="AB26" s="651"/>
      <c r="AC26" s="651"/>
      <c r="AD26" s="651"/>
      <c r="AE26" s="651"/>
      <c r="AF26" s="651"/>
      <c r="AG26" s="651"/>
      <c r="AH26" s="651"/>
      <c r="AI26" s="651"/>
      <c r="AJ26" s="651"/>
      <c r="AK26" s="651"/>
      <c r="AL26" s="651"/>
    </row>
    <row r="27" spans="1:38" ht="12.75" customHeight="1" x14ac:dyDescent="0.2">
      <c r="A27" s="608" t="s">
        <v>103</v>
      </c>
      <c r="B27" s="609" t="s">
        <v>104</v>
      </c>
      <c r="C27" s="673">
        <v>110</v>
      </c>
      <c r="D27" s="1441">
        <v>60</v>
      </c>
      <c r="E27" s="1442"/>
      <c r="F27" s="673">
        <v>80</v>
      </c>
      <c r="G27" s="673">
        <v>10</v>
      </c>
      <c r="H27" s="673">
        <v>8</v>
      </c>
      <c r="I27" s="1110">
        <v>15</v>
      </c>
      <c r="J27" s="1113">
        <v>5</v>
      </c>
      <c r="K27" s="889"/>
      <c r="L27" s="230"/>
      <c r="M27" s="230"/>
      <c r="N27" s="230"/>
      <c r="O27" s="889" t="s">
        <v>69</v>
      </c>
      <c r="P27" s="230">
        <f t="shared" si="9"/>
        <v>0</v>
      </c>
      <c r="Q27" s="230">
        <f t="shared" si="10"/>
        <v>8</v>
      </c>
      <c r="R27" s="230"/>
      <c r="S27" s="596"/>
      <c r="T27" s="1229" t="s">
        <v>35</v>
      </c>
      <c r="U27" s="522">
        <f>C32</f>
        <v>54</v>
      </c>
      <c r="V27" s="522">
        <f>D32</f>
        <v>12</v>
      </c>
      <c r="W27" s="522">
        <f>F32</f>
        <v>15</v>
      </c>
      <c r="X27" s="651">
        <v>0</v>
      </c>
      <c r="Y27" s="522">
        <v>0</v>
      </c>
      <c r="Z27" s="1219">
        <v>0</v>
      </c>
      <c r="AA27" s="523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</row>
    <row r="28" spans="1:38" ht="12" customHeight="1" thickBot="1" x14ac:dyDescent="0.25">
      <c r="A28" s="373" t="s">
        <v>105</v>
      </c>
      <c r="B28" s="374" t="s">
        <v>916</v>
      </c>
      <c r="C28" s="375">
        <v>90</v>
      </c>
      <c r="D28" s="1439">
        <v>90</v>
      </c>
      <c r="E28" s="1440"/>
      <c r="F28" s="375">
        <v>70</v>
      </c>
      <c r="G28" s="375">
        <v>5</v>
      </c>
      <c r="H28" s="375">
        <v>5</v>
      </c>
      <c r="I28" s="1111">
        <v>5</v>
      </c>
      <c r="J28" s="1112">
        <v>10</v>
      </c>
      <c r="K28" s="889"/>
      <c r="L28" s="230"/>
      <c r="M28" s="230"/>
      <c r="N28" s="230"/>
      <c r="O28" s="889" t="s">
        <v>69</v>
      </c>
      <c r="P28" s="230">
        <f t="shared" si="9"/>
        <v>0</v>
      </c>
      <c r="Q28" s="230">
        <f t="shared" si="10"/>
        <v>5</v>
      </c>
      <c r="R28" s="230"/>
      <c r="S28" s="596"/>
      <c r="T28" s="1229" t="s">
        <v>36</v>
      </c>
      <c r="U28" s="1244">
        <f>C33</f>
        <v>18</v>
      </c>
      <c r="V28" s="1244">
        <f>D33</f>
        <v>14</v>
      </c>
      <c r="W28" s="1244">
        <f>F33</f>
        <v>26</v>
      </c>
      <c r="X28" s="1244">
        <f>G33</f>
        <v>24</v>
      </c>
      <c r="Y28" s="651">
        <v>0</v>
      </c>
      <c r="Z28" s="1245">
        <f>H33</f>
        <v>0</v>
      </c>
      <c r="AA28" s="1238"/>
      <c r="AB28" s="651"/>
      <c r="AC28" s="651"/>
      <c r="AD28" s="651"/>
      <c r="AE28" s="651"/>
      <c r="AF28" s="651"/>
      <c r="AG28" s="651"/>
      <c r="AH28" s="651"/>
      <c r="AI28" s="651"/>
      <c r="AJ28" s="651"/>
      <c r="AK28" s="651"/>
      <c r="AL28" s="651"/>
    </row>
    <row r="29" spans="1:38" ht="12.75" customHeight="1" thickBot="1" x14ac:dyDescent="0.25">
      <c r="A29" s="610" t="s">
        <v>107</v>
      </c>
      <c r="B29" s="609" t="s">
        <v>108</v>
      </c>
      <c r="C29" s="673">
        <v>5</v>
      </c>
      <c r="D29" s="1441">
        <v>2</v>
      </c>
      <c r="E29" s="1442"/>
      <c r="F29" s="673">
        <v>2</v>
      </c>
      <c r="G29" s="674">
        <v>5</v>
      </c>
      <c r="H29" s="673">
        <v>2</v>
      </c>
      <c r="I29" s="1110"/>
      <c r="J29" s="1113">
        <v>2</v>
      </c>
      <c r="K29" s="889"/>
      <c r="L29" s="230"/>
      <c r="M29" s="230"/>
      <c r="N29" s="230"/>
      <c r="O29" s="889" t="s">
        <v>69</v>
      </c>
      <c r="P29" s="230">
        <f t="shared" si="9"/>
        <v>0</v>
      </c>
      <c r="Q29" s="230">
        <f t="shared" si="10"/>
        <v>2</v>
      </c>
      <c r="R29" s="230"/>
      <c r="S29" s="354"/>
      <c r="T29" s="1246" t="s">
        <v>15</v>
      </c>
      <c r="U29" s="1247">
        <f>SUM(C34)</f>
        <v>1092</v>
      </c>
      <c r="V29" s="1247">
        <f>SUM(D34)</f>
        <v>765</v>
      </c>
      <c r="W29" s="1247">
        <f>SUM(F34)</f>
        <v>1132</v>
      </c>
      <c r="X29" s="1247">
        <f>SUM(G34)</f>
        <v>785</v>
      </c>
      <c r="Y29" s="1247">
        <f>SUM(H34)</f>
        <v>154</v>
      </c>
      <c r="Z29" s="1248">
        <f>SUM(I34)</f>
        <v>122</v>
      </c>
      <c r="AA29" s="1249"/>
      <c r="AB29" s="651"/>
      <c r="AC29" s="651"/>
      <c r="AD29" s="651"/>
      <c r="AE29" s="651"/>
      <c r="AF29" s="651"/>
      <c r="AG29" s="651"/>
      <c r="AH29" s="651"/>
      <c r="AI29" s="651"/>
      <c r="AJ29" s="651"/>
      <c r="AK29" s="651"/>
      <c r="AL29" s="651"/>
    </row>
    <row r="30" spans="1:38" ht="12" customHeight="1" x14ac:dyDescent="0.2">
      <c r="A30" s="373" t="s">
        <v>109</v>
      </c>
      <c r="B30" s="374" t="s">
        <v>110</v>
      </c>
      <c r="C30" s="375">
        <f>60</f>
        <v>60</v>
      </c>
      <c r="D30" s="1439">
        <v>30</v>
      </c>
      <c r="E30" s="1440"/>
      <c r="F30" s="375">
        <v>70</v>
      </c>
      <c r="G30" s="375">
        <v>20</v>
      </c>
      <c r="H30" s="375">
        <v>10</v>
      </c>
      <c r="I30" s="1111">
        <v>30</v>
      </c>
      <c r="J30" s="1112">
        <v>15</v>
      </c>
      <c r="K30" s="889"/>
      <c r="L30" s="230"/>
      <c r="M30" s="230"/>
      <c r="N30" s="230"/>
      <c r="O30" s="889" t="s">
        <v>69</v>
      </c>
      <c r="P30" s="230">
        <f>IF(O30="*",#REF!,0)</f>
        <v>0</v>
      </c>
      <c r="Q30" s="230">
        <f>IF(O30="**",H30,0)</f>
        <v>10</v>
      </c>
      <c r="R30" s="230"/>
      <c r="S30" s="531" t="s">
        <v>37</v>
      </c>
      <c r="T30" s="1226" t="s">
        <v>38</v>
      </c>
      <c r="U30" s="614">
        <f>C37</f>
        <v>79</v>
      </c>
      <c r="V30" s="615">
        <f>D37</f>
        <v>40</v>
      </c>
      <c r="W30" s="615">
        <f t="shared" ref="W30:Z31" si="14">F37</f>
        <v>58</v>
      </c>
      <c r="X30" s="615">
        <f t="shared" si="14"/>
        <v>5</v>
      </c>
      <c r="Y30" s="615">
        <f t="shared" si="14"/>
        <v>1</v>
      </c>
      <c r="Z30" s="1220">
        <f t="shared" si="14"/>
        <v>0</v>
      </c>
      <c r="AA30" s="1223"/>
      <c r="AB30" s="651"/>
      <c r="AC30" s="651"/>
      <c r="AD30" s="651"/>
      <c r="AE30" s="651"/>
      <c r="AF30" s="651"/>
      <c r="AG30" s="651"/>
      <c r="AH30" s="651"/>
      <c r="AI30" s="651"/>
      <c r="AJ30" s="651"/>
      <c r="AK30" s="651"/>
      <c r="AL30" s="651"/>
    </row>
    <row r="31" spans="1:38" ht="12.75" customHeight="1" x14ac:dyDescent="0.2">
      <c r="A31" s="608" t="s">
        <v>111</v>
      </c>
      <c r="B31" s="609" t="s">
        <v>33</v>
      </c>
      <c r="C31" s="673">
        <v>33</v>
      </c>
      <c r="D31" s="1441">
        <v>18</v>
      </c>
      <c r="E31" s="1442"/>
      <c r="F31" s="673">
        <v>34</v>
      </c>
      <c r="G31" s="674">
        <v>0</v>
      </c>
      <c r="H31" s="675"/>
      <c r="I31" s="1110"/>
      <c r="J31" s="1113"/>
      <c r="K31" s="889"/>
      <c r="L31" s="230"/>
      <c r="M31" s="230"/>
      <c r="N31" s="230"/>
      <c r="O31" s="889"/>
      <c r="P31" s="230">
        <f>IF(O31="*",$H30,0)</f>
        <v>0</v>
      </c>
      <c r="Q31" s="230">
        <f>IF(O31="**",$H30,0)</f>
        <v>0</v>
      </c>
      <c r="R31" s="230"/>
      <c r="S31" s="354"/>
      <c r="T31" s="1227" t="s">
        <v>39</v>
      </c>
      <c r="U31" s="529">
        <f>C38</f>
        <v>68</v>
      </c>
      <c r="V31" s="522">
        <f>D38</f>
        <v>32</v>
      </c>
      <c r="W31" s="522">
        <f t="shared" si="14"/>
        <v>75</v>
      </c>
      <c r="X31" s="522">
        <f t="shared" si="14"/>
        <v>6</v>
      </c>
      <c r="Y31" s="522">
        <f t="shared" si="14"/>
        <v>2</v>
      </c>
      <c r="Z31" s="1219">
        <f t="shared" si="14"/>
        <v>0</v>
      </c>
      <c r="AA31" s="523"/>
      <c r="AB31" s="651"/>
      <c r="AC31" s="651"/>
      <c r="AD31" s="651"/>
      <c r="AE31" s="651"/>
      <c r="AF31" s="651"/>
      <c r="AG31" s="651"/>
      <c r="AH31" s="651"/>
      <c r="AI31" s="651"/>
      <c r="AJ31" s="651"/>
      <c r="AK31" s="651"/>
      <c r="AL31" s="651"/>
    </row>
    <row r="32" spans="1:38" ht="12.75" customHeight="1" x14ac:dyDescent="0.2">
      <c r="A32" s="608" t="s">
        <v>114</v>
      </c>
      <c r="B32" s="609" t="s">
        <v>114</v>
      </c>
      <c r="C32" s="672">
        <v>54</v>
      </c>
      <c r="D32" s="1437">
        <v>12</v>
      </c>
      <c r="E32" s="1438"/>
      <c r="F32" s="672">
        <v>15</v>
      </c>
      <c r="G32" s="676">
        <v>0</v>
      </c>
      <c r="H32" s="672"/>
      <c r="I32" s="1110"/>
      <c r="J32" s="1113"/>
      <c r="K32" s="889"/>
      <c r="L32" s="230"/>
      <c r="M32" s="230"/>
      <c r="N32" s="230"/>
      <c r="O32" s="889"/>
      <c r="P32" s="230"/>
      <c r="Q32" s="230"/>
      <c r="R32" s="230"/>
      <c r="S32" s="354"/>
      <c r="T32" s="1227" t="s">
        <v>41</v>
      </c>
      <c r="U32" s="529">
        <f t="shared" ref="U32:V38" si="15">C40</f>
        <v>80</v>
      </c>
      <c r="V32" s="522">
        <f t="shared" si="15"/>
        <v>26</v>
      </c>
      <c r="W32" s="522">
        <f t="shared" ref="W32:Z37" si="16">F40</f>
        <v>32</v>
      </c>
      <c r="X32" s="522">
        <f t="shared" si="16"/>
        <v>4</v>
      </c>
      <c r="Y32" s="522">
        <f t="shared" si="16"/>
        <v>4</v>
      </c>
      <c r="Z32" s="1219">
        <f t="shared" si="16"/>
        <v>0</v>
      </c>
      <c r="AA32" s="523"/>
      <c r="AB32" s="651"/>
      <c r="AC32" s="651"/>
      <c r="AD32" s="651"/>
      <c r="AE32" s="651"/>
      <c r="AF32" s="651"/>
      <c r="AG32" s="651"/>
      <c r="AH32" s="651"/>
      <c r="AI32" s="651"/>
      <c r="AJ32" s="651"/>
      <c r="AK32" s="651"/>
      <c r="AL32" s="651"/>
    </row>
    <row r="33" spans="1:38" ht="12.75" customHeight="1" x14ac:dyDescent="0.2">
      <c r="A33" s="373" t="s">
        <v>115</v>
      </c>
      <c r="B33" s="374" t="s">
        <v>917</v>
      </c>
      <c r="C33" s="376">
        <v>18</v>
      </c>
      <c r="D33" s="1449">
        <v>14</v>
      </c>
      <c r="E33" s="1450"/>
      <c r="F33" s="376">
        <v>26</v>
      </c>
      <c r="G33" s="376">
        <v>24</v>
      </c>
      <c r="H33" s="376"/>
      <c r="I33" s="1111"/>
      <c r="J33" s="1112">
        <v>6</v>
      </c>
      <c r="K33" s="889"/>
      <c r="L33" s="230"/>
      <c r="M33" s="230"/>
      <c r="N33" s="230"/>
      <c r="O33" s="889"/>
      <c r="P33" s="230"/>
      <c r="Q33" s="230"/>
      <c r="R33" s="230"/>
      <c r="S33" s="354"/>
      <c r="T33" s="1227" t="s">
        <v>42</v>
      </c>
      <c r="U33" s="529">
        <f t="shared" si="15"/>
        <v>50</v>
      </c>
      <c r="V33" s="522">
        <f t="shared" si="15"/>
        <v>24</v>
      </c>
      <c r="W33" s="522">
        <f t="shared" si="16"/>
        <v>34</v>
      </c>
      <c r="X33" s="522">
        <f t="shared" si="16"/>
        <v>5</v>
      </c>
      <c r="Y33" s="522">
        <f t="shared" si="16"/>
        <v>2</v>
      </c>
      <c r="Z33" s="1219">
        <f t="shared" si="16"/>
        <v>2</v>
      </c>
      <c r="AA33" s="523"/>
      <c r="AB33" s="651"/>
      <c r="AC33" s="651"/>
      <c r="AD33" s="651"/>
      <c r="AE33" s="651"/>
      <c r="AF33" s="651"/>
      <c r="AG33" s="651"/>
      <c r="AH33" s="651"/>
      <c r="AI33" s="651"/>
      <c r="AJ33" s="651"/>
      <c r="AK33" s="651"/>
      <c r="AL33" s="651"/>
    </row>
    <row r="34" spans="1:38" ht="12.75" customHeight="1" x14ac:dyDescent="0.2">
      <c r="A34" s="1409" t="s">
        <v>117</v>
      </c>
      <c r="B34" s="1413"/>
      <c r="C34" s="16">
        <f>SUM(C18:C33)</f>
        <v>1092</v>
      </c>
      <c r="D34" s="1414">
        <f>SUM(D18:D33)</f>
        <v>765</v>
      </c>
      <c r="E34" s="1413"/>
      <c r="F34" s="16">
        <f>SUM(F18:F33)</f>
        <v>1132</v>
      </c>
      <c r="G34" s="16">
        <f>SUM(G18:G31)</f>
        <v>785</v>
      </c>
      <c r="H34" s="16">
        <f>SUM(H18:H32)</f>
        <v>154</v>
      </c>
      <c r="I34" s="653">
        <f>SUM(I18:I31)</f>
        <v>122</v>
      </c>
      <c r="J34" s="653">
        <f>SUM(J18:J33)</f>
        <v>113</v>
      </c>
      <c r="K34" s="889"/>
      <c r="L34" s="230"/>
      <c r="M34" s="230"/>
      <c r="N34" s="230"/>
      <c r="O34" s="889"/>
      <c r="P34" s="230"/>
      <c r="Q34" s="230"/>
      <c r="R34" s="230"/>
      <c r="S34" s="354"/>
      <c r="T34" s="1227" t="s">
        <v>43</v>
      </c>
      <c r="U34" s="529">
        <f t="shared" si="15"/>
        <v>44</v>
      </c>
      <c r="V34" s="522">
        <f t="shared" si="15"/>
        <v>42</v>
      </c>
      <c r="W34" s="522">
        <f t="shared" si="16"/>
        <v>46</v>
      </c>
      <c r="X34" s="522">
        <f t="shared" si="16"/>
        <v>6</v>
      </c>
      <c r="Y34" s="522">
        <f t="shared" si="16"/>
        <v>2</v>
      </c>
      <c r="Z34" s="1219">
        <f t="shared" si="16"/>
        <v>0</v>
      </c>
      <c r="AA34" s="523"/>
      <c r="AB34" s="651"/>
      <c r="AC34" s="651"/>
      <c r="AD34" s="651"/>
      <c r="AE34" s="651"/>
      <c r="AF34" s="651"/>
      <c r="AG34" s="651"/>
      <c r="AH34" s="651"/>
      <c r="AI34" s="651"/>
      <c r="AJ34" s="651"/>
      <c r="AK34" s="651"/>
      <c r="AL34" s="651"/>
    </row>
    <row r="35" spans="1:38" ht="12" customHeight="1" x14ac:dyDescent="0.2">
      <c r="A35" s="651"/>
      <c r="B35" s="11"/>
      <c r="C35" s="651"/>
      <c r="D35" s="651"/>
      <c r="E35" s="651"/>
      <c r="F35" s="651"/>
      <c r="G35" s="651"/>
      <c r="H35" s="598"/>
      <c r="I35" s="598"/>
      <c r="J35" s="598"/>
      <c r="K35" s="105"/>
      <c r="L35" s="230"/>
      <c r="M35" s="230"/>
      <c r="N35" s="230"/>
      <c r="O35" s="105"/>
      <c r="P35" s="230"/>
      <c r="Q35" s="230"/>
      <c r="R35" s="230"/>
      <c r="S35" s="354"/>
      <c r="T35" s="1227" t="s">
        <v>44</v>
      </c>
      <c r="U35" s="529">
        <f t="shared" si="15"/>
        <v>46</v>
      </c>
      <c r="V35" s="522">
        <f t="shared" si="15"/>
        <v>39</v>
      </c>
      <c r="W35" s="522">
        <f t="shared" si="16"/>
        <v>42</v>
      </c>
      <c r="X35" s="522">
        <f t="shared" si="16"/>
        <v>4</v>
      </c>
      <c r="Y35" s="522">
        <f t="shared" si="16"/>
        <v>1</v>
      </c>
      <c r="Z35" s="1219">
        <f t="shared" si="16"/>
        <v>0</v>
      </c>
      <c r="AA35" s="523"/>
      <c r="AB35" s="651"/>
      <c r="AC35" s="651"/>
      <c r="AD35" s="651"/>
      <c r="AE35" s="651"/>
      <c r="AF35" s="651"/>
      <c r="AG35" s="651"/>
      <c r="AH35" s="651"/>
      <c r="AI35" s="651"/>
      <c r="AJ35" s="651"/>
      <c r="AK35" s="651"/>
      <c r="AL35" s="651"/>
    </row>
    <row r="36" spans="1:38" ht="15" customHeight="1" x14ac:dyDescent="0.25">
      <c r="A36" s="1412" t="s">
        <v>118</v>
      </c>
      <c r="B36" s="1413"/>
      <c r="C36" s="653" t="s">
        <v>5</v>
      </c>
      <c r="D36" s="1414" t="s">
        <v>6</v>
      </c>
      <c r="E36" s="1413"/>
      <c r="F36" s="653" t="s">
        <v>7</v>
      </c>
      <c r="G36" s="653" t="s">
        <v>8</v>
      </c>
      <c r="H36" s="653" t="s">
        <v>9</v>
      </c>
      <c r="I36" s="653" t="s">
        <v>63</v>
      </c>
      <c r="J36" s="1105" t="s">
        <v>914</v>
      </c>
      <c r="K36" s="889"/>
      <c r="L36" s="230"/>
      <c r="M36" s="230"/>
      <c r="N36" s="230"/>
      <c r="O36" s="889"/>
      <c r="P36" s="230"/>
      <c r="Q36" s="230"/>
      <c r="R36" s="230"/>
      <c r="S36" s="354"/>
      <c r="T36" s="1227" t="s">
        <v>45</v>
      </c>
      <c r="U36" s="529">
        <f t="shared" si="15"/>
        <v>90</v>
      </c>
      <c r="V36" s="522">
        <f t="shared" si="15"/>
        <v>90</v>
      </c>
      <c r="W36" s="522">
        <f t="shared" si="16"/>
        <v>90</v>
      </c>
      <c r="X36" s="522">
        <f t="shared" si="16"/>
        <v>13</v>
      </c>
      <c r="Y36" s="522">
        <f t="shared" si="16"/>
        <v>2</v>
      </c>
      <c r="Z36" s="1219">
        <f t="shared" si="16"/>
        <v>0</v>
      </c>
      <c r="AA36" s="523"/>
      <c r="AB36" s="651"/>
      <c r="AC36" s="651"/>
      <c r="AD36" s="651"/>
      <c r="AE36" s="651"/>
      <c r="AF36" s="651"/>
      <c r="AG36" s="651"/>
      <c r="AH36" s="651"/>
      <c r="AI36" s="651"/>
      <c r="AJ36" s="651"/>
      <c r="AK36" s="651"/>
      <c r="AL36" s="651"/>
    </row>
    <row r="37" spans="1:38" ht="12" customHeight="1" x14ac:dyDescent="0.2">
      <c r="A37" s="513" t="s">
        <v>119</v>
      </c>
      <c r="B37" s="617" t="s">
        <v>120</v>
      </c>
      <c r="C37" s="1088">
        <v>79</v>
      </c>
      <c r="D37" s="1451">
        <v>40</v>
      </c>
      <c r="E37" s="1452"/>
      <c r="F37" s="1088">
        <v>58</v>
      </c>
      <c r="G37" s="1088">
        <v>5</v>
      </c>
      <c r="H37" s="1088">
        <v>1</v>
      </c>
      <c r="I37" s="1114"/>
      <c r="J37" s="1116">
        <v>5</v>
      </c>
      <c r="K37" s="889"/>
      <c r="L37" s="230"/>
      <c r="M37" s="230"/>
      <c r="N37" s="230"/>
      <c r="O37" s="889" t="s">
        <v>69</v>
      </c>
      <c r="P37" s="230">
        <f t="shared" ref="P37:P46" si="17">IF(O37="*",$H37,0)</f>
        <v>0</v>
      </c>
      <c r="Q37" s="230">
        <f t="shared" ref="Q37:Q46" si="18">IF(O37="**",$H37,0)</f>
        <v>1</v>
      </c>
      <c r="R37" s="230"/>
      <c r="S37" s="354"/>
      <c r="T37" s="1227" t="s">
        <v>46</v>
      </c>
      <c r="U37" s="529">
        <f t="shared" si="15"/>
        <v>50</v>
      </c>
      <c r="V37" s="522">
        <f t="shared" si="15"/>
        <v>8</v>
      </c>
      <c r="W37" s="522">
        <f t="shared" si="16"/>
        <v>8</v>
      </c>
      <c r="X37" s="522">
        <f t="shared" si="16"/>
        <v>0</v>
      </c>
      <c r="Y37" s="522">
        <f t="shared" si="16"/>
        <v>0</v>
      </c>
      <c r="Z37" s="1219">
        <f t="shared" si="16"/>
        <v>0</v>
      </c>
      <c r="AA37" s="523"/>
      <c r="AB37" s="651"/>
      <c r="AC37" s="651"/>
      <c r="AD37" s="651"/>
      <c r="AE37" s="651"/>
      <c r="AF37" s="651"/>
      <c r="AG37" s="651"/>
      <c r="AH37" s="651"/>
      <c r="AI37" s="651"/>
      <c r="AJ37" s="651"/>
      <c r="AK37" s="651"/>
      <c r="AL37" s="651"/>
    </row>
    <row r="38" spans="1:38" ht="12" customHeight="1" x14ac:dyDescent="0.2">
      <c r="A38" s="618" t="s">
        <v>121</v>
      </c>
      <c r="B38" s="619" t="s">
        <v>122</v>
      </c>
      <c r="C38" s="679">
        <v>68</v>
      </c>
      <c r="D38" s="1453">
        <v>32</v>
      </c>
      <c r="E38" s="1454"/>
      <c r="F38" s="679">
        <v>75</v>
      </c>
      <c r="G38" s="679">
        <v>6</v>
      </c>
      <c r="H38" s="679">
        <v>2</v>
      </c>
      <c r="I38" s="1285"/>
      <c r="J38" s="1159">
        <v>10</v>
      </c>
      <c r="K38" s="889"/>
      <c r="L38" s="230"/>
      <c r="M38" s="230"/>
      <c r="N38" s="230"/>
      <c r="O38" s="889" t="s">
        <v>69</v>
      </c>
      <c r="P38" s="230">
        <f t="shared" si="17"/>
        <v>0</v>
      </c>
      <c r="Q38" s="230">
        <f t="shared" si="18"/>
        <v>2</v>
      </c>
      <c r="R38" s="230"/>
      <c r="S38" s="354"/>
      <c r="T38" s="1229" t="s">
        <v>47</v>
      </c>
      <c r="U38" s="529">
        <f t="shared" si="15"/>
        <v>0</v>
      </c>
      <c r="V38" s="529">
        <f t="shared" si="15"/>
        <v>65</v>
      </c>
      <c r="W38" s="529">
        <f>E46</f>
        <v>0</v>
      </c>
      <c r="X38" s="529">
        <f>F46</f>
        <v>2</v>
      </c>
      <c r="Y38" s="529">
        <f>G46</f>
        <v>0</v>
      </c>
      <c r="Z38" s="1221">
        <f>H46</f>
        <v>0</v>
      </c>
      <c r="AA38" s="523"/>
      <c r="AB38" s="651"/>
      <c r="AC38" s="651"/>
      <c r="AD38" s="651"/>
      <c r="AE38" s="651"/>
      <c r="AF38" s="651"/>
      <c r="AG38" s="651"/>
      <c r="AH38" s="651"/>
      <c r="AI38" s="651"/>
      <c r="AJ38" s="651"/>
      <c r="AK38" s="651"/>
      <c r="AL38" s="651"/>
    </row>
    <row r="39" spans="1:38" ht="15" customHeight="1" x14ac:dyDescent="0.2">
      <c r="A39" s="513" t="s">
        <v>123</v>
      </c>
      <c r="B39" s="617" t="s">
        <v>124</v>
      </c>
      <c r="C39" s="1088">
        <v>59</v>
      </c>
      <c r="D39" s="1451">
        <v>41</v>
      </c>
      <c r="E39" s="1452"/>
      <c r="F39" s="1088">
        <v>55</v>
      </c>
      <c r="G39" s="1088">
        <v>16</v>
      </c>
      <c r="H39" s="1088">
        <v>7</v>
      </c>
      <c r="I39" s="1114"/>
      <c r="J39" s="1116">
        <v>11</v>
      </c>
      <c r="K39" s="889"/>
      <c r="L39" s="230"/>
      <c r="M39" s="230"/>
      <c r="N39" s="230"/>
      <c r="O39" s="889" t="s">
        <v>69</v>
      </c>
      <c r="P39" s="230">
        <f t="shared" si="17"/>
        <v>0</v>
      </c>
      <c r="Q39" s="230">
        <f t="shared" si="18"/>
        <v>7</v>
      </c>
      <c r="R39" s="230"/>
      <c r="S39" s="620"/>
      <c r="T39" s="1234" t="s">
        <v>48</v>
      </c>
      <c r="U39" s="621">
        <f>C66</f>
        <v>624</v>
      </c>
      <c r="V39" s="518">
        <f>D66</f>
        <v>315</v>
      </c>
      <c r="W39" s="518">
        <f>F66</f>
        <v>396</v>
      </c>
      <c r="X39" s="518">
        <f>G66</f>
        <v>75</v>
      </c>
      <c r="Y39" s="518">
        <f>H66</f>
        <v>26</v>
      </c>
      <c r="Z39" s="1218">
        <f>I66</f>
        <v>20</v>
      </c>
      <c r="AA39" s="523"/>
      <c r="AB39" s="651"/>
      <c r="AC39" s="651"/>
      <c r="AD39" s="651"/>
      <c r="AE39" s="651"/>
      <c r="AF39" s="651"/>
      <c r="AG39" s="651"/>
      <c r="AH39" s="651"/>
      <c r="AI39" s="651"/>
      <c r="AJ39" s="651"/>
      <c r="AK39" s="651"/>
      <c r="AL39" s="651"/>
    </row>
    <row r="40" spans="1:38" ht="15" customHeight="1" thickBot="1" x14ac:dyDescent="0.25">
      <c r="A40" s="618" t="s">
        <v>125</v>
      </c>
      <c r="B40" s="619" t="s">
        <v>126</v>
      </c>
      <c r="C40" s="679">
        <v>80</v>
      </c>
      <c r="D40" s="1453">
        <v>26</v>
      </c>
      <c r="E40" s="1454"/>
      <c r="F40" s="679">
        <v>32</v>
      </c>
      <c r="G40" s="679">
        <v>4</v>
      </c>
      <c r="H40" s="679">
        <v>4</v>
      </c>
      <c r="I40" s="1285"/>
      <c r="J40" s="1159">
        <v>29</v>
      </c>
      <c r="K40" s="889"/>
      <c r="L40" s="230"/>
      <c r="M40" s="230"/>
      <c r="N40" s="230"/>
      <c r="O40" s="889" t="s">
        <v>69</v>
      </c>
      <c r="P40" s="230">
        <f t="shared" si="17"/>
        <v>0</v>
      </c>
      <c r="Q40" s="230">
        <f t="shared" si="18"/>
        <v>4</v>
      </c>
      <c r="R40" s="230"/>
      <c r="S40" s="596"/>
      <c r="T40" s="1229" t="s">
        <v>49</v>
      </c>
      <c r="U40" s="1254">
        <f>C71</f>
        <v>82</v>
      </c>
      <c r="V40" s="1244">
        <f>D71</f>
        <v>66</v>
      </c>
      <c r="W40" s="1244">
        <f t="shared" ref="W40:Z41" si="19">F71</f>
        <v>75</v>
      </c>
      <c r="X40" s="1244">
        <f t="shared" si="19"/>
        <v>15</v>
      </c>
      <c r="Y40" s="1244">
        <f t="shared" si="19"/>
        <v>6</v>
      </c>
      <c r="Z40" s="1245">
        <f t="shared" si="19"/>
        <v>0</v>
      </c>
      <c r="AA40" s="1238"/>
      <c r="AB40" s="651"/>
      <c r="AC40" s="651"/>
      <c r="AD40" s="651"/>
      <c r="AE40" s="651"/>
      <c r="AF40" s="651"/>
      <c r="AG40" s="651"/>
      <c r="AH40" s="651"/>
      <c r="AI40" s="651"/>
      <c r="AJ40" s="651"/>
      <c r="AK40" s="651"/>
      <c r="AL40" s="651"/>
    </row>
    <row r="41" spans="1:38" ht="12" customHeight="1" thickBot="1" x14ac:dyDescent="0.25">
      <c r="A41" s="513" t="s">
        <v>127</v>
      </c>
      <c r="B41" s="617" t="s">
        <v>128</v>
      </c>
      <c r="C41" s="1088">
        <v>50</v>
      </c>
      <c r="D41" s="1451">
        <v>24</v>
      </c>
      <c r="E41" s="1452"/>
      <c r="F41" s="1088">
        <v>34</v>
      </c>
      <c r="G41" s="1088">
        <v>5</v>
      </c>
      <c r="H41" s="1088">
        <v>2</v>
      </c>
      <c r="I41" s="1114">
        <v>2</v>
      </c>
      <c r="J41" s="1116">
        <v>5</v>
      </c>
      <c r="K41" s="889"/>
      <c r="L41" s="230"/>
      <c r="M41" s="230"/>
      <c r="N41" s="230"/>
      <c r="O41" s="889" t="s">
        <v>69</v>
      </c>
      <c r="P41" s="230">
        <f t="shared" si="17"/>
        <v>0</v>
      </c>
      <c r="Q41" s="230">
        <f t="shared" si="18"/>
        <v>2</v>
      </c>
      <c r="R41" s="230"/>
      <c r="S41" s="622"/>
      <c r="T41" s="1246" t="s">
        <v>15</v>
      </c>
      <c r="U41" s="1255">
        <f>C72</f>
        <v>1272</v>
      </c>
      <c r="V41" s="1256">
        <f>D72</f>
        <v>788</v>
      </c>
      <c r="W41" s="1256">
        <f t="shared" si="19"/>
        <v>913</v>
      </c>
      <c r="X41" s="1256">
        <f t="shared" si="19"/>
        <v>149</v>
      </c>
      <c r="Y41" s="1256">
        <f t="shared" si="19"/>
        <v>53</v>
      </c>
      <c r="Z41" s="1257">
        <f t="shared" si="19"/>
        <v>22</v>
      </c>
      <c r="AA41" s="1249"/>
      <c r="AB41" s="651"/>
      <c r="AC41" s="651"/>
      <c r="AD41" s="651"/>
      <c r="AE41" s="651"/>
      <c r="AF41" s="651"/>
      <c r="AG41" s="651"/>
      <c r="AH41" s="651"/>
      <c r="AI41" s="651"/>
      <c r="AJ41" s="651"/>
      <c r="AK41" s="651"/>
      <c r="AL41" s="651"/>
    </row>
    <row r="42" spans="1:38" ht="12" customHeight="1" x14ac:dyDescent="0.2">
      <c r="A42" s="618" t="s">
        <v>129</v>
      </c>
      <c r="B42" s="619" t="s">
        <v>130</v>
      </c>
      <c r="C42" s="679">
        <v>44</v>
      </c>
      <c r="D42" s="1453">
        <v>42</v>
      </c>
      <c r="E42" s="1454"/>
      <c r="F42" s="679">
        <v>46</v>
      </c>
      <c r="G42" s="679">
        <v>6</v>
      </c>
      <c r="H42" s="679">
        <v>2</v>
      </c>
      <c r="I42" s="1285"/>
      <c r="J42" s="1159">
        <v>10</v>
      </c>
      <c r="K42" s="889"/>
      <c r="L42" s="230"/>
      <c r="M42" s="230"/>
      <c r="N42" s="230"/>
      <c r="O42" s="889" t="s">
        <v>69</v>
      </c>
      <c r="P42" s="230">
        <f t="shared" si="17"/>
        <v>0</v>
      </c>
      <c r="Q42" s="230">
        <f t="shared" si="18"/>
        <v>2</v>
      </c>
      <c r="R42" s="230"/>
      <c r="S42" s="1235" t="s">
        <v>50</v>
      </c>
      <c r="T42" s="1236" t="s">
        <v>51</v>
      </c>
      <c r="U42" s="344">
        <f>C5+C6</f>
        <v>163</v>
      </c>
      <c r="V42" s="344">
        <f>D6</f>
        <v>131</v>
      </c>
      <c r="W42" s="344">
        <f>F5</f>
        <v>56</v>
      </c>
      <c r="X42" s="344">
        <f>G5</f>
        <v>10</v>
      </c>
      <c r="Y42" s="344">
        <f>H5</f>
        <v>2</v>
      </c>
      <c r="Z42" s="1217">
        <v>0</v>
      </c>
      <c r="AA42" s="1223"/>
      <c r="AB42" s="651"/>
      <c r="AC42" s="651"/>
      <c r="AD42" s="651"/>
      <c r="AE42" s="651"/>
      <c r="AF42" s="651"/>
      <c r="AG42" s="651"/>
      <c r="AH42" s="651"/>
      <c r="AI42" s="651"/>
      <c r="AJ42" s="651"/>
      <c r="AK42" s="651"/>
      <c r="AL42" s="651"/>
    </row>
    <row r="43" spans="1:38" ht="12" customHeight="1" thickBot="1" x14ac:dyDescent="0.25">
      <c r="A43" s="513" t="s">
        <v>131</v>
      </c>
      <c r="B43" s="617" t="s">
        <v>132</v>
      </c>
      <c r="C43" s="1088">
        <v>46</v>
      </c>
      <c r="D43" s="1451">
        <v>39</v>
      </c>
      <c r="E43" s="1452"/>
      <c r="F43" s="1088">
        <v>42</v>
      </c>
      <c r="G43" s="1088">
        <v>4</v>
      </c>
      <c r="H43" s="1088">
        <v>1</v>
      </c>
      <c r="I43" s="1114"/>
      <c r="J43" s="1116">
        <v>8</v>
      </c>
      <c r="K43" s="889"/>
      <c r="L43" s="230"/>
      <c r="M43" s="230"/>
      <c r="N43" s="230"/>
      <c r="O43" s="889" t="s">
        <v>69</v>
      </c>
      <c r="P43" s="230">
        <f t="shared" si="17"/>
        <v>0</v>
      </c>
      <c r="Q43" s="230">
        <f t="shared" si="18"/>
        <v>1</v>
      </c>
      <c r="R43" s="230"/>
      <c r="S43" s="596"/>
      <c r="T43" s="1233" t="s">
        <v>52</v>
      </c>
      <c r="U43" s="518">
        <v>0</v>
      </c>
      <c r="V43" s="518">
        <f>D7</f>
        <v>60</v>
      </c>
      <c r="W43" s="518">
        <v>0</v>
      </c>
      <c r="X43" s="518">
        <v>0</v>
      </c>
      <c r="Y43" s="518">
        <v>0</v>
      </c>
      <c r="Z43" s="1218">
        <v>0</v>
      </c>
      <c r="AA43" s="1238"/>
      <c r="AB43" s="651"/>
      <c r="AC43" s="651"/>
      <c r="AD43" s="651"/>
      <c r="AE43" s="651"/>
      <c r="AF43" s="651"/>
      <c r="AG43" s="651"/>
      <c r="AH43" s="651"/>
      <c r="AI43" s="651"/>
      <c r="AJ43" s="651"/>
      <c r="AK43" s="651"/>
      <c r="AL43" s="651"/>
    </row>
    <row r="44" spans="1:38" ht="12" customHeight="1" thickBot="1" x14ac:dyDescent="0.25">
      <c r="A44" s="618" t="s">
        <v>133</v>
      </c>
      <c r="B44" s="619" t="s">
        <v>45</v>
      </c>
      <c r="C44" s="679">
        <v>90</v>
      </c>
      <c r="D44" s="1453">
        <v>90</v>
      </c>
      <c r="E44" s="1454"/>
      <c r="F44" s="679">
        <v>90</v>
      </c>
      <c r="G44" s="679">
        <v>13</v>
      </c>
      <c r="H44" s="679">
        <v>2</v>
      </c>
      <c r="I44" s="1285"/>
      <c r="J44" s="1159">
        <v>20</v>
      </c>
      <c r="K44" s="889"/>
      <c r="L44" s="230"/>
      <c r="M44" s="230"/>
      <c r="N44" s="230"/>
      <c r="O44" s="889" t="s">
        <v>69</v>
      </c>
      <c r="P44" s="230">
        <f t="shared" si="17"/>
        <v>0</v>
      </c>
      <c r="Q44" s="230">
        <f t="shared" si="18"/>
        <v>2</v>
      </c>
      <c r="R44" s="230"/>
      <c r="S44" s="605"/>
      <c r="T44" s="1258" t="s">
        <v>15</v>
      </c>
      <c r="U44" s="1256">
        <f t="shared" ref="U44:Y44" si="20">SUM(U42:U43)</f>
        <v>163</v>
      </c>
      <c r="V44" s="1256">
        <f t="shared" si="20"/>
        <v>191</v>
      </c>
      <c r="W44" s="1256">
        <f t="shared" si="20"/>
        <v>56</v>
      </c>
      <c r="X44" s="1256">
        <f t="shared" si="20"/>
        <v>10</v>
      </c>
      <c r="Y44" s="1256">
        <f t="shared" si="20"/>
        <v>2</v>
      </c>
      <c r="Z44" s="1257"/>
      <c r="AA44" s="1249"/>
      <c r="AB44" s="651"/>
      <c r="AC44" s="651"/>
      <c r="AD44" s="651"/>
      <c r="AE44" s="651"/>
      <c r="AF44" s="651"/>
      <c r="AG44" s="651"/>
      <c r="AH44" s="651"/>
      <c r="AI44" s="651"/>
      <c r="AJ44" s="651"/>
      <c r="AK44" s="651"/>
      <c r="AL44" s="651"/>
    </row>
    <row r="45" spans="1:38" ht="12.75" customHeight="1" x14ac:dyDescent="0.2">
      <c r="A45" s="513" t="s">
        <v>135</v>
      </c>
      <c r="B45" s="617" t="s">
        <v>136</v>
      </c>
      <c r="C45" s="1088">
        <v>50</v>
      </c>
      <c r="D45" s="1451">
        <v>8</v>
      </c>
      <c r="E45" s="1452"/>
      <c r="F45" s="1088">
        <v>8</v>
      </c>
      <c r="G45" s="1088"/>
      <c r="H45" s="1286">
        <v>0</v>
      </c>
      <c r="I45" s="1114"/>
      <c r="J45" s="1116">
        <v>10</v>
      </c>
      <c r="K45" s="889"/>
      <c r="L45" s="230"/>
      <c r="M45" s="230"/>
      <c r="N45" s="230"/>
      <c r="O45" s="889"/>
      <c r="P45" s="230">
        <f t="shared" si="17"/>
        <v>0</v>
      </c>
      <c r="Q45" s="230">
        <f t="shared" si="18"/>
        <v>0</v>
      </c>
      <c r="R45" s="230"/>
      <c r="S45" s="354" t="s">
        <v>53</v>
      </c>
      <c r="T45" s="1236" t="s">
        <v>54</v>
      </c>
      <c r="U45" s="344">
        <f t="shared" ref="U45:V47" si="21">C11</f>
        <v>15</v>
      </c>
      <c r="V45" s="344">
        <f t="shared" si="21"/>
        <v>18</v>
      </c>
      <c r="W45" s="344">
        <f>F11</f>
        <v>6</v>
      </c>
      <c r="X45" s="344">
        <v>0</v>
      </c>
      <c r="Y45" s="344">
        <v>0</v>
      </c>
      <c r="Z45" s="1217">
        <v>0</v>
      </c>
      <c r="AA45" s="1223"/>
      <c r="AB45" s="651"/>
      <c r="AC45" s="651"/>
      <c r="AD45" s="651"/>
      <c r="AE45" s="651"/>
      <c r="AF45" s="651"/>
      <c r="AG45" s="651"/>
      <c r="AH45" s="651"/>
      <c r="AI45" s="651"/>
      <c r="AJ45" s="651"/>
      <c r="AK45" s="651"/>
      <c r="AL45" s="651"/>
    </row>
    <row r="46" spans="1:38" ht="12.75" customHeight="1" x14ac:dyDescent="0.2">
      <c r="A46" s="618" t="s">
        <v>137</v>
      </c>
      <c r="B46" s="619" t="s">
        <v>138</v>
      </c>
      <c r="C46" s="679">
        <v>0</v>
      </c>
      <c r="D46" s="1453">
        <v>65</v>
      </c>
      <c r="E46" s="1454"/>
      <c r="F46" s="679">
        <v>2</v>
      </c>
      <c r="G46" s="679"/>
      <c r="H46" s="1287">
        <v>0</v>
      </c>
      <c r="I46" s="1285"/>
      <c r="J46" s="1159">
        <v>2</v>
      </c>
      <c r="K46" s="889"/>
      <c r="L46" s="230"/>
      <c r="M46" s="230"/>
      <c r="N46" s="230"/>
      <c r="O46" s="889"/>
      <c r="P46" s="230">
        <f t="shared" si="17"/>
        <v>0</v>
      </c>
      <c r="Q46" s="230">
        <f t="shared" si="18"/>
        <v>0</v>
      </c>
      <c r="R46" s="230"/>
      <c r="S46" s="596"/>
      <c r="T46" s="1233" t="s">
        <v>55</v>
      </c>
      <c r="U46" s="42">
        <f t="shared" si="21"/>
        <v>11</v>
      </c>
      <c r="V46" s="42">
        <f t="shared" si="21"/>
        <v>27</v>
      </c>
      <c r="W46" s="42">
        <v>0</v>
      </c>
      <c r="X46" s="42">
        <v>0</v>
      </c>
      <c r="Y46" s="42">
        <v>0</v>
      </c>
      <c r="Z46" s="897">
        <v>0</v>
      </c>
      <c r="AA46" s="523"/>
      <c r="AB46" s="651"/>
      <c r="AC46" s="651"/>
      <c r="AD46" s="651"/>
      <c r="AE46" s="651"/>
      <c r="AF46" s="651"/>
      <c r="AG46" s="651"/>
      <c r="AH46" s="651"/>
      <c r="AI46" s="651"/>
      <c r="AJ46" s="651"/>
      <c r="AK46" s="651"/>
      <c r="AL46" s="651"/>
    </row>
    <row r="47" spans="1:38" ht="12.75" customHeight="1" x14ac:dyDescent="0.2">
      <c r="A47" s="1409" t="s">
        <v>139</v>
      </c>
      <c r="B47" s="1413"/>
      <c r="C47" s="16">
        <f>SUM(C37:C46)</f>
        <v>566</v>
      </c>
      <c r="D47" s="1414">
        <f>SUM(D37:E46)</f>
        <v>407</v>
      </c>
      <c r="E47" s="1413"/>
      <c r="F47" s="16">
        <f>SUM(F37:F46)</f>
        <v>442</v>
      </c>
      <c r="G47" s="16">
        <f>SUM(G37:G46)</f>
        <v>59</v>
      </c>
      <c r="H47" s="16">
        <f>SUM(H37:H46)</f>
        <v>21</v>
      </c>
      <c r="I47" s="653">
        <f t="shared" ref="I47:J47" si="22">SUM(I37:I44)</f>
        <v>2</v>
      </c>
      <c r="J47" s="653">
        <f t="shared" si="22"/>
        <v>98</v>
      </c>
      <c r="K47" s="889"/>
      <c r="L47" s="230"/>
      <c r="M47" s="230"/>
      <c r="N47" s="230"/>
      <c r="O47" s="889"/>
      <c r="P47" s="230"/>
      <c r="Q47" s="230"/>
      <c r="R47" s="230"/>
      <c r="S47" s="596"/>
      <c r="T47" s="1233" t="s">
        <v>56</v>
      </c>
      <c r="U47" s="42">
        <f t="shared" si="21"/>
        <v>32</v>
      </c>
      <c r="V47" s="42">
        <f t="shared" si="21"/>
        <v>19</v>
      </c>
      <c r="W47" s="42">
        <f t="shared" ref="W47:Y48" si="23">F13</f>
        <v>37</v>
      </c>
      <c r="X47" s="42">
        <f t="shared" si="23"/>
        <v>37</v>
      </c>
      <c r="Y47" s="42">
        <f t="shared" si="23"/>
        <v>3</v>
      </c>
      <c r="Z47" s="897">
        <v>0</v>
      </c>
      <c r="AA47" s="523"/>
      <c r="AB47" s="651" t="str">
        <f>K5</f>
        <v>50 places étrangers (avec MINI 20 en MP et 7 dans les autres filières)</v>
      </c>
      <c r="AC47" s="651"/>
      <c r="AD47" s="651"/>
      <c r="AE47" s="651"/>
      <c r="AF47" s="651"/>
      <c r="AG47" s="651"/>
      <c r="AH47" s="651"/>
      <c r="AI47" s="651"/>
      <c r="AJ47" s="651"/>
      <c r="AK47" s="651"/>
      <c r="AL47" s="651"/>
    </row>
    <row r="48" spans="1:38" ht="13.5" customHeight="1" thickBot="1" x14ac:dyDescent="0.25">
      <c r="A48" s="651"/>
      <c r="B48" s="108"/>
      <c r="C48" s="140"/>
      <c r="D48" s="140"/>
      <c r="E48" s="140"/>
      <c r="F48" s="140"/>
      <c r="G48" s="140"/>
      <c r="H48" s="598"/>
      <c r="I48" s="651"/>
      <c r="J48" s="651"/>
      <c r="K48" s="889"/>
      <c r="L48" s="230"/>
      <c r="M48" s="230"/>
      <c r="N48" s="230"/>
      <c r="O48" s="889"/>
      <c r="P48" s="230"/>
      <c r="Q48" s="230"/>
      <c r="R48" s="230"/>
      <c r="S48" s="596"/>
      <c r="T48" s="1237" t="s">
        <v>57</v>
      </c>
      <c r="U48" s="518">
        <f>C14</f>
        <v>21</v>
      </c>
      <c r="V48" s="518">
        <v>0</v>
      </c>
      <c r="W48" s="518">
        <f t="shared" si="23"/>
        <v>6</v>
      </c>
      <c r="X48" s="518">
        <f t="shared" si="23"/>
        <v>6</v>
      </c>
      <c r="Y48" s="518">
        <f t="shared" si="23"/>
        <v>1</v>
      </c>
      <c r="Z48" s="1218">
        <f>I14</f>
        <v>1</v>
      </c>
      <c r="AA48" s="1238"/>
      <c r="AB48" s="651"/>
      <c r="AC48" s="651"/>
      <c r="AD48" s="651"/>
      <c r="AE48" s="651"/>
      <c r="AF48" s="651"/>
      <c r="AG48" s="651"/>
      <c r="AH48" s="651"/>
      <c r="AI48" s="651"/>
      <c r="AJ48" s="651"/>
      <c r="AK48" s="651"/>
      <c r="AL48" s="651"/>
    </row>
    <row r="49" spans="1:38" ht="15" customHeight="1" thickBot="1" x14ac:dyDescent="0.3">
      <c r="A49" s="1412" t="s">
        <v>140</v>
      </c>
      <c r="B49" s="1413"/>
      <c r="C49" s="653" t="s">
        <v>5</v>
      </c>
      <c r="D49" s="1414" t="s">
        <v>6</v>
      </c>
      <c r="E49" s="1413"/>
      <c r="F49" s="653" t="s">
        <v>7</v>
      </c>
      <c r="G49" s="653" t="s">
        <v>8</v>
      </c>
      <c r="H49" s="653" t="s">
        <v>9</v>
      </c>
      <c r="I49" s="645" t="s">
        <v>63</v>
      </c>
      <c r="J49" s="1105" t="s">
        <v>914</v>
      </c>
      <c r="K49" s="889"/>
      <c r="L49" s="230"/>
      <c r="M49" s="230"/>
      <c r="N49" s="230"/>
      <c r="O49" s="889"/>
      <c r="P49" s="230"/>
      <c r="Q49" s="230"/>
      <c r="R49" s="230"/>
      <c r="S49" s="1239" t="s">
        <v>15</v>
      </c>
      <c r="T49" s="1240"/>
      <c r="U49" s="1241">
        <f t="shared" ref="U49:Z49" si="24">SUM(U45:U48)+U41+U44+U29+U13+U7</f>
        <v>4300</v>
      </c>
      <c r="V49" s="1241">
        <f t="shared" si="24"/>
        <v>3366</v>
      </c>
      <c r="W49" s="1241">
        <f t="shared" si="24"/>
        <v>3593</v>
      </c>
      <c r="X49" s="1241">
        <f t="shared" si="24"/>
        <v>2007</v>
      </c>
      <c r="Y49" s="1241">
        <f t="shared" si="24"/>
        <v>789</v>
      </c>
      <c r="Z49" s="1242">
        <f t="shared" si="24"/>
        <v>447</v>
      </c>
      <c r="AA49" s="1243"/>
      <c r="AB49" s="651"/>
      <c r="AC49" s="651"/>
      <c r="AD49" s="651"/>
      <c r="AE49" s="651"/>
      <c r="AF49" s="651"/>
      <c r="AG49" s="651"/>
      <c r="AH49" s="651"/>
      <c r="AI49" s="651"/>
      <c r="AJ49" s="651"/>
      <c r="AK49" s="651"/>
      <c r="AL49" s="651"/>
    </row>
    <row r="50" spans="1:38" ht="12.75" customHeight="1" x14ac:dyDescent="0.2">
      <c r="A50" s="636" t="s">
        <v>141</v>
      </c>
      <c r="B50" s="637" t="s">
        <v>142</v>
      </c>
      <c r="C50" s="682">
        <v>96</v>
      </c>
      <c r="D50" s="1455">
        <v>42</v>
      </c>
      <c r="E50" s="1456"/>
      <c r="F50" s="682">
        <v>42</v>
      </c>
      <c r="G50" s="682">
        <v>4</v>
      </c>
      <c r="H50" s="683">
        <v>4</v>
      </c>
      <c r="I50" s="1054">
        <v>4</v>
      </c>
      <c r="J50" s="1119">
        <v>12</v>
      </c>
      <c r="K50" s="889"/>
      <c r="L50" s="230"/>
      <c r="M50" s="230"/>
      <c r="N50" s="230"/>
      <c r="O50" s="889" t="s">
        <v>69</v>
      </c>
      <c r="P50" s="230">
        <f t="shared" ref="P50:P58" si="25">IF(O50="*",$H50,0)</f>
        <v>0</v>
      </c>
      <c r="Q50" s="230">
        <f t="shared" ref="Q50:Q58" si="26">IF(O50="**",$H50,0)</f>
        <v>4</v>
      </c>
      <c r="R50" s="230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  <c r="AK50" s="651"/>
      <c r="AL50" s="651"/>
    </row>
    <row r="51" spans="1:38" ht="12.75" customHeight="1" x14ac:dyDescent="0.2">
      <c r="A51" s="638" t="s">
        <v>143</v>
      </c>
      <c r="B51" s="639" t="s">
        <v>144</v>
      </c>
      <c r="C51" s="684">
        <v>25</v>
      </c>
      <c r="D51" s="1457">
        <v>14</v>
      </c>
      <c r="E51" s="1458"/>
      <c r="F51" s="684">
        <v>17</v>
      </c>
      <c r="G51" s="684">
        <v>3</v>
      </c>
      <c r="H51" s="684">
        <v>2</v>
      </c>
      <c r="I51" s="1053">
        <v>3</v>
      </c>
      <c r="J51" s="1120">
        <v>8</v>
      </c>
      <c r="K51" s="889"/>
      <c r="L51" s="230"/>
      <c r="M51" s="230"/>
      <c r="N51" s="230"/>
      <c r="O51" s="889" t="s">
        <v>69</v>
      </c>
      <c r="P51" s="230">
        <f t="shared" si="25"/>
        <v>0</v>
      </c>
      <c r="Q51" s="230">
        <f t="shared" si="26"/>
        <v>2</v>
      </c>
      <c r="R51" s="230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  <c r="AK51" s="651"/>
      <c r="AL51" s="651"/>
    </row>
    <row r="52" spans="1:38" ht="15" customHeight="1" x14ac:dyDescent="0.2">
      <c r="A52" s="636" t="s">
        <v>145</v>
      </c>
      <c r="B52" s="637" t="s">
        <v>146</v>
      </c>
      <c r="C52" s="682">
        <v>35</v>
      </c>
      <c r="D52" s="1455">
        <v>13</v>
      </c>
      <c r="E52" s="1456"/>
      <c r="F52" s="682">
        <v>24</v>
      </c>
      <c r="G52" s="685">
        <v>5</v>
      </c>
      <c r="H52" s="682">
        <v>3</v>
      </c>
      <c r="I52" s="1117">
        <v>0</v>
      </c>
      <c r="J52" s="1121">
        <v>5</v>
      </c>
      <c r="K52" s="889"/>
      <c r="L52" s="230"/>
      <c r="M52" s="230"/>
      <c r="N52" s="230"/>
      <c r="O52" s="889" t="s">
        <v>69</v>
      </c>
      <c r="P52" s="230">
        <f t="shared" si="25"/>
        <v>0</v>
      </c>
      <c r="Q52" s="230">
        <f t="shared" si="26"/>
        <v>3</v>
      </c>
      <c r="R52" s="230"/>
      <c r="S52" s="651" t="s">
        <v>147</v>
      </c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  <c r="AK52" s="651"/>
      <c r="AL52" s="651"/>
    </row>
    <row r="53" spans="1:38" ht="15" customHeight="1" x14ac:dyDescent="0.2">
      <c r="A53" s="638" t="s">
        <v>148</v>
      </c>
      <c r="B53" s="639" t="s">
        <v>149</v>
      </c>
      <c r="C53" s="684">
        <v>60</v>
      </c>
      <c r="D53" s="1457">
        <v>5</v>
      </c>
      <c r="E53" s="1458"/>
      <c r="F53" s="686">
        <v>10</v>
      </c>
      <c r="G53" s="687">
        <v>5</v>
      </c>
      <c r="H53" s="688"/>
      <c r="I53" s="1118">
        <v>0</v>
      </c>
      <c r="J53" s="1043">
        <v>5</v>
      </c>
      <c r="K53" s="889"/>
      <c r="L53" s="230"/>
      <c r="M53" s="230"/>
      <c r="N53" s="230"/>
      <c r="O53" s="889" t="s">
        <v>69</v>
      </c>
      <c r="P53" s="230">
        <f t="shared" si="25"/>
        <v>0</v>
      </c>
      <c r="Q53" s="230">
        <f t="shared" si="26"/>
        <v>0</v>
      </c>
      <c r="R53" s="230"/>
      <c r="S53" s="1459" t="s">
        <v>150</v>
      </c>
      <c r="T53" s="1459"/>
      <c r="U53" s="1459"/>
      <c r="V53" s="1459"/>
      <c r="W53" s="1459"/>
      <c r="X53" s="1459"/>
      <c r="Y53" s="1459"/>
      <c r="Z53" s="1459"/>
      <c r="AA53" s="1459"/>
      <c r="AB53" s="1459"/>
      <c r="AC53" s="651"/>
      <c r="AD53" s="651"/>
      <c r="AE53" s="651"/>
      <c r="AF53" s="651"/>
      <c r="AG53" s="651"/>
      <c r="AH53" s="651"/>
      <c r="AI53" s="651"/>
      <c r="AJ53" s="651"/>
      <c r="AK53" s="651"/>
      <c r="AL53" s="651"/>
    </row>
    <row r="54" spans="1:38" ht="15" customHeight="1" x14ac:dyDescent="0.2">
      <c r="A54" s="636" t="s">
        <v>151</v>
      </c>
      <c r="B54" s="637" t="s">
        <v>152</v>
      </c>
      <c r="C54" s="682">
        <v>14</v>
      </c>
      <c r="D54" s="1455">
        <v>17</v>
      </c>
      <c r="E54" s="1456"/>
      <c r="F54" s="682">
        <v>12</v>
      </c>
      <c r="G54" s="685">
        <v>0</v>
      </c>
      <c r="H54" s="683">
        <v>0</v>
      </c>
      <c r="I54" s="1117">
        <v>0</v>
      </c>
      <c r="J54" s="1121">
        <v>5</v>
      </c>
      <c r="K54" s="889"/>
      <c r="L54" s="230"/>
      <c r="M54" s="230"/>
      <c r="N54" s="230"/>
      <c r="O54" s="889" t="s">
        <v>69</v>
      </c>
      <c r="P54" s="230">
        <f t="shared" si="25"/>
        <v>0</v>
      </c>
      <c r="Q54" s="230">
        <f t="shared" si="26"/>
        <v>0</v>
      </c>
      <c r="R54" s="230"/>
      <c r="S54" s="582" t="s">
        <v>153</v>
      </c>
      <c r="T54" s="651"/>
      <c r="U54" s="651"/>
      <c r="V54" s="651"/>
      <c r="W54" s="651"/>
      <c r="X54" s="651"/>
      <c r="Y54" s="651"/>
      <c r="Z54" s="651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  <c r="AK54" s="651"/>
      <c r="AL54" s="651"/>
    </row>
    <row r="55" spans="1:38" ht="12.75" customHeight="1" x14ac:dyDescent="0.2">
      <c r="A55" s="638" t="s">
        <v>154</v>
      </c>
      <c r="B55" s="639"/>
      <c r="C55" s="684">
        <v>28</v>
      </c>
      <c r="D55" s="1457">
        <v>8</v>
      </c>
      <c r="E55" s="1458"/>
      <c r="F55" s="686">
        <v>16</v>
      </c>
      <c r="G55" s="687">
        <v>0</v>
      </c>
      <c r="H55" s="688">
        <v>0</v>
      </c>
      <c r="I55" s="1118">
        <v>2</v>
      </c>
      <c r="J55" s="1043">
        <v>10</v>
      </c>
      <c r="K55" s="889"/>
      <c r="L55" s="230"/>
      <c r="M55" s="230"/>
      <c r="N55" s="230"/>
      <c r="O55" s="889" t="s">
        <v>69</v>
      </c>
      <c r="P55" s="230">
        <f t="shared" si="25"/>
        <v>0</v>
      </c>
      <c r="Q55" s="230">
        <f t="shared" si="26"/>
        <v>0</v>
      </c>
      <c r="R55" s="230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  <c r="AK55" s="651"/>
      <c r="AL55" s="651"/>
    </row>
    <row r="56" spans="1:38" ht="12.75" customHeight="1" x14ac:dyDescent="0.2">
      <c r="A56" s="636" t="s">
        <v>155</v>
      </c>
      <c r="B56" s="637"/>
      <c r="C56" s="682">
        <v>35</v>
      </c>
      <c r="D56" s="1455">
        <v>13</v>
      </c>
      <c r="E56" s="1456"/>
      <c r="F56" s="689">
        <v>24</v>
      </c>
      <c r="G56" s="685">
        <v>5</v>
      </c>
      <c r="H56" s="683">
        <v>3</v>
      </c>
      <c r="I56" s="1117">
        <v>0</v>
      </c>
      <c r="J56" s="1121">
        <v>5</v>
      </c>
      <c r="K56" s="889"/>
      <c r="L56" s="230"/>
      <c r="M56" s="230"/>
      <c r="N56" s="230"/>
      <c r="O56" s="889" t="s">
        <v>69</v>
      </c>
      <c r="P56" s="230">
        <f t="shared" si="25"/>
        <v>0</v>
      </c>
      <c r="Q56" s="230">
        <f t="shared" si="26"/>
        <v>3</v>
      </c>
      <c r="R56" s="230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  <c r="AK56" s="651"/>
      <c r="AL56" s="651"/>
    </row>
    <row r="57" spans="1:38" ht="12.75" customHeight="1" x14ac:dyDescent="0.2">
      <c r="A57" s="638" t="s">
        <v>889</v>
      </c>
      <c r="B57" s="639" t="s">
        <v>937</v>
      </c>
      <c r="C57" s="684">
        <v>59</v>
      </c>
      <c r="D57" s="1457">
        <v>43</v>
      </c>
      <c r="E57" s="1458"/>
      <c r="F57" s="686">
        <v>53</v>
      </c>
      <c r="G57" s="687">
        <v>8</v>
      </c>
      <c r="H57" s="688">
        <v>2</v>
      </c>
      <c r="I57" s="1118">
        <v>3</v>
      </c>
      <c r="J57" s="1043">
        <v>4</v>
      </c>
      <c r="K57" s="889"/>
      <c r="L57" s="230"/>
      <c r="M57" s="230"/>
      <c r="N57" s="230"/>
      <c r="O57" s="889"/>
      <c r="P57" s="230">
        <f t="shared" si="25"/>
        <v>0</v>
      </c>
      <c r="Q57" s="230">
        <f t="shared" si="26"/>
        <v>0</v>
      </c>
      <c r="R57" s="230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  <c r="AK57" s="651"/>
      <c r="AL57" s="651"/>
    </row>
    <row r="58" spans="1:38" ht="12.75" customHeight="1" x14ac:dyDescent="0.2">
      <c r="A58" s="636" t="s">
        <v>158</v>
      </c>
      <c r="B58" s="637" t="s">
        <v>159</v>
      </c>
      <c r="C58" s="690">
        <v>65</v>
      </c>
      <c r="D58" s="1455">
        <v>10</v>
      </c>
      <c r="E58" s="1456"/>
      <c r="F58" s="690">
        <v>17</v>
      </c>
      <c r="G58" s="691">
        <v>0</v>
      </c>
      <c r="H58" s="690">
        <v>4</v>
      </c>
      <c r="I58" s="1117">
        <v>0</v>
      </c>
      <c r="J58" s="1121">
        <v>10</v>
      </c>
      <c r="K58" s="889"/>
      <c r="L58" s="230"/>
      <c r="M58" s="230"/>
      <c r="N58" s="230"/>
      <c r="O58" s="889" t="s">
        <v>69</v>
      </c>
      <c r="P58" s="230">
        <f t="shared" si="25"/>
        <v>0</v>
      </c>
      <c r="Q58" s="230">
        <f t="shared" si="26"/>
        <v>4</v>
      </c>
      <c r="R58" s="230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  <c r="AK58" s="651"/>
      <c r="AL58" s="651"/>
    </row>
    <row r="59" spans="1:38" ht="15.75" customHeight="1" x14ac:dyDescent="0.2">
      <c r="A59" s="638" t="s">
        <v>160</v>
      </c>
      <c r="B59" s="639" t="s">
        <v>161</v>
      </c>
      <c r="C59" s="687">
        <v>37</v>
      </c>
      <c r="D59" s="1457">
        <v>18</v>
      </c>
      <c r="E59" s="1458"/>
      <c r="F59" s="687">
        <v>43</v>
      </c>
      <c r="G59" s="687">
        <v>12</v>
      </c>
      <c r="H59" s="687">
        <v>2</v>
      </c>
      <c r="I59" s="1118">
        <v>0</v>
      </c>
      <c r="J59" s="1043">
        <v>6</v>
      </c>
      <c r="K59" s="889"/>
      <c r="L59" s="230"/>
      <c r="M59" s="230"/>
      <c r="N59" s="230"/>
      <c r="O59" s="889" t="s">
        <v>69</v>
      </c>
      <c r="P59" s="230">
        <f>IF(O59="*",$H59,0)</f>
        <v>0</v>
      </c>
      <c r="Q59" s="230">
        <f>IF(O59="**",$H59,0)</f>
        <v>2</v>
      </c>
      <c r="R59" s="230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  <c r="AK59" s="651"/>
      <c r="AL59" s="651"/>
    </row>
    <row r="60" spans="1:38" ht="15.75" customHeight="1" x14ac:dyDescent="0.2">
      <c r="A60" s="638"/>
      <c r="B60" s="639" t="s">
        <v>162</v>
      </c>
      <c r="C60" s="687">
        <v>15</v>
      </c>
      <c r="D60" s="1457">
        <v>9</v>
      </c>
      <c r="E60" s="1458"/>
      <c r="F60" s="687">
        <v>13</v>
      </c>
      <c r="G60" s="687">
        <v>4</v>
      </c>
      <c r="H60" s="687">
        <v>0</v>
      </c>
      <c r="I60" s="1118">
        <v>0</v>
      </c>
      <c r="J60" s="1043">
        <v>3</v>
      </c>
      <c r="K60" s="889"/>
      <c r="L60" s="230"/>
      <c r="M60" s="230"/>
      <c r="N60" s="230"/>
      <c r="O60" s="889" t="s">
        <v>69</v>
      </c>
      <c r="P60" s="230">
        <f>IF(O60="*",$H60,0)</f>
        <v>0</v>
      </c>
      <c r="Q60" s="230">
        <f>IF(O60="**",$H60,0)</f>
        <v>0</v>
      </c>
      <c r="R60" s="230"/>
      <c r="S60" s="230"/>
      <c r="T60" s="10"/>
      <c r="U60" s="10"/>
      <c r="V60" s="10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  <c r="AK60" s="651"/>
      <c r="AL60" s="651"/>
    </row>
    <row r="61" spans="1:38" ht="12.75" customHeight="1" x14ac:dyDescent="0.2">
      <c r="A61" s="636" t="s">
        <v>163</v>
      </c>
      <c r="B61" s="637" t="s">
        <v>164</v>
      </c>
      <c r="C61" s="685">
        <v>50</v>
      </c>
      <c r="D61" s="1455">
        <v>50</v>
      </c>
      <c r="E61" s="1456"/>
      <c r="F61" s="685">
        <v>50</v>
      </c>
      <c r="G61" s="685">
        <v>5</v>
      </c>
      <c r="H61" s="685">
        <v>2</v>
      </c>
      <c r="I61" s="1117">
        <v>5</v>
      </c>
      <c r="J61" s="1121">
        <v>5</v>
      </c>
      <c r="K61" s="889"/>
      <c r="L61" s="230"/>
      <c r="M61" s="230"/>
      <c r="N61" s="230"/>
      <c r="O61" s="889" t="s">
        <v>69</v>
      </c>
      <c r="P61" s="230">
        <f>IF(O61="*",$H61,0)</f>
        <v>0</v>
      </c>
      <c r="Q61" s="230">
        <f>IF(O61="**",$H61,0)</f>
        <v>2</v>
      </c>
      <c r="R61" s="230"/>
      <c r="S61" s="651"/>
      <c r="T61" s="651"/>
      <c r="U61" s="651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  <c r="AK61" s="651"/>
      <c r="AL61" s="651"/>
    </row>
    <row r="62" spans="1:38" ht="12" customHeight="1" x14ac:dyDescent="0.2">
      <c r="A62" s="638" t="s">
        <v>165</v>
      </c>
      <c r="B62" s="639" t="s">
        <v>166</v>
      </c>
      <c r="C62" s="687">
        <v>62</v>
      </c>
      <c r="D62" s="1457">
        <v>49</v>
      </c>
      <c r="E62" s="1458"/>
      <c r="F62" s="687">
        <v>58</v>
      </c>
      <c r="G62" s="687">
        <v>22</v>
      </c>
      <c r="H62" s="687">
        <v>2</v>
      </c>
      <c r="I62" s="1118">
        <v>3</v>
      </c>
      <c r="J62" s="1043">
        <v>5</v>
      </c>
      <c r="K62" s="889"/>
      <c r="L62" s="230"/>
      <c r="M62" s="230"/>
      <c r="N62" s="230"/>
      <c r="O62" s="889" t="s">
        <v>69</v>
      </c>
      <c r="P62" s="230">
        <f>IF(O62="*",$H62,0)</f>
        <v>0</v>
      </c>
      <c r="Q62" s="230">
        <f>IF(O62="**",$H62,0)</f>
        <v>2</v>
      </c>
      <c r="R62" s="230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  <c r="AK62" s="651"/>
      <c r="AL62" s="651"/>
    </row>
    <row r="63" spans="1:38" ht="12" customHeight="1" x14ac:dyDescent="0.2">
      <c r="A63" s="969" t="s">
        <v>895</v>
      </c>
      <c r="B63" s="970" t="s">
        <v>896</v>
      </c>
      <c r="C63" s="687">
        <v>7</v>
      </c>
      <c r="D63" s="1457">
        <v>7</v>
      </c>
      <c r="E63" s="1460"/>
      <c r="F63" s="971">
        <v>4</v>
      </c>
      <c r="G63" s="687">
        <v>0</v>
      </c>
      <c r="H63" s="687">
        <v>0</v>
      </c>
      <c r="I63" s="1118">
        <v>0</v>
      </c>
      <c r="J63" s="1043">
        <v>0</v>
      </c>
      <c r="K63" s="1043"/>
      <c r="L63" s="230"/>
      <c r="M63" s="230"/>
      <c r="N63" s="230"/>
      <c r="O63" s="889"/>
      <c r="P63" s="230"/>
      <c r="Q63" s="230"/>
      <c r="R63" s="230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  <c r="AK63" s="651"/>
      <c r="AL63" s="651"/>
    </row>
    <row r="64" spans="1:38" ht="12" customHeight="1" x14ac:dyDescent="0.2">
      <c r="A64" s="969" t="s">
        <v>898</v>
      </c>
      <c r="B64" s="970"/>
      <c r="C64" s="687">
        <v>15</v>
      </c>
      <c r="D64" s="1457">
        <v>9</v>
      </c>
      <c r="E64" s="1460"/>
      <c r="F64" s="971">
        <v>6</v>
      </c>
      <c r="G64" s="687">
        <v>0</v>
      </c>
      <c r="H64" s="687">
        <v>0</v>
      </c>
      <c r="I64" s="1118">
        <v>0</v>
      </c>
      <c r="J64" s="1043">
        <v>0</v>
      </c>
      <c r="K64" s="889"/>
      <c r="L64" s="230"/>
      <c r="M64" s="230"/>
      <c r="N64" s="230"/>
      <c r="O64" s="889"/>
      <c r="P64" s="230"/>
      <c r="Q64" s="230"/>
      <c r="R64" s="230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  <c r="AK64" s="651"/>
      <c r="AL64" s="651"/>
    </row>
    <row r="65" spans="1:38" ht="12" customHeight="1" x14ac:dyDescent="0.2">
      <c r="A65" s="969" t="s">
        <v>897</v>
      </c>
      <c r="B65" s="970"/>
      <c r="C65" s="687">
        <v>21</v>
      </c>
      <c r="D65" s="1457">
        <v>8</v>
      </c>
      <c r="E65" s="1460"/>
      <c r="F65" s="971">
        <v>7</v>
      </c>
      <c r="G65" s="687">
        <v>2</v>
      </c>
      <c r="H65" s="687">
        <v>2</v>
      </c>
      <c r="I65" s="1118">
        <v>0</v>
      </c>
      <c r="J65" s="1043">
        <v>10</v>
      </c>
      <c r="K65" s="889"/>
      <c r="L65" s="230"/>
      <c r="M65" s="230"/>
      <c r="N65" s="230"/>
      <c r="O65" s="889"/>
      <c r="P65" s="230"/>
      <c r="Q65" s="230"/>
      <c r="R65" s="230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  <c r="AK65" s="651"/>
      <c r="AL65" s="651"/>
    </row>
    <row r="66" spans="1:38" ht="12.75" customHeight="1" x14ac:dyDescent="0.2">
      <c r="A66" s="1409" t="s">
        <v>167</v>
      </c>
      <c r="B66" s="1413"/>
      <c r="C66" s="16">
        <f>SUM(C50:C65)</f>
        <v>624</v>
      </c>
      <c r="D66" s="1414">
        <f>SUM(D50:D65)</f>
        <v>315</v>
      </c>
      <c r="E66" s="1461"/>
      <c r="F66" s="16">
        <f>SUM(F50:F65)</f>
        <v>396</v>
      </c>
      <c r="G66" s="16">
        <f>SUM(G50:G65)</f>
        <v>75</v>
      </c>
      <c r="H66" s="16">
        <f>SUM(H50:H65)</f>
        <v>26</v>
      </c>
      <c r="I66" s="653">
        <f>SUM(I50:I65)</f>
        <v>20</v>
      </c>
      <c r="J66" s="653">
        <f>SUM(J50:J65)</f>
        <v>93</v>
      </c>
      <c r="K66" s="889"/>
      <c r="L66" s="230"/>
      <c r="M66" s="230"/>
      <c r="N66" s="230"/>
      <c r="O66" s="889"/>
      <c r="P66" s="230"/>
      <c r="Q66" s="230"/>
      <c r="R66" s="230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  <c r="AK66" s="651"/>
      <c r="AL66" s="651"/>
    </row>
    <row r="67" spans="1:38" ht="12.75" customHeight="1" x14ac:dyDescent="0.2">
      <c r="A67" s="651"/>
      <c r="B67" s="46"/>
      <c r="C67" s="598"/>
      <c r="D67" s="598"/>
      <c r="E67" s="598"/>
      <c r="F67" s="598"/>
      <c r="G67" s="651"/>
      <c r="H67" s="598"/>
      <c r="I67" s="651"/>
      <c r="J67" s="651"/>
      <c r="K67" s="889"/>
      <c r="L67" s="230"/>
      <c r="M67" s="230"/>
      <c r="N67" s="230"/>
      <c r="O67" s="889"/>
      <c r="P67" s="230"/>
      <c r="Q67" s="230"/>
      <c r="R67" s="230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  <c r="AK67" s="651"/>
      <c r="AL67" s="651"/>
    </row>
    <row r="68" spans="1:38" ht="12.75" customHeight="1" x14ac:dyDescent="0.25">
      <c r="A68" s="1412" t="s">
        <v>168</v>
      </c>
      <c r="B68" s="1413"/>
      <c r="C68" s="653" t="s">
        <v>5</v>
      </c>
      <c r="D68" s="1414" t="s">
        <v>6</v>
      </c>
      <c r="E68" s="1413"/>
      <c r="F68" s="653" t="s">
        <v>7</v>
      </c>
      <c r="G68" s="653" t="s">
        <v>8</v>
      </c>
      <c r="H68" s="16" t="s">
        <v>9</v>
      </c>
      <c r="I68" s="653" t="s">
        <v>63</v>
      </c>
      <c r="J68" s="1105" t="s">
        <v>914</v>
      </c>
      <c r="K68" s="118"/>
      <c r="L68" s="230"/>
      <c r="M68" s="230"/>
      <c r="N68" s="230"/>
      <c r="O68" s="118"/>
      <c r="P68" s="230"/>
      <c r="Q68" s="230"/>
      <c r="R68" s="230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  <c r="AK68" s="651"/>
      <c r="AL68" s="651"/>
    </row>
    <row r="69" spans="1:38" ht="12.75" customHeight="1" x14ac:dyDescent="0.2">
      <c r="A69" s="640" t="s">
        <v>169</v>
      </c>
      <c r="B69" s="641" t="s">
        <v>938</v>
      </c>
      <c r="C69" s="1339">
        <v>56</v>
      </c>
      <c r="D69" s="1465">
        <v>38</v>
      </c>
      <c r="E69" s="1466"/>
      <c r="F69" s="1339">
        <v>47</v>
      </c>
      <c r="G69" s="1339">
        <v>9</v>
      </c>
      <c r="H69" s="1339">
        <v>6</v>
      </c>
      <c r="I69" s="1340">
        <v>0</v>
      </c>
      <c r="J69" s="1342">
        <v>4</v>
      </c>
      <c r="K69" s="1341"/>
      <c r="L69" s="230"/>
      <c r="M69" s="230"/>
      <c r="N69" s="230"/>
      <c r="O69" s="889" t="s">
        <v>81</v>
      </c>
      <c r="P69" s="230">
        <f t="shared" ref="P69:P70" si="27">IF(O69="*",$H69,0)</f>
        <v>6</v>
      </c>
      <c r="Q69" s="230">
        <f t="shared" ref="Q69:Q70" si="28">IF(O69="**",$H69,0)</f>
        <v>0</v>
      </c>
      <c r="R69" s="230"/>
      <c r="S69" s="651"/>
      <c r="T69" s="651"/>
      <c r="U69" s="651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  <c r="AK69" s="651"/>
      <c r="AL69" s="651"/>
    </row>
    <row r="70" spans="1:38" ht="12.75" customHeight="1" x14ac:dyDescent="0.2">
      <c r="A70" s="640" t="s">
        <v>173</v>
      </c>
      <c r="B70" s="641" t="s">
        <v>939</v>
      </c>
      <c r="C70" s="1339">
        <v>26</v>
      </c>
      <c r="D70" s="1465">
        <v>28</v>
      </c>
      <c r="E70" s="1466"/>
      <c r="F70" s="1339">
        <v>28</v>
      </c>
      <c r="G70" s="1339">
        <v>6</v>
      </c>
      <c r="H70" s="1339">
        <v>0</v>
      </c>
      <c r="I70" s="1340">
        <v>0</v>
      </c>
      <c r="J70" s="1342">
        <v>4</v>
      </c>
      <c r="K70" s="1341"/>
      <c r="L70" s="230"/>
      <c r="M70" s="230"/>
      <c r="N70" s="230"/>
      <c r="O70" s="889" t="s">
        <v>81</v>
      </c>
      <c r="P70" s="230">
        <f t="shared" si="27"/>
        <v>0</v>
      </c>
      <c r="Q70" s="230">
        <f t="shared" si="28"/>
        <v>0</v>
      </c>
      <c r="R70" s="230"/>
      <c r="S70" s="651"/>
      <c r="T70" s="651"/>
      <c r="U70" s="651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  <c r="AK70" s="651"/>
      <c r="AL70" s="651"/>
    </row>
    <row r="71" spans="1:38" ht="12.75" customHeight="1" x14ac:dyDescent="0.2">
      <c r="A71" s="1467" t="s">
        <v>175</v>
      </c>
      <c r="B71" s="1468"/>
      <c r="C71" s="16">
        <f>SUM(C69:C70)</f>
        <v>82</v>
      </c>
      <c r="D71" s="1414">
        <f>SUM(D69:D70)</f>
        <v>66</v>
      </c>
      <c r="E71" s="1413"/>
      <c r="F71" s="16">
        <f>SUM(F69:F70)</f>
        <v>75</v>
      </c>
      <c r="G71" s="16">
        <f>SUM(G69:G70)</f>
        <v>15</v>
      </c>
      <c r="H71" s="16">
        <f>SUM(H69:H70)</f>
        <v>6</v>
      </c>
      <c r="I71" s="653">
        <f>SUM(I69:I70)</f>
        <v>0</v>
      </c>
      <c r="J71" s="653">
        <f>SUM(J69:J70)</f>
        <v>8</v>
      </c>
      <c r="K71" s="889"/>
      <c r="L71" s="230"/>
      <c r="M71" s="230"/>
      <c r="N71" s="230"/>
      <c r="O71" s="889"/>
      <c r="P71" s="230"/>
      <c r="Q71" s="230"/>
      <c r="R71" s="230"/>
      <c r="S71" s="651"/>
      <c r="T71" s="651"/>
      <c r="U71" s="651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  <c r="AK71" s="651"/>
      <c r="AL71" s="651"/>
    </row>
    <row r="72" spans="1:38" ht="15.75" customHeight="1" x14ac:dyDescent="0.2">
      <c r="A72" s="1467" t="s">
        <v>176</v>
      </c>
      <c r="B72" s="1469"/>
      <c r="C72" s="140">
        <f>C71+C66+C47</f>
        <v>1272</v>
      </c>
      <c r="D72" s="1411">
        <f>D71+D66+D47</f>
        <v>788</v>
      </c>
      <c r="E72" s="1411"/>
      <c r="F72" s="140">
        <f>F71+F66+F47</f>
        <v>913</v>
      </c>
      <c r="G72" s="140">
        <f>G71+G66+G47</f>
        <v>149</v>
      </c>
      <c r="H72" s="140">
        <f>H71+H66+H47</f>
        <v>53</v>
      </c>
      <c r="I72" s="140">
        <f>I71+I66+I47</f>
        <v>22</v>
      </c>
      <c r="J72" s="140">
        <f>J71+J66+J47</f>
        <v>199</v>
      </c>
      <c r="K72" s="889"/>
      <c r="L72" s="230"/>
      <c r="M72" s="230"/>
      <c r="N72" s="230"/>
      <c r="O72" s="889"/>
      <c r="P72" s="230"/>
      <c r="Q72" s="230"/>
      <c r="R72" s="230"/>
      <c r="S72" s="651"/>
      <c r="T72" s="651"/>
      <c r="U72" s="651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  <c r="AK72" s="651"/>
      <c r="AL72" s="651"/>
    </row>
    <row r="73" spans="1:38" ht="12.75" customHeight="1" x14ac:dyDescent="0.2">
      <c r="A73" s="651"/>
      <c r="B73" s="644"/>
      <c r="C73" s="651"/>
      <c r="D73" s="651"/>
      <c r="E73" s="651"/>
      <c r="F73" s="651"/>
      <c r="G73" s="651"/>
      <c r="H73" s="651"/>
      <c r="I73" s="651"/>
      <c r="J73" s="651"/>
      <c r="K73" s="877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  <c r="AK73" s="651"/>
      <c r="AL73" s="651"/>
    </row>
    <row r="74" spans="1:38" ht="12.75" customHeight="1" x14ac:dyDescent="0.25">
      <c r="A74" s="1412" t="s">
        <v>177</v>
      </c>
      <c r="B74" s="1413"/>
      <c r="C74" s="653" t="s">
        <v>5</v>
      </c>
      <c r="D74" s="653" t="s">
        <v>178</v>
      </c>
      <c r="E74" s="653" t="s">
        <v>179</v>
      </c>
      <c r="F74" s="653" t="s">
        <v>7</v>
      </c>
      <c r="G74" s="1105" t="s">
        <v>8</v>
      </c>
      <c r="H74" s="1048" t="s">
        <v>9</v>
      </c>
      <c r="I74" s="653" t="s">
        <v>63</v>
      </c>
      <c r="J74" s="1105" t="s">
        <v>914</v>
      </c>
      <c r="K74" s="889"/>
      <c r="L74" s="121"/>
      <c r="M74" s="121"/>
      <c r="N74" s="121"/>
      <c r="O74" s="121"/>
      <c r="P74" s="121"/>
      <c r="Q74" s="121"/>
      <c r="R74" s="121"/>
      <c r="S74" s="10"/>
      <c r="T74" s="10"/>
      <c r="U74" s="10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  <c r="AK74" s="651"/>
      <c r="AL74" s="651"/>
    </row>
    <row r="75" spans="1:38" ht="12.75" customHeight="1" x14ac:dyDescent="0.2">
      <c r="A75" s="811" t="s">
        <v>180</v>
      </c>
      <c r="B75" s="811" t="s">
        <v>181</v>
      </c>
      <c r="C75" s="926">
        <v>10</v>
      </c>
      <c r="D75" s="926">
        <v>5</v>
      </c>
      <c r="E75" s="927"/>
      <c r="F75" s="1136">
        <v>10</v>
      </c>
      <c r="G75" s="1269"/>
      <c r="H75" s="1270"/>
      <c r="I75" s="1097"/>
      <c r="J75" s="1123">
        <v>5</v>
      </c>
      <c r="K75" s="889"/>
      <c r="L75" s="39"/>
      <c r="M75" s="39"/>
      <c r="N75" s="39"/>
      <c r="O75" s="889" t="s">
        <v>81</v>
      </c>
      <c r="P75" s="230">
        <f t="shared" ref="P75:P109" si="29">IF(O75="*",$H75,0)</f>
        <v>0</v>
      </c>
      <c r="Q75" s="230">
        <f t="shared" ref="Q75:Q109" si="30">IF(O75="**",$H75,0)</f>
        <v>0</v>
      </c>
      <c r="R75" s="121"/>
      <c r="S75" s="10"/>
      <c r="T75" s="10"/>
      <c r="U75" s="10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  <c r="AK75" s="651"/>
      <c r="AL75" s="651"/>
    </row>
    <row r="76" spans="1:38" ht="12.75" customHeight="1" x14ac:dyDescent="0.2">
      <c r="A76" s="930" t="s">
        <v>923</v>
      </c>
      <c r="B76" s="810" t="s">
        <v>183</v>
      </c>
      <c r="C76" s="928"/>
      <c r="D76" s="928"/>
      <c r="E76" s="929">
        <v>43</v>
      </c>
      <c r="F76" s="1271"/>
      <c r="G76" s="1126"/>
      <c r="H76" s="972"/>
      <c r="I76" s="1098"/>
      <c r="J76" s="1124"/>
      <c r="K76" s="889"/>
      <c r="L76" s="598"/>
      <c r="M76" s="370"/>
      <c r="N76" s="370"/>
      <c r="O76" s="889"/>
      <c r="P76" s="230">
        <f>IF(O76="*",$H76,0)</f>
        <v>0</v>
      </c>
      <c r="Q76" s="230">
        <f>IF(O76="**",$H76,0)</f>
        <v>0</v>
      </c>
      <c r="R76" s="370"/>
      <c r="S76" s="370"/>
      <c r="T76" s="10"/>
      <c r="U76" s="10"/>
      <c r="V76" s="10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  <c r="AK76" s="651"/>
      <c r="AL76" s="651"/>
    </row>
    <row r="77" spans="1:38" ht="12.75" customHeight="1" x14ac:dyDescent="0.2">
      <c r="A77" s="811" t="s">
        <v>184</v>
      </c>
      <c r="B77" s="811" t="s">
        <v>185</v>
      </c>
      <c r="C77" s="926">
        <v>143</v>
      </c>
      <c r="D77" s="926">
        <v>24</v>
      </c>
      <c r="E77" s="927"/>
      <c r="F77" s="1136">
        <v>56</v>
      </c>
      <c r="G77" s="1260">
        <v>12</v>
      </c>
      <c r="H77" s="1272">
        <v>8</v>
      </c>
      <c r="I77" s="1097"/>
      <c r="J77" s="1125">
        <v>25</v>
      </c>
      <c r="K77" s="889"/>
      <c r="L77" s="39"/>
      <c r="M77" s="39"/>
      <c r="N77" s="39"/>
      <c r="O77" s="889"/>
      <c r="P77" s="230">
        <f t="shared" si="29"/>
        <v>0</v>
      </c>
      <c r="Q77" s="230">
        <f t="shared" si="30"/>
        <v>0</v>
      </c>
      <c r="R77" s="121"/>
      <c r="S77" s="10"/>
      <c r="T77" s="10"/>
      <c r="U77" s="10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  <c r="AK77" s="651"/>
      <c r="AL77" s="651"/>
    </row>
    <row r="78" spans="1:38" ht="15" customHeight="1" x14ac:dyDescent="0.2">
      <c r="A78" s="810" t="s">
        <v>186</v>
      </c>
      <c r="B78" s="810" t="s">
        <v>187</v>
      </c>
      <c r="C78" s="929">
        <v>4</v>
      </c>
      <c r="D78" s="928"/>
      <c r="E78" s="928"/>
      <c r="F78" s="1135">
        <v>8</v>
      </c>
      <c r="G78" s="1126">
        <v>1</v>
      </c>
      <c r="H78" s="1052">
        <v>1</v>
      </c>
      <c r="I78" s="1098"/>
      <c r="J78" s="1124">
        <v>1</v>
      </c>
      <c r="K78" s="889"/>
      <c r="L78" s="39"/>
      <c r="M78" s="39"/>
      <c r="N78" s="39"/>
      <c r="O78" s="889" t="s">
        <v>81</v>
      </c>
      <c r="P78" s="230">
        <f t="shared" si="29"/>
        <v>1</v>
      </c>
      <c r="Q78" s="230">
        <f t="shared" si="30"/>
        <v>0</v>
      </c>
      <c r="R78" s="121"/>
      <c r="S78" s="10"/>
      <c r="T78" s="10"/>
      <c r="U78" s="10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  <c r="AK78" s="651"/>
      <c r="AL78" s="651"/>
    </row>
    <row r="79" spans="1:38" ht="15" customHeight="1" x14ac:dyDescent="0.2">
      <c r="A79" s="810" t="s">
        <v>924</v>
      </c>
      <c r="B79" s="810"/>
      <c r="C79" s="929"/>
      <c r="D79" s="928"/>
      <c r="E79" s="928">
        <v>3</v>
      </c>
      <c r="F79" s="1135"/>
      <c r="G79" s="1126"/>
      <c r="H79" s="1052"/>
      <c r="I79" s="1098"/>
      <c r="J79" s="1124"/>
      <c r="K79" s="889"/>
      <c r="L79" s="39"/>
      <c r="M79" s="39"/>
      <c r="N79" s="39"/>
      <c r="O79" s="889"/>
      <c r="P79" s="230"/>
      <c r="Q79" s="230"/>
      <c r="R79" s="121"/>
      <c r="S79" s="10"/>
      <c r="T79" s="10"/>
      <c r="U79" s="10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  <c r="AK79" s="651"/>
      <c r="AL79" s="651"/>
    </row>
    <row r="80" spans="1:38" ht="15" customHeight="1" x14ac:dyDescent="0.2">
      <c r="A80" s="811" t="s">
        <v>188</v>
      </c>
      <c r="B80" s="811" t="s">
        <v>138</v>
      </c>
      <c r="C80" s="549"/>
      <c r="D80" s="549"/>
      <c r="E80" s="549"/>
      <c r="F80" s="1209"/>
      <c r="G80" s="1211"/>
      <c r="H80" s="1210"/>
      <c r="I80" s="1100"/>
      <c r="J80" s="1127"/>
      <c r="K80" s="889"/>
      <c r="L80" s="39"/>
      <c r="M80" s="39"/>
      <c r="N80" s="39"/>
      <c r="O80" s="889" t="s">
        <v>81</v>
      </c>
      <c r="P80" s="230">
        <f t="shared" si="29"/>
        <v>0</v>
      </c>
      <c r="Q80" s="230">
        <f t="shared" si="30"/>
        <v>0</v>
      </c>
      <c r="R80" s="121"/>
      <c r="S80" s="10"/>
      <c r="T80" s="10"/>
      <c r="U80" s="10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  <c r="AK80" s="651"/>
      <c r="AL80" s="651"/>
    </row>
    <row r="81" spans="1:38" ht="14.25" customHeight="1" x14ac:dyDescent="0.2">
      <c r="A81" s="387" t="s">
        <v>189</v>
      </c>
      <c r="B81" s="387" t="s">
        <v>190</v>
      </c>
      <c r="C81" s="929">
        <v>20</v>
      </c>
      <c r="D81" s="929">
        <v>12</v>
      </c>
      <c r="E81" s="929">
        <v>35</v>
      </c>
      <c r="F81" s="1135">
        <v>10</v>
      </c>
      <c r="G81" s="1262">
        <v>2</v>
      </c>
      <c r="H81" s="1052">
        <v>2</v>
      </c>
      <c r="I81" s="1099"/>
      <c r="J81" s="1126">
        <v>12</v>
      </c>
      <c r="K81" s="889"/>
      <c r="L81" s="39"/>
      <c r="M81" s="39"/>
      <c r="N81" s="39"/>
      <c r="O81" s="889"/>
      <c r="P81" s="230">
        <f t="shared" si="29"/>
        <v>0</v>
      </c>
      <c r="Q81" s="230">
        <f t="shared" si="30"/>
        <v>0</v>
      </c>
      <c r="R81" s="121"/>
      <c r="S81" s="10"/>
      <c r="T81" s="10"/>
      <c r="U81" s="10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  <c r="AK81" s="651"/>
      <c r="AL81" s="651"/>
    </row>
    <row r="82" spans="1:38" ht="14.25" customHeight="1" x14ac:dyDescent="0.2">
      <c r="A82" s="811" t="s">
        <v>191</v>
      </c>
      <c r="B82" s="811" t="s">
        <v>192</v>
      </c>
      <c r="C82" s="549"/>
      <c r="D82" s="549"/>
      <c r="E82" s="926">
        <v>52</v>
      </c>
      <c r="F82" s="1209"/>
      <c r="G82" s="1211"/>
      <c r="H82" s="1210"/>
      <c r="I82" s="1100"/>
      <c r="J82" s="1127"/>
      <c r="K82" s="889"/>
      <c r="L82" s="39"/>
      <c r="M82" s="39"/>
      <c r="N82" s="39"/>
      <c r="O82" s="889"/>
      <c r="P82" s="230">
        <f t="shared" si="29"/>
        <v>0</v>
      </c>
      <c r="Q82" s="230">
        <f t="shared" si="30"/>
        <v>0</v>
      </c>
      <c r="R82" s="121"/>
      <c r="S82" s="10"/>
      <c r="T82" s="10"/>
      <c r="U82" s="10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  <c r="AK82" s="651"/>
      <c r="AL82" s="651"/>
    </row>
    <row r="83" spans="1:38" ht="14.25" customHeight="1" x14ac:dyDescent="0.2">
      <c r="A83" s="930" t="s">
        <v>899</v>
      </c>
      <c r="B83" s="810" t="s">
        <v>194</v>
      </c>
      <c r="C83" s="929">
        <v>97</v>
      </c>
      <c r="D83" s="929">
        <v>25</v>
      </c>
      <c r="E83" s="928">
        <v>25</v>
      </c>
      <c r="F83" s="1135">
        <v>30</v>
      </c>
      <c r="G83" s="1126">
        <v>10</v>
      </c>
      <c r="H83" s="972">
        <v>10</v>
      </c>
      <c r="I83" s="1098"/>
      <c r="J83" s="1124">
        <v>15</v>
      </c>
      <c r="K83" s="889"/>
      <c r="L83" s="39"/>
      <c r="M83" s="39"/>
      <c r="N83" s="39"/>
      <c r="O83" s="889" t="s">
        <v>81</v>
      </c>
      <c r="P83" s="230">
        <f t="shared" si="29"/>
        <v>10</v>
      </c>
      <c r="Q83" s="230">
        <f t="shared" si="30"/>
        <v>0</v>
      </c>
      <c r="R83" s="121"/>
      <c r="S83" s="10"/>
      <c r="T83" s="10"/>
      <c r="U83" s="10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  <c r="AK83" s="651"/>
      <c r="AL83" s="651"/>
    </row>
    <row r="84" spans="1:38" ht="15" customHeight="1" x14ac:dyDescent="0.2">
      <c r="A84" s="811" t="s">
        <v>195</v>
      </c>
      <c r="B84" s="811" t="s">
        <v>196</v>
      </c>
      <c r="C84" s="926">
        <v>37</v>
      </c>
      <c r="D84" s="926">
        <v>23</v>
      </c>
      <c r="E84" s="927"/>
      <c r="F84" s="1136">
        <v>36</v>
      </c>
      <c r="G84" s="1260">
        <v>2</v>
      </c>
      <c r="H84" s="1270"/>
      <c r="I84" s="1100"/>
      <c r="J84" s="1127"/>
      <c r="K84" s="889"/>
      <c r="L84" s="39"/>
      <c r="M84" s="39"/>
      <c r="N84" s="39"/>
      <c r="O84" s="889" t="s">
        <v>81</v>
      </c>
      <c r="P84" s="230">
        <f t="shared" si="29"/>
        <v>0</v>
      </c>
      <c r="Q84" s="230">
        <f t="shared" si="30"/>
        <v>0</v>
      </c>
      <c r="R84" s="121"/>
      <c r="S84" s="10"/>
      <c r="T84" s="10"/>
      <c r="U84" s="10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  <c r="AK84" s="651"/>
      <c r="AL84" s="651"/>
    </row>
    <row r="85" spans="1:38" ht="14.25" customHeight="1" x14ac:dyDescent="0.2">
      <c r="A85" s="810" t="s">
        <v>197</v>
      </c>
      <c r="B85" s="810" t="s">
        <v>198</v>
      </c>
      <c r="C85" s="929">
        <v>13</v>
      </c>
      <c r="D85" s="929">
        <v>15</v>
      </c>
      <c r="E85" s="928"/>
      <c r="F85" s="1135">
        <v>15</v>
      </c>
      <c r="G85" s="1126">
        <v>2</v>
      </c>
      <c r="H85" s="1052">
        <v>2</v>
      </c>
      <c r="I85" s="1098"/>
      <c r="J85" s="1124">
        <v>2</v>
      </c>
      <c r="K85" s="889"/>
      <c r="L85" s="39"/>
      <c r="M85" s="39"/>
      <c r="N85" s="39"/>
      <c r="O85" s="889"/>
      <c r="P85" s="230">
        <f t="shared" si="29"/>
        <v>0</v>
      </c>
      <c r="Q85" s="230">
        <f t="shared" si="30"/>
        <v>0</v>
      </c>
      <c r="R85" s="121"/>
      <c r="S85" s="10"/>
      <c r="T85" s="10"/>
      <c r="U85" s="10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  <c r="AK85" s="651"/>
      <c r="AL85" s="651"/>
    </row>
    <row r="86" spans="1:38" ht="14.25" customHeight="1" x14ac:dyDescent="0.2">
      <c r="A86" s="811" t="s">
        <v>199</v>
      </c>
      <c r="B86" s="811" t="s">
        <v>200</v>
      </c>
      <c r="C86" s="926">
        <v>2</v>
      </c>
      <c r="D86" s="927"/>
      <c r="E86" s="926">
        <v>39</v>
      </c>
      <c r="F86" s="1209"/>
      <c r="G86" s="1211"/>
      <c r="H86" s="1210"/>
      <c r="I86" s="1100"/>
      <c r="J86" s="1127"/>
      <c r="K86" s="889"/>
      <c r="L86" s="39"/>
      <c r="M86" s="39"/>
      <c r="N86" s="39"/>
      <c r="O86" s="889"/>
      <c r="P86" s="230">
        <f t="shared" si="29"/>
        <v>0</v>
      </c>
      <c r="Q86" s="230">
        <f t="shared" si="30"/>
        <v>0</v>
      </c>
      <c r="R86" s="121"/>
      <c r="S86" s="10"/>
      <c r="T86" s="10"/>
      <c r="U86" s="10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  <c r="AK86" s="651"/>
      <c r="AL86" s="651"/>
    </row>
    <row r="87" spans="1:38" ht="14.25" customHeight="1" x14ac:dyDescent="0.2">
      <c r="A87" s="810" t="s">
        <v>201</v>
      </c>
      <c r="B87" s="810" t="s">
        <v>202</v>
      </c>
      <c r="C87" s="928"/>
      <c r="D87" s="928"/>
      <c r="E87" s="929">
        <v>60</v>
      </c>
      <c r="F87" s="1208"/>
      <c r="G87" s="1212"/>
      <c r="H87" s="554"/>
      <c r="I87" s="1205"/>
      <c r="J87" s="1206"/>
      <c r="K87" s="889"/>
      <c r="L87" s="39"/>
      <c r="M87" s="39"/>
      <c r="N87" s="39"/>
      <c r="O87" s="889" t="s">
        <v>81</v>
      </c>
      <c r="P87" s="230">
        <f t="shared" si="29"/>
        <v>0</v>
      </c>
      <c r="Q87" s="230">
        <f t="shared" si="30"/>
        <v>0</v>
      </c>
      <c r="R87" s="121"/>
      <c r="S87" s="10"/>
      <c r="T87" s="10"/>
      <c r="U87" s="10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  <c r="AK87" s="651"/>
      <c r="AL87" s="651"/>
    </row>
    <row r="88" spans="1:38" ht="14.25" customHeight="1" x14ac:dyDescent="0.2">
      <c r="A88" s="811" t="s">
        <v>203</v>
      </c>
      <c r="B88" s="811" t="s">
        <v>204</v>
      </c>
      <c r="C88" s="927"/>
      <c r="D88" s="927"/>
      <c r="E88" s="926">
        <v>30</v>
      </c>
      <c r="F88" s="1209"/>
      <c r="G88" s="1211"/>
      <c r="H88" s="1210"/>
      <c r="I88" s="1100"/>
      <c r="J88" s="1127"/>
      <c r="K88" s="889"/>
      <c r="L88" s="39"/>
      <c r="M88" s="39"/>
      <c r="N88" s="39"/>
      <c r="O88" s="889" t="s">
        <v>81</v>
      </c>
      <c r="P88" s="230">
        <f t="shared" si="29"/>
        <v>0</v>
      </c>
      <c r="Q88" s="230">
        <f t="shared" si="30"/>
        <v>0</v>
      </c>
      <c r="R88" s="121"/>
      <c r="S88" s="10"/>
      <c r="T88" s="10"/>
      <c r="U88" s="10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  <c r="AK88" s="651"/>
      <c r="AL88" s="651"/>
    </row>
    <row r="89" spans="1:38" ht="14.25" customHeight="1" x14ac:dyDescent="0.2">
      <c r="A89" s="810" t="s">
        <v>205</v>
      </c>
      <c r="B89" s="810" t="s">
        <v>206</v>
      </c>
      <c r="C89" s="928"/>
      <c r="D89" s="928"/>
      <c r="E89" s="929">
        <v>40</v>
      </c>
      <c r="F89" s="1208"/>
      <c r="G89" s="1207"/>
      <c r="H89" s="554"/>
      <c r="I89" s="1205"/>
      <c r="J89" s="1206"/>
      <c r="K89" s="889"/>
      <c r="L89" s="39"/>
      <c r="M89" s="39"/>
      <c r="N89" s="39"/>
      <c r="O89" s="889"/>
      <c r="P89" s="230">
        <f t="shared" si="29"/>
        <v>0</v>
      </c>
      <c r="Q89" s="230">
        <f t="shared" si="30"/>
        <v>0</v>
      </c>
      <c r="R89" s="121"/>
      <c r="S89" s="10"/>
      <c r="T89" s="10"/>
      <c r="U89" s="10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  <c r="AK89" s="651"/>
      <c r="AL89" s="651"/>
    </row>
    <row r="90" spans="1:38" ht="14.25" customHeight="1" x14ac:dyDescent="0.2">
      <c r="A90" s="811" t="s">
        <v>207</v>
      </c>
      <c r="B90" s="811" t="s">
        <v>208</v>
      </c>
      <c r="C90" s="926">
        <v>15</v>
      </c>
      <c r="D90" s="926">
        <v>20</v>
      </c>
      <c r="E90" s="927"/>
      <c r="F90" s="1136">
        <v>12</v>
      </c>
      <c r="G90" s="1261"/>
      <c r="H90" s="1272">
        <v>2</v>
      </c>
      <c r="I90" s="1097"/>
      <c r="J90" s="1125">
        <v>2</v>
      </c>
      <c r="K90" s="889"/>
      <c r="L90" s="39"/>
      <c r="M90" s="39"/>
      <c r="N90" s="39"/>
      <c r="O90" s="889" t="s">
        <v>81</v>
      </c>
      <c r="P90" s="230">
        <f t="shared" si="29"/>
        <v>2</v>
      </c>
      <c r="Q90" s="230">
        <f t="shared" si="30"/>
        <v>0</v>
      </c>
      <c r="R90" s="121"/>
      <c r="S90" s="10"/>
      <c r="T90" s="10"/>
      <c r="U90" s="10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  <c r="AK90" s="651"/>
      <c r="AL90" s="651"/>
    </row>
    <row r="91" spans="1:38" ht="14.25" customHeight="1" x14ac:dyDescent="0.2">
      <c r="A91" s="810" t="s">
        <v>209</v>
      </c>
      <c r="B91" s="810" t="s">
        <v>210</v>
      </c>
      <c r="C91" s="929">
        <v>23</v>
      </c>
      <c r="D91" s="929">
        <v>17</v>
      </c>
      <c r="E91" s="929">
        <v>21</v>
      </c>
      <c r="F91" s="1135">
        <v>27</v>
      </c>
      <c r="G91" s="1126">
        <v>8</v>
      </c>
      <c r="H91" s="1052">
        <v>4</v>
      </c>
      <c r="I91" s="1205"/>
      <c r="J91" s="1206"/>
      <c r="K91" s="889"/>
      <c r="L91" s="39"/>
      <c r="M91" s="39"/>
      <c r="N91" s="39"/>
      <c r="O91" s="889"/>
      <c r="P91" s="230">
        <f t="shared" si="29"/>
        <v>0</v>
      </c>
      <c r="Q91" s="230">
        <f t="shared" si="30"/>
        <v>0</v>
      </c>
      <c r="R91" s="121"/>
      <c r="S91" s="10"/>
      <c r="T91" s="10"/>
      <c r="U91" s="10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  <c r="AK91" s="651"/>
      <c r="AL91" s="651"/>
    </row>
    <row r="92" spans="1:38" ht="14.25" customHeight="1" x14ac:dyDescent="0.2">
      <c r="A92" s="811" t="s">
        <v>211</v>
      </c>
      <c r="B92" s="811" t="s">
        <v>212</v>
      </c>
      <c r="C92" s="926">
        <v>52</v>
      </c>
      <c r="D92" s="926">
        <v>28</v>
      </c>
      <c r="E92" s="926">
        <v>32</v>
      </c>
      <c r="F92" s="1136">
        <v>17</v>
      </c>
      <c r="G92" s="1261">
        <v>7</v>
      </c>
      <c r="H92" s="1272">
        <v>6</v>
      </c>
      <c r="I92" s="1097"/>
      <c r="J92" s="1125">
        <v>5</v>
      </c>
      <c r="K92" s="889"/>
      <c r="L92" s="39"/>
      <c r="M92" s="39"/>
      <c r="N92" s="39"/>
      <c r="O92" s="889"/>
      <c r="P92" s="230">
        <f t="shared" si="29"/>
        <v>0</v>
      </c>
      <c r="Q92" s="230">
        <f t="shared" si="30"/>
        <v>0</v>
      </c>
      <c r="R92" s="121"/>
      <c r="S92" s="10"/>
      <c r="T92" s="10"/>
      <c r="U92" s="10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  <c r="AK92" s="651"/>
      <c r="AL92" s="651"/>
    </row>
    <row r="93" spans="1:38" ht="14.25" customHeight="1" x14ac:dyDescent="0.2">
      <c r="A93" s="810" t="s">
        <v>213</v>
      </c>
      <c r="B93" s="810" t="s">
        <v>214</v>
      </c>
      <c r="C93" s="929">
        <v>40</v>
      </c>
      <c r="D93" s="929">
        <v>25</v>
      </c>
      <c r="E93" s="928"/>
      <c r="F93" s="1135">
        <v>54</v>
      </c>
      <c r="G93" s="1126">
        <v>45</v>
      </c>
      <c r="H93" s="1052">
        <v>10</v>
      </c>
      <c r="I93" s="1098"/>
      <c r="J93" s="1124">
        <v>10</v>
      </c>
      <c r="K93" s="889"/>
      <c r="L93" s="39"/>
      <c r="M93" s="39"/>
      <c r="N93" s="39"/>
      <c r="O93" s="889" t="s">
        <v>81</v>
      </c>
      <c r="P93" s="230">
        <f t="shared" si="29"/>
        <v>10</v>
      </c>
      <c r="Q93" s="230">
        <f t="shared" si="30"/>
        <v>0</v>
      </c>
      <c r="R93" s="121"/>
      <c r="S93" s="10"/>
      <c r="T93" s="10"/>
      <c r="U93" s="10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  <c r="AK93" s="651"/>
      <c r="AL93" s="651"/>
    </row>
    <row r="94" spans="1:38" ht="14.25" customHeight="1" x14ac:dyDescent="0.2">
      <c r="A94" s="811" t="s">
        <v>215</v>
      </c>
      <c r="B94" s="811" t="s">
        <v>216</v>
      </c>
      <c r="C94" s="926">
        <v>65</v>
      </c>
      <c r="D94" s="926">
        <v>60</v>
      </c>
      <c r="E94" s="927"/>
      <c r="F94" s="1136">
        <v>80</v>
      </c>
      <c r="G94" s="1260">
        <v>15</v>
      </c>
      <c r="H94" s="1272">
        <v>3</v>
      </c>
      <c r="I94" s="1097"/>
      <c r="J94" s="1125">
        <v>5</v>
      </c>
      <c r="K94" s="889"/>
      <c r="L94" s="39"/>
      <c r="M94" s="39"/>
      <c r="N94" s="39"/>
      <c r="O94" s="889"/>
      <c r="P94" s="230">
        <f t="shared" si="29"/>
        <v>0</v>
      </c>
      <c r="Q94" s="230">
        <f t="shared" si="30"/>
        <v>0</v>
      </c>
      <c r="R94" s="121"/>
      <c r="S94" s="10"/>
      <c r="T94" s="10"/>
      <c r="U94" s="10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  <c r="AK94" s="651"/>
      <c r="AL94" s="651"/>
    </row>
    <row r="95" spans="1:38" ht="14.25" customHeight="1" x14ac:dyDescent="0.2">
      <c r="A95" s="810" t="s">
        <v>217</v>
      </c>
      <c r="B95" s="810" t="s">
        <v>218</v>
      </c>
      <c r="C95" s="929">
        <v>110</v>
      </c>
      <c r="D95" s="929">
        <v>5</v>
      </c>
      <c r="E95" s="928"/>
      <c r="F95" s="1135">
        <v>5</v>
      </c>
      <c r="G95" s="1126">
        <v>10</v>
      </c>
      <c r="H95" s="972"/>
      <c r="I95" s="1098"/>
      <c r="J95" s="1124">
        <v>40</v>
      </c>
      <c r="K95" s="889"/>
      <c r="L95" s="39"/>
      <c r="M95" s="39"/>
      <c r="N95" s="39"/>
      <c r="O95" s="889"/>
      <c r="P95" s="230">
        <f t="shared" si="29"/>
        <v>0</v>
      </c>
      <c r="Q95" s="230">
        <f t="shared" si="30"/>
        <v>0</v>
      </c>
      <c r="R95" s="121"/>
      <c r="S95" s="10"/>
      <c r="T95" s="10"/>
      <c r="U95" s="10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  <c r="AK95" s="651"/>
      <c r="AL95" s="651"/>
    </row>
    <row r="96" spans="1:38" ht="14.25" customHeight="1" x14ac:dyDescent="0.2">
      <c r="A96" s="811" t="s">
        <v>219</v>
      </c>
      <c r="B96" s="811" t="s">
        <v>220</v>
      </c>
      <c r="C96" s="926">
        <v>10</v>
      </c>
      <c r="D96" s="926">
        <v>5</v>
      </c>
      <c r="E96" s="927"/>
      <c r="F96" s="1136">
        <v>11</v>
      </c>
      <c r="G96" s="1260"/>
      <c r="H96" s="1270"/>
      <c r="I96" s="1097"/>
      <c r="J96" s="1125">
        <v>6</v>
      </c>
      <c r="K96" s="889"/>
      <c r="L96" s="39"/>
      <c r="M96" s="39"/>
      <c r="N96" s="39"/>
      <c r="O96" s="889"/>
      <c r="P96" s="230">
        <f t="shared" si="29"/>
        <v>0</v>
      </c>
      <c r="Q96" s="230">
        <f t="shared" si="30"/>
        <v>0</v>
      </c>
      <c r="R96" s="121"/>
      <c r="S96" s="10"/>
      <c r="T96" s="10"/>
      <c r="U96" s="10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  <c r="AK96" s="651"/>
      <c r="AL96" s="651"/>
    </row>
    <row r="97" spans="1:38" ht="14.25" customHeight="1" x14ac:dyDescent="0.2">
      <c r="A97" s="810" t="s">
        <v>221</v>
      </c>
      <c r="B97" s="810" t="s">
        <v>222</v>
      </c>
      <c r="C97" s="929">
        <v>10</v>
      </c>
      <c r="D97" s="929">
        <v>18</v>
      </c>
      <c r="E97" s="928"/>
      <c r="F97" s="1135">
        <v>11</v>
      </c>
      <c r="G97" s="1262">
        <v>1</v>
      </c>
      <c r="H97" s="1052">
        <v>1</v>
      </c>
      <c r="I97" s="1098"/>
      <c r="J97" s="1124">
        <v>5</v>
      </c>
      <c r="K97" s="889"/>
      <c r="L97" s="39"/>
      <c r="M97" s="39"/>
      <c r="N97" s="39"/>
      <c r="O97" s="889" t="s">
        <v>81</v>
      </c>
      <c r="P97" s="230">
        <f t="shared" si="29"/>
        <v>1</v>
      </c>
      <c r="Q97" s="230">
        <f t="shared" si="30"/>
        <v>0</v>
      </c>
      <c r="R97" s="121"/>
      <c r="S97" s="10"/>
      <c r="T97" s="10"/>
      <c r="U97" s="10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  <c r="AK97" s="651"/>
      <c r="AL97" s="651"/>
    </row>
    <row r="98" spans="1:38" ht="14.25" customHeight="1" x14ac:dyDescent="0.2">
      <c r="A98" s="811" t="s">
        <v>223</v>
      </c>
      <c r="B98" s="811" t="s">
        <v>224</v>
      </c>
      <c r="C98" s="926">
        <v>89</v>
      </c>
      <c r="D98" s="926">
        <v>98</v>
      </c>
      <c r="E98" s="927"/>
      <c r="F98" s="1136">
        <v>70</v>
      </c>
      <c r="G98" s="1260">
        <v>12</v>
      </c>
      <c r="H98" s="1272">
        <v>4</v>
      </c>
      <c r="I98" s="1097"/>
      <c r="J98" s="1125">
        <v>5</v>
      </c>
      <c r="K98" s="889"/>
      <c r="L98" s="39"/>
      <c r="M98" s="39"/>
      <c r="N98" s="39"/>
      <c r="O98" s="889" t="s">
        <v>81</v>
      </c>
      <c r="P98" s="230">
        <f t="shared" si="29"/>
        <v>4</v>
      </c>
      <c r="Q98" s="230">
        <f t="shared" si="30"/>
        <v>0</v>
      </c>
      <c r="R98" s="121"/>
      <c r="S98" s="10"/>
      <c r="T98" s="10"/>
      <c r="U98" s="10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  <c r="AK98" s="651"/>
      <c r="AL98" s="651"/>
    </row>
    <row r="99" spans="1:38" ht="14.25" customHeight="1" x14ac:dyDescent="0.2">
      <c r="A99" s="810" t="s">
        <v>225</v>
      </c>
      <c r="B99" s="810" t="s">
        <v>226</v>
      </c>
      <c r="C99" s="929">
        <v>55</v>
      </c>
      <c r="D99" s="929">
        <v>28</v>
      </c>
      <c r="E99" s="928"/>
      <c r="F99" s="1135">
        <v>58</v>
      </c>
      <c r="G99" s="1126">
        <v>5</v>
      </c>
      <c r="H99" s="1052">
        <v>2</v>
      </c>
      <c r="I99" s="1098">
        <v>2</v>
      </c>
      <c r="J99" s="1124">
        <v>2</v>
      </c>
      <c r="K99" s="889"/>
      <c r="L99" s="39"/>
      <c r="M99" s="39"/>
      <c r="N99" s="39"/>
      <c r="O99" s="889" t="s">
        <v>81</v>
      </c>
      <c r="P99" s="230">
        <f t="shared" si="29"/>
        <v>2</v>
      </c>
      <c r="Q99" s="230">
        <f t="shared" si="30"/>
        <v>0</v>
      </c>
      <c r="R99" s="121"/>
      <c r="S99" s="10"/>
      <c r="T99" s="10"/>
      <c r="U99" s="10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  <c r="AK99" s="651"/>
      <c r="AL99" s="651"/>
    </row>
    <row r="100" spans="1:38" ht="14.25" customHeight="1" x14ac:dyDescent="0.2">
      <c r="A100" s="811" t="s">
        <v>227</v>
      </c>
      <c r="B100" s="811" t="s">
        <v>228</v>
      </c>
      <c r="C100" s="926">
        <v>44</v>
      </c>
      <c r="D100" s="926">
        <v>7</v>
      </c>
      <c r="E100" s="927"/>
      <c r="F100" s="1136">
        <v>7</v>
      </c>
      <c r="G100" s="1260">
        <v>4</v>
      </c>
      <c r="H100" s="1272">
        <v>2</v>
      </c>
      <c r="I100" s="1097"/>
      <c r="J100" s="1125">
        <v>20</v>
      </c>
      <c r="K100" s="889"/>
      <c r="L100" s="39"/>
      <c r="M100" s="39"/>
      <c r="N100" s="39"/>
      <c r="O100" s="889" t="s">
        <v>81</v>
      </c>
      <c r="P100" s="230">
        <f t="shared" si="29"/>
        <v>2</v>
      </c>
      <c r="Q100" s="230">
        <f t="shared" si="30"/>
        <v>0</v>
      </c>
      <c r="R100" s="121"/>
      <c r="S100" s="10"/>
      <c r="T100" s="10"/>
      <c r="U100" s="10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  <c r="AK100" s="651"/>
      <c r="AL100" s="651"/>
    </row>
    <row r="101" spans="1:38" ht="14.25" customHeight="1" x14ac:dyDescent="0.2">
      <c r="A101" s="810" t="s">
        <v>229</v>
      </c>
      <c r="B101" s="810" t="s">
        <v>230</v>
      </c>
      <c r="C101" s="929">
        <v>56</v>
      </c>
      <c r="D101" s="929">
        <v>29</v>
      </c>
      <c r="E101" s="928"/>
      <c r="F101" s="1135">
        <v>52</v>
      </c>
      <c r="G101" s="1262">
        <v>6</v>
      </c>
      <c r="H101" s="1052">
        <v>4</v>
      </c>
      <c r="I101" s="1098"/>
      <c r="J101" s="1124">
        <v>11</v>
      </c>
      <c r="K101" s="889"/>
      <c r="L101" s="39"/>
      <c r="M101" s="39"/>
      <c r="N101" s="39"/>
      <c r="O101" s="889" t="s">
        <v>81</v>
      </c>
      <c r="P101" s="230">
        <f t="shared" si="29"/>
        <v>4</v>
      </c>
      <c r="Q101" s="230">
        <f t="shared" si="30"/>
        <v>0</v>
      </c>
      <c r="R101" s="121"/>
      <c r="S101" s="10"/>
      <c r="T101" s="10"/>
      <c r="U101" s="10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  <c r="AK101" s="651"/>
      <c r="AL101" s="651"/>
    </row>
    <row r="102" spans="1:38" ht="14.25" customHeight="1" x14ac:dyDescent="0.2">
      <c r="A102" s="811" t="s">
        <v>231</v>
      </c>
      <c r="B102" s="811" t="s">
        <v>232</v>
      </c>
      <c r="C102" s="926">
        <v>9</v>
      </c>
      <c r="D102" s="927"/>
      <c r="E102" s="926">
        <v>50</v>
      </c>
      <c r="F102" s="1136">
        <v>9</v>
      </c>
      <c r="G102" s="1260"/>
      <c r="H102" s="1270"/>
      <c r="I102" s="1097"/>
      <c r="J102" s="1125">
        <v>5</v>
      </c>
      <c r="K102" s="889"/>
      <c r="L102" s="39"/>
      <c r="M102" s="39"/>
      <c r="N102" s="39"/>
      <c r="O102" s="889"/>
      <c r="P102" s="230">
        <f t="shared" si="29"/>
        <v>0</v>
      </c>
      <c r="Q102" s="230">
        <f t="shared" si="30"/>
        <v>0</v>
      </c>
      <c r="R102" s="121"/>
      <c r="S102" s="10"/>
      <c r="T102" s="10"/>
      <c r="U102" s="10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  <c r="AK102" s="651"/>
      <c r="AL102" s="651"/>
    </row>
    <row r="103" spans="1:38" ht="14.25" customHeight="1" x14ac:dyDescent="0.2">
      <c r="A103" s="810" t="s">
        <v>233</v>
      </c>
      <c r="B103" s="810" t="s">
        <v>234</v>
      </c>
      <c r="C103" s="929">
        <v>22</v>
      </c>
      <c r="D103" s="929">
        <v>20</v>
      </c>
      <c r="E103" s="928"/>
      <c r="F103" s="1135">
        <v>30</v>
      </c>
      <c r="G103" s="1262">
        <v>9</v>
      </c>
      <c r="H103" s="1052">
        <v>2</v>
      </c>
      <c r="I103" s="1098"/>
      <c r="J103" s="1124">
        <v>5</v>
      </c>
      <c r="K103" s="889"/>
      <c r="L103" s="39"/>
      <c r="M103" s="39"/>
      <c r="N103" s="39"/>
      <c r="O103" s="889" t="s">
        <v>81</v>
      </c>
      <c r="P103" s="230">
        <f t="shared" si="29"/>
        <v>2</v>
      </c>
      <c r="Q103" s="230">
        <f t="shared" si="30"/>
        <v>0</v>
      </c>
      <c r="R103" s="121"/>
      <c r="S103" s="10"/>
      <c r="T103" s="10"/>
      <c r="U103" s="10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  <c r="AK103" s="651"/>
      <c r="AL103" s="651"/>
    </row>
    <row r="104" spans="1:38" ht="14.25" customHeight="1" x14ac:dyDescent="0.2">
      <c r="A104" s="811" t="s">
        <v>235</v>
      </c>
      <c r="B104" s="811" t="s">
        <v>236</v>
      </c>
      <c r="C104" s="926">
        <v>12</v>
      </c>
      <c r="D104" s="927"/>
      <c r="E104" s="926">
        <v>29</v>
      </c>
      <c r="F104" s="1136">
        <v>55</v>
      </c>
      <c r="G104" s="1261">
        <v>62</v>
      </c>
      <c r="H104" s="1272">
        <v>8</v>
      </c>
      <c r="I104" s="1097">
        <v>8</v>
      </c>
      <c r="J104" s="1125">
        <v>4</v>
      </c>
      <c r="K104" s="877"/>
      <c r="L104" s="598"/>
      <c r="M104" s="598"/>
      <c r="N104" s="598"/>
      <c r="O104" s="877" t="s">
        <v>81</v>
      </c>
      <c r="P104" s="230">
        <f t="shared" si="29"/>
        <v>8</v>
      </c>
      <c r="Q104" s="230">
        <f t="shared" si="30"/>
        <v>0</v>
      </c>
      <c r="R104" s="877"/>
      <c r="S104" s="10"/>
      <c r="T104" s="10"/>
      <c r="U104" s="10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  <c r="AK104" s="651"/>
      <c r="AL104" s="651"/>
    </row>
    <row r="105" spans="1:38" ht="14.25" customHeight="1" x14ac:dyDescent="0.2">
      <c r="A105" s="930" t="s">
        <v>900</v>
      </c>
      <c r="B105" s="810" t="s">
        <v>238</v>
      </c>
      <c r="C105" s="929">
        <v>45</v>
      </c>
      <c r="D105" s="929">
        <v>22</v>
      </c>
      <c r="E105" s="928"/>
      <c r="F105" s="1135">
        <v>50</v>
      </c>
      <c r="G105" s="1126">
        <v>12</v>
      </c>
      <c r="H105" s="1052">
        <v>3</v>
      </c>
      <c r="I105" s="1098">
        <v>5</v>
      </c>
      <c r="J105" s="1124">
        <v>1</v>
      </c>
      <c r="K105" s="889"/>
      <c r="L105" s="39"/>
      <c r="M105" s="39"/>
      <c r="N105" s="39"/>
      <c r="O105" s="889" t="s">
        <v>81</v>
      </c>
      <c r="P105" s="230">
        <f t="shared" si="29"/>
        <v>3</v>
      </c>
      <c r="Q105" s="230">
        <f t="shared" si="30"/>
        <v>0</v>
      </c>
      <c r="R105" s="121"/>
      <c r="S105" s="10"/>
      <c r="T105" s="10"/>
      <c r="U105" s="10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  <c r="AK105" s="651"/>
      <c r="AL105" s="651"/>
    </row>
    <row r="106" spans="1:38" ht="14.25" customHeight="1" x14ac:dyDescent="0.2">
      <c r="A106" s="811" t="s">
        <v>239</v>
      </c>
      <c r="B106" s="811" t="s">
        <v>240</v>
      </c>
      <c r="C106" s="926">
        <v>30</v>
      </c>
      <c r="D106" s="926">
        <v>30</v>
      </c>
      <c r="E106" s="927"/>
      <c r="F106" s="1136">
        <v>22</v>
      </c>
      <c r="G106" s="1260"/>
      <c r="H106" s="1272">
        <v>4</v>
      </c>
      <c r="I106" s="1097"/>
      <c r="J106" s="1125">
        <v>10</v>
      </c>
      <c r="K106" s="889"/>
      <c r="L106" s="39"/>
      <c r="M106" s="39"/>
      <c r="N106" s="39"/>
      <c r="O106" s="889"/>
      <c r="P106" s="230">
        <f t="shared" si="29"/>
        <v>0</v>
      </c>
      <c r="Q106" s="230">
        <f t="shared" si="30"/>
        <v>0</v>
      </c>
      <c r="R106" s="121"/>
      <c r="S106" s="10"/>
      <c r="T106" s="10"/>
      <c r="U106" s="10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  <c r="AK106" s="651"/>
      <c r="AL106" s="651"/>
    </row>
    <row r="107" spans="1:38" ht="14.25" customHeight="1" x14ac:dyDescent="0.2">
      <c r="A107" s="930" t="s">
        <v>901</v>
      </c>
      <c r="B107" s="810" t="s">
        <v>241</v>
      </c>
      <c r="C107" s="929">
        <v>119</v>
      </c>
      <c r="D107" s="929">
        <v>37</v>
      </c>
      <c r="E107" s="928"/>
      <c r="F107" s="1135">
        <v>95</v>
      </c>
      <c r="G107" s="1126">
        <v>9</v>
      </c>
      <c r="H107" s="1052">
        <v>4</v>
      </c>
      <c r="I107" s="1098"/>
      <c r="J107" s="1124">
        <v>16</v>
      </c>
      <c r="K107" s="889"/>
      <c r="L107" s="39"/>
      <c r="M107" s="39"/>
      <c r="N107" s="39"/>
      <c r="O107" s="889" t="s">
        <v>81</v>
      </c>
      <c r="P107" s="230">
        <f t="shared" si="29"/>
        <v>4</v>
      </c>
      <c r="Q107" s="230">
        <f t="shared" si="30"/>
        <v>0</v>
      </c>
      <c r="R107" s="121"/>
      <c r="S107" s="10"/>
      <c r="T107" s="10"/>
      <c r="U107" s="10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  <c r="AK107" s="651"/>
      <c r="AL107" s="651"/>
    </row>
    <row r="108" spans="1:38" ht="14.25" customHeight="1" x14ac:dyDescent="0.2">
      <c r="A108" s="811" t="s">
        <v>242</v>
      </c>
      <c r="B108" s="811" t="s">
        <v>243</v>
      </c>
      <c r="C108" s="926">
        <v>27</v>
      </c>
      <c r="D108" s="926">
        <v>25</v>
      </c>
      <c r="E108" s="926">
        <v>91</v>
      </c>
      <c r="F108" s="1136">
        <v>26</v>
      </c>
      <c r="G108" s="1276"/>
      <c r="H108" s="1272">
        <v>1</v>
      </c>
      <c r="I108" s="1097"/>
      <c r="J108" s="1128">
        <v>2</v>
      </c>
      <c r="K108" s="889"/>
      <c r="L108" s="39"/>
      <c r="M108" s="39"/>
      <c r="N108" s="39"/>
      <c r="O108" s="889" t="s">
        <v>81</v>
      </c>
      <c r="P108" s="230">
        <f t="shared" si="29"/>
        <v>1</v>
      </c>
      <c r="Q108" s="230">
        <f t="shared" si="30"/>
        <v>0</v>
      </c>
      <c r="R108" s="121"/>
      <c r="S108" s="10"/>
      <c r="T108" s="10"/>
      <c r="U108" s="10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  <c r="AK108" s="651"/>
      <c r="AL108" s="651"/>
    </row>
    <row r="109" spans="1:38" ht="14.25" customHeight="1" x14ac:dyDescent="0.25">
      <c r="A109" s="315" t="s">
        <v>244</v>
      </c>
      <c r="B109" s="185"/>
      <c r="C109" s="646"/>
      <c r="D109" s="646"/>
      <c r="E109" s="329"/>
      <c r="F109" s="646"/>
      <c r="G109" s="647"/>
      <c r="H109" s="648"/>
      <c r="I109" s="232"/>
      <c r="J109" s="1101"/>
      <c r="K109" s="889"/>
      <c r="L109" s="39"/>
      <c r="M109" s="39"/>
      <c r="N109" s="39"/>
      <c r="O109" s="889" t="s">
        <v>81</v>
      </c>
      <c r="P109" s="230">
        <f t="shared" si="29"/>
        <v>0</v>
      </c>
      <c r="Q109" s="230">
        <f t="shared" si="30"/>
        <v>0</v>
      </c>
      <c r="R109" s="121"/>
      <c r="S109" s="10"/>
      <c r="T109" s="10"/>
      <c r="U109" s="10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  <c r="AK109" s="651"/>
      <c r="AL109" s="651"/>
    </row>
    <row r="110" spans="1:38" ht="12.75" customHeight="1" x14ac:dyDescent="0.2">
      <c r="A110" s="1409" t="s">
        <v>245</v>
      </c>
      <c r="B110" s="1413"/>
      <c r="C110" s="132">
        <f t="shared" ref="C110:J110" si="31">SUM(C75:C109)</f>
        <v>1159</v>
      </c>
      <c r="D110" s="132">
        <f t="shared" si="31"/>
        <v>578</v>
      </c>
      <c r="E110" s="132">
        <f t="shared" si="31"/>
        <v>550</v>
      </c>
      <c r="F110" s="132">
        <f t="shared" si="31"/>
        <v>856</v>
      </c>
      <c r="G110" s="132">
        <f t="shared" si="31"/>
        <v>234</v>
      </c>
      <c r="H110" s="132">
        <f t="shared" si="31"/>
        <v>83</v>
      </c>
      <c r="I110" s="1122">
        <f t="shared" si="31"/>
        <v>15</v>
      </c>
      <c r="J110" s="1122">
        <f t="shared" si="31"/>
        <v>214</v>
      </c>
      <c r="K110" s="105"/>
      <c r="L110" s="134"/>
      <c r="M110" s="134"/>
      <c r="N110" s="134"/>
      <c r="O110" s="134"/>
      <c r="P110" s="134"/>
      <c r="Q110" s="134"/>
      <c r="R110" s="134"/>
      <c r="S110" s="140"/>
      <c r="T110" s="140"/>
      <c r="U110" s="10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  <c r="AK110" s="651"/>
      <c r="AL110" s="651"/>
    </row>
    <row r="111" spans="1:38" ht="12.75" customHeight="1" x14ac:dyDescent="0.2">
      <c r="A111" s="649"/>
      <c r="B111" s="137"/>
      <c r="C111" s="132"/>
      <c r="D111" s="132"/>
      <c r="E111" s="132"/>
      <c r="F111" s="132"/>
      <c r="G111" s="132"/>
      <c r="H111" s="132"/>
      <c r="I111" s="315"/>
      <c r="J111" s="910"/>
      <c r="K111" s="1414" t="s">
        <v>246</v>
      </c>
      <c r="L111" s="1462"/>
      <c r="M111" s="1413"/>
      <c r="N111" s="139"/>
      <c r="O111" s="139"/>
      <c r="P111" s="139"/>
      <c r="Q111" s="139"/>
      <c r="R111" s="140"/>
      <c r="S111" s="10"/>
      <c r="T111" s="10"/>
      <c r="U111" s="10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  <c r="AK111" s="651"/>
      <c r="AL111" s="651"/>
    </row>
    <row r="112" spans="1:38" ht="15" customHeight="1" x14ac:dyDescent="0.25">
      <c r="A112" s="1412" t="s">
        <v>247</v>
      </c>
      <c r="B112" s="1413"/>
      <c r="C112" s="653" t="s">
        <v>5</v>
      </c>
      <c r="D112" s="653" t="s">
        <v>178</v>
      </c>
      <c r="E112" s="653" t="s">
        <v>179</v>
      </c>
      <c r="F112" s="653" t="s">
        <v>7</v>
      </c>
      <c r="G112" s="645" t="s">
        <v>8</v>
      </c>
      <c r="H112" s="16" t="s">
        <v>9</v>
      </c>
      <c r="I112" s="645" t="s">
        <v>63</v>
      </c>
      <c r="J112" s="1105" t="s">
        <v>914</v>
      </c>
      <c r="K112" s="139" t="s">
        <v>248</v>
      </c>
      <c r="L112" s="139" t="s">
        <v>249</v>
      </c>
      <c r="M112" s="139" t="s">
        <v>250</v>
      </c>
      <c r="N112" s="139"/>
      <c r="O112" s="139"/>
      <c r="P112" s="139"/>
      <c r="Q112" s="139"/>
      <c r="R112" s="139"/>
      <c r="S112" s="10"/>
      <c r="T112" s="10"/>
      <c r="U112" s="10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  <c r="AK112" s="651"/>
      <c r="AL112" s="651"/>
    </row>
    <row r="113" spans="1:38" ht="14.25" customHeight="1" x14ac:dyDescent="0.2">
      <c r="A113" s="813" t="s">
        <v>251</v>
      </c>
      <c r="B113" s="814" t="s">
        <v>251</v>
      </c>
      <c r="C113" s="555"/>
      <c r="D113" s="556"/>
      <c r="E113" s="556"/>
      <c r="F113" s="1198"/>
      <c r="G113" s="1199"/>
      <c r="H113" s="1134">
        <v>18</v>
      </c>
      <c r="I113" s="1144"/>
      <c r="J113" s="1147"/>
      <c r="K113" s="598"/>
      <c r="L113" s="703"/>
      <c r="M113" s="798"/>
      <c r="N113" s="598"/>
      <c r="O113" s="598"/>
      <c r="P113" s="230">
        <f t="shared" ref="P113:P141" si="32">IF(O113="*",$H113,0)</f>
        <v>0</v>
      </c>
      <c r="Q113" s="230">
        <f t="shared" ref="Q113:Q141" si="33">IF(O113="**",$H113,0)</f>
        <v>0</v>
      </c>
      <c r="R113" s="10"/>
      <c r="S113" s="10"/>
      <c r="T113" s="10"/>
      <c r="U113" s="10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  <c r="AK113" s="651"/>
      <c r="AL113" s="651"/>
    </row>
    <row r="114" spans="1:38" ht="14.25" customHeight="1" x14ac:dyDescent="0.2">
      <c r="A114" s="387" t="s">
        <v>252</v>
      </c>
      <c r="B114" s="815" t="s">
        <v>252</v>
      </c>
      <c r="C114" s="558"/>
      <c r="D114" s="883"/>
      <c r="E114" s="883"/>
      <c r="F114" s="883"/>
      <c r="G114" s="952">
        <v>10</v>
      </c>
      <c r="H114" s="1135">
        <v>15</v>
      </c>
      <c r="I114" s="1131"/>
      <c r="J114" s="1140"/>
      <c r="K114" s="877"/>
      <c r="L114" s="703"/>
      <c r="M114" s="799"/>
      <c r="N114" s="598"/>
      <c r="O114" s="889" t="s">
        <v>81</v>
      </c>
      <c r="P114" s="230">
        <f t="shared" si="32"/>
        <v>15</v>
      </c>
      <c r="Q114" s="230">
        <f t="shared" si="33"/>
        <v>0</v>
      </c>
      <c r="R114" s="877"/>
      <c r="S114" s="10"/>
      <c r="T114" s="10"/>
      <c r="U114" s="10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  <c r="AK114" s="651"/>
      <c r="AL114" s="651"/>
    </row>
    <row r="115" spans="1:38" ht="14.25" customHeight="1" x14ac:dyDescent="0.2">
      <c r="A115" s="813" t="s">
        <v>253</v>
      </c>
      <c r="B115" s="814" t="s">
        <v>253</v>
      </c>
      <c r="C115" s="881"/>
      <c r="D115" s="882"/>
      <c r="E115" s="882"/>
      <c r="F115" s="882"/>
      <c r="G115" s="953">
        <v>46</v>
      </c>
      <c r="H115" s="1136">
        <v>86</v>
      </c>
      <c r="I115" s="1148">
        <v>30</v>
      </c>
      <c r="J115" s="1146"/>
      <c r="K115" s="877"/>
      <c r="L115" s="703"/>
      <c r="M115" s="799"/>
      <c r="N115" s="598"/>
      <c r="O115" s="889"/>
      <c r="P115" s="230">
        <f t="shared" si="32"/>
        <v>0</v>
      </c>
      <c r="Q115" s="230">
        <f t="shared" si="33"/>
        <v>0</v>
      </c>
      <c r="R115" s="877"/>
      <c r="S115" s="10"/>
      <c r="T115" s="10"/>
      <c r="U115" s="10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  <c r="AK115" s="651"/>
      <c r="AL115" s="651"/>
    </row>
    <row r="116" spans="1:38" ht="14.25" customHeight="1" x14ac:dyDescent="0.2">
      <c r="A116" s="813" t="s">
        <v>255</v>
      </c>
      <c r="B116" s="814" t="s">
        <v>255</v>
      </c>
      <c r="C116" s="979">
        <v>28</v>
      </c>
      <c r="D116" s="926">
        <v>26</v>
      </c>
      <c r="E116" s="926"/>
      <c r="F116" s="926">
        <v>28</v>
      </c>
      <c r="G116" s="926"/>
      <c r="H116" s="1137"/>
      <c r="I116" s="1145"/>
      <c r="J116" s="1146">
        <v>8</v>
      </c>
      <c r="K116" s="877"/>
      <c r="L116" s="703"/>
      <c r="M116" s="799"/>
      <c r="N116" s="598"/>
      <c r="O116" s="889"/>
      <c r="P116" s="230">
        <f t="shared" si="32"/>
        <v>0</v>
      </c>
      <c r="Q116" s="230">
        <f t="shared" si="33"/>
        <v>0</v>
      </c>
      <c r="R116" s="877"/>
      <c r="S116" s="10"/>
      <c r="T116" s="10"/>
      <c r="U116" s="10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  <c r="AK116" s="651"/>
      <c r="AL116" s="651"/>
    </row>
    <row r="117" spans="1:38" ht="14.25" customHeight="1" x14ac:dyDescent="0.2">
      <c r="A117" s="387" t="s">
        <v>257</v>
      </c>
      <c r="B117" s="1273" t="s">
        <v>257</v>
      </c>
      <c r="C117" s="651"/>
      <c r="D117" s="1463"/>
      <c r="E117" s="952"/>
      <c r="F117" s="1274"/>
      <c r="G117" s="952"/>
      <c r="H117" s="1464"/>
      <c r="I117" s="1132"/>
      <c r="J117" s="1141"/>
      <c r="K117" s="877"/>
      <c r="L117" s="703"/>
      <c r="M117" s="799"/>
      <c r="N117" s="598"/>
      <c r="O117" s="889"/>
      <c r="P117" s="230">
        <f t="shared" si="32"/>
        <v>0</v>
      </c>
      <c r="Q117" s="230">
        <f t="shared" si="33"/>
        <v>0</v>
      </c>
      <c r="R117" s="877"/>
      <c r="S117" s="10"/>
      <c r="T117" s="10"/>
      <c r="U117" s="10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  <c r="AK117" s="651"/>
      <c r="AL117" s="651"/>
    </row>
    <row r="118" spans="1:38" ht="14.25" customHeight="1" x14ac:dyDescent="0.2">
      <c r="A118" s="387" t="s">
        <v>258</v>
      </c>
      <c r="B118" s="1273" t="s">
        <v>258</v>
      </c>
      <c r="C118" s="1275">
        <v>45</v>
      </c>
      <c r="D118" s="1463"/>
      <c r="E118" s="952">
        <v>3</v>
      </c>
      <c r="F118" s="1274">
        <v>3</v>
      </c>
      <c r="G118" s="952"/>
      <c r="H118" s="1464"/>
      <c r="I118" s="1132"/>
      <c r="J118" s="1141">
        <v>7</v>
      </c>
      <c r="K118" s="877"/>
      <c r="L118" s="703"/>
      <c r="M118" s="799"/>
      <c r="N118" s="598"/>
      <c r="O118" s="889"/>
      <c r="P118" s="230">
        <f t="shared" si="32"/>
        <v>0</v>
      </c>
      <c r="Q118" s="230">
        <f t="shared" si="33"/>
        <v>0</v>
      </c>
      <c r="R118" s="877"/>
      <c r="S118" s="10"/>
      <c r="T118" s="10"/>
      <c r="U118" s="10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  <c r="AK118" s="651"/>
      <c r="AL118" s="651"/>
    </row>
    <row r="119" spans="1:38" ht="14.25" customHeight="1" x14ac:dyDescent="0.2">
      <c r="A119" s="387" t="s">
        <v>259</v>
      </c>
      <c r="B119" s="1273" t="s">
        <v>259</v>
      </c>
      <c r="C119" s="981">
        <v>18</v>
      </c>
      <c r="D119" s="1463"/>
      <c r="E119" s="952">
        <v>2</v>
      </c>
      <c r="F119" s="1274">
        <v>2</v>
      </c>
      <c r="G119" s="952"/>
      <c r="H119" s="1464"/>
      <c r="I119" s="1132"/>
      <c r="J119" s="1141">
        <v>2</v>
      </c>
      <c r="K119" s="877"/>
      <c r="L119" s="703"/>
      <c r="M119" s="799"/>
      <c r="N119" s="598"/>
      <c r="O119" s="889"/>
      <c r="P119" s="230">
        <f t="shared" si="32"/>
        <v>0</v>
      </c>
      <c r="Q119" s="230">
        <f t="shared" si="33"/>
        <v>0</v>
      </c>
      <c r="R119" s="877"/>
      <c r="S119" s="10"/>
      <c r="T119" s="10"/>
      <c r="U119" s="10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  <c r="AK119" s="651"/>
      <c r="AL119" s="651"/>
    </row>
    <row r="120" spans="1:38" ht="14.25" customHeight="1" x14ac:dyDescent="0.2">
      <c r="A120" s="813" t="s">
        <v>260</v>
      </c>
      <c r="B120" s="814" t="s">
        <v>260</v>
      </c>
      <c r="C120" s="1478"/>
      <c r="D120" s="1479"/>
      <c r="E120" s="882"/>
      <c r="F120" s="1479"/>
      <c r="G120" s="548"/>
      <c r="H120" s="1480">
        <v>3</v>
      </c>
      <c r="I120" s="1131"/>
      <c r="J120" s="1140"/>
      <c r="K120" s="877"/>
      <c r="L120" s="703"/>
      <c r="M120" s="799"/>
      <c r="N120" s="598"/>
      <c r="O120" s="889"/>
      <c r="P120" s="230">
        <f t="shared" si="32"/>
        <v>0</v>
      </c>
      <c r="Q120" s="230">
        <f t="shared" si="33"/>
        <v>0</v>
      </c>
      <c r="R120" s="877"/>
      <c r="S120" s="10"/>
      <c r="T120" s="10"/>
      <c r="U120" s="10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  <c r="AK120" s="651"/>
      <c r="AL120" s="651"/>
    </row>
    <row r="121" spans="1:38" ht="14.25" customHeight="1" x14ac:dyDescent="0.2">
      <c r="A121" s="813" t="s">
        <v>261</v>
      </c>
      <c r="B121" s="814" t="s">
        <v>261</v>
      </c>
      <c r="C121" s="1478"/>
      <c r="D121" s="1479"/>
      <c r="E121" s="882"/>
      <c r="F121" s="1479"/>
      <c r="G121" s="926">
        <v>10</v>
      </c>
      <c r="H121" s="1480"/>
      <c r="I121" s="1131"/>
      <c r="J121" s="1140"/>
      <c r="K121" s="877"/>
      <c r="L121" s="703"/>
      <c r="M121" s="799"/>
      <c r="N121" s="598"/>
      <c r="O121" s="889"/>
      <c r="P121" s="230">
        <f t="shared" si="32"/>
        <v>0</v>
      </c>
      <c r="Q121" s="230">
        <f t="shared" si="33"/>
        <v>0</v>
      </c>
      <c r="R121" s="877"/>
      <c r="S121" s="10"/>
      <c r="T121" s="10"/>
      <c r="U121" s="10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  <c r="AK121" s="651"/>
      <c r="AL121" s="651"/>
    </row>
    <row r="122" spans="1:38" ht="14.25" customHeight="1" x14ac:dyDescent="0.2">
      <c r="A122" s="813" t="s">
        <v>262</v>
      </c>
      <c r="B122" s="814" t="s">
        <v>262</v>
      </c>
      <c r="C122" s="1478"/>
      <c r="D122" s="1479"/>
      <c r="E122" s="882"/>
      <c r="F122" s="1479"/>
      <c r="G122" s="548"/>
      <c r="H122" s="1136">
        <v>0</v>
      </c>
      <c r="I122" s="1131"/>
      <c r="J122" s="1140"/>
      <c r="K122" s="877"/>
      <c r="L122" s="703"/>
      <c r="M122" s="799"/>
      <c r="N122" s="598"/>
      <c r="O122" s="889"/>
      <c r="P122" s="230">
        <f t="shared" si="32"/>
        <v>0</v>
      </c>
      <c r="Q122" s="230">
        <f t="shared" si="33"/>
        <v>0</v>
      </c>
      <c r="R122" s="877"/>
      <c r="S122" s="10"/>
      <c r="T122" s="10"/>
      <c r="U122" s="10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  <c r="AK122" s="651"/>
      <c r="AL122" s="651"/>
    </row>
    <row r="123" spans="1:38" ht="14.25" customHeight="1" x14ac:dyDescent="0.2">
      <c r="A123" s="387" t="s">
        <v>263</v>
      </c>
      <c r="B123" s="815" t="s">
        <v>263</v>
      </c>
      <c r="C123" s="1471"/>
      <c r="D123" s="1472"/>
      <c r="E123" s="1472"/>
      <c r="F123" s="1473"/>
      <c r="G123" s="952">
        <v>6</v>
      </c>
      <c r="H123" s="1202"/>
      <c r="I123" s="1131"/>
      <c r="J123" s="1141">
        <v>9</v>
      </c>
      <c r="K123" s="877"/>
      <c r="L123" s="872">
        <v>143</v>
      </c>
      <c r="M123" s="799"/>
      <c r="N123" s="598"/>
      <c r="O123" s="889"/>
      <c r="P123" s="230">
        <f t="shared" si="32"/>
        <v>0</v>
      </c>
      <c r="Q123" s="230">
        <f t="shared" si="33"/>
        <v>0</v>
      </c>
      <c r="R123" s="877"/>
      <c r="S123" s="10"/>
      <c r="T123" s="10"/>
      <c r="U123" s="10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  <c r="AK123" s="651"/>
      <c r="AL123" s="651"/>
    </row>
    <row r="124" spans="1:38" ht="14.25" customHeight="1" x14ac:dyDescent="0.2">
      <c r="A124" s="813" t="s">
        <v>264</v>
      </c>
      <c r="B124" s="814" t="s">
        <v>264</v>
      </c>
      <c r="C124" s="979">
        <v>15</v>
      </c>
      <c r="D124" s="926">
        <v>22</v>
      </c>
      <c r="E124" s="926"/>
      <c r="F124" s="926">
        <v>28</v>
      </c>
      <c r="G124" s="926">
        <v>25</v>
      </c>
      <c r="H124" s="1136">
        <v>15</v>
      </c>
      <c r="I124" s="1132">
        <v>12</v>
      </c>
      <c r="J124" s="1141">
        <v>4</v>
      </c>
      <c r="K124" s="877"/>
      <c r="L124" s="703"/>
      <c r="M124" s="799"/>
      <c r="N124" s="598"/>
      <c r="O124" s="889"/>
      <c r="P124" s="230">
        <f t="shared" si="32"/>
        <v>0</v>
      </c>
      <c r="Q124" s="230">
        <f t="shared" si="33"/>
        <v>0</v>
      </c>
      <c r="R124" s="877"/>
      <c r="S124" s="10"/>
      <c r="T124" s="10"/>
      <c r="U124" s="10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  <c r="AK124" s="651"/>
      <c r="AL124" s="651"/>
    </row>
    <row r="125" spans="1:38" ht="14.25" customHeight="1" x14ac:dyDescent="0.2">
      <c r="A125" s="813" t="s">
        <v>266</v>
      </c>
      <c r="B125" s="814" t="s">
        <v>266</v>
      </c>
      <c r="C125" s="979">
        <v>12</v>
      </c>
      <c r="D125" s="926">
        <v>12</v>
      </c>
      <c r="E125" s="926"/>
      <c r="F125" s="926">
        <v>3</v>
      </c>
      <c r="G125" s="926"/>
      <c r="H125" s="1137"/>
      <c r="I125" s="1132"/>
      <c r="J125" s="1141">
        <v>6</v>
      </c>
      <c r="K125" s="877"/>
      <c r="L125" s="703"/>
      <c r="M125" s="799"/>
      <c r="N125" s="598"/>
      <c r="O125" s="889"/>
      <c r="P125" s="230">
        <f t="shared" si="32"/>
        <v>0</v>
      </c>
      <c r="Q125" s="230">
        <f t="shared" si="33"/>
        <v>0</v>
      </c>
      <c r="R125" s="877"/>
      <c r="S125" s="10"/>
      <c r="T125" s="10"/>
      <c r="U125" s="10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  <c r="AK125" s="651"/>
      <c r="AL125" s="651"/>
    </row>
    <row r="126" spans="1:38" ht="14.25" customHeight="1" x14ac:dyDescent="0.2">
      <c r="A126" s="387" t="s">
        <v>267</v>
      </c>
      <c r="B126" s="815" t="s">
        <v>267</v>
      </c>
      <c r="C126" s="558"/>
      <c r="D126" s="883"/>
      <c r="E126" s="883"/>
      <c r="F126" s="883"/>
      <c r="G126" s="952">
        <v>10</v>
      </c>
      <c r="H126" s="1135">
        <v>15</v>
      </c>
      <c r="I126" s="1131">
        <v>12</v>
      </c>
      <c r="J126" s="1140"/>
      <c r="K126" s="877"/>
      <c r="L126" s="703"/>
      <c r="M126" s="799"/>
      <c r="N126" s="598"/>
      <c r="O126" s="889"/>
      <c r="P126" s="230">
        <f t="shared" si="32"/>
        <v>0</v>
      </c>
      <c r="Q126" s="230">
        <f t="shared" si="33"/>
        <v>0</v>
      </c>
      <c r="R126" s="877"/>
      <c r="S126" s="10"/>
      <c r="T126" s="10"/>
      <c r="U126" s="10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  <c r="AK126" s="651"/>
      <c r="AL126" s="651"/>
    </row>
    <row r="127" spans="1:38" ht="14.25" customHeight="1" x14ac:dyDescent="0.2">
      <c r="A127" s="813" t="s">
        <v>268</v>
      </c>
      <c r="B127" s="814" t="s">
        <v>268</v>
      </c>
      <c r="C127" s="881"/>
      <c r="D127" s="548"/>
      <c r="E127" s="926">
        <v>25</v>
      </c>
      <c r="F127" s="882"/>
      <c r="G127" s="882"/>
      <c r="H127" s="1201"/>
      <c r="I127" s="1131"/>
      <c r="J127" s="1140"/>
      <c r="K127" s="877"/>
      <c r="L127" s="703"/>
      <c r="M127" s="799"/>
      <c r="N127" s="598"/>
      <c r="O127" s="889"/>
      <c r="P127" s="230">
        <f t="shared" si="32"/>
        <v>0</v>
      </c>
      <c r="Q127" s="230">
        <f t="shared" si="33"/>
        <v>0</v>
      </c>
      <c r="R127" s="877"/>
      <c r="S127" s="10"/>
      <c r="T127" s="10"/>
      <c r="U127" s="10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  <c r="AK127" s="651"/>
      <c r="AL127" s="651"/>
    </row>
    <row r="128" spans="1:38" ht="14.25" customHeight="1" x14ac:dyDescent="0.2">
      <c r="A128" s="387" t="s">
        <v>269</v>
      </c>
      <c r="B128" s="815" t="s">
        <v>269</v>
      </c>
      <c r="C128" s="558"/>
      <c r="D128" s="883"/>
      <c r="E128" s="883"/>
      <c r="F128" s="883"/>
      <c r="G128" s="883"/>
      <c r="H128" s="1135">
        <v>40</v>
      </c>
      <c r="I128" s="1131"/>
      <c r="J128" s="1140"/>
      <c r="K128" s="877"/>
      <c r="L128" s="703"/>
      <c r="M128" s="799"/>
      <c r="N128" s="598"/>
      <c r="O128" s="889"/>
      <c r="P128" s="230">
        <f t="shared" si="32"/>
        <v>0</v>
      </c>
      <c r="Q128" s="230">
        <f t="shared" si="33"/>
        <v>0</v>
      </c>
      <c r="R128" s="877"/>
      <c r="S128" s="10"/>
      <c r="T128" s="10"/>
      <c r="U128" s="10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  <c r="AK128" s="651"/>
      <c r="AL128" s="651"/>
    </row>
    <row r="129" spans="1:38" ht="14.25" customHeight="1" x14ac:dyDescent="0.2">
      <c r="A129" s="1277" t="s">
        <v>270</v>
      </c>
      <c r="B129" s="1278" t="s">
        <v>270</v>
      </c>
      <c r="C129" s="881"/>
      <c r="D129" s="882"/>
      <c r="E129" s="882"/>
      <c r="F129" s="882"/>
      <c r="G129" s="882"/>
      <c r="H129" s="1200"/>
      <c r="I129" s="1131"/>
      <c r="J129" s="1140"/>
      <c r="K129" s="877"/>
      <c r="L129" s="703"/>
      <c r="M129" s="799"/>
      <c r="N129" s="598"/>
      <c r="O129" s="889"/>
      <c r="P129" s="230">
        <f t="shared" si="32"/>
        <v>0</v>
      </c>
      <c r="Q129" s="230">
        <f t="shared" si="33"/>
        <v>0</v>
      </c>
      <c r="R129" s="877"/>
      <c r="S129" s="10"/>
      <c r="T129" s="10"/>
      <c r="U129" s="10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  <c r="AK129" s="651"/>
      <c r="AL129" s="651"/>
    </row>
    <row r="130" spans="1:38" ht="14.25" customHeight="1" x14ac:dyDescent="0.2">
      <c r="A130" s="387" t="s">
        <v>271</v>
      </c>
      <c r="B130" s="815" t="s">
        <v>271</v>
      </c>
      <c r="C130" s="558"/>
      <c r="D130" s="883"/>
      <c r="E130" s="883"/>
      <c r="F130" s="883"/>
      <c r="G130" s="552"/>
      <c r="H130" s="1135">
        <v>18</v>
      </c>
      <c r="I130" s="1131"/>
      <c r="J130" s="1140"/>
      <c r="K130" s="877"/>
      <c r="L130" s="703"/>
      <c r="M130" s="799"/>
      <c r="N130" s="598"/>
      <c r="O130" s="889"/>
      <c r="P130" s="230">
        <f t="shared" si="32"/>
        <v>0</v>
      </c>
      <c r="Q130" s="230">
        <f t="shared" si="33"/>
        <v>0</v>
      </c>
      <c r="R130" s="877"/>
      <c r="S130" s="10"/>
      <c r="T130" s="10"/>
      <c r="U130" s="10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  <c r="AK130" s="651"/>
      <c r="AL130" s="651"/>
    </row>
    <row r="131" spans="1:38" ht="14.25" customHeight="1" x14ac:dyDescent="0.2">
      <c r="A131" s="813" t="s">
        <v>272</v>
      </c>
      <c r="B131" s="814" t="s">
        <v>272</v>
      </c>
      <c r="C131" s="881"/>
      <c r="D131" s="882"/>
      <c r="E131" s="882"/>
      <c r="F131" s="882"/>
      <c r="G131" s="882"/>
      <c r="H131" s="1200">
        <v>35</v>
      </c>
      <c r="I131" s="1131"/>
      <c r="J131" s="1140"/>
      <c r="K131" s="877"/>
      <c r="L131" s="703"/>
      <c r="M131" s="799"/>
      <c r="N131" s="598"/>
      <c r="O131" s="889"/>
      <c r="P131" s="230">
        <f t="shared" si="32"/>
        <v>0</v>
      </c>
      <c r="Q131" s="230">
        <f t="shared" si="33"/>
        <v>0</v>
      </c>
      <c r="R131" s="877"/>
      <c r="S131" s="10"/>
      <c r="T131" s="10"/>
      <c r="U131" s="10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  <c r="AK131" s="651"/>
      <c r="AL131" s="651"/>
    </row>
    <row r="132" spans="1:38" ht="14.25" customHeight="1" x14ac:dyDescent="0.2">
      <c r="A132" s="387" t="s">
        <v>273</v>
      </c>
      <c r="B132" s="815" t="s">
        <v>273</v>
      </c>
      <c r="C132" s="1471"/>
      <c r="D132" s="1472"/>
      <c r="E132" s="1472"/>
      <c r="F132" s="1473"/>
      <c r="G132" s="952">
        <v>12</v>
      </c>
      <c r="H132" s="1135">
        <v>2</v>
      </c>
      <c r="I132" s="1132"/>
      <c r="J132" s="1141">
        <v>3</v>
      </c>
      <c r="K132" s="877"/>
      <c r="L132" s="872">
        <v>76</v>
      </c>
      <c r="M132" s="799"/>
      <c r="N132" s="598"/>
      <c r="O132" s="889"/>
      <c r="P132" s="230">
        <f t="shared" si="32"/>
        <v>0</v>
      </c>
      <c r="Q132" s="230">
        <f t="shared" si="33"/>
        <v>0</v>
      </c>
      <c r="R132" s="877"/>
      <c r="S132" s="10"/>
      <c r="T132" s="10"/>
      <c r="U132" s="10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  <c r="AK132" s="651"/>
      <c r="AL132" s="651"/>
    </row>
    <row r="133" spans="1:38" ht="14.25" customHeight="1" x14ac:dyDescent="0.2">
      <c r="A133" s="813" t="s">
        <v>274</v>
      </c>
      <c r="B133" s="814" t="s">
        <v>274</v>
      </c>
      <c r="C133" s="881"/>
      <c r="D133" s="882"/>
      <c r="E133" s="882"/>
      <c r="F133" s="882"/>
      <c r="G133" s="882"/>
      <c r="H133" s="1136">
        <v>12</v>
      </c>
      <c r="I133" s="1131">
        <v>8</v>
      </c>
      <c r="J133" s="1141"/>
      <c r="K133" s="877"/>
      <c r="L133" s="703"/>
      <c r="M133" s="799"/>
      <c r="N133" s="598"/>
      <c r="O133" s="889" t="s">
        <v>81</v>
      </c>
      <c r="P133" s="230">
        <f t="shared" si="32"/>
        <v>12</v>
      </c>
      <c r="Q133" s="230">
        <f t="shared" si="33"/>
        <v>0</v>
      </c>
      <c r="R133" s="877"/>
      <c r="S133" s="10"/>
      <c r="T133" s="10"/>
      <c r="U133" s="10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  <c r="AK133" s="651"/>
      <c r="AL133" s="651"/>
    </row>
    <row r="134" spans="1:38" ht="14.25" customHeight="1" x14ac:dyDescent="0.2">
      <c r="A134" s="387" t="s">
        <v>275</v>
      </c>
      <c r="B134" s="815" t="s">
        <v>275</v>
      </c>
      <c r="C134" s="558"/>
      <c r="D134" s="883"/>
      <c r="E134" s="883"/>
      <c r="F134" s="883"/>
      <c r="G134" s="552"/>
      <c r="H134" s="1135">
        <v>25</v>
      </c>
      <c r="I134" s="1133"/>
      <c r="J134" s="1142"/>
      <c r="K134" s="877"/>
      <c r="L134" s="703"/>
      <c r="M134" s="799"/>
      <c r="N134" s="598"/>
      <c r="O134" s="598"/>
      <c r="P134" s="230">
        <f t="shared" si="32"/>
        <v>0</v>
      </c>
      <c r="Q134" s="230">
        <f t="shared" si="33"/>
        <v>0</v>
      </c>
      <c r="R134" s="877"/>
      <c r="S134" s="10"/>
      <c r="T134" s="10"/>
      <c r="U134" s="10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  <c r="AK134" s="651"/>
      <c r="AL134" s="651"/>
    </row>
    <row r="135" spans="1:38" ht="14.25" customHeight="1" x14ac:dyDescent="0.2">
      <c r="A135" s="812" t="s">
        <v>276</v>
      </c>
      <c r="B135" s="816" t="s">
        <v>276</v>
      </c>
      <c r="C135" s="561"/>
      <c r="D135" s="562"/>
      <c r="E135" s="983">
        <v>45</v>
      </c>
      <c r="F135" s="563"/>
      <c r="G135" s="882"/>
      <c r="H135" s="1203"/>
      <c r="I135" s="1133"/>
      <c r="J135" s="1142"/>
      <c r="K135" s="877"/>
      <c r="L135" s="703"/>
      <c r="M135" s="800"/>
      <c r="N135" s="598"/>
      <c r="O135" s="598"/>
      <c r="P135" s="230">
        <f t="shared" si="32"/>
        <v>0</v>
      </c>
      <c r="Q135" s="230">
        <f t="shared" si="33"/>
        <v>0</v>
      </c>
      <c r="R135" s="877"/>
      <c r="S135" s="10"/>
      <c r="T135" s="10"/>
      <c r="U135" s="10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  <c r="AK135" s="651"/>
      <c r="AL135" s="651"/>
    </row>
    <row r="136" spans="1:38" ht="13.5" customHeight="1" x14ac:dyDescent="0.2">
      <c r="A136" s="387" t="s">
        <v>277</v>
      </c>
      <c r="B136" s="815" t="s">
        <v>277</v>
      </c>
      <c r="C136" s="1471"/>
      <c r="D136" s="1472"/>
      <c r="E136" s="1472"/>
      <c r="F136" s="1473"/>
      <c r="G136" s="552"/>
      <c r="H136" s="1202"/>
      <c r="I136" s="1131"/>
      <c r="J136" s="1140"/>
      <c r="K136" s="877"/>
      <c r="L136" s="872">
        <v>10</v>
      </c>
      <c r="M136" s="799"/>
      <c r="N136" s="598"/>
      <c r="O136" s="889" t="s">
        <v>81</v>
      </c>
      <c r="P136" s="230">
        <f t="shared" si="32"/>
        <v>0</v>
      </c>
      <c r="Q136" s="230">
        <f t="shared" si="33"/>
        <v>0</v>
      </c>
      <c r="R136" s="877"/>
      <c r="S136" s="10"/>
      <c r="T136" s="10"/>
      <c r="U136" s="10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  <c r="AK136" s="651"/>
      <c r="AL136" s="651"/>
    </row>
    <row r="137" spans="1:38" ht="14.25" customHeight="1" x14ac:dyDescent="0.2">
      <c r="A137" s="812" t="s">
        <v>278</v>
      </c>
      <c r="B137" s="816" t="s">
        <v>278</v>
      </c>
      <c r="C137" s="1474"/>
      <c r="D137" s="1475"/>
      <c r="E137" s="1475"/>
      <c r="F137" s="1476"/>
      <c r="G137" s="548"/>
      <c r="H137" s="1204"/>
      <c r="I137" s="1133"/>
      <c r="J137" s="1279">
        <v>5</v>
      </c>
      <c r="K137" s="877"/>
      <c r="L137" s="651"/>
      <c r="M137" s="801">
        <v>45</v>
      </c>
      <c r="N137" s="598"/>
      <c r="O137" s="598"/>
      <c r="P137" s="230">
        <f t="shared" si="32"/>
        <v>0</v>
      </c>
      <c r="Q137" s="230">
        <f t="shared" si="33"/>
        <v>0</v>
      </c>
      <c r="R137" s="877"/>
      <c r="S137" s="10"/>
      <c r="T137" s="10"/>
      <c r="U137" s="10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  <c r="AK137" s="651"/>
      <c r="AL137" s="651"/>
    </row>
    <row r="138" spans="1:38" ht="14.25" customHeight="1" x14ac:dyDescent="0.2">
      <c r="A138" s="387" t="s">
        <v>279</v>
      </c>
      <c r="B138" s="815" t="s">
        <v>279</v>
      </c>
      <c r="C138" s="981">
        <v>6</v>
      </c>
      <c r="D138" s="929">
        <v>6</v>
      </c>
      <c r="E138" s="929"/>
      <c r="F138" s="929">
        <v>9</v>
      </c>
      <c r="G138" s="952">
        <v>15</v>
      </c>
      <c r="H138" s="1135">
        <v>7</v>
      </c>
      <c r="I138" s="1280"/>
      <c r="J138" s="1279">
        <v>7</v>
      </c>
      <c r="K138" s="877"/>
      <c r="L138" s="800"/>
      <c r="M138" s="799"/>
      <c r="N138" s="598"/>
      <c r="O138" s="598"/>
      <c r="P138" s="230">
        <f t="shared" si="32"/>
        <v>0</v>
      </c>
      <c r="Q138" s="230">
        <f t="shared" si="33"/>
        <v>0</v>
      </c>
      <c r="R138" s="877"/>
      <c r="S138" s="10"/>
      <c r="T138" s="10"/>
      <c r="U138" s="10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  <c r="AK138" s="651"/>
      <c r="AL138" s="651"/>
    </row>
    <row r="139" spans="1:38" ht="14.25" customHeight="1" x14ac:dyDescent="0.2">
      <c r="A139" s="387" t="s">
        <v>280</v>
      </c>
      <c r="B139" s="816" t="s">
        <v>280</v>
      </c>
      <c r="C139" s="561"/>
      <c r="D139" s="566"/>
      <c r="E139" s="566"/>
      <c r="F139" s="566"/>
      <c r="G139" s="882"/>
      <c r="H139" s="1138">
        <v>8</v>
      </c>
      <c r="I139" s="1133"/>
      <c r="J139" s="1142"/>
      <c r="K139" s="877"/>
      <c r="L139" s="703"/>
      <c r="M139" s="703"/>
      <c r="N139" s="598"/>
      <c r="O139" s="598"/>
      <c r="P139" s="230">
        <f t="shared" si="32"/>
        <v>0</v>
      </c>
      <c r="Q139" s="230">
        <f t="shared" si="33"/>
        <v>0</v>
      </c>
      <c r="R139" s="598"/>
      <c r="S139" s="121"/>
      <c r="T139" s="10"/>
      <c r="U139" s="10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  <c r="AK139" s="651"/>
      <c r="AL139" s="651"/>
    </row>
    <row r="140" spans="1:38" ht="14.25" customHeight="1" x14ac:dyDescent="0.2">
      <c r="A140" s="813" t="s">
        <v>281</v>
      </c>
      <c r="B140" s="816" t="s">
        <v>281</v>
      </c>
      <c r="C140" s="413">
        <v>24</v>
      </c>
      <c r="D140" s="414">
        <v>20</v>
      </c>
      <c r="E140" s="414"/>
      <c r="F140" s="414">
        <v>31</v>
      </c>
      <c r="G140" s="952"/>
      <c r="H140" s="1138"/>
      <c r="I140" s="1280"/>
      <c r="J140" s="1279">
        <v>2</v>
      </c>
      <c r="K140" s="651"/>
      <c r="L140" s="800"/>
      <c r="M140" s="800"/>
      <c r="N140" s="598"/>
      <c r="O140" s="889"/>
      <c r="P140" s="230">
        <f t="shared" si="32"/>
        <v>0</v>
      </c>
      <c r="Q140" s="230">
        <f t="shared" si="33"/>
        <v>0</v>
      </c>
      <c r="R140" s="877"/>
      <c r="S140" s="889"/>
      <c r="T140" s="370"/>
      <c r="U140" s="370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  <c r="AK140" s="651"/>
      <c r="AL140" s="651"/>
    </row>
    <row r="141" spans="1:38" ht="14.25" customHeight="1" x14ac:dyDescent="0.2">
      <c r="A141" s="387" t="s">
        <v>282</v>
      </c>
      <c r="B141" s="816" t="s">
        <v>282</v>
      </c>
      <c r="C141" s="416">
        <v>30</v>
      </c>
      <c r="D141" s="417">
        <v>16</v>
      </c>
      <c r="E141" s="417"/>
      <c r="F141" s="417">
        <v>37</v>
      </c>
      <c r="G141" s="954"/>
      <c r="H141" s="1139"/>
      <c r="I141" s="1281"/>
      <c r="J141" s="1279"/>
      <c r="K141" s="877"/>
      <c r="L141" s="703"/>
      <c r="M141" s="799"/>
      <c r="N141" s="598"/>
      <c r="O141" s="889"/>
      <c r="P141" s="230">
        <f t="shared" si="32"/>
        <v>0</v>
      </c>
      <c r="Q141" s="230">
        <f t="shared" si="33"/>
        <v>0</v>
      </c>
      <c r="R141" s="877"/>
      <c r="S141" s="10"/>
      <c r="T141" s="10"/>
      <c r="U141" s="10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  <c r="AK141" s="651"/>
      <c r="AL141" s="651"/>
    </row>
    <row r="142" spans="1:38" ht="12.75" customHeight="1" x14ac:dyDescent="0.2">
      <c r="A142" s="1409" t="s">
        <v>283</v>
      </c>
      <c r="B142" s="1413"/>
      <c r="C142" s="132">
        <f t="shared" ref="C142:M142" si="34">SUM(C113:C141)</f>
        <v>178</v>
      </c>
      <c r="D142" s="132">
        <f t="shared" si="34"/>
        <v>102</v>
      </c>
      <c r="E142" s="132">
        <f t="shared" si="34"/>
        <v>75</v>
      </c>
      <c r="F142" s="132">
        <f t="shared" si="34"/>
        <v>141</v>
      </c>
      <c r="G142" s="132">
        <f t="shared" si="34"/>
        <v>134</v>
      </c>
      <c r="H142" s="132">
        <f t="shared" si="34"/>
        <v>299</v>
      </c>
      <c r="I142" s="1143">
        <f t="shared" si="34"/>
        <v>62</v>
      </c>
      <c r="J142" s="1143">
        <f t="shared" si="34"/>
        <v>53</v>
      </c>
      <c r="K142" s="1130">
        <f t="shared" si="34"/>
        <v>0</v>
      </c>
      <c r="L142" s="132">
        <f t="shared" si="34"/>
        <v>229</v>
      </c>
      <c r="M142" s="132">
        <f t="shared" si="34"/>
        <v>45</v>
      </c>
      <c r="N142" s="139"/>
      <c r="O142" s="139"/>
      <c r="P142" s="139"/>
      <c r="Q142" s="139"/>
      <c r="R142" s="139"/>
      <c r="S142" s="10"/>
      <c r="T142" s="10"/>
      <c r="U142" s="10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  <c r="AK142" s="651"/>
      <c r="AL142" s="651"/>
    </row>
    <row r="143" spans="1:38" ht="12.75" customHeight="1" x14ac:dyDescent="0.2">
      <c r="A143" s="1409" t="s">
        <v>284</v>
      </c>
      <c r="B143" s="1413"/>
      <c r="C143" s="132">
        <f t="shared" ref="C143:M143" si="35">C142+C110</f>
        <v>1337</v>
      </c>
      <c r="D143" s="132">
        <f t="shared" si="35"/>
        <v>680</v>
      </c>
      <c r="E143" s="132">
        <f t="shared" si="35"/>
        <v>625</v>
      </c>
      <c r="F143" s="132">
        <f t="shared" si="35"/>
        <v>997</v>
      </c>
      <c r="G143" s="132">
        <f t="shared" si="35"/>
        <v>368</v>
      </c>
      <c r="H143" s="132">
        <f t="shared" si="35"/>
        <v>382</v>
      </c>
      <c r="I143" s="1122">
        <f t="shared" si="35"/>
        <v>77</v>
      </c>
      <c r="J143" s="1122">
        <f t="shared" si="35"/>
        <v>267</v>
      </c>
      <c r="K143" s="1130">
        <f t="shared" si="35"/>
        <v>0</v>
      </c>
      <c r="L143" s="132">
        <f t="shared" si="35"/>
        <v>229</v>
      </c>
      <c r="M143" s="132">
        <f t="shared" si="35"/>
        <v>45</v>
      </c>
      <c r="N143" s="157"/>
      <c r="O143" s="157"/>
      <c r="P143" s="157"/>
      <c r="Q143" s="157"/>
      <c r="R143" s="157"/>
      <c r="S143" s="121"/>
      <c r="T143" s="10"/>
      <c r="U143" s="10"/>
      <c r="V143" s="10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  <c r="AK143" s="651"/>
      <c r="AL143" s="651"/>
    </row>
    <row r="144" spans="1:38" ht="12.75" customHeight="1" x14ac:dyDescent="0.2">
      <c r="A144" s="651"/>
      <c r="B144" s="108"/>
      <c r="C144" s="277"/>
      <c r="D144" s="277"/>
      <c r="E144" s="277"/>
      <c r="F144" s="277"/>
      <c r="G144" s="277"/>
      <c r="H144" s="277"/>
      <c r="I144" s="277"/>
      <c r="J144" s="277"/>
      <c r="K144" s="877"/>
      <c r="L144" s="1477"/>
      <c r="M144" s="1407"/>
      <c r="N144" s="651"/>
      <c r="O144" s="880"/>
      <c r="P144" s="880"/>
      <c r="Q144" s="17"/>
      <c r="R144" s="17"/>
      <c r="S144" s="17"/>
      <c r="T144" s="10"/>
      <c r="U144" s="10"/>
      <c r="V144" s="10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  <c r="AK144" s="651"/>
      <c r="AL144" s="651"/>
    </row>
    <row r="145" spans="1:38" ht="15" customHeight="1" x14ac:dyDescent="0.2">
      <c r="A145" s="651"/>
      <c r="B145" s="108"/>
      <c r="C145" s="140"/>
      <c r="D145" s="252"/>
      <c r="E145" s="252"/>
      <c r="F145" s="140"/>
      <c r="G145" s="140"/>
      <c r="H145" s="598"/>
      <c r="I145" s="877"/>
      <c r="J145" s="877"/>
      <c r="K145" s="1414" t="s">
        <v>246</v>
      </c>
      <c r="L145" s="1462"/>
      <c r="M145" s="1413"/>
      <c r="N145" s="370"/>
      <c r="O145" s="889"/>
      <c r="P145" s="889"/>
      <c r="Q145" s="651"/>
      <c r="R145" s="370"/>
      <c r="S145" s="17"/>
      <c r="T145" s="10"/>
      <c r="U145" s="10"/>
      <c r="V145" s="10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  <c r="AK145" s="651"/>
      <c r="AL145" s="651"/>
    </row>
    <row r="146" spans="1:38" ht="15" customHeight="1" x14ac:dyDescent="0.25">
      <c r="A146" s="1412" t="s">
        <v>285</v>
      </c>
      <c r="B146" s="1517"/>
      <c r="C146" s="653" t="s">
        <v>5</v>
      </c>
      <c r="D146" s="1414" t="s">
        <v>6</v>
      </c>
      <c r="E146" s="1413"/>
      <c r="F146" s="653" t="s">
        <v>7</v>
      </c>
      <c r="G146" s="653" t="s">
        <v>8</v>
      </c>
      <c r="H146" s="653" t="s">
        <v>9</v>
      </c>
      <c r="I146" s="653" t="s">
        <v>63</v>
      </c>
      <c r="J146" s="1105" t="s">
        <v>914</v>
      </c>
      <c r="K146" s="889"/>
      <c r="L146" s="139" t="s">
        <v>249</v>
      </c>
      <c r="M146" s="17"/>
      <c r="N146" s="17"/>
      <c r="O146" s="889"/>
      <c r="P146" s="889"/>
      <c r="Q146" s="651"/>
      <c r="R146" s="17"/>
      <c r="S146" s="370"/>
      <c r="T146" s="10"/>
      <c r="U146" s="10"/>
      <c r="V146" s="10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  <c r="AK146" s="651"/>
      <c r="AL146" s="651"/>
    </row>
    <row r="147" spans="1:38" ht="12.75" customHeight="1" x14ac:dyDescent="0.2">
      <c r="A147" s="812" t="s">
        <v>286</v>
      </c>
      <c r="B147" s="812" t="s">
        <v>286</v>
      </c>
      <c r="C147" s="1518"/>
      <c r="D147" s="1519"/>
      <c r="E147" s="1519"/>
      <c r="F147" s="1520"/>
      <c r="G147" s="1056">
        <v>4</v>
      </c>
      <c r="H147" s="399">
        <v>10</v>
      </c>
      <c r="I147" s="1196"/>
      <c r="J147" s="1194">
        <v>6</v>
      </c>
      <c r="K147" s="420"/>
      <c r="L147" s="414">
        <v>24</v>
      </c>
      <c r="M147" s="650"/>
      <c r="N147" s="650"/>
      <c r="O147" s="889"/>
      <c r="P147" s="230">
        <f t="shared" ref="P147:P177" si="36">IF(O147="*",$H147,0)</f>
        <v>0</v>
      </c>
      <c r="Q147" s="230">
        <f t="shared" ref="Q147:Q177" si="37">IF(O147="**",$H147,0)</f>
        <v>0</v>
      </c>
      <c r="R147" s="370"/>
      <c r="S147" s="370"/>
      <c r="T147" s="10"/>
      <c r="U147" s="10"/>
      <c r="V147" s="10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  <c r="AK147" s="651"/>
      <c r="AL147" s="651"/>
    </row>
    <row r="148" spans="1:38" ht="15" customHeight="1" x14ac:dyDescent="0.2">
      <c r="A148" s="387" t="s">
        <v>287</v>
      </c>
      <c r="B148" s="387" t="s">
        <v>287</v>
      </c>
      <c r="C148" s="1521"/>
      <c r="D148" s="1522"/>
      <c r="E148" s="1522"/>
      <c r="F148" s="1523"/>
      <c r="G148" s="1057">
        <v>3</v>
      </c>
      <c r="H148" s="559"/>
      <c r="I148" s="1197">
        <v>7</v>
      </c>
      <c r="J148" s="1194">
        <v>6</v>
      </c>
      <c r="K148" s="420"/>
      <c r="L148" s="386">
        <v>15</v>
      </c>
      <c r="M148" s="650"/>
      <c r="N148" s="650"/>
      <c r="O148" s="889"/>
      <c r="P148" s="230">
        <f t="shared" si="36"/>
        <v>0</v>
      </c>
      <c r="Q148" s="230">
        <f t="shared" si="37"/>
        <v>0</v>
      </c>
      <c r="R148" s="370"/>
      <c r="S148" s="370"/>
      <c r="T148" s="10"/>
      <c r="U148" s="10"/>
      <c r="V148" s="10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  <c r="AK148" s="651"/>
      <c r="AL148" s="651"/>
    </row>
    <row r="149" spans="1:38" ht="15" customHeight="1" x14ac:dyDescent="0.2">
      <c r="A149" s="387" t="s">
        <v>288</v>
      </c>
      <c r="B149" s="387"/>
      <c r="C149" s="1521"/>
      <c r="D149" s="1522"/>
      <c r="E149" s="1522"/>
      <c r="F149" s="1523"/>
      <c r="G149" s="1263"/>
      <c r="H149" s="559"/>
      <c r="I149" s="1197"/>
      <c r="J149" s="1194">
        <v>0</v>
      </c>
      <c r="K149" s="420"/>
      <c r="L149" s="386">
        <v>2</v>
      </c>
      <c r="M149" s="650"/>
      <c r="N149" s="650"/>
      <c r="O149" s="889"/>
      <c r="P149" s="230"/>
      <c r="Q149" s="230"/>
      <c r="R149" s="370"/>
      <c r="S149" s="370"/>
      <c r="T149" s="10"/>
      <c r="U149" s="10"/>
      <c r="V149" s="10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  <c r="AK149" s="651"/>
      <c r="AL149" s="651"/>
    </row>
    <row r="150" spans="1:38" ht="15.75" customHeight="1" x14ac:dyDescent="0.2">
      <c r="A150" s="812" t="s">
        <v>289</v>
      </c>
      <c r="B150" s="812" t="s">
        <v>289</v>
      </c>
      <c r="C150" s="1521"/>
      <c r="D150" s="1522"/>
      <c r="E150" s="1522"/>
      <c r="F150" s="1523"/>
      <c r="G150" s="1263"/>
      <c r="H150" s="559"/>
      <c r="I150" s="1196"/>
      <c r="J150" s="1194">
        <v>0</v>
      </c>
      <c r="K150" s="420"/>
      <c r="L150" s="414">
        <v>3</v>
      </c>
      <c r="M150" s="650"/>
      <c r="N150" s="650"/>
      <c r="O150" s="889"/>
      <c r="P150" s="230">
        <f t="shared" si="36"/>
        <v>0</v>
      </c>
      <c r="Q150" s="230">
        <f t="shared" si="37"/>
        <v>0</v>
      </c>
      <c r="R150" s="370"/>
      <c r="S150" s="370"/>
      <c r="T150" s="10"/>
      <c r="U150" s="10"/>
      <c r="V150" s="10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  <c r="AK150" s="651"/>
      <c r="AL150" s="651"/>
    </row>
    <row r="151" spans="1:38" ht="12.75" customHeight="1" x14ac:dyDescent="0.2">
      <c r="A151" s="387" t="s">
        <v>290</v>
      </c>
      <c r="B151" s="387" t="s">
        <v>290</v>
      </c>
      <c r="C151" s="1521"/>
      <c r="D151" s="1522"/>
      <c r="E151" s="1522"/>
      <c r="F151" s="1523"/>
      <c r="G151" s="1057">
        <v>3</v>
      </c>
      <c r="H151" s="559"/>
      <c r="I151" s="1051">
        <v>15</v>
      </c>
      <c r="J151" s="1194">
        <v>0</v>
      </c>
      <c r="K151" s="11"/>
      <c r="L151" s="386">
        <v>10</v>
      </c>
      <c r="M151" s="651"/>
      <c r="N151" s="651"/>
      <c r="O151" s="370"/>
      <c r="P151" s="230">
        <f t="shared" si="36"/>
        <v>0</v>
      </c>
      <c r="Q151" s="230">
        <f t="shared" si="37"/>
        <v>0</v>
      </c>
      <c r="R151" s="651"/>
      <c r="S151" s="10"/>
      <c r="T151" s="10"/>
      <c r="U151" s="10"/>
      <c r="V151" s="10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  <c r="AK151" s="651"/>
      <c r="AL151" s="651"/>
    </row>
    <row r="152" spans="1:38" ht="12.75" customHeight="1" x14ac:dyDescent="0.2">
      <c r="A152" s="812" t="s">
        <v>293</v>
      </c>
      <c r="B152" s="812" t="s">
        <v>293</v>
      </c>
      <c r="C152" s="1521"/>
      <c r="D152" s="1522"/>
      <c r="E152" s="1522"/>
      <c r="F152" s="1523"/>
      <c r="G152" s="1263"/>
      <c r="H152" s="559"/>
      <c r="I152" s="1196"/>
      <c r="J152" s="1194">
        <v>0</v>
      </c>
      <c r="K152" s="420"/>
      <c r="L152" s="414">
        <v>17</v>
      </c>
      <c r="M152" s="650"/>
      <c r="N152" s="650"/>
      <c r="O152" s="889"/>
      <c r="P152" s="230">
        <f t="shared" si="36"/>
        <v>0</v>
      </c>
      <c r="Q152" s="230">
        <f t="shared" si="37"/>
        <v>0</v>
      </c>
      <c r="R152" s="370"/>
      <c r="S152" s="370"/>
      <c r="T152" s="10"/>
      <c r="U152" s="10"/>
      <c r="V152" s="10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  <c r="AK152" s="651"/>
      <c r="AL152" s="651"/>
    </row>
    <row r="153" spans="1:38" ht="12.75" customHeight="1" x14ac:dyDescent="0.2">
      <c r="A153" s="812" t="s">
        <v>572</v>
      </c>
      <c r="B153" s="812" t="s">
        <v>931</v>
      </c>
      <c r="C153" s="1521"/>
      <c r="D153" s="1522"/>
      <c r="E153" s="1522"/>
      <c r="F153" s="1523"/>
      <c r="G153" s="1263"/>
      <c r="H153" s="559"/>
      <c r="I153" s="1196"/>
      <c r="J153" s="1324">
        <v>4</v>
      </c>
      <c r="K153" s="420"/>
      <c r="L153" s="414">
        <v>36</v>
      </c>
      <c r="M153" s="650"/>
      <c r="N153" s="650"/>
      <c r="O153" s="889"/>
      <c r="P153" s="230"/>
      <c r="Q153" s="230"/>
      <c r="R153" s="370"/>
      <c r="S153" s="370"/>
      <c r="T153" s="10"/>
      <c r="U153" s="10"/>
      <c r="V153" s="10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  <c r="AK153" s="651"/>
      <c r="AL153" s="651"/>
    </row>
    <row r="154" spans="1:38" ht="12.75" customHeight="1" x14ac:dyDescent="0.2">
      <c r="A154" s="387" t="s">
        <v>294</v>
      </c>
      <c r="B154" s="387" t="s">
        <v>294</v>
      </c>
      <c r="C154" s="1521"/>
      <c r="D154" s="1522"/>
      <c r="E154" s="1522"/>
      <c r="F154" s="1523"/>
      <c r="G154" s="1263"/>
      <c r="H154" s="559"/>
      <c r="I154" s="1197">
        <v>16</v>
      </c>
      <c r="J154" s="1194">
        <v>4</v>
      </c>
      <c r="K154" s="420"/>
      <c r="L154" s="386">
        <v>27</v>
      </c>
      <c r="M154" s="650"/>
      <c r="N154" s="650"/>
      <c r="O154" s="889" t="s">
        <v>81</v>
      </c>
      <c r="P154" s="230">
        <f t="shared" si="36"/>
        <v>0</v>
      </c>
      <c r="Q154" s="230">
        <f t="shared" si="37"/>
        <v>0</v>
      </c>
      <c r="R154" s="370"/>
      <c r="S154" s="370"/>
      <c r="T154" s="10"/>
      <c r="U154" s="10"/>
      <c r="V154" s="10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  <c r="AK154" s="651"/>
      <c r="AL154" s="651"/>
    </row>
    <row r="155" spans="1:38" ht="12.75" customHeight="1" x14ac:dyDescent="0.2">
      <c r="A155" s="812" t="s">
        <v>295</v>
      </c>
      <c r="B155" s="812" t="s">
        <v>295</v>
      </c>
      <c r="C155" s="1521"/>
      <c r="D155" s="1522"/>
      <c r="E155" s="1522"/>
      <c r="F155" s="1523"/>
      <c r="G155" s="1263"/>
      <c r="H155" s="559"/>
      <c r="I155" s="1196"/>
      <c r="J155" s="1194">
        <v>0</v>
      </c>
      <c r="K155" s="420"/>
      <c r="L155" s="414">
        <v>6</v>
      </c>
      <c r="M155" s="650"/>
      <c r="N155" s="650"/>
      <c r="O155" s="889"/>
      <c r="P155" s="230">
        <f t="shared" si="36"/>
        <v>0</v>
      </c>
      <c r="Q155" s="230">
        <f t="shared" si="37"/>
        <v>0</v>
      </c>
      <c r="R155" s="370"/>
      <c r="S155" s="370"/>
      <c r="T155" s="10"/>
      <c r="U155" s="10"/>
      <c r="V155" s="10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  <c r="AK155" s="651"/>
      <c r="AL155" s="651"/>
    </row>
    <row r="156" spans="1:38" ht="12.75" customHeight="1" x14ac:dyDescent="0.2">
      <c r="A156" s="387" t="s">
        <v>296</v>
      </c>
      <c r="B156" s="387" t="s">
        <v>296</v>
      </c>
      <c r="C156" s="1521"/>
      <c r="D156" s="1522"/>
      <c r="E156" s="1522"/>
      <c r="F156" s="1523"/>
      <c r="G156" s="1057">
        <v>2</v>
      </c>
      <c r="H156" s="399">
        <v>4</v>
      </c>
      <c r="I156" s="1197"/>
      <c r="J156" s="1194">
        <v>2</v>
      </c>
      <c r="K156" s="420"/>
      <c r="L156" s="386">
        <v>4</v>
      </c>
      <c r="M156" s="650"/>
      <c r="N156" s="650"/>
      <c r="O156" s="889" t="s">
        <v>69</v>
      </c>
      <c r="P156" s="230">
        <f t="shared" si="36"/>
        <v>0</v>
      </c>
      <c r="Q156" s="230">
        <f t="shared" si="37"/>
        <v>4</v>
      </c>
      <c r="R156" s="370"/>
      <c r="S156" s="370"/>
      <c r="T156" s="10"/>
      <c r="U156" s="10"/>
      <c r="V156" s="10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  <c r="AK156" s="651"/>
      <c r="AL156" s="651"/>
    </row>
    <row r="157" spans="1:38" ht="12.75" customHeight="1" x14ac:dyDescent="0.2">
      <c r="A157" s="811" t="s">
        <v>297</v>
      </c>
      <c r="B157" s="813" t="s">
        <v>297</v>
      </c>
      <c r="C157" s="1521"/>
      <c r="D157" s="1522"/>
      <c r="E157" s="1522"/>
      <c r="F157" s="1523"/>
      <c r="G157" s="1057">
        <v>4</v>
      </c>
      <c r="H157" s="559">
        <v>40</v>
      </c>
      <c r="I157" s="1196">
        <v>30</v>
      </c>
      <c r="J157" s="1194">
        <v>5</v>
      </c>
      <c r="K157" s="420"/>
      <c r="L157" s="382">
        <v>16</v>
      </c>
      <c r="M157" s="650"/>
      <c r="N157" s="650"/>
      <c r="O157" s="889"/>
      <c r="P157" s="230">
        <f t="shared" si="36"/>
        <v>0</v>
      </c>
      <c r="Q157" s="230">
        <f t="shared" si="37"/>
        <v>0</v>
      </c>
      <c r="R157" s="370"/>
      <c r="S157" s="370"/>
      <c r="T157" s="10"/>
      <c r="U157" s="10"/>
      <c r="V157" s="10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  <c r="AK157" s="651"/>
      <c r="AL157" s="651"/>
    </row>
    <row r="158" spans="1:38" ht="12.75" customHeight="1" x14ac:dyDescent="0.2">
      <c r="A158" s="387" t="s">
        <v>298</v>
      </c>
      <c r="B158" s="387" t="s">
        <v>298</v>
      </c>
      <c r="C158" s="1521"/>
      <c r="D158" s="1522"/>
      <c r="E158" s="1522"/>
      <c r="F158" s="1523"/>
      <c r="G158" s="1057">
        <v>7</v>
      </c>
      <c r="H158" s="559"/>
      <c r="I158" s="1196"/>
      <c r="J158" s="1194">
        <v>3</v>
      </c>
      <c r="K158" s="420"/>
      <c r="L158" s="386">
        <v>21</v>
      </c>
      <c r="M158" s="650"/>
      <c r="N158" s="650"/>
      <c r="O158" s="889"/>
      <c r="P158" s="230">
        <f t="shared" si="36"/>
        <v>0</v>
      </c>
      <c r="Q158" s="230">
        <f t="shared" si="37"/>
        <v>0</v>
      </c>
      <c r="R158" s="370"/>
      <c r="S158" s="370"/>
      <c r="T158" s="10"/>
      <c r="U158" s="10"/>
      <c r="V158" s="10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  <c r="AK158" s="651"/>
      <c r="AL158" s="651"/>
    </row>
    <row r="159" spans="1:38" ht="12.75" customHeight="1" x14ac:dyDescent="0.2">
      <c r="A159" s="387" t="s">
        <v>577</v>
      </c>
      <c r="B159" s="387" t="s">
        <v>577</v>
      </c>
      <c r="C159" s="1521"/>
      <c r="D159" s="1522"/>
      <c r="E159" s="1522"/>
      <c r="F159" s="1523"/>
      <c r="G159" s="1057"/>
      <c r="H159" s="559"/>
      <c r="I159" s="1196"/>
      <c r="J159" s="1194">
        <v>4</v>
      </c>
      <c r="K159" s="420"/>
      <c r="L159" s="386">
        <v>10</v>
      </c>
      <c r="M159" s="650"/>
      <c r="N159" s="650"/>
      <c r="O159" s="889"/>
      <c r="P159" s="230"/>
      <c r="Q159" s="230"/>
      <c r="R159" s="370"/>
      <c r="S159" s="370"/>
      <c r="T159" s="10"/>
      <c r="U159" s="10"/>
      <c r="V159" s="10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  <c r="AK159" s="651"/>
      <c r="AL159" s="651"/>
    </row>
    <row r="160" spans="1:38" ht="12.75" customHeight="1" x14ac:dyDescent="0.2">
      <c r="A160" s="812" t="s">
        <v>299</v>
      </c>
      <c r="B160" s="812" t="s">
        <v>299</v>
      </c>
      <c r="C160" s="1521"/>
      <c r="D160" s="1522"/>
      <c r="E160" s="1522"/>
      <c r="F160" s="1523"/>
      <c r="G160" s="1057">
        <v>2</v>
      </c>
      <c r="H160" s="559"/>
      <c r="I160" s="1197"/>
      <c r="J160" s="1194">
        <v>0</v>
      </c>
      <c r="K160" s="420"/>
      <c r="L160" s="414">
        <v>10</v>
      </c>
      <c r="M160" s="650"/>
      <c r="N160" s="650"/>
      <c r="O160" s="889" t="s">
        <v>81</v>
      </c>
      <c r="P160" s="230">
        <f t="shared" si="36"/>
        <v>0</v>
      </c>
      <c r="Q160" s="230">
        <f t="shared" si="37"/>
        <v>0</v>
      </c>
      <c r="R160" s="370"/>
      <c r="S160" s="370"/>
      <c r="T160" s="10"/>
      <c r="U160" s="10"/>
      <c r="V160" s="10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  <c r="AK160" s="651"/>
      <c r="AL160" s="651"/>
    </row>
    <row r="161" spans="1:38" ht="12.75" customHeight="1" x14ac:dyDescent="0.2">
      <c r="A161" s="387" t="s">
        <v>932</v>
      </c>
      <c r="B161" s="387" t="s">
        <v>932</v>
      </c>
      <c r="C161" s="1521"/>
      <c r="D161" s="1522"/>
      <c r="E161" s="1522"/>
      <c r="F161" s="1523"/>
      <c r="G161" s="1322"/>
      <c r="H161" s="559"/>
      <c r="I161" s="1197"/>
      <c r="J161" s="1194">
        <v>5</v>
      </c>
      <c r="K161" s="420"/>
      <c r="L161" s="386">
        <v>5</v>
      </c>
      <c r="M161" s="650"/>
      <c r="N161" s="650"/>
      <c r="O161" s="889"/>
      <c r="P161" s="230"/>
      <c r="Q161" s="230"/>
      <c r="R161" s="370"/>
      <c r="S161" s="370"/>
      <c r="T161" s="10"/>
      <c r="U161" s="10"/>
      <c r="V161" s="10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  <c r="AK161" s="651"/>
      <c r="AL161" s="651"/>
    </row>
    <row r="162" spans="1:38" ht="12.75" customHeight="1" x14ac:dyDescent="0.2">
      <c r="A162" s="812" t="s">
        <v>301</v>
      </c>
      <c r="B162" s="812" t="s">
        <v>301</v>
      </c>
      <c r="C162" s="1524"/>
      <c r="D162" s="1525"/>
      <c r="E162" s="1525"/>
      <c r="F162" s="1526"/>
      <c r="G162" s="1057">
        <v>2</v>
      </c>
      <c r="H162" s="559"/>
      <c r="I162" s="1196"/>
      <c r="J162" s="1194">
        <v>11</v>
      </c>
      <c r="K162" s="420"/>
      <c r="L162" s="414">
        <v>15</v>
      </c>
      <c r="M162" s="650"/>
      <c r="N162" s="650"/>
      <c r="O162" s="889"/>
      <c r="P162" s="230">
        <f t="shared" si="36"/>
        <v>0</v>
      </c>
      <c r="Q162" s="230">
        <f t="shared" si="37"/>
        <v>0</v>
      </c>
      <c r="R162" s="370"/>
      <c r="S162" s="370"/>
      <c r="T162" s="10"/>
      <c r="U162" s="10"/>
      <c r="V162" s="10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  <c r="AK162" s="651"/>
      <c r="AL162" s="651"/>
    </row>
    <row r="163" spans="1:38" ht="12.75" customHeight="1" x14ac:dyDescent="0.2">
      <c r="A163" s="387" t="s">
        <v>928</v>
      </c>
      <c r="B163" s="387" t="s">
        <v>928</v>
      </c>
      <c r="C163" s="1518"/>
      <c r="D163" s="1519"/>
      <c r="E163" s="1519"/>
      <c r="F163" s="1520"/>
      <c r="G163" s="1322"/>
      <c r="H163" s="1320"/>
      <c r="I163" s="1196"/>
      <c r="J163" s="1194">
        <v>3</v>
      </c>
      <c r="K163" s="420"/>
      <c r="L163" s="386">
        <v>9</v>
      </c>
      <c r="M163" s="650"/>
      <c r="N163" s="650"/>
      <c r="O163" s="889"/>
      <c r="P163" s="230"/>
      <c r="Q163" s="230"/>
      <c r="R163" s="370"/>
      <c r="S163" s="370"/>
      <c r="T163" s="10"/>
      <c r="U163" s="10"/>
      <c r="V163" s="10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  <c r="AK163" s="651"/>
      <c r="AL163" s="651"/>
    </row>
    <row r="164" spans="1:38" ht="12.75" customHeight="1" x14ac:dyDescent="0.2">
      <c r="A164" s="812" t="s">
        <v>302</v>
      </c>
      <c r="B164" s="812" t="s">
        <v>302</v>
      </c>
      <c r="C164" s="1521"/>
      <c r="D164" s="1522"/>
      <c r="E164" s="1522"/>
      <c r="F164" s="1523"/>
      <c r="G164" s="1527">
        <v>123</v>
      </c>
      <c r="H164" s="1282">
        <v>8</v>
      </c>
      <c r="I164" s="1197">
        <v>4</v>
      </c>
      <c r="J164" s="1194">
        <v>4</v>
      </c>
      <c r="K164" s="941"/>
      <c r="L164" s="1058">
        <v>35</v>
      </c>
      <c r="M164" s="650"/>
      <c r="N164" s="650"/>
      <c r="O164" s="889"/>
      <c r="P164" s="230">
        <f>IF(O164="*",#REF!,0)</f>
        <v>0</v>
      </c>
      <c r="Q164" s="230">
        <f>IF(O164="**",#REF!,0)</f>
        <v>0</v>
      </c>
      <c r="R164" s="370"/>
      <c r="S164" s="370"/>
      <c r="T164" s="10"/>
      <c r="U164" s="10"/>
      <c r="V164" s="10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  <c r="AK164" s="651"/>
      <c r="AL164" s="651"/>
    </row>
    <row r="165" spans="1:38" ht="12.75" customHeight="1" x14ac:dyDescent="0.2">
      <c r="A165" s="387" t="s">
        <v>303</v>
      </c>
      <c r="B165" s="387" t="s">
        <v>303</v>
      </c>
      <c r="C165" s="1521"/>
      <c r="D165" s="1522"/>
      <c r="E165" s="1522"/>
      <c r="F165" s="1523"/>
      <c r="G165" s="1527"/>
      <c r="H165" s="1283">
        <v>4</v>
      </c>
      <c r="I165" s="1129">
        <v>8</v>
      </c>
      <c r="J165" s="1195">
        <v>8</v>
      </c>
      <c r="K165" s="941"/>
      <c r="L165" s="1323">
        <v>54</v>
      </c>
      <c r="M165" s="650"/>
      <c r="N165" s="650"/>
      <c r="O165" s="889" t="s">
        <v>81</v>
      </c>
      <c r="P165" s="230">
        <f>IF(O165="*",$H164,0)</f>
        <v>8</v>
      </c>
      <c r="Q165" s="230">
        <f>IF(O165="**",$H164,0)</f>
        <v>0</v>
      </c>
      <c r="R165" s="370"/>
      <c r="S165" s="370"/>
      <c r="T165" s="10"/>
      <c r="U165" s="10"/>
      <c r="V165" s="10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  <c r="AK165" s="651"/>
      <c r="AL165" s="651"/>
    </row>
    <row r="166" spans="1:38" ht="12.75" customHeight="1" x14ac:dyDescent="0.2">
      <c r="A166" s="387" t="s">
        <v>929</v>
      </c>
      <c r="B166" s="387" t="s">
        <v>929</v>
      </c>
      <c r="C166" s="1521"/>
      <c r="D166" s="1522"/>
      <c r="E166" s="1522"/>
      <c r="F166" s="1523"/>
      <c r="G166" s="1527"/>
      <c r="H166" s="1283"/>
      <c r="I166" s="1129"/>
      <c r="J166" s="1195">
        <v>5</v>
      </c>
      <c r="K166" s="941"/>
      <c r="L166" s="1323">
        <v>43</v>
      </c>
      <c r="M166" s="650"/>
      <c r="N166" s="650"/>
      <c r="O166" s="889"/>
      <c r="P166" s="230"/>
      <c r="Q166" s="230"/>
      <c r="R166" s="370"/>
      <c r="S166" s="370"/>
      <c r="T166" s="10"/>
      <c r="U166" s="10"/>
      <c r="V166" s="10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  <c r="AK166" s="651"/>
      <c r="AL166" s="651"/>
    </row>
    <row r="167" spans="1:38" ht="12.75" customHeight="1" x14ac:dyDescent="0.2">
      <c r="A167" s="812" t="s">
        <v>304</v>
      </c>
      <c r="B167" s="812" t="s">
        <v>304</v>
      </c>
      <c r="C167" s="1521"/>
      <c r="D167" s="1522"/>
      <c r="E167" s="1522"/>
      <c r="F167" s="1523"/>
      <c r="G167" s="1527"/>
      <c r="H167" s="1283">
        <v>2</v>
      </c>
      <c r="I167" s="1129">
        <v>2</v>
      </c>
      <c r="J167" s="1195">
        <v>7</v>
      </c>
      <c r="K167" s="941"/>
      <c r="L167" s="1058">
        <v>67</v>
      </c>
      <c r="M167" s="650"/>
      <c r="N167" s="650"/>
      <c r="O167" s="889" t="s">
        <v>81</v>
      </c>
      <c r="P167" s="230">
        <f t="shared" si="36"/>
        <v>2</v>
      </c>
      <c r="Q167" s="230">
        <f t="shared" si="37"/>
        <v>0</v>
      </c>
      <c r="R167" s="370"/>
      <c r="S167" s="370"/>
      <c r="T167" s="10"/>
      <c r="U167" s="10"/>
      <c r="V167" s="10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  <c r="AK167" s="651"/>
      <c r="AL167" s="651"/>
    </row>
    <row r="168" spans="1:38" ht="12.75" customHeight="1" x14ac:dyDescent="0.2">
      <c r="A168" s="387" t="s">
        <v>305</v>
      </c>
      <c r="B168" s="387" t="s">
        <v>305</v>
      </c>
      <c r="C168" s="1521"/>
      <c r="D168" s="1522"/>
      <c r="E168" s="1522"/>
      <c r="F168" s="1523"/>
      <c r="G168" s="1527"/>
      <c r="H168" s="1283">
        <v>4</v>
      </c>
      <c r="I168" s="1129">
        <v>4</v>
      </c>
      <c r="J168" s="1195">
        <v>8</v>
      </c>
      <c r="K168" s="941"/>
      <c r="L168" s="1323">
        <v>25</v>
      </c>
      <c r="M168" s="650"/>
      <c r="N168" s="650"/>
      <c r="O168" s="889" t="s">
        <v>81</v>
      </c>
      <c r="P168" s="230">
        <f t="shared" si="36"/>
        <v>4</v>
      </c>
      <c r="Q168" s="230">
        <f t="shared" si="37"/>
        <v>0</v>
      </c>
      <c r="R168" s="370"/>
      <c r="S168" s="370"/>
      <c r="T168" s="10"/>
      <c r="U168" s="10"/>
      <c r="V168" s="10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  <c r="AK168" s="651"/>
      <c r="AL168" s="651"/>
    </row>
    <row r="169" spans="1:38" ht="12.75" customHeight="1" x14ac:dyDescent="0.2">
      <c r="A169" s="812" t="s">
        <v>306</v>
      </c>
      <c r="B169" s="812" t="s">
        <v>306</v>
      </c>
      <c r="C169" s="1521"/>
      <c r="D169" s="1522"/>
      <c r="E169" s="1522"/>
      <c r="F169" s="1523"/>
      <c r="G169" s="1527"/>
      <c r="H169" s="1283">
        <v>15</v>
      </c>
      <c r="I169" s="1129">
        <v>11</v>
      </c>
      <c r="J169" s="1195">
        <v>10</v>
      </c>
      <c r="K169" s="941"/>
      <c r="L169" s="1058">
        <v>79</v>
      </c>
      <c r="M169" s="650"/>
      <c r="N169" s="650"/>
      <c r="O169" s="889" t="s">
        <v>81</v>
      </c>
      <c r="P169" s="230">
        <f t="shared" si="36"/>
        <v>15</v>
      </c>
      <c r="Q169" s="230">
        <f t="shared" si="37"/>
        <v>0</v>
      </c>
      <c r="R169" s="370"/>
      <c r="S169" s="370"/>
      <c r="T169" s="10"/>
      <c r="U169" s="10"/>
      <c r="V169" s="10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  <c r="AK169" s="651"/>
      <c r="AL169" s="651"/>
    </row>
    <row r="170" spans="1:38" ht="12.75" customHeight="1" x14ac:dyDescent="0.2">
      <c r="A170" s="387" t="s">
        <v>307</v>
      </c>
      <c r="B170" s="387" t="s">
        <v>307</v>
      </c>
      <c r="C170" s="1521"/>
      <c r="D170" s="1522"/>
      <c r="E170" s="1522"/>
      <c r="F170" s="1523"/>
      <c r="G170" s="1527"/>
      <c r="H170" s="1283">
        <v>3</v>
      </c>
      <c r="I170" s="1129"/>
      <c r="J170" s="1195">
        <v>6</v>
      </c>
      <c r="K170" s="941"/>
      <c r="L170" s="1323">
        <v>29</v>
      </c>
      <c r="M170" s="650"/>
      <c r="N170" s="650"/>
      <c r="O170" s="889" t="s">
        <v>81</v>
      </c>
      <c r="P170" s="230">
        <f t="shared" si="36"/>
        <v>3</v>
      </c>
      <c r="Q170" s="230">
        <f t="shared" si="37"/>
        <v>0</v>
      </c>
      <c r="R170" s="370"/>
      <c r="S170" s="370"/>
      <c r="T170" s="10"/>
      <c r="U170" s="10"/>
      <c r="V170" s="10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  <c r="AK170" s="651"/>
      <c r="AL170" s="651"/>
    </row>
    <row r="171" spans="1:38" ht="12.75" customHeight="1" x14ac:dyDescent="0.2">
      <c r="A171" s="812" t="s">
        <v>308</v>
      </c>
      <c r="B171" s="812" t="s">
        <v>308</v>
      </c>
      <c r="C171" s="1521"/>
      <c r="D171" s="1522"/>
      <c r="E171" s="1522"/>
      <c r="F171" s="1523"/>
      <c r="G171" s="1527"/>
      <c r="H171" s="1283">
        <v>5</v>
      </c>
      <c r="I171" s="1129">
        <v>5</v>
      </c>
      <c r="J171" s="1195">
        <v>7</v>
      </c>
      <c r="K171" s="941"/>
      <c r="L171" s="1058">
        <v>34</v>
      </c>
      <c r="M171" s="650"/>
      <c r="N171" s="650"/>
      <c r="O171" s="889" t="s">
        <v>81</v>
      </c>
      <c r="P171" s="230">
        <f t="shared" si="36"/>
        <v>5</v>
      </c>
      <c r="Q171" s="230">
        <f t="shared" si="37"/>
        <v>0</v>
      </c>
      <c r="R171" s="370"/>
      <c r="S171" s="370"/>
      <c r="T171" s="10"/>
      <c r="U171" s="10"/>
      <c r="V171" s="10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  <c r="AK171" s="651"/>
      <c r="AL171" s="651"/>
    </row>
    <row r="172" spans="1:38" ht="12.75" customHeight="1" x14ac:dyDescent="0.2">
      <c r="A172" s="387" t="s">
        <v>309</v>
      </c>
      <c r="B172" s="387" t="s">
        <v>309</v>
      </c>
      <c r="C172" s="1521"/>
      <c r="D172" s="1522"/>
      <c r="E172" s="1522"/>
      <c r="F172" s="1523"/>
      <c r="G172" s="1527"/>
      <c r="H172" s="1283">
        <v>3</v>
      </c>
      <c r="I172" s="1129">
        <v>13</v>
      </c>
      <c r="J172" s="1195">
        <v>15</v>
      </c>
      <c r="K172" s="941"/>
      <c r="L172" s="1323">
        <v>70</v>
      </c>
      <c r="M172" s="650"/>
      <c r="N172" s="650"/>
      <c r="O172" s="889"/>
      <c r="P172" s="230">
        <f t="shared" si="36"/>
        <v>0</v>
      </c>
      <c r="Q172" s="230">
        <f t="shared" si="37"/>
        <v>0</v>
      </c>
      <c r="R172" s="370"/>
      <c r="S172" s="370"/>
      <c r="T172" s="10"/>
      <c r="U172" s="10"/>
      <c r="V172" s="10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  <c r="AK172" s="651"/>
      <c r="AL172" s="651"/>
    </row>
    <row r="173" spans="1:38" ht="12.75" customHeight="1" x14ac:dyDescent="0.2">
      <c r="A173" s="812" t="s">
        <v>310</v>
      </c>
      <c r="B173" s="812" t="s">
        <v>310</v>
      </c>
      <c r="C173" s="1521"/>
      <c r="D173" s="1522"/>
      <c r="E173" s="1522"/>
      <c r="F173" s="1523"/>
      <c r="G173" s="1527"/>
      <c r="H173" s="1283">
        <v>3</v>
      </c>
      <c r="I173" s="1129">
        <v>6</v>
      </c>
      <c r="J173" s="1195">
        <v>14</v>
      </c>
      <c r="K173" s="941"/>
      <c r="L173" s="1058">
        <v>66</v>
      </c>
      <c r="M173" s="650"/>
      <c r="N173" s="650"/>
      <c r="O173" s="889" t="s">
        <v>81</v>
      </c>
      <c r="P173" s="230">
        <f t="shared" si="36"/>
        <v>3</v>
      </c>
      <c r="Q173" s="230">
        <f t="shared" si="37"/>
        <v>0</v>
      </c>
      <c r="R173" s="370"/>
      <c r="S173" s="370"/>
      <c r="T173" s="10"/>
      <c r="U173" s="10"/>
      <c r="V173" s="10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  <c r="AK173" s="651"/>
      <c r="AL173" s="651"/>
    </row>
    <row r="174" spans="1:38" ht="12.75" customHeight="1" x14ac:dyDescent="0.2">
      <c r="A174" s="387" t="s">
        <v>311</v>
      </c>
      <c r="B174" s="387" t="s">
        <v>311</v>
      </c>
      <c r="C174" s="1521"/>
      <c r="D174" s="1522"/>
      <c r="E174" s="1522"/>
      <c r="F174" s="1523"/>
      <c r="G174" s="1527"/>
      <c r="H174" s="1283">
        <v>11</v>
      </c>
      <c r="I174" s="1129">
        <v>15</v>
      </c>
      <c r="J174" s="1195">
        <v>3</v>
      </c>
      <c r="K174" s="941"/>
      <c r="L174" s="1323">
        <v>51</v>
      </c>
      <c r="M174" s="650"/>
      <c r="N174" s="650"/>
      <c r="O174" s="889"/>
      <c r="P174" s="230">
        <f t="shared" si="36"/>
        <v>0</v>
      </c>
      <c r="Q174" s="230">
        <f t="shared" si="37"/>
        <v>0</v>
      </c>
      <c r="R174" s="370"/>
      <c r="S174" s="370"/>
      <c r="T174" s="10"/>
      <c r="U174" s="10"/>
      <c r="V174" s="10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  <c r="AK174" s="651"/>
      <c r="AL174" s="651"/>
    </row>
    <row r="175" spans="1:38" ht="12.75" customHeight="1" x14ac:dyDescent="0.2">
      <c r="A175" s="1325" t="s">
        <v>312</v>
      </c>
      <c r="B175" s="1325" t="s">
        <v>312</v>
      </c>
      <c r="C175" s="1521"/>
      <c r="D175" s="1522"/>
      <c r="E175" s="1522"/>
      <c r="F175" s="1523"/>
      <c r="G175" s="1527"/>
      <c r="H175" s="1283">
        <v>8</v>
      </c>
      <c r="I175" s="1129">
        <v>4</v>
      </c>
      <c r="J175" s="1195">
        <v>4</v>
      </c>
      <c r="K175" s="941"/>
      <c r="L175" s="1058">
        <v>17</v>
      </c>
      <c r="M175" s="650"/>
      <c r="N175" s="650"/>
      <c r="O175" s="889"/>
      <c r="P175" s="230">
        <f t="shared" si="36"/>
        <v>0</v>
      </c>
      <c r="Q175" s="230">
        <f t="shared" si="37"/>
        <v>0</v>
      </c>
      <c r="R175" s="370"/>
      <c r="S175" s="370"/>
      <c r="T175" s="10"/>
      <c r="U175" s="10"/>
      <c r="V175" s="10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  <c r="AK175" s="651"/>
      <c r="AL175" s="651"/>
    </row>
    <row r="176" spans="1:38" ht="12.75" customHeight="1" x14ac:dyDescent="0.2">
      <c r="A176" s="387" t="s">
        <v>930</v>
      </c>
      <c r="B176" s="387" t="s">
        <v>930</v>
      </c>
      <c r="C176" s="1521"/>
      <c r="D176" s="1522"/>
      <c r="E176" s="1522"/>
      <c r="F176" s="1523"/>
      <c r="G176" s="1527"/>
      <c r="H176" s="1283"/>
      <c r="I176" s="1129"/>
      <c r="J176" s="1195"/>
      <c r="K176" s="941"/>
      <c r="L176" s="1058">
        <v>40</v>
      </c>
      <c r="M176" s="650"/>
      <c r="N176" s="650"/>
      <c r="O176" s="889"/>
      <c r="P176" s="230"/>
      <c r="Q176" s="230"/>
      <c r="R176" s="370"/>
      <c r="S176" s="370"/>
      <c r="T176" s="10"/>
      <c r="U176" s="10"/>
      <c r="V176" s="10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  <c r="AK176" s="651"/>
      <c r="AL176" s="651"/>
    </row>
    <row r="177" spans="1:38" ht="12.75" customHeight="1" x14ac:dyDescent="0.2">
      <c r="A177" s="813" t="s">
        <v>313</v>
      </c>
      <c r="B177" s="813" t="s">
        <v>313</v>
      </c>
      <c r="C177" s="1524"/>
      <c r="D177" s="1525"/>
      <c r="E177" s="1525"/>
      <c r="F177" s="1526"/>
      <c r="G177" s="1528"/>
      <c r="H177" s="1284">
        <v>8</v>
      </c>
      <c r="I177" s="1129">
        <v>9</v>
      </c>
      <c r="J177" s="1195">
        <v>7</v>
      </c>
      <c r="K177" s="941"/>
      <c r="L177" s="1323">
        <v>26</v>
      </c>
      <c r="M177" s="650"/>
      <c r="N177" s="650"/>
      <c r="O177" s="889"/>
      <c r="P177" s="230">
        <f t="shared" si="36"/>
        <v>0</v>
      </c>
      <c r="Q177" s="230">
        <f t="shared" si="37"/>
        <v>0</v>
      </c>
      <c r="R177" s="370"/>
      <c r="S177" s="370"/>
      <c r="T177" s="10"/>
      <c r="U177" s="10"/>
      <c r="V177" s="10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  <c r="AK177" s="651"/>
      <c r="AL177" s="651"/>
    </row>
    <row r="178" spans="1:38" ht="12.75" customHeight="1" x14ac:dyDescent="0.2">
      <c r="A178" s="1409" t="s">
        <v>314</v>
      </c>
      <c r="B178" s="1413"/>
      <c r="C178" s="1414"/>
      <c r="D178" s="1512"/>
      <c r="E178" s="1512"/>
      <c r="F178" s="1461"/>
      <c r="G178" s="16">
        <f>SUM(G147:G177)</f>
        <v>150</v>
      </c>
      <c r="H178" s="16">
        <f>SUM(H147:H177)</f>
        <v>128</v>
      </c>
      <c r="I178" s="653">
        <f>SUM(I147:I177)</f>
        <v>149</v>
      </c>
      <c r="J178" s="653">
        <f>SUM(J147:J177)</f>
        <v>151</v>
      </c>
      <c r="K178" s="121"/>
      <c r="L178" s="140">
        <f>SUM(L147:L177)</f>
        <v>866</v>
      </c>
      <c r="M178" s="370"/>
      <c r="N178" s="370"/>
      <c r="O178" s="652"/>
      <c r="P178" s="121"/>
      <c r="Q178" s="651"/>
      <c r="R178" s="370"/>
      <c r="S178" s="370"/>
      <c r="T178" s="10"/>
      <c r="U178" s="10"/>
      <c r="V178" s="10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  <c r="AK178" s="651"/>
      <c r="AL178" s="651"/>
    </row>
    <row r="179" spans="1:38" ht="12.75" customHeight="1" x14ac:dyDescent="0.2">
      <c r="A179" s="651"/>
      <c r="B179" s="108"/>
      <c r="C179" s="140"/>
      <c r="D179" s="140"/>
      <c r="E179" s="140"/>
      <c r="F179" s="140"/>
      <c r="G179" s="140"/>
      <c r="H179" s="598"/>
      <c r="I179" s="651"/>
      <c r="J179" s="651"/>
      <c r="K179" s="889"/>
      <c r="L179" s="370"/>
      <c r="M179" s="370"/>
      <c r="N179" s="370"/>
      <c r="O179" s="889"/>
      <c r="P179" s="889"/>
      <c r="Q179" s="651"/>
      <c r="R179" s="370"/>
      <c r="S179" s="370"/>
      <c r="T179" s="10"/>
      <c r="U179" s="10"/>
      <c r="V179" s="10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  <c r="AK179" s="651"/>
      <c r="AL179" s="651"/>
    </row>
    <row r="180" spans="1:38" customFormat="1" ht="12.75" customHeight="1" x14ac:dyDescent="0.2">
      <c r="A180" s="1492" t="s">
        <v>315</v>
      </c>
      <c r="B180" s="1493"/>
      <c r="C180" s="1049" t="s">
        <v>5</v>
      </c>
      <c r="D180" s="1513" t="s">
        <v>6</v>
      </c>
      <c r="E180" s="1513"/>
      <c r="F180" s="1050" t="s">
        <v>7</v>
      </c>
      <c r="G180" s="645" t="s">
        <v>8</v>
      </c>
      <c r="H180" s="645" t="s">
        <v>9</v>
      </c>
      <c r="I180" s="645" t="s">
        <v>63</v>
      </c>
      <c r="J180" s="1105" t="s">
        <v>914</v>
      </c>
    </row>
    <row r="181" spans="1:38" customFormat="1" x14ac:dyDescent="0.2">
      <c r="A181" s="468" t="s">
        <v>316</v>
      </c>
      <c r="B181" s="1191" t="s">
        <v>317</v>
      </c>
      <c r="C181" s="1190">
        <v>50</v>
      </c>
      <c r="D181" s="1507">
        <v>35</v>
      </c>
      <c r="E181" s="1507"/>
      <c r="F181" s="1190">
        <v>45</v>
      </c>
      <c r="G181" s="1025">
        <v>20</v>
      </c>
      <c r="H181" s="1026"/>
      <c r="I181" s="1172"/>
      <c r="J181" s="1025">
        <v>0</v>
      </c>
    </row>
    <row r="182" spans="1:38" customFormat="1" x14ac:dyDescent="0.2">
      <c r="A182" s="469"/>
      <c r="B182" s="1192" t="s">
        <v>318</v>
      </c>
      <c r="C182" s="1190">
        <v>8</v>
      </c>
      <c r="D182" s="1507">
        <v>5</v>
      </c>
      <c r="E182" s="1507"/>
      <c r="F182" s="1190">
        <v>22</v>
      </c>
      <c r="G182" s="1025">
        <v>5</v>
      </c>
      <c r="H182" s="1026"/>
      <c r="I182" s="1172"/>
      <c r="J182" s="1025">
        <v>0</v>
      </c>
    </row>
    <row r="183" spans="1:38" customFormat="1" x14ac:dyDescent="0.2">
      <c r="A183" s="469"/>
      <c r="B183" s="1192" t="s">
        <v>319</v>
      </c>
      <c r="C183" s="1190">
        <v>15</v>
      </c>
      <c r="D183" s="1507">
        <v>5</v>
      </c>
      <c r="E183" s="1507"/>
      <c r="F183" s="1190">
        <v>20</v>
      </c>
      <c r="G183" s="1025">
        <v>10</v>
      </c>
      <c r="H183" s="1026"/>
      <c r="I183" s="1172"/>
      <c r="J183" s="1025">
        <v>0</v>
      </c>
    </row>
    <row r="184" spans="1:38" customFormat="1" ht="19.5" customHeight="1" x14ac:dyDescent="0.2">
      <c r="A184" s="488" t="s">
        <v>320</v>
      </c>
      <c r="B184" s="489" t="s">
        <v>321</v>
      </c>
      <c r="C184" s="1193">
        <v>15</v>
      </c>
      <c r="D184" s="1508">
        <v>15</v>
      </c>
      <c r="E184" s="1508"/>
      <c r="F184" s="1193">
        <v>25</v>
      </c>
      <c r="G184" s="1027">
        <v>15</v>
      </c>
      <c r="H184" s="1028"/>
      <c r="I184" s="1173">
        <v>10</v>
      </c>
      <c r="J184" s="1027">
        <v>10</v>
      </c>
    </row>
    <row r="185" spans="1:38" customFormat="1" x14ac:dyDescent="0.2">
      <c r="A185" s="490"/>
      <c r="B185" s="491" t="s">
        <v>322</v>
      </c>
      <c r="C185" s="1183">
        <v>1</v>
      </c>
      <c r="D185" s="1509">
        <v>1</v>
      </c>
      <c r="E185" s="1509"/>
      <c r="F185" s="1186">
        <v>1</v>
      </c>
      <c r="G185" s="1027">
        <v>1</v>
      </c>
      <c r="H185" s="1028"/>
      <c r="I185" s="1328"/>
      <c r="J185" s="1027">
        <v>1</v>
      </c>
    </row>
    <row r="186" spans="1:38" customFormat="1" x14ac:dyDescent="0.2">
      <c r="A186" s="446" t="s">
        <v>323</v>
      </c>
      <c r="B186" s="446" t="s">
        <v>324</v>
      </c>
      <c r="C186" s="1024">
        <v>35</v>
      </c>
      <c r="D186" s="1507">
        <v>15</v>
      </c>
      <c r="E186" s="1507"/>
      <c r="F186" s="1187">
        <v>30</v>
      </c>
      <c r="G186" s="1029">
        <v>25</v>
      </c>
      <c r="H186" s="1030"/>
      <c r="I186" s="1172">
        <v>15</v>
      </c>
      <c r="J186" s="1025">
        <v>15</v>
      </c>
    </row>
    <row r="187" spans="1:38" customFormat="1" ht="21.75" customHeight="1" x14ac:dyDescent="0.2">
      <c r="A187" s="460" t="s">
        <v>325</v>
      </c>
      <c r="B187" s="460" t="s">
        <v>326</v>
      </c>
      <c r="C187" s="1184">
        <v>55</v>
      </c>
      <c r="D187" s="1510">
        <v>35</v>
      </c>
      <c r="E187" s="1510"/>
      <c r="F187" s="1188">
        <v>60</v>
      </c>
      <c r="G187" s="1027">
        <v>35</v>
      </c>
      <c r="H187" s="1028"/>
      <c r="I187" s="1328"/>
      <c r="J187" s="1027">
        <v>15</v>
      </c>
    </row>
    <row r="188" spans="1:38" customFormat="1" ht="21" customHeight="1" x14ac:dyDescent="0.2">
      <c r="A188" s="1330" t="s">
        <v>934</v>
      </c>
      <c r="B188" s="447" t="s">
        <v>328</v>
      </c>
      <c r="C188" s="1024">
        <v>8</v>
      </c>
      <c r="D188" s="1507">
        <v>6</v>
      </c>
      <c r="E188" s="1507"/>
      <c r="F188" s="1189">
        <v>16</v>
      </c>
      <c r="G188" s="1026"/>
      <c r="H188" s="1026"/>
      <c r="I188" s="1329"/>
      <c r="J188" s="1025">
        <v>4</v>
      </c>
    </row>
    <row r="189" spans="1:38" customFormat="1" ht="72" customHeight="1" x14ac:dyDescent="0.2">
      <c r="A189" s="470" t="s">
        <v>919</v>
      </c>
      <c r="B189" s="460" t="s">
        <v>330</v>
      </c>
      <c r="C189" s="1020">
        <v>27</v>
      </c>
      <c r="D189" s="1509"/>
      <c r="E189" s="1509"/>
      <c r="F189" s="1183">
        <v>32</v>
      </c>
      <c r="G189" s="1031">
        <v>26</v>
      </c>
      <c r="H189" s="1028"/>
      <c r="I189" s="1328"/>
      <c r="J189" s="1027">
        <v>0</v>
      </c>
    </row>
    <row r="190" spans="1:38" customFormat="1" x14ac:dyDescent="0.2">
      <c r="A190" s="423"/>
      <c r="B190" s="454" t="s">
        <v>331</v>
      </c>
      <c r="C190" s="453">
        <f>SUM(C181:C189)</f>
        <v>214</v>
      </c>
      <c r="D190" s="1514">
        <f t="shared" ref="D190" si="38">SUM(D181:D189)</f>
        <v>117</v>
      </c>
      <c r="E190" s="1514"/>
      <c r="F190" s="453">
        <f>SUM(F181:F189)</f>
        <v>251</v>
      </c>
      <c r="G190" s="950">
        <f t="shared" ref="G190:J190" si="39">SUM(G181:G189)</f>
        <v>137</v>
      </c>
      <c r="H190" s="950">
        <f t="shared" si="39"/>
        <v>0</v>
      </c>
      <c r="I190" s="950">
        <f t="shared" si="39"/>
        <v>25</v>
      </c>
      <c r="J190" s="950">
        <f t="shared" si="39"/>
        <v>45</v>
      </c>
    </row>
    <row r="191" spans="1:38" customFormat="1" x14ac:dyDescent="0.2">
      <c r="C191" s="423"/>
      <c r="D191" s="424"/>
      <c r="E191" s="425"/>
      <c r="F191" s="425"/>
      <c r="G191" s="426"/>
    </row>
    <row r="192" spans="1:38" customFormat="1" ht="12.75" customHeight="1" x14ac:dyDescent="0.2">
      <c r="A192" s="457" t="s">
        <v>332</v>
      </c>
      <c r="B192" s="458"/>
      <c r="C192" s="967" t="s">
        <v>5</v>
      </c>
      <c r="D192" s="1515" t="s">
        <v>6</v>
      </c>
      <c r="E192" s="1516"/>
      <c r="F192" s="967" t="s">
        <v>7</v>
      </c>
      <c r="G192" s="645" t="s">
        <v>8</v>
      </c>
      <c r="H192" s="645" t="s">
        <v>9</v>
      </c>
      <c r="I192" s="645" t="s">
        <v>63</v>
      </c>
      <c r="J192" s="1105" t="s">
        <v>914</v>
      </c>
      <c r="L192" s="140" t="s">
        <v>933</v>
      </c>
    </row>
    <row r="193" spans="1:38" customFormat="1" ht="12.75" customHeight="1" x14ac:dyDescent="0.2">
      <c r="A193" s="996" t="s">
        <v>909</v>
      </c>
      <c r="B193" s="996" t="s">
        <v>909</v>
      </c>
      <c r="C193" s="1178"/>
      <c r="D193" s="1511"/>
      <c r="E193" s="1511"/>
      <c r="F193" s="1178"/>
      <c r="G193" s="722">
        <v>40</v>
      </c>
      <c r="H193" s="1179"/>
      <c r="I193" s="1179"/>
      <c r="J193" s="1179"/>
      <c r="L193" s="875">
        <v>40</v>
      </c>
    </row>
    <row r="194" spans="1:38" customFormat="1" x14ac:dyDescent="0.2">
      <c r="A194" s="472" t="s">
        <v>252</v>
      </c>
      <c r="B194" s="965" t="s">
        <v>252</v>
      </c>
      <c r="C194" s="1181"/>
      <c r="D194" s="1482"/>
      <c r="E194" s="1482"/>
      <c r="F194" s="1181"/>
      <c r="G194" s="1174">
        <v>20</v>
      </c>
      <c r="H194" s="1177"/>
      <c r="I194" s="1177">
        <v>5</v>
      </c>
      <c r="J194" s="1177"/>
      <c r="L194" s="875">
        <v>40</v>
      </c>
    </row>
    <row r="195" spans="1:38" customFormat="1" x14ac:dyDescent="0.2">
      <c r="A195" s="1264" t="s">
        <v>918</v>
      </c>
      <c r="B195" s="964" t="s">
        <v>335</v>
      </c>
      <c r="C195" s="1180"/>
      <c r="D195" s="1483"/>
      <c r="E195" s="1483"/>
      <c r="F195" s="1180"/>
      <c r="G195" s="1175">
        <v>30</v>
      </c>
      <c r="H195" s="1176"/>
      <c r="I195" s="1176">
        <v>10</v>
      </c>
      <c r="J195" s="1176"/>
      <c r="L195" s="875">
        <v>30</v>
      </c>
    </row>
    <row r="196" spans="1:38" customFormat="1" x14ac:dyDescent="0.2">
      <c r="A196" s="472" t="s">
        <v>336</v>
      </c>
      <c r="B196" s="966" t="s">
        <v>336</v>
      </c>
      <c r="C196" s="1181"/>
      <c r="D196" s="1482"/>
      <c r="E196" s="1482"/>
      <c r="F196" s="1181"/>
      <c r="G196" s="1174">
        <v>20</v>
      </c>
      <c r="H196" s="1177"/>
      <c r="I196" s="1177">
        <v>10</v>
      </c>
      <c r="J196" s="1177"/>
      <c r="L196" s="875">
        <v>57</v>
      </c>
    </row>
    <row r="197" spans="1:38" customFormat="1" x14ac:dyDescent="0.2">
      <c r="A197" s="1264" t="s">
        <v>907</v>
      </c>
      <c r="B197" s="964" t="s">
        <v>908</v>
      </c>
      <c r="C197" s="1180"/>
      <c r="D197" s="1483"/>
      <c r="E197" s="1483"/>
      <c r="F197" s="1180"/>
      <c r="G197" s="1175">
        <v>0</v>
      </c>
      <c r="H197" s="1176"/>
      <c r="I197" s="1176"/>
      <c r="J197" s="1176"/>
      <c r="L197" s="875">
        <v>5</v>
      </c>
    </row>
    <row r="198" spans="1:38" customFormat="1" x14ac:dyDescent="0.2">
      <c r="A198" s="471" t="s">
        <v>906</v>
      </c>
      <c r="B198" s="471" t="s">
        <v>906</v>
      </c>
      <c r="C198" s="1180"/>
      <c r="D198" s="1483"/>
      <c r="E198" s="1483"/>
      <c r="F198" s="1180"/>
      <c r="G198" s="1175">
        <v>3</v>
      </c>
      <c r="H198" s="1176"/>
      <c r="I198" s="1176"/>
      <c r="J198" s="1176"/>
      <c r="L198" s="875">
        <v>25</v>
      </c>
    </row>
    <row r="199" spans="1:38" customFormat="1" x14ac:dyDescent="0.2">
      <c r="A199" s="1264" t="s">
        <v>910</v>
      </c>
      <c r="B199" s="471" t="s">
        <v>910</v>
      </c>
      <c r="C199" s="1180"/>
      <c r="D199" s="1483"/>
      <c r="E199" s="1483"/>
      <c r="F199" s="1180"/>
      <c r="G199" s="1175">
        <v>0</v>
      </c>
      <c r="H199" s="1176"/>
      <c r="I199" s="1176"/>
      <c r="J199" s="1176"/>
      <c r="L199" s="875">
        <v>5</v>
      </c>
    </row>
    <row r="200" spans="1:38" s="448" customFormat="1" x14ac:dyDescent="0.2">
      <c r="A200" s="962" t="s">
        <v>891</v>
      </c>
      <c r="B200" s="963"/>
      <c r="C200" s="1180"/>
      <c r="D200" s="1483"/>
      <c r="E200" s="1483"/>
      <c r="F200" s="1180"/>
      <c r="G200" s="1175">
        <v>6</v>
      </c>
      <c r="H200" s="1176"/>
      <c r="I200" s="1176"/>
      <c r="J200" s="1176"/>
      <c r="K200"/>
      <c r="L200" s="875">
        <v>12</v>
      </c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1:38" customFormat="1" x14ac:dyDescent="0.2">
      <c r="A201" s="960" t="s">
        <v>892</v>
      </c>
      <c r="B201" s="961"/>
      <c r="C201" s="1181"/>
      <c r="D201" s="1482"/>
      <c r="E201" s="1482"/>
      <c r="F201" s="1181"/>
      <c r="G201" s="1174">
        <v>4</v>
      </c>
      <c r="H201" s="1177"/>
      <c r="I201" s="1177"/>
      <c r="J201" s="1177"/>
      <c r="L201" s="875">
        <v>8</v>
      </c>
    </row>
    <row r="202" spans="1:38" s="448" customFormat="1" x14ac:dyDescent="0.2">
      <c r="A202" s="962" t="s">
        <v>893</v>
      </c>
      <c r="B202" s="963"/>
      <c r="C202" s="1180"/>
      <c r="D202" s="1483"/>
      <c r="E202" s="1483"/>
      <c r="F202" s="1180"/>
      <c r="G202" s="1175">
        <v>4</v>
      </c>
      <c r="H202" s="1176"/>
      <c r="I202" s="1176"/>
      <c r="J202" s="1176"/>
      <c r="K202"/>
      <c r="L202" s="875">
        <v>8</v>
      </c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1:38" customFormat="1" x14ac:dyDescent="0.2">
      <c r="A203" s="960" t="s">
        <v>894</v>
      </c>
      <c r="B203" s="961"/>
      <c r="C203" s="1181"/>
      <c r="D203" s="1482"/>
      <c r="E203" s="1482"/>
      <c r="F203" s="1181"/>
      <c r="G203" s="1174">
        <v>6</v>
      </c>
      <c r="H203" s="1177"/>
      <c r="I203" s="1177"/>
      <c r="J203" s="1177"/>
      <c r="L203" s="875">
        <v>8</v>
      </c>
    </row>
    <row r="204" spans="1:38" customFormat="1" x14ac:dyDescent="0.2">
      <c r="A204" s="428"/>
      <c r="B204" s="456" t="s">
        <v>340</v>
      </c>
      <c r="C204" s="968">
        <f>SUM(C193:C203)</f>
        <v>0</v>
      </c>
      <c r="D204" s="1481">
        <f>SUM(D193:D203)</f>
        <v>0</v>
      </c>
      <c r="E204" s="1481"/>
      <c r="F204" s="968">
        <f>SUM(F193:F203)</f>
        <v>0</v>
      </c>
      <c r="G204" s="968">
        <f>SUM(G194:G203)</f>
        <v>93</v>
      </c>
      <c r="H204" s="968">
        <f>SUM(H194:H197)</f>
        <v>0</v>
      </c>
      <c r="I204" s="968">
        <f>SUM(I194:I197)</f>
        <v>25</v>
      </c>
      <c r="J204" s="968">
        <f t="shared" ref="J204:L204" si="40">SUM(J194:J197)</f>
        <v>0</v>
      </c>
      <c r="K204" s="968"/>
      <c r="L204" s="968">
        <f t="shared" si="40"/>
        <v>132</v>
      </c>
    </row>
    <row r="205" spans="1:38" customFormat="1" ht="13.5" thickBot="1" x14ac:dyDescent="0.25">
      <c r="A205" s="428"/>
      <c r="B205" s="429"/>
      <c r="C205" s="430"/>
      <c r="D205" s="430"/>
      <c r="E205" s="431"/>
    </row>
    <row r="206" spans="1:38" customFormat="1" ht="12.75" customHeight="1" x14ac:dyDescent="0.2">
      <c r="A206" s="1492" t="s">
        <v>341</v>
      </c>
      <c r="B206" s="1493"/>
      <c r="C206" s="1182" t="s">
        <v>5</v>
      </c>
      <c r="D206" s="1494" t="s">
        <v>6</v>
      </c>
      <c r="E206" s="1495"/>
      <c r="F206" s="1185" t="s">
        <v>7</v>
      </c>
      <c r="G206" s="645" t="s">
        <v>8</v>
      </c>
      <c r="H206" s="645" t="s">
        <v>9</v>
      </c>
      <c r="I206" s="645" t="s">
        <v>63</v>
      </c>
      <c r="J206" s="1105" t="s">
        <v>914</v>
      </c>
      <c r="L206" s="140" t="s">
        <v>933</v>
      </c>
    </row>
    <row r="207" spans="1:38" customFormat="1" x14ac:dyDescent="0.2">
      <c r="A207" s="474" t="s">
        <v>251</v>
      </c>
      <c r="B207" s="474" t="s">
        <v>342</v>
      </c>
      <c r="C207" s="1036"/>
      <c r="D207" s="1504"/>
      <c r="E207" s="1504"/>
      <c r="F207" s="1265"/>
      <c r="G207" s="1039">
        <v>5</v>
      </c>
      <c r="H207" s="1170"/>
      <c r="I207" s="1170"/>
      <c r="J207" s="1040"/>
      <c r="L207" s="902">
        <v>7</v>
      </c>
    </row>
    <row r="208" spans="1:38" customFormat="1" x14ac:dyDescent="0.2">
      <c r="A208" s="502" t="s">
        <v>343</v>
      </c>
      <c r="B208" s="502" t="s">
        <v>344</v>
      </c>
      <c r="C208" s="1037"/>
      <c r="D208" s="1505"/>
      <c r="E208" s="1505"/>
      <c r="F208" s="1266"/>
      <c r="G208" s="1041">
        <v>15</v>
      </c>
      <c r="H208" s="1171"/>
      <c r="I208" s="1171"/>
      <c r="J208" s="1042"/>
      <c r="L208" s="902">
        <v>79</v>
      </c>
    </row>
    <row r="209" spans="1:12" customFormat="1" x14ac:dyDescent="0.2">
      <c r="A209" s="474" t="s">
        <v>345</v>
      </c>
      <c r="B209" s="474" t="s">
        <v>346</v>
      </c>
      <c r="C209" s="1036"/>
      <c r="D209" s="1504"/>
      <c r="E209" s="1504"/>
      <c r="F209" s="1265"/>
      <c r="G209" s="1043">
        <v>4</v>
      </c>
      <c r="H209" s="1170"/>
      <c r="I209" s="1170"/>
      <c r="J209" s="1040"/>
      <c r="L209" s="902">
        <v>24</v>
      </c>
    </row>
    <row r="210" spans="1:12" customFormat="1" x14ac:dyDescent="0.2">
      <c r="A210" s="502" t="s">
        <v>347</v>
      </c>
      <c r="B210" s="502" t="s">
        <v>348</v>
      </c>
      <c r="C210" s="1038"/>
      <c r="D210" s="1506"/>
      <c r="E210" s="1506"/>
      <c r="F210" s="1267"/>
      <c r="G210" s="1041">
        <v>5</v>
      </c>
      <c r="H210" s="1171"/>
      <c r="I210" s="1171"/>
      <c r="J210" s="1042"/>
      <c r="L210" s="902">
        <v>25</v>
      </c>
    </row>
    <row r="211" spans="1:12" customFormat="1" x14ac:dyDescent="0.2">
      <c r="A211" s="474" t="s">
        <v>349</v>
      </c>
      <c r="B211" s="474" t="s">
        <v>349</v>
      </c>
      <c r="C211" s="1036"/>
      <c r="D211" s="1504"/>
      <c r="E211" s="1504"/>
      <c r="F211" s="1265"/>
      <c r="G211" s="1043">
        <v>5</v>
      </c>
      <c r="H211" s="1170"/>
      <c r="I211" s="1170"/>
      <c r="J211" s="1040"/>
      <c r="L211" s="902">
        <v>15</v>
      </c>
    </row>
    <row r="212" spans="1:12" customFormat="1" ht="13.5" customHeight="1" x14ac:dyDescent="0.2">
      <c r="A212" s="1326" t="s">
        <v>350</v>
      </c>
      <c r="B212" s="502" t="s">
        <v>351</v>
      </c>
      <c r="C212" s="1037"/>
      <c r="D212" s="1505"/>
      <c r="E212" s="1505"/>
      <c r="F212" s="1266"/>
      <c r="G212" s="1041"/>
      <c r="H212" s="1171"/>
      <c r="I212" s="1171">
        <v>20</v>
      </c>
      <c r="J212" s="1042"/>
      <c r="L212" s="902">
        <v>15</v>
      </c>
    </row>
    <row r="213" spans="1:12" customFormat="1" x14ac:dyDescent="0.2">
      <c r="A213" s="502" t="s">
        <v>354</v>
      </c>
      <c r="B213" s="502"/>
      <c r="C213" s="1037"/>
      <c r="D213" s="1505"/>
      <c r="E213" s="1505"/>
      <c r="F213" s="1266"/>
      <c r="G213" s="1041">
        <v>24</v>
      </c>
      <c r="H213" s="1041">
        <v>6</v>
      </c>
      <c r="I213" s="1171"/>
      <c r="J213" s="1042"/>
      <c r="L213" s="902">
        <v>110</v>
      </c>
    </row>
    <row r="214" spans="1:12" customFormat="1" x14ac:dyDescent="0.2">
      <c r="A214" s="502" t="s">
        <v>272</v>
      </c>
      <c r="B214" s="502"/>
      <c r="C214" s="1037"/>
      <c r="D214" s="1505"/>
      <c r="E214" s="1505"/>
      <c r="F214" s="1266"/>
      <c r="G214" s="1041">
        <v>25</v>
      </c>
      <c r="H214" s="1041">
        <v>35</v>
      </c>
      <c r="I214" s="1171"/>
      <c r="J214" s="1042"/>
      <c r="L214" s="902">
        <v>50</v>
      </c>
    </row>
    <row r="215" spans="1:12" customFormat="1" x14ac:dyDescent="0.2">
      <c r="A215" s="474" t="s">
        <v>902</v>
      </c>
      <c r="B215" s="474" t="s">
        <v>355</v>
      </c>
      <c r="C215" s="1036"/>
      <c r="D215" s="1504"/>
      <c r="E215" s="1504"/>
      <c r="F215" s="1265"/>
      <c r="G215" s="1043">
        <v>19</v>
      </c>
      <c r="H215" s="1170"/>
      <c r="I215" s="1170"/>
      <c r="J215" s="1040"/>
      <c r="L215" s="902">
        <v>75</v>
      </c>
    </row>
    <row r="216" spans="1:12" customFormat="1" x14ac:dyDescent="0.2">
      <c r="A216" s="502" t="s">
        <v>903</v>
      </c>
      <c r="B216" s="502" t="s">
        <v>356</v>
      </c>
      <c r="C216" s="1037"/>
      <c r="D216" s="1505"/>
      <c r="E216" s="1505"/>
      <c r="F216" s="1266"/>
      <c r="G216" s="1041">
        <v>6</v>
      </c>
      <c r="H216" s="1171"/>
      <c r="I216" s="1171"/>
      <c r="J216" s="1042"/>
      <c r="L216" s="902">
        <v>16</v>
      </c>
    </row>
    <row r="217" spans="1:12" customFormat="1" x14ac:dyDescent="0.2">
      <c r="A217" s="474" t="s">
        <v>357</v>
      </c>
      <c r="B217" s="474" t="s">
        <v>358</v>
      </c>
      <c r="C217" s="1036"/>
      <c r="D217" s="1504"/>
      <c r="E217" s="1504"/>
      <c r="F217" s="1265"/>
      <c r="G217" s="1043">
        <v>5</v>
      </c>
      <c r="H217" s="1170"/>
      <c r="I217" s="1170"/>
      <c r="J217" s="1040"/>
      <c r="L217" s="902">
        <v>21</v>
      </c>
    </row>
    <row r="218" spans="1:12" customFormat="1" x14ac:dyDescent="0.2">
      <c r="A218" s="474" t="s">
        <v>361</v>
      </c>
      <c r="B218" s="474" t="s">
        <v>362</v>
      </c>
      <c r="C218" s="1036"/>
      <c r="D218" s="1504"/>
      <c r="E218" s="1504"/>
      <c r="F218" s="1265"/>
      <c r="G218" s="1043">
        <v>2</v>
      </c>
      <c r="H218" s="1170"/>
      <c r="I218" s="1170"/>
      <c r="J218" s="1040"/>
      <c r="L218" s="902">
        <v>6</v>
      </c>
    </row>
    <row r="219" spans="1:12" customFormat="1" x14ac:dyDescent="0.2">
      <c r="A219" s="502" t="s">
        <v>904</v>
      </c>
      <c r="B219" s="474" t="s">
        <v>905</v>
      </c>
      <c r="C219" s="1036"/>
      <c r="D219" s="1504"/>
      <c r="E219" s="1504"/>
      <c r="F219" s="1265"/>
      <c r="G219" s="1043">
        <v>2</v>
      </c>
      <c r="H219" s="1170"/>
      <c r="I219" s="1170"/>
      <c r="J219" s="1040"/>
      <c r="L219" s="902">
        <v>6</v>
      </c>
    </row>
    <row r="220" spans="1:12" customFormat="1" x14ac:dyDescent="0.2">
      <c r="A220" s="502" t="s">
        <v>363</v>
      </c>
      <c r="B220" s="502" t="s">
        <v>364</v>
      </c>
      <c r="C220" s="1037"/>
      <c r="D220" s="1505"/>
      <c r="E220" s="1505"/>
      <c r="F220" s="1266"/>
      <c r="G220" s="1041">
        <v>2</v>
      </c>
      <c r="H220" s="1171"/>
      <c r="I220" s="1171"/>
      <c r="J220" s="1042"/>
      <c r="L220" s="902">
        <v>6</v>
      </c>
    </row>
    <row r="221" spans="1:12" customFormat="1" x14ac:dyDescent="0.2">
      <c r="A221" s="474" t="s">
        <v>275</v>
      </c>
      <c r="B221" s="474" t="s">
        <v>275</v>
      </c>
      <c r="C221" s="1036"/>
      <c r="D221" s="1504"/>
      <c r="E221" s="1504"/>
      <c r="F221" s="1265"/>
      <c r="G221" s="1043">
        <v>6</v>
      </c>
      <c r="H221" s="1170"/>
      <c r="I221" s="1170"/>
      <c r="J221" s="1040"/>
      <c r="L221" s="1327">
        <v>28</v>
      </c>
    </row>
    <row r="222" spans="1:12" customFormat="1" x14ac:dyDescent="0.2">
      <c r="A222" s="434"/>
      <c r="B222" s="454" t="s">
        <v>365</v>
      </c>
      <c r="C222" s="464">
        <f>SUM(C207:C221)</f>
        <v>0</v>
      </c>
      <c r="D222" s="1481">
        <f>SUM(D207:D221)</f>
        <v>0</v>
      </c>
      <c r="E222" s="1481"/>
      <c r="F222" s="464">
        <f>SUM(F207:F221)</f>
        <v>0</v>
      </c>
      <c r="G222" s="949">
        <f>SUM(G207:G221)</f>
        <v>125</v>
      </c>
      <c r="H222" s="949">
        <f>SUM(H207:H221)</f>
        <v>41</v>
      </c>
      <c r="I222" s="949">
        <f>SUM(I207:I221)</f>
        <v>20</v>
      </c>
      <c r="J222" s="949">
        <f>SUM(J207:J221)</f>
        <v>0</v>
      </c>
      <c r="L222" s="968">
        <f>SUM(L207:L221)</f>
        <v>483</v>
      </c>
    </row>
    <row r="223" spans="1:12" customFormat="1" x14ac:dyDescent="0.2">
      <c r="A223" s="434"/>
      <c r="B223" s="424"/>
      <c r="C223" s="435"/>
      <c r="D223" s="430"/>
      <c r="E223" s="431"/>
    </row>
    <row r="224" spans="1:12" customFormat="1" ht="14.25" customHeight="1" x14ac:dyDescent="0.2">
      <c r="A224" s="1502" t="s">
        <v>366</v>
      </c>
      <c r="B224" s="1503"/>
      <c r="C224" s="1149" t="s">
        <v>5</v>
      </c>
      <c r="D224" s="1496" t="s">
        <v>6</v>
      </c>
      <c r="E224" s="1496"/>
      <c r="F224" s="1162" t="s">
        <v>7</v>
      </c>
      <c r="G224" s="1157" t="s">
        <v>8</v>
      </c>
      <c r="H224" s="1157" t="s">
        <v>9</v>
      </c>
      <c r="I224" s="1157" t="s">
        <v>63</v>
      </c>
      <c r="J224" s="1157" t="s">
        <v>914</v>
      </c>
    </row>
    <row r="225" spans="1:38" customFormat="1" ht="14.25" x14ac:dyDescent="0.2">
      <c r="A225" s="1332" t="s">
        <v>367</v>
      </c>
      <c r="B225" s="437" t="s">
        <v>368</v>
      </c>
      <c r="C225" s="1150">
        <v>20</v>
      </c>
      <c r="D225" s="1500">
        <v>10</v>
      </c>
      <c r="E225" s="1500"/>
      <c r="F225" s="1163">
        <v>20</v>
      </c>
      <c r="G225" s="1160"/>
      <c r="H225" s="1160"/>
      <c r="I225" s="1160"/>
      <c r="J225" s="1160">
        <v>5</v>
      </c>
    </row>
    <row r="226" spans="1:38" customFormat="1" ht="76.5" x14ac:dyDescent="0.2">
      <c r="A226" s="504" t="s">
        <v>369</v>
      </c>
      <c r="B226" s="505" t="s">
        <v>370</v>
      </c>
      <c r="C226" s="1151">
        <v>65</v>
      </c>
      <c r="D226" s="1499">
        <v>35</v>
      </c>
      <c r="E226" s="1499"/>
      <c r="F226" s="1164">
        <v>84</v>
      </c>
      <c r="G226" s="1159">
        <v>36</v>
      </c>
      <c r="H226" s="1159"/>
      <c r="I226" s="1159"/>
      <c r="J226" s="1159">
        <v>39</v>
      </c>
    </row>
    <row r="227" spans="1:38" customFormat="1" ht="51" x14ac:dyDescent="0.2">
      <c r="A227" s="476" t="s">
        <v>371</v>
      </c>
      <c r="B227" s="437" t="s">
        <v>372</v>
      </c>
      <c r="C227" s="1331">
        <v>8</v>
      </c>
      <c r="D227" s="1501">
        <v>34</v>
      </c>
      <c r="E227" s="1501"/>
      <c r="F227" s="1165">
        <v>14</v>
      </c>
      <c r="G227" s="1160">
        <v>10</v>
      </c>
      <c r="H227" s="1160"/>
      <c r="I227" s="1160"/>
      <c r="J227" s="1160">
        <v>0</v>
      </c>
      <c r="K227" s="651"/>
    </row>
    <row r="228" spans="1:38" customFormat="1" ht="25.5" x14ac:dyDescent="0.2">
      <c r="A228" s="510" t="s">
        <v>373</v>
      </c>
      <c r="B228" s="505" t="s">
        <v>374</v>
      </c>
      <c r="C228" s="1152">
        <v>8</v>
      </c>
      <c r="D228" s="1470">
        <v>10</v>
      </c>
      <c r="E228" s="1470"/>
      <c r="F228" s="1166">
        <v>14</v>
      </c>
      <c r="G228" s="1159">
        <v>10</v>
      </c>
      <c r="H228" s="1115"/>
      <c r="I228" s="1115"/>
      <c r="J228" s="1159">
        <v>0</v>
      </c>
    </row>
    <row r="229" spans="1:38" customFormat="1" ht="14.25" x14ac:dyDescent="0.2">
      <c r="A229" s="510" t="s">
        <v>921</v>
      </c>
      <c r="B229" s="505" t="s">
        <v>922</v>
      </c>
      <c r="C229" s="1152"/>
      <c r="D229" s="1169"/>
      <c r="E229" s="1169"/>
      <c r="F229" s="1166"/>
      <c r="G229" s="1159">
        <v>4</v>
      </c>
      <c r="H229" s="1115"/>
      <c r="I229" s="1115"/>
      <c r="J229" s="1159"/>
    </row>
    <row r="230" spans="1:38" customFormat="1" ht="14.25" x14ac:dyDescent="0.2">
      <c r="A230" s="510" t="s">
        <v>377</v>
      </c>
      <c r="B230" s="505" t="s">
        <v>378</v>
      </c>
      <c r="C230" s="1152">
        <v>2</v>
      </c>
      <c r="D230" s="1470">
        <v>2</v>
      </c>
      <c r="E230" s="1470"/>
      <c r="F230" s="1166">
        <v>8</v>
      </c>
      <c r="G230" s="1159">
        <v>6</v>
      </c>
      <c r="H230" s="1115"/>
      <c r="I230" s="1115">
        <v>6</v>
      </c>
      <c r="J230" s="1159">
        <v>0</v>
      </c>
    </row>
    <row r="231" spans="1:38" customFormat="1" ht="25.5" x14ac:dyDescent="0.2">
      <c r="A231" s="475" t="s">
        <v>379</v>
      </c>
      <c r="B231" s="437" t="s">
        <v>380</v>
      </c>
      <c r="C231" s="1150">
        <v>10</v>
      </c>
      <c r="D231" s="1500">
        <v>20</v>
      </c>
      <c r="E231" s="1500"/>
      <c r="F231" s="1163">
        <v>25</v>
      </c>
      <c r="G231" s="1160">
        <v>20</v>
      </c>
      <c r="H231" s="1160">
        <v>25</v>
      </c>
      <c r="I231" s="1158"/>
      <c r="J231" s="1160">
        <v>0</v>
      </c>
    </row>
    <row r="232" spans="1:38" customFormat="1" ht="28.5" x14ac:dyDescent="0.2">
      <c r="A232" s="510" t="s">
        <v>890</v>
      </c>
      <c r="B232" s="505" t="s">
        <v>382</v>
      </c>
      <c r="C232" s="1152">
        <v>25</v>
      </c>
      <c r="D232" s="1470">
        <v>25</v>
      </c>
      <c r="E232" s="1470"/>
      <c r="F232" s="1166">
        <v>25</v>
      </c>
      <c r="G232" s="1159">
        <v>25</v>
      </c>
      <c r="H232" s="1115"/>
      <c r="I232" s="1115"/>
      <c r="J232" s="1159">
        <v>25</v>
      </c>
    </row>
    <row r="233" spans="1:38" customFormat="1" ht="14.25" x14ac:dyDescent="0.2">
      <c r="A233" s="868" t="s">
        <v>383</v>
      </c>
      <c r="B233" s="869"/>
      <c r="C233" s="1153"/>
      <c r="D233" s="1470"/>
      <c r="E233" s="1470"/>
      <c r="F233" s="1167"/>
      <c r="G233" s="1159">
        <v>20</v>
      </c>
      <c r="H233" s="1115"/>
      <c r="I233" s="1115"/>
      <c r="J233" s="1159">
        <v>0</v>
      </c>
    </row>
    <row r="234" spans="1:38" customFormat="1" ht="14.25" x14ac:dyDescent="0.2">
      <c r="A234" s="868" t="s">
        <v>920</v>
      </c>
      <c r="B234" s="869" t="s">
        <v>385</v>
      </c>
      <c r="C234" s="1153"/>
      <c r="D234" s="1470"/>
      <c r="E234" s="1470"/>
      <c r="F234" s="1167"/>
      <c r="G234" s="1159">
        <v>11</v>
      </c>
      <c r="H234" s="1115"/>
      <c r="I234" s="1115"/>
      <c r="J234" s="1159">
        <v>0</v>
      </c>
    </row>
    <row r="235" spans="1:38" customFormat="1" ht="25.5" x14ac:dyDescent="0.2">
      <c r="A235" s="477" t="s">
        <v>386</v>
      </c>
      <c r="B235" s="440" t="s">
        <v>387</v>
      </c>
      <c r="C235" s="1154">
        <v>5</v>
      </c>
      <c r="D235" s="1500"/>
      <c r="E235" s="1500"/>
      <c r="F235" s="1168">
        <v>5</v>
      </c>
      <c r="G235" s="1160">
        <v>5</v>
      </c>
      <c r="H235" s="1158"/>
      <c r="I235" s="1158"/>
      <c r="J235" s="1160">
        <v>0</v>
      </c>
    </row>
    <row r="236" spans="1:38" customFormat="1" ht="15" x14ac:dyDescent="0.25">
      <c r="A236" s="465"/>
      <c r="B236" s="466" t="s">
        <v>388</v>
      </c>
      <c r="C236" s="1161">
        <f>SUM(C225:C235)</f>
        <v>143</v>
      </c>
      <c r="D236" s="1497">
        <f>SUM(D225:D235)</f>
        <v>136</v>
      </c>
      <c r="E236" s="1497"/>
      <c r="F236" s="1155">
        <f>SUM(F225:F235)</f>
        <v>195</v>
      </c>
      <c r="G236" s="1156">
        <f t="shared" ref="G236:J236" si="41">SUM(G225:G235)</f>
        <v>147</v>
      </c>
      <c r="H236" s="1156">
        <f t="shared" si="41"/>
        <v>25</v>
      </c>
      <c r="I236" s="1156">
        <f t="shared" si="41"/>
        <v>6</v>
      </c>
      <c r="J236" s="1156">
        <f t="shared" si="41"/>
        <v>69</v>
      </c>
    </row>
    <row r="237" spans="1:38" ht="12.75" customHeight="1" x14ac:dyDescent="0.2">
      <c r="A237" s="651"/>
      <c r="B237" s="46"/>
      <c r="C237" s="654"/>
      <c r="D237" s="651"/>
      <c r="E237" s="651"/>
      <c r="F237" s="10"/>
      <c r="G237" s="598"/>
      <c r="H237" s="877"/>
      <c r="I237" s="889"/>
      <c r="J237" s="889"/>
      <c r="K237" s="121"/>
      <c r="L237" s="121"/>
      <c r="M237" s="121"/>
      <c r="N237" s="121"/>
      <c r="O237" s="121"/>
      <c r="P237" s="121"/>
      <c r="Q237" s="121"/>
      <c r="R237" s="121"/>
      <c r="S237" s="10"/>
      <c r="T237" s="10"/>
      <c r="U237" s="10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  <c r="AK237" s="651"/>
      <c r="AL237" s="651"/>
    </row>
    <row r="238" spans="1:38" ht="12.75" customHeight="1" x14ac:dyDescent="0.2">
      <c r="A238" s="651"/>
      <c r="B238" s="46" t="s">
        <v>389</v>
      </c>
      <c r="C238" s="876">
        <f>C236+C222+C204+C190</f>
        <v>357</v>
      </c>
      <c r="D238" s="1498">
        <f>D236+D222+D204+D190</f>
        <v>253</v>
      </c>
      <c r="E238" s="1498"/>
      <c r="F238" s="876">
        <f>F236+F222+F204+F190</f>
        <v>446</v>
      </c>
      <c r="G238" s="876">
        <f>G236+G222+G204+G190</f>
        <v>502</v>
      </c>
      <c r="H238" s="876">
        <f>H236+H222+H204+H190</f>
        <v>66</v>
      </c>
      <c r="I238" s="876">
        <f>I236+I222+I204+I190</f>
        <v>76</v>
      </c>
      <c r="J238" s="876">
        <f>J236+J222+J204+J190</f>
        <v>114</v>
      </c>
      <c r="K238" s="10"/>
      <c r="L238" s="10">
        <f>L178</f>
        <v>866</v>
      </c>
      <c r="M238" s="10"/>
      <c r="N238" s="191" t="s">
        <v>9</v>
      </c>
      <c r="O238" s="598" t="s">
        <v>81</v>
      </c>
      <c r="P238" s="1484" t="s">
        <v>390</v>
      </c>
      <c r="Q238" s="1484"/>
      <c r="R238" s="1484"/>
      <c r="S238" s="10"/>
      <c r="T238" s="10"/>
      <c r="U238" s="10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  <c r="AK238" s="651"/>
      <c r="AL238" s="651"/>
    </row>
    <row r="239" spans="1:38" ht="15" customHeight="1" x14ac:dyDescent="0.2">
      <c r="A239" s="651"/>
      <c r="B239" s="46"/>
      <c r="C239" s="140"/>
      <c r="D239" s="651"/>
      <c r="E239" s="651"/>
      <c r="F239" s="651"/>
      <c r="G239" s="651"/>
      <c r="H239" s="651"/>
      <c r="I239" s="651"/>
      <c r="J239" s="651"/>
      <c r="K239" s="651"/>
      <c r="L239" s="651"/>
      <c r="M239" s="877"/>
      <c r="N239" s="192"/>
      <c r="O239" s="598" t="s">
        <v>69</v>
      </c>
      <c r="P239" s="1484" t="s">
        <v>391</v>
      </c>
      <c r="Q239" s="1484"/>
      <c r="R239" s="1484"/>
      <c r="S239" s="10"/>
      <c r="T239" s="10"/>
      <c r="U239" s="10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  <c r="AK239" s="651"/>
      <c r="AL239" s="651"/>
    </row>
    <row r="240" spans="1:38" ht="15.75" customHeight="1" x14ac:dyDescent="0.2">
      <c r="A240" s="651"/>
      <c r="B240" s="46"/>
      <c r="C240" s="140"/>
      <c r="D240" s="651"/>
      <c r="E240" s="651"/>
      <c r="F240" s="10"/>
      <c r="G240" s="598"/>
      <c r="H240" s="877"/>
      <c r="I240" s="877"/>
      <c r="J240" s="877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  <c r="AK240" s="651"/>
      <c r="AL240" s="651"/>
    </row>
    <row r="241" spans="1:38" ht="12.75" customHeight="1" x14ac:dyDescent="0.2">
      <c r="A241" s="10"/>
      <c r="B241" s="10"/>
      <c r="C241" s="140"/>
      <c r="D241" s="651"/>
      <c r="E241" s="651"/>
      <c r="F241" s="798" t="s">
        <v>935</v>
      </c>
      <c r="G241" s="598"/>
      <c r="H241" s="877"/>
      <c r="I241" s="877"/>
      <c r="J241" s="877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  <c r="AK241" s="651"/>
      <c r="AL241" s="651"/>
    </row>
    <row r="242" spans="1:38" ht="12.75" customHeight="1" x14ac:dyDescent="0.2">
      <c r="A242" s="105"/>
      <c r="B242" s="651"/>
      <c r="C242" s="651"/>
      <c r="D242" s="651"/>
      <c r="E242" s="651"/>
      <c r="F242" s="10"/>
      <c r="G242" s="598"/>
      <c r="H242" s="877"/>
      <c r="I242" s="877"/>
      <c r="J242" s="877"/>
      <c r="K242" s="1490" t="s">
        <v>246</v>
      </c>
      <c r="L242" s="1491"/>
      <c r="M242" s="1491"/>
      <c r="N242" s="1491"/>
      <c r="O242" s="10"/>
      <c r="P242" s="10"/>
      <c r="Q242" s="10"/>
      <c r="R242" s="10"/>
      <c r="S242" s="10"/>
      <c r="T242" s="10"/>
      <c r="U242" s="10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  <c r="AK242" s="651"/>
      <c r="AL242" s="651"/>
    </row>
    <row r="243" spans="1:38" ht="13.5" customHeight="1" x14ac:dyDescent="0.25">
      <c r="A243" s="651"/>
      <c r="B243" s="1485" t="s">
        <v>393</v>
      </c>
      <c r="C243" s="879" t="s">
        <v>5</v>
      </c>
      <c r="D243" s="1487" t="s">
        <v>6</v>
      </c>
      <c r="E243" s="1413"/>
      <c r="F243" s="879" t="s">
        <v>7</v>
      </c>
      <c r="G243" s="879" t="s">
        <v>8</v>
      </c>
      <c r="H243" s="194" t="s">
        <v>9</v>
      </c>
      <c r="I243" s="194" t="s">
        <v>63</v>
      </c>
      <c r="J243" s="194"/>
      <c r="K243" s="1333" t="s">
        <v>248</v>
      </c>
      <c r="L243" s="1333" t="s">
        <v>249</v>
      </c>
      <c r="M243" s="1333" t="s">
        <v>250</v>
      </c>
      <c r="N243" s="1337" t="s">
        <v>936</v>
      </c>
      <c r="O243" s="10"/>
      <c r="P243" s="10"/>
      <c r="Q243" s="10"/>
      <c r="R243" s="10"/>
      <c r="S243" s="10"/>
      <c r="T243" s="10"/>
      <c r="U243" s="10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  <c r="AK243" s="651"/>
      <c r="AL243" s="651"/>
    </row>
    <row r="244" spans="1:38" ht="13.5" customHeight="1" x14ac:dyDescent="0.25">
      <c r="A244" s="651"/>
      <c r="B244" s="1486"/>
      <c r="C244" s="195">
        <f>C238+C143+C72+C34+C15+C8</f>
        <v>4300</v>
      </c>
      <c r="D244" s="1488">
        <f>D238+D143+D72+D34+D15+D8+E143</f>
        <v>3366</v>
      </c>
      <c r="E244" s="1489"/>
      <c r="F244" s="195">
        <f>F238+F143+F72+F34+F15+F8</f>
        <v>3593</v>
      </c>
      <c r="G244" s="195">
        <f>G238+G143+G72+G34+G15+G8</f>
        <v>1857</v>
      </c>
      <c r="H244" s="195">
        <f>H238+H143+H72+H34+H15+H8</f>
        <v>661</v>
      </c>
      <c r="I244" s="655">
        <f>I24+I143+I72+I34+I14+I13+I12+I11+I7+I6+I5</f>
        <v>222</v>
      </c>
      <c r="J244" s="655"/>
      <c r="K244" s="1334">
        <v>0</v>
      </c>
      <c r="L244" s="1335">
        <f>L238+L143</f>
        <v>1095</v>
      </c>
      <c r="M244" s="1336">
        <f>M143</f>
        <v>45</v>
      </c>
      <c r="N244" s="1338">
        <f>L204+L222</f>
        <v>615</v>
      </c>
      <c r="O244" s="10"/>
      <c r="P244" s="10"/>
      <c r="Q244" s="10"/>
      <c r="R244" s="10"/>
      <c r="S244" s="10"/>
      <c r="T244" s="10"/>
      <c r="U244" s="10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  <c r="AK244" s="651"/>
      <c r="AL244" s="651"/>
    </row>
    <row r="245" spans="1:38" ht="12.75" customHeight="1" x14ac:dyDescent="0.2">
      <c r="A245" s="651"/>
      <c r="B245" s="651"/>
      <c r="C245" s="10"/>
      <c r="D245" s="10"/>
      <c r="E245" s="10"/>
      <c r="F245" s="258"/>
      <c r="G245" s="598"/>
      <c r="H245" s="877"/>
      <c r="I245" s="877"/>
      <c r="J245" s="877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  <c r="AK245" s="651"/>
      <c r="AL245" s="651"/>
    </row>
    <row r="246" spans="1:38" ht="12.75" customHeight="1" x14ac:dyDescent="0.2">
      <c r="A246" s="651"/>
      <c r="B246" s="651"/>
      <c r="C246" s="10"/>
      <c r="D246" s="10"/>
      <c r="E246" s="10"/>
      <c r="F246" s="10"/>
      <c r="G246" s="598"/>
      <c r="H246" s="877"/>
      <c r="I246" s="877"/>
      <c r="J246" s="877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  <c r="AK246" s="651"/>
      <c r="AL246" s="651"/>
    </row>
    <row r="247" spans="1:38" ht="15" customHeight="1" x14ac:dyDescent="0.2">
      <c r="A247" s="10"/>
      <c r="B247" s="10"/>
      <c r="C247" s="10"/>
      <c r="D247" s="10"/>
      <c r="E247" s="10"/>
      <c r="F247" s="10"/>
      <c r="G247" s="877"/>
      <c r="H247" s="10"/>
      <c r="I247" s="877"/>
      <c r="J247" s="877"/>
      <c r="K247" s="10"/>
      <c r="L247" s="10"/>
      <c r="M247" s="10"/>
      <c r="N247" s="10"/>
      <c r="O247" s="10"/>
      <c r="P247" s="10"/>
      <c r="Q247" s="10"/>
      <c r="R247" s="10"/>
      <c r="S247" s="651"/>
      <c r="T247" s="651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  <c r="AK247" s="651"/>
      <c r="AL247" s="651"/>
    </row>
    <row r="248" spans="1:38" ht="15" hidden="1" customHeight="1" x14ac:dyDescent="0.2">
      <c r="A248" s="10"/>
      <c r="B248" s="10"/>
      <c r="C248" s="10"/>
      <c r="D248" s="10" t="s">
        <v>394</v>
      </c>
      <c r="E248" s="651"/>
      <c r="F248" s="651"/>
      <c r="G248" s="651"/>
      <c r="H248" s="651"/>
      <c r="I248" s="651"/>
      <c r="J248" s="651"/>
      <c r="K248" s="651"/>
      <c r="L248" s="651"/>
      <c r="M248" s="651"/>
      <c r="N248" s="651"/>
      <c r="O248" s="651"/>
      <c r="P248" s="651"/>
      <c r="Q248" s="651"/>
      <c r="R248" s="651"/>
      <c r="S248" s="651"/>
      <c r="T248" s="651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  <c r="AK248" s="651"/>
      <c r="AL248" s="651"/>
    </row>
    <row r="249" spans="1:38" ht="14.25" hidden="1" customHeight="1" x14ac:dyDescent="0.2">
      <c r="A249" s="10"/>
      <c r="B249" s="10"/>
      <c r="C249" s="10"/>
      <c r="D249" s="10" t="s">
        <v>395</v>
      </c>
      <c r="E249" s="651"/>
      <c r="F249" s="651"/>
      <c r="G249" s="651"/>
      <c r="H249" s="651"/>
      <c r="I249" s="651"/>
      <c r="J249" s="651"/>
      <c r="K249" s="651"/>
      <c r="L249" s="651"/>
      <c r="M249" s="651"/>
      <c r="N249" s="651"/>
      <c r="O249" s="651"/>
      <c r="P249" s="651"/>
      <c r="Q249" s="651"/>
      <c r="R249" s="651"/>
      <c r="S249" s="651"/>
      <c r="T249" s="651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  <c r="AK249" s="651"/>
      <c r="AL249" s="651"/>
    </row>
    <row r="250" spans="1:38" ht="12.75" customHeight="1" x14ac:dyDescent="0.2">
      <c r="A250" s="10"/>
      <c r="B250" s="10"/>
      <c r="C250" s="10"/>
      <c r="D250" s="10"/>
      <c r="E250" s="651"/>
      <c r="F250" s="651"/>
      <c r="G250" s="651"/>
      <c r="H250" s="651"/>
      <c r="I250" s="651"/>
      <c r="J250" s="651"/>
      <c r="K250" s="651"/>
      <c r="L250" s="651"/>
      <c r="M250" s="651"/>
      <c r="N250" s="651"/>
      <c r="O250" s="651"/>
      <c r="P250" s="651"/>
      <c r="Q250" s="651"/>
      <c r="R250" s="651"/>
      <c r="S250" s="651"/>
      <c r="T250" s="651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  <c r="AK250" s="651"/>
      <c r="AL250" s="651"/>
    </row>
    <row r="251" spans="1:38" ht="14.25" customHeight="1" x14ac:dyDescent="0.2">
      <c r="A251" s="10"/>
      <c r="B251" s="10"/>
      <c r="C251" s="10"/>
      <c r="D251" s="10"/>
      <c r="E251" s="651"/>
      <c r="F251" s="651"/>
      <c r="G251" s="651"/>
      <c r="H251" s="651"/>
      <c r="I251" s="651"/>
      <c r="J251" s="651"/>
      <c r="K251" s="651"/>
      <c r="L251" s="651"/>
      <c r="M251" s="651"/>
      <c r="N251" s="651"/>
      <c r="O251" s="651"/>
      <c r="P251" s="651"/>
      <c r="Q251" s="651"/>
      <c r="R251" s="651"/>
      <c r="S251" s="651"/>
      <c r="T251" s="651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  <c r="AK251" s="651"/>
      <c r="AL251" s="651"/>
    </row>
    <row r="252" spans="1:38" ht="12.75" customHeight="1" x14ac:dyDescent="0.2">
      <c r="A252" s="10"/>
      <c r="B252" s="10"/>
      <c r="C252" s="10"/>
      <c r="D252" s="10"/>
      <c r="E252" s="651"/>
      <c r="F252" s="651"/>
      <c r="G252" s="651"/>
      <c r="H252" s="651"/>
      <c r="I252" s="651"/>
      <c r="J252" s="651"/>
      <c r="K252" s="651"/>
      <c r="L252" s="651"/>
      <c r="M252" s="651"/>
      <c r="N252" s="651"/>
      <c r="O252" s="651"/>
      <c r="P252" s="651"/>
      <c r="Q252" s="651"/>
      <c r="R252" s="651"/>
      <c r="S252" s="10"/>
      <c r="T252" s="10"/>
      <c r="U252" s="10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  <c r="AK252" s="651"/>
      <c r="AL252" s="651"/>
    </row>
    <row r="253" spans="1:38" ht="12.7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877"/>
      <c r="J253" s="877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  <c r="AK253" s="651"/>
      <c r="AL253" s="651"/>
    </row>
    <row r="254" spans="1:38" ht="15.7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877"/>
      <c r="J254" s="877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  <c r="AK254" s="651"/>
      <c r="AL254" s="651"/>
    </row>
    <row r="255" spans="1:38" ht="15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877"/>
      <c r="J255" s="877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  <c r="AK255" s="651"/>
      <c r="AL255" s="651"/>
    </row>
    <row r="256" spans="1:38" ht="12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877"/>
      <c r="J256" s="877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  <c r="AK256" s="651"/>
      <c r="AL256" s="651"/>
    </row>
    <row r="257" spans="1:38" ht="12.75" customHeight="1" x14ac:dyDescent="0.2">
      <c r="A257" s="10"/>
      <c r="B257" s="10"/>
      <c r="C257" s="259"/>
      <c r="D257" s="259"/>
      <c r="E257" s="259"/>
      <c r="F257" s="10"/>
      <c r="G257" s="10"/>
      <c r="H257" s="10"/>
      <c r="I257" s="877"/>
      <c r="J257" s="877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  <c r="AK257" s="651"/>
      <c r="AL257" s="651"/>
    </row>
    <row r="258" spans="1:38" ht="12.7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877"/>
      <c r="J258" s="877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  <c r="AK258" s="651"/>
      <c r="AL258" s="651"/>
    </row>
    <row r="259" spans="1:38" ht="12.7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877"/>
      <c r="J259" s="877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  <c r="AK259" s="651"/>
      <c r="AL259" s="651"/>
    </row>
    <row r="260" spans="1:38" ht="12.7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877"/>
      <c r="J260" s="877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  <c r="AK260" s="651"/>
      <c r="AL260" s="651"/>
    </row>
    <row r="261" spans="1:38" ht="12.7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877"/>
      <c r="J261" s="877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  <c r="AK261" s="651"/>
      <c r="AL261" s="651"/>
    </row>
    <row r="262" spans="1:38" ht="12.7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877"/>
      <c r="J262" s="877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  <c r="AK262" s="651"/>
      <c r="AL262" s="651"/>
    </row>
    <row r="263" spans="1:38" ht="12.7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877"/>
      <c r="J263" s="877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  <c r="AK263" s="651"/>
      <c r="AL263" s="651"/>
    </row>
    <row r="264" spans="1:38" ht="12.7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877"/>
      <c r="J264" s="877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  <c r="AK264" s="651"/>
      <c r="AL264" s="651"/>
    </row>
    <row r="265" spans="1:38" ht="12.7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877"/>
      <c r="J265" s="877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  <c r="AK265" s="651"/>
      <c r="AL265" s="651"/>
    </row>
    <row r="266" spans="1:38" ht="12.7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877"/>
      <c r="J266" s="877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  <c r="AK266" s="651"/>
      <c r="AL266" s="651"/>
    </row>
    <row r="267" spans="1:38" ht="12.7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877"/>
      <c r="J267" s="877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  <c r="AK267" s="651"/>
      <c r="AL267" s="651"/>
    </row>
    <row r="268" spans="1:38" ht="12.7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877"/>
      <c r="J268" s="877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  <c r="AK268" s="651"/>
      <c r="AL268" s="651"/>
    </row>
    <row r="269" spans="1:38" ht="12.7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877"/>
      <c r="J269" s="877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  <c r="AK269" s="651"/>
      <c r="AL269" s="651"/>
    </row>
    <row r="270" spans="1:38" ht="12.7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877"/>
      <c r="J270" s="877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  <c r="AK270" s="651"/>
      <c r="AL270" s="651"/>
    </row>
    <row r="271" spans="1:38" ht="12.7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877"/>
      <c r="J271" s="877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  <c r="AK271" s="651"/>
      <c r="AL271" s="651"/>
    </row>
    <row r="272" spans="1:38" ht="12.7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877"/>
      <c r="J272" s="877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  <c r="AK272" s="651"/>
      <c r="AL272" s="651"/>
    </row>
    <row r="273" spans="1:38" ht="12.7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877"/>
      <c r="J273" s="877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  <c r="AK273" s="651"/>
      <c r="AL273" s="651"/>
    </row>
    <row r="274" spans="1:38" ht="12.7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877"/>
      <c r="J274" s="877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  <c r="AK274" s="651"/>
      <c r="AL274" s="651"/>
    </row>
    <row r="275" spans="1:38" ht="12.7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877"/>
      <c r="J275" s="877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  <c r="AK275" s="651"/>
      <c r="AL275" s="651"/>
    </row>
    <row r="276" spans="1:38" ht="12.7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877"/>
      <c r="J276" s="877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  <c r="AK276" s="651"/>
      <c r="AL276" s="651"/>
    </row>
    <row r="277" spans="1:38" ht="12.7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877"/>
      <c r="J277" s="877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  <c r="AK277" s="651"/>
      <c r="AL277" s="651"/>
    </row>
    <row r="278" spans="1:38" ht="12.7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877"/>
      <c r="J278" s="877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  <c r="AK278" s="651"/>
      <c r="AL278" s="651"/>
    </row>
    <row r="279" spans="1:38" ht="12.7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877"/>
      <c r="J279" s="877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  <c r="AK279" s="651"/>
      <c r="AL279" s="651"/>
    </row>
    <row r="280" spans="1:38" ht="12.7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877"/>
      <c r="J280" s="877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  <c r="AK280" s="651"/>
      <c r="AL280" s="651"/>
    </row>
    <row r="281" spans="1:38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877"/>
      <c r="J281" s="877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  <c r="AK281" s="651"/>
      <c r="AL281" s="651"/>
    </row>
    <row r="282" spans="1:38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877"/>
      <c r="J282" s="877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  <c r="AK282" s="651"/>
      <c r="AL282" s="651"/>
    </row>
    <row r="283" spans="1:38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877"/>
      <c r="J283" s="877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  <c r="AK283" s="651"/>
      <c r="AL283" s="651"/>
    </row>
    <row r="284" spans="1:38" ht="12.7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877"/>
      <c r="J284" s="877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  <c r="AK284" s="651"/>
      <c r="AL284" s="651"/>
    </row>
    <row r="285" spans="1:38" ht="12.7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877"/>
      <c r="J285" s="877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  <c r="AK285" s="651"/>
      <c r="AL285" s="651"/>
    </row>
    <row r="286" spans="1:38" ht="12.7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877"/>
      <c r="J286" s="877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  <c r="AK286" s="651"/>
      <c r="AL286" s="651"/>
    </row>
    <row r="287" spans="1:38" ht="12.7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877"/>
      <c r="J287" s="877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  <c r="AK287" s="651"/>
      <c r="AL287" s="651"/>
    </row>
    <row r="288" spans="1:38" ht="12.7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877"/>
      <c r="J288" s="877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  <c r="AK288" s="651"/>
      <c r="AL288" s="651"/>
    </row>
    <row r="289" spans="1:38" ht="12.7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877"/>
      <c r="J289" s="877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  <c r="AK289" s="651"/>
      <c r="AL289" s="651"/>
    </row>
    <row r="290" spans="1:38" ht="12.7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877"/>
      <c r="J290" s="877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  <c r="AK290" s="651"/>
      <c r="AL290" s="651"/>
    </row>
    <row r="291" spans="1:38" ht="12.7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877"/>
      <c r="J291" s="877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  <c r="AK291" s="651"/>
      <c r="AL291" s="651"/>
    </row>
    <row r="292" spans="1:38" ht="12.7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877"/>
      <c r="J292" s="877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  <c r="AK292" s="651"/>
      <c r="AL292" s="651"/>
    </row>
    <row r="293" spans="1:38" ht="12.7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877"/>
      <c r="J293" s="877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  <c r="AK293" s="651"/>
      <c r="AL293" s="651"/>
    </row>
    <row r="294" spans="1:38" ht="12.7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877"/>
      <c r="J294" s="877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  <c r="AK294" s="651"/>
      <c r="AL294" s="651"/>
    </row>
    <row r="295" spans="1:38" ht="12.7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877"/>
      <c r="J295" s="877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  <c r="AK295" s="651"/>
      <c r="AL295" s="651"/>
    </row>
    <row r="296" spans="1:38" ht="12.7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877"/>
      <c r="J296" s="877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  <c r="AK296" s="651"/>
      <c r="AL296" s="651"/>
    </row>
    <row r="297" spans="1:38" ht="12.7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877"/>
      <c r="J297" s="877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  <c r="AK297" s="651"/>
      <c r="AL297" s="651"/>
    </row>
    <row r="298" spans="1:38" ht="12.7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877"/>
      <c r="J298" s="877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  <c r="AK298" s="651"/>
      <c r="AL298" s="651"/>
    </row>
    <row r="299" spans="1:38" ht="12.7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877"/>
      <c r="J299" s="877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  <c r="AK299" s="651"/>
      <c r="AL299" s="651"/>
    </row>
    <row r="300" spans="1:38" ht="12.7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877"/>
      <c r="J300" s="877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  <c r="AK300" s="651"/>
      <c r="AL300" s="651"/>
    </row>
    <row r="301" spans="1:38" ht="12.7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877"/>
      <c r="J301" s="877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  <c r="AK301" s="651"/>
      <c r="AL301" s="651"/>
    </row>
    <row r="302" spans="1:38" ht="12.7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877"/>
      <c r="J302" s="877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  <c r="AK302" s="651"/>
      <c r="AL302" s="651"/>
    </row>
    <row r="303" spans="1:38" ht="12.7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877"/>
      <c r="J303" s="877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  <c r="AK303" s="651"/>
      <c r="AL303" s="651"/>
    </row>
    <row r="304" spans="1:38" ht="12.7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877"/>
      <c r="J304" s="877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  <c r="AK304" s="651"/>
      <c r="AL304" s="651"/>
    </row>
    <row r="305" spans="1:38" ht="12.7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877"/>
      <c r="J305" s="877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  <c r="AK305" s="651"/>
      <c r="AL305" s="651"/>
    </row>
    <row r="306" spans="1:38" ht="12.7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877"/>
      <c r="J306" s="877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  <c r="AK306" s="651"/>
      <c r="AL306" s="651"/>
    </row>
    <row r="307" spans="1:38" ht="12.7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877"/>
      <c r="J307" s="877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  <c r="AK307" s="651"/>
      <c r="AL307" s="651"/>
    </row>
    <row r="308" spans="1:38" ht="12.7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877"/>
      <c r="J308" s="877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  <c r="AK308" s="651"/>
      <c r="AL308" s="651"/>
    </row>
    <row r="309" spans="1:38" ht="12.7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877"/>
      <c r="J309" s="877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  <c r="AK309" s="651"/>
      <c r="AL309" s="651"/>
    </row>
    <row r="310" spans="1:38" ht="12.7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877"/>
      <c r="J310" s="877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  <c r="AK310" s="651"/>
      <c r="AL310" s="651"/>
    </row>
    <row r="311" spans="1:38" ht="12.7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877"/>
      <c r="J311" s="877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  <c r="AK311" s="651"/>
      <c r="AL311" s="651"/>
    </row>
    <row r="312" spans="1:38" ht="12.7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877"/>
      <c r="J312" s="877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  <c r="AK312" s="651"/>
      <c r="AL312" s="651"/>
    </row>
    <row r="313" spans="1:38" ht="12.7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877"/>
      <c r="J313" s="877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  <c r="AK313" s="651"/>
      <c r="AL313" s="651"/>
    </row>
    <row r="314" spans="1:38" ht="12.75" customHeight="1" x14ac:dyDescent="0.2">
      <c r="A314" s="10"/>
      <c r="B314" s="10"/>
      <c r="C314" s="10"/>
      <c r="D314" s="10"/>
      <c r="E314" s="10"/>
      <c r="F314" s="10"/>
      <c r="G314" s="10"/>
      <c r="H314" s="10"/>
      <c r="I314" s="877"/>
      <c r="J314" s="877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  <c r="AK314" s="651"/>
      <c r="AL314" s="651"/>
    </row>
    <row r="315" spans="1:38" ht="12.75" customHeight="1" x14ac:dyDescent="0.2">
      <c r="A315" s="10"/>
      <c r="B315" s="10"/>
      <c r="C315" s="10"/>
      <c r="D315" s="10"/>
      <c r="E315" s="10"/>
      <c r="F315" s="10"/>
      <c r="G315" s="10"/>
      <c r="H315" s="10"/>
      <c r="I315" s="877"/>
      <c r="J315" s="877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  <c r="AK315" s="651"/>
      <c r="AL315" s="651"/>
    </row>
    <row r="316" spans="1:38" ht="12.75" customHeight="1" x14ac:dyDescent="0.2">
      <c r="A316" s="10"/>
      <c r="B316" s="10"/>
      <c r="C316" s="10"/>
      <c r="D316" s="10"/>
      <c r="E316" s="10"/>
      <c r="F316" s="10"/>
      <c r="G316" s="10"/>
      <c r="H316" s="10"/>
      <c r="I316" s="877"/>
      <c r="J316" s="877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  <c r="AK316" s="651"/>
      <c r="AL316" s="651"/>
    </row>
    <row r="317" spans="1:38" ht="12.75" customHeight="1" x14ac:dyDescent="0.2">
      <c r="A317" s="10"/>
      <c r="B317" s="10"/>
      <c r="C317" s="10"/>
      <c r="D317" s="10"/>
      <c r="E317" s="10"/>
      <c r="F317" s="10"/>
      <c r="G317" s="10"/>
      <c r="H317" s="10"/>
      <c r="I317" s="877"/>
      <c r="J317" s="877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  <c r="AK317" s="651"/>
      <c r="AL317" s="651"/>
    </row>
    <row r="318" spans="1:38" ht="12.75" customHeight="1" x14ac:dyDescent="0.2">
      <c r="A318" s="10"/>
      <c r="B318" s="10"/>
      <c r="C318" s="10"/>
      <c r="D318" s="10"/>
      <c r="E318" s="10"/>
      <c r="F318" s="10"/>
      <c r="G318" s="10"/>
      <c r="H318" s="10"/>
      <c r="I318" s="877"/>
      <c r="J318" s="877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  <c r="AK318" s="651"/>
      <c r="AL318" s="651"/>
    </row>
    <row r="319" spans="1:38" ht="12.75" customHeight="1" x14ac:dyDescent="0.2">
      <c r="A319" s="10"/>
      <c r="B319" s="10"/>
      <c r="C319" s="10"/>
      <c r="D319" s="10"/>
      <c r="E319" s="10"/>
      <c r="F319" s="10"/>
      <c r="G319" s="10"/>
      <c r="H319" s="10"/>
      <c r="I319" s="877"/>
      <c r="J319" s="877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  <c r="AK319" s="651"/>
      <c r="AL319" s="651"/>
    </row>
    <row r="320" spans="1:38" ht="12.75" customHeight="1" x14ac:dyDescent="0.2">
      <c r="A320" s="10"/>
      <c r="B320" s="10"/>
      <c r="C320" s="10"/>
      <c r="D320" s="10"/>
      <c r="E320" s="10"/>
      <c r="F320" s="10"/>
      <c r="G320" s="10"/>
      <c r="H320" s="10"/>
      <c r="I320" s="877"/>
      <c r="J320" s="877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  <c r="AK320" s="651"/>
      <c r="AL320" s="651"/>
    </row>
    <row r="321" spans="1:38" ht="12.75" customHeight="1" x14ac:dyDescent="0.2">
      <c r="A321" s="10"/>
      <c r="B321" s="10"/>
      <c r="C321" s="10"/>
      <c r="D321" s="10"/>
      <c r="E321" s="10"/>
      <c r="F321" s="10"/>
      <c r="G321" s="10"/>
      <c r="H321" s="10"/>
      <c r="I321" s="877"/>
      <c r="J321" s="877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  <c r="AK321" s="651"/>
      <c r="AL321" s="651"/>
    </row>
    <row r="322" spans="1:38" ht="12.75" customHeight="1" x14ac:dyDescent="0.2">
      <c r="A322" s="10"/>
      <c r="B322" s="10"/>
      <c r="C322" s="10"/>
      <c r="D322" s="10"/>
      <c r="E322" s="10"/>
      <c r="F322" s="10"/>
      <c r="G322" s="10"/>
      <c r="H322" s="10"/>
      <c r="I322" s="877"/>
      <c r="J322" s="877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  <c r="AK322" s="651"/>
      <c r="AL322" s="651"/>
    </row>
    <row r="323" spans="1:38" ht="12.75" customHeight="1" x14ac:dyDescent="0.2">
      <c r="A323" s="10"/>
      <c r="B323" s="10"/>
      <c r="C323" s="10"/>
      <c r="D323" s="10"/>
      <c r="E323" s="10"/>
      <c r="F323" s="10"/>
      <c r="G323" s="10"/>
      <c r="H323" s="10"/>
      <c r="I323" s="877"/>
      <c r="J323" s="877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  <c r="AK323" s="651"/>
      <c r="AL323" s="651"/>
    </row>
    <row r="324" spans="1:38" ht="12.75" customHeight="1" x14ac:dyDescent="0.2">
      <c r="A324" s="10"/>
      <c r="B324" s="10"/>
      <c r="C324" s="10"/>
      <c r="D324" s="10"/>
      <c r="E324" s="10"/>
      <c r="F324" s="10"/>
      <c r="G324" s="10"/>
      <c r="H324" s="10"/>
      <c r="I324" s="877"/>
      <c r="J324" s="877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  <c r="AK324" s="651"/>
      <c r="AL324" s="651"/>
    </row>
    <row r="325" spans="1:38" ht="12.75" customHeight="1" x14ac:dyDescent="0.2">
      <c r="A325" s="10"/>
      <c r="B325" s="10"/>
      <c r="C325" s="10"/>
      <c r="D325" s="10"/>
      <c r="E325" s="10"/>
      <c r="F325" s="10"/>
      <c r="G325" s="10"/>
      <c r="H325" s="10"/>
      <c r="I325" s="877"/>
      <c r="J325" s="877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  <c r="AK325" s="651"/>
      <c r="AL325" s="651"/>
    </row>
    <row r="326" spans="1:38" ht="12.75" customHeight="1" x14ac:dyDescent="0.2">
      <c r="A326" s="10"/>
      <c r="B326" s="10"/>
      <c r="C326" s="10"/>
      <c r="D326" s="10"/>
      <c r="E326" s="10"/>
      <c r="F326" s="10"/>
      <c r="G326" s="10"/>
      <c r="H326" s="10"/>
      <c r="I326" s="877"/>
      <c r="J326" s="877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  <c r="AK326" s="651"/>
      <c r="AL326" s="651"/>
    </row>
    <row r="327" spans="1:38" ht="12.75" customHeight="1" x14ac:dyDescent="0.2">
      <c r="A327" s="10"/>
      <c r="B327" s="10"/>
      <c r="C327" s="10"/>
      <c r="D327" s="10"/>
      <c r="E327" s="10"/>
      <c r="F327" s="10"/>
      <c r="G327" s="10"/>
      <c r="H327" s="10"/>
      <c r="I327" s="877"/>
      <c r="J327" s="877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  <c r="AK327" s="651"/>
      <c r="AL327" s="651"/>
    </row>
    <row r="328" spans="1:38" ht="12.75" customHeight="1" x14ac:dyDescent="0.2">
      <c r="A328" s="10"/>
      <c r="B328" s="10"/>
      <c r="C328" s="10"/>
      <c r="D328" s="10"/>
      <c r="E328" s="10"/>
      <c r="F328" s="10"/>
      <c r="G328" s="10"/>
      <c r="H328" s="10"/>
      <c r="I328" s="877"/>
      <c r="J328" s="877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  <c r="AK328" s="651"/>
      <c r="AL328" s="651"/>
    </row>
    <row r="329" spans="1:38" ht="12.75" customHeight="1" x14ac:dyDescent="0.2">
      <c r="A329" s="10"/>
      <c r="B329" s="10"/>
      <c r="C329" s="10"/>
      <c r="D329" s="10"/>
      <c r="E329" s="10"/>
      <c r="F329" s="10"/>
      <c r="G329" s="10"/>
      <c r="H329" s="10"/>
      <c r="I329" s="877"/>
      <c r="J329" s="877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  <c r="AK329" s="651"/>
      <c r="AL329" s="651"/>
    </row>
    <row r="330" spans="1:38" ht="12.75" customHeight="1" x14ac:dyDescent="0.2">
      <c r="A330" s="10"/>
      <c r="B330" s="10"/>
      <c r="C330" s="10"/>
      <c r="D330" s="10"/>
      <c r="E330" s="10"/>
      <c r="F330" s="10"/>
      <c r="G330" s="10"/>
      <c r="H330" s="10"/>
      <c r="I330" s="877"/>
      <c r="J330" s="877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  <c r="AK330" s="651"/>
      <c r="AL330" s="651"/>
    </row>
    <row r="331" spans="1:38" ht="12.75" customHeight="1" x14ac:dyDescent="0.2">
      <c r="A331" s="10"/>
      <c r="B331" s="10"/>
      <c r="C331" s="10"/>
      <c r="D331" s="10"/>
      <c r="E331" s="10"/>
      <c r="F331" s="10"/>
      <c r="G331" s="10"/>
      <c r="H331" s="10"/>
      <c r="I331" s="877"/>
      <c r="J331" s="877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  <c r="AK331" s="651"/>
      <c r="AL331" s="651"/>
    </row>
    <row r="332" spans="1:38" ht="12.75" customHeight="1" x14ac:dyDescent="0.2">
      <c r="A332" s="10"/>
      <c r="B332" s="10"/>
      <c r="C332" s="10"/>
      <c r="D332" s="10"/>
      <c r="E332" s="10"/>
      <c r="F332" s="10"/>
      <c r="G332" s="10"/>
      <c r="H332" s="10"/>
      <c r="I332" s="877"/>
      <c r="J332" s="877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  <c r="AK332" s="651"/>
      <c r="AL332" s="651"/>
    </row>
    <row r="333" spans="1:38" ht="12.75" customHeight="1" x14ac:dyDescent="0.2">
      <c r="A333" s="10"/>
      <c r="B333" s="10"/>
      <c r="C333" s="10"/>
      <c r="D333" s="10"/>
      <c r="E333" s="10"/>
      <c r="F333" s="10"/>
      <c r="G333" s="10"/>
      <c r="H333" s="10"/>
      <c r="I333" s="877"/>
      <c r="J333" s="877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  <c r="AK333" s="651"/>
      <c r="AL333" s="651"/>
    </row>
    <row r="334" spans="1:38" ht="12.75" customHeight="1" x14ac:dyDescent="0.2">
      <c r="A334" s="10"/>
      <c r="B334" s="10"/>
      <c r="C334" s="10"/>
      <c r="D334" s="10"/>
      <c r="E334" s="10"/>
      <c r="F334" s="10"/>
      <c r="G334" s="10"/>
      <c r="H334" s="10"/>
      <c r="I334" s="877"/>
      <c r="J334" s="877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  <c r="AK334" s="651"/>
      <c r="AL334" s="651"/>
    </row>
    <row r="335" spans="1:38" ht="12.75" customHeight="1" x14ac:dyDescent="0.2">
      <c r="A335" s="10"/>
      <c r="B335" s="10"/>
      <c r="C335" s="10"/>
      <c r="D335" s="10"/>
      <c r="E335" s="10"/>
      <c r="F335" s="10"/>
      <c r="G335" s="10"/>
      <c r="H335" s="10"/>
      <c r="I335" s="877"/>
      <c r="J335" s="877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  <c r="AK335" s="651"/>
      <c r="AL335" s="651"/>
    </row>
    <row r="336" spans="1:38" ht="12.75" customHeight="1" x14ac:dyDescent="0.2">
      <c r="A336" s="10"/>
      <c r="B336" s="10"/>
      <c r="C336" s="10"/>
      <c r="D336" s="10"/>
      <c r="E336" s="10"/>
      <c r="F336" s="10"/>
      <c r="G336" s="10"/>
      <c r="H336" s="10"/>
      <c r="I336" s="877"/>
      <c r="J336" s="877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  <c r="AK336" s="651"/>
      <c r="AL336" s="651"/>
    </row>
    <row r="337" spans="1:38" ht="12.75" customHeight="1" x14ac:dyDescent="0.2">
      <c r="A337" s="10"/>
      <c r="B337" s="10"/>
      <c r="C337" s="10"/>
      <c r="D337" s="10"/>
      <c r="E337" s="10"/>
      <c r="F337" s="10"/>
      <c r="G337" s="10"/>
      <c r="H337" s="10"/>
      <c r="I337" s="877"/>
      <c r="J337" s="877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  <c r="AK337" s="651"/>
      <c r="AL337" s="651"/>
    </row>
    <row r="338" spans="1:38" ht="12.75" customHeight="1" x14ac:dyDescent="0.2">
      <c r="A338" s="10"/>
      <c r="B338" s="10"/>
      <c r="C338" s="10"/>
      <c r="D338" s="10"/>
      <c r="E338" s="10"/>
      <c r="F338" s="10"/>
      <c r="G338" s="10"/>
      <c r="H338" s="10"/>
      <c r="I338" s="877"/>
      <c r="J338" s="877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  <c r="AK338" s="651"/>
      <c r="AL338" s="651"/>
    </row>
    <row r="339" spans="1:38" ht="12.75" customHeight="1" x14ac:dyDescent="0.2">
      <c r="A339" s="10"/>
      <c r="B339" s="10"/>
      <c r="C339" s="10"/>
      <c r="D339" s="10"/>
      <c r="E339" s="10"/>
      <c r="F339" s="10"/>
      <c r="G339" s="10"/>
      <c r="H339" s="10"/>
      <c r="I339" s="877"/>
      <c r="J339" s="877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  <c r="AK339" s="651"/>
      <c r="AL339" s="651"/>
    </row>
    <row r="340" spans="1:38" ht="12.75" customHeight="1" x14ac:dyDescent="0.2">
      <c r="A340" s="10"/>
      <c r="B340" s="10"/>
      <c r="C340" s="10"/>
      <c r="D340" s="10"/>
      <c r="E340" s="10"/>
      <c r="F340" s="10"/>
      <c r="G340" s="10"/>
      <c r="H340" s="10"/>
      <c r="I340" s="877"/>
      <c r="J340" s="877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  <c r="AK340" s="651"/>
      <c r="AL340" s="651"/>
    </row>
    <row r="341" spans="1:38" ht="12.75" customHeight="1" x14ac:dyDescent="0.2">
      <c r="A341" s="10"/>
      <c r="B341" s="10"/>
      <c r="C341" s="10"/>
      <c r="D341" s="10"/>
      <c r="E341" s="10"/>
      <c r="F341" s="10"/>
      <c r="G341" s="10"/>
      <c r="H341" s="10"/>
      <c r="I341" s="877"/>
      <c r="J341" s="877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  <c r="AK341" s="651"/>
      <c r="AL341" s="651"/>
    </row>
    <row r="342" spans="1:38" ht="12.75" customHeight="1" x14ac:dyDescent="0.2">
      <c r="A342" s="10"/>
      <c r="B342" s="10"/>
      <c r="C342" s="10"/>
      <c r="D342" s="10"/>
      <c r="E342" s="10"/>
      <c r="F342" s="10"/>
      <c r="G342" s="10"/>
      <c r="H342" s="10"/>
      <c r="I342" s="877"/>
      <c r="J342" s="877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  <c r="AK342" s="651"/>
      <c r="AL342" s="651"/>
    </row>
    <row r="343" spans="1:38" ht="12.75" customHeight="1" x14ac:dyDescent="0.2">
      <c r="A343" s="10"/>
      <c r="B343" s="10"/>
      <c r="C343" s="10"/>
      <c r="D343" s="10"/>
      <c r="E343" s="10"/>
      <c r="F343" s="10"/>
      <c r="G343" s="10"/>
      <c r="H343" s="10"/>
      <c r="I343" s="877"/>
      <c r="J343" s="877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  <c r="AK343" s="651"/>
      <c r="AL343" s="651"/>
    </row>
    <row r="344" spans="1:38" ht="12.75" customHeight="1" x14ac:dyDescent="0.2">
      <c r="A344" s="10"/>
      <c r="B344" s="10"/>
      <c r="C344" s="10"/>
      <c r="D344" s="10"/>
      <c r="E344" s="10"/>
      <c r="F344" s="10"/>
      <c r="G344" s="10"/>
      <c r="H344" s="10"/>
      <c r="I344" s="877"/>
      <c r="J344" s="877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  <c r="AK344" s="651"/>
      <c r="AL344" s="651"/>
    </row>
    <row r="345" spans="1:38" ht="12.75" customHeight="1" x14ac:dyDescent="0.2">
      <c r="A345" s="10"/>
      <c r="B345" s="10"/>
      <c r="C345" s="10"/>
      <c r="D345" s="10"/>
      <c r="E345" s="10"/>
      <c r="F345" s="10"/>
      <c r="G345" s="10"/>
      <c r="H345" s="10"/>
      <c r="I345" s="877"/>
      <c r="J345" s="877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  <c r="AK345" s="651"/>
      <c r="AL345" s="651"/>
    </row>
    <row r="346" spans="1:38" ht="12.75" customHeight="1" x14ac:dyDescent="0.2">
      <c r="A346" s="10"/>
      <c r="B346" s="10"/>
      <c r="C346" s="10"/>
      <c r="D346" s="10"/>
      <c r="E346" s="10"/>
      <c r="F346" s="10"/>
      <c r="G346" s="10"/>
      <c r="H346" s="10"/>
      <c r="I346" s="877"/>
      <c r="J346" s="877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  <c r="AK346" s="651"/>
      <c r="AL346" s="651"/>
    </row>
    <row r="347" spans="1:38" ht="12.75" customHeight="1" x14ac:dyDescent="0.2">
      <c r="A347" s="10"/>
      <c r="B347" s="10"/>
      <c r="C347" s="10"/>
      <c r="D347" s="10"/>
      <c r="E347" s="10"/>
      <c r="F347" s="10"/>
      <c r="G347" s="10"/>
      <c r="H347" s="10"/>
      <c r="I347" s="877"/>
      <c r="J347" s="877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  <c r="AK347" s="651"/>
      <c r="AL347" s="651"/>
    </row>
    <row r="348" spans="1:38" ht="12.75" customHeight="1" x14ac:dyDescent="0.2">
      <c r="A348" s="10"/>
      <c r="B348" s="10"/>
      <c r="C348" s="10"/>
      <c r="D348" s="10"/>
      <c r="E348" s="10"/>
      <c r="F348" s="10"/>
      <c r="G348" s="10"/>
      <c r="H348" s="10"/>
      <c r="I348" s="877"/>
      <c r="J348" s="877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  <c r="AK348" s="651"/>
      <c r="AL348" s="651"/>
    </row>
    <row r="349" spans="1:38" ht="12.75" customHeight="1" x14ac:dyDescent="0.2">
      <c r="A349" s="10"/>
      <c r="B349" s="10"/>
      <c r="C349" s="10"/>
      <c r="D349" s="10"/>
      <c r="E349" s="10"/>
      <c r="F349" s="10"/>
      <c r="G349" s="10"/>
      <c r="H349" s="10"/>
      <c r="I349" s="877"/>
      <c r="J349" s="877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  <c r="AK349" s="651"/>
      <c r="AL349" s="651"/>
    </row>
    <row r="350" spans="1:38" ht="12" customHeight="1" x14ac:dyDescent="0.2">
      <c r="A350" s="651"/>
      <c r="B350" s="651"/>
      <c r="C350" s="651"/>
      <c r="D350" s="651"/>
      <c r="E350" s="651"/>
      <c r="F350" s="651"/>
      <c r="G350" s="651"/>
      <c r="H350" s="651"/>
      <c r="I350" s="651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  <c r="AK350" s="651"/>
      <c r="AL350" s="651"/>
    </row>
    <row r="351" spans="1:38" ht="12" customHeight="1" x14ac:dyDescent="0.2">
      <c r="A351" s="651"/>
      <c r="B351" s="651"/>
      <c r="C351" s="651"/>
      <c r="D351" s="651"/>
      <c r="E351" s="651"/>
      <c r="F351" s="651"/>
      <c r="G351" s="651"/>
      <c r="H351" s="651"/>
      <c r="I351" s="651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  <c r="AK351" s="651"/>
      <c r="AL351" s="651"/>
    </row>
    <row r="352" spans="1:38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651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  <c r="AK352" s="651"/>
      <c r="AL352" s="651"/>
    </row>
    <row r="353" spans="1:38" ht="12" customHeight="1" x14ac:dyDescent="0.2">
      <c r="A353" s="651"/>
      <c r="B353" s="651"/>
      <c r="C353" s="651"/>
      <c r="D353" s="651"/>
      <c r="E353" s="651"/>
      <c r="F353" s="651"/>
      <c r="G353" s="651"/>
      <c r="H353" s="651"/>
      <c r="I353" s="651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  <c r="AK353" s="651"/>
      <c r="AL353" s="651"/>
    </row>
    <row r="354" spans="1:38" ht="12" customHeight="1" x14ac:dyDescent="0.2">
      <c r="A354" s="651"/>
      <c r="B354" s="651"/>
      <c r="C354" s="651"/>
      <c r="D354" s="651"/>
      <c r="E354" s="651"/>
      <c r="F354" s="651"/>
      <c r="G354" s="651"/>
      <c r="H354" s="651"/>
      <c r="I354" s="651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  <c r="AK354" s="651"/>
      <c r="AL354" s="651"/>
    </row>
    <row r="355" spans="1:38" ht="12" customHeight="1" x14ac:dyDescent="0.2">
      <c r="A355" s="651"/>
      <c r="B355" s="651"/>
      <c r="C355" s="651"/>
      <c r="D355" s="651"/>
      <c r="E355" s="651"/>
      <c r="F355" s="651"/>
      <c r="G355" s="651"/>
      <c r="H355" s="651"/>
      <c r="I355" s="651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  <c r="AK355" s="651"/>
      <c r="AL355" s="651"/>
    </row>
    <row r="356" spans="1:38" ht="12" customHeight="1" x14ac:dyDescent="0.2">
      <c r="A356" s="651"/>
      <c r="B356" s="651"/>
      <c r="C356" s="651"/>
      <c r="D356" s="651"/>
      <c r="E356" s="651"/>
      <c r="F356" s="651"/>
      <c r="G356" s="651"/>
      <c r="H356" s="651"/>
      <c r="I356" s="651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  <c r="AK356" s="651"/>
      <c r="AL356" s="651"/>
    </row>
    <row r="357" spans="1:38" ht="12" customHeight="1" x14ac:dyDescent="0.2">
      <c r="A357" s="651"/>
      <c r="B357" s="651"/>
      <c r="C357" s="651"/>
      <c r="D357" s="651"/>
      <c r="E357" s="651"/>
      <c r="F357" s="651"/>
      <c r="G357" s="651"/>
      <c r="H357" s="651"/>
      <c r="I357" s="651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  <c r="AK357" s="651"/>
      <c r="AL357" s="651"/>
    </row>
    <row r="358" spans="1:38" ht="12" customHeight="1" x14ac:dyDescent="0.2">
      <c r="A358" s="651"/>
      <c r="B358" s="651"/>
      <c r="C358" s="651"/>
      <c r="D358" s="651"/>
      <c r="E358" s="651"/>
      <c r="F358" s="651"/>
      <c r="G358" s="651"/>
      <c r="H358" s="651"/>
      <c r="I358" s="651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  <c r="AK358" s="651"/>
      <c r="AL358" s="651"/>
    </row>
    <row r="359" spans="1:38" ht="12" customHeight="1" x14ac:dyDescent="0.2">
      <c r="A359" s="651"/>
      <c r="B359" s="651"/>
      <c r="C359" s="651"/>
      <c r="D359" s="651"/>
      <c r="E359" s="651"/>
      <c r="F359" s="651"/>
      <c r="G359" s="651"/>
      <c r="H359" s="651"/>
      <c r="I359" s="651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  <c r="AK359" s="651"/>
      <c r="AL359" s="651"/>
    </row>
    <row r="360" spans="1:38" ht="12" customHeight="1" x14ac:dyDescent="0.2">
      <c r="A360" s="651"/>
      <c r="B360" s="651"/>
      <c r="C360" s="651"/>
      <c r="D360" s="651"/>
      <c r="E360" s="651"/>
      <c r="F360" s="651"/>
      <c r="G360" s="651"/>
      <c r="H360" s="651"/>
      <c r="I360" s="651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  <c r="AK360" s="651"/>
      <c r="AL360" s="651"/>
    </row>
    <row r="361" spans="1:38" ht="12" customHeight="1" x14ac:dyDescent="0.2">
      <c r="A361" s="651"/>
      <c r="B361" s="651"/>
      <c r="C361" s="651"/>
      <c r="D361" s="651"/>
      <c r="E361" s="651"/>
      <c r="F361" s="651"/>
      <c r="G361" s="651"/>
      <c r="H361" s="651"/>
      <c r="I361" s="651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  <c r="AK361" s="651"/>
      <c r="AL361" s="651"/>
    </row>
    <row r="362" spans="1:38" ht="12" customHeight="1" x14ac:dyDescent="0.2">
      <c r="A362" s="651"/>
      <c r="B362" s="651"/>
      <c r="C362" s="651"/>
      <c r="D362" s="651"/>
      <c r="E362" s="651"/>
      <c r="F362" s="651"/>
      <c r="G362" s="651"/>
      <c r="H362" s="651"/>
      <c r="I362" s="651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  <c r="AK362" s="651"/>
      <c r="AL362" s="651"/>
    </row>
    <row r="363" spans="1:38" ht="12" customHeight="1" x14ac:dyDescent="0.2">
      <c r="A363" s="651"/>
      <c r="B363" s="651"/>
      <c r="C363" s="651"/>
      <c r="D363" s="651"/>
      <c r="E363" s="651"/>
      <c r="F363" s="651"/>
      <c r="G363" s="651"/>
      <c r="H363" s="651"/>
      <c r="I363" s="651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  <c r="AK363" s="651"/>
      <c r="AL363" s="651"/>
    </row>
    <row r="364" spans="1:38" ht="12" customHeight="1" x14ac:dyDescent="0.2">
      <c r="A364" s="651"/>
      <c r="B364" s="651"/>
      <c r="C364" s="651"/>
      <c r="D364" s="651"/>
      <c r="E364" s="651"/>
      <c r="F364" s="651"/>
      <c r="G364" s="651"/>
      <c r="H364" s="651"/>
      <c r="I364" s="651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  <c r="AK364" s="651"/>
      <c r="AL364" s="651"/>
    </row>
    <row r="365" spans="1:38" ht="12" customHeight="1" x14ac:dyDescent="0.2">
      <c r="A365" s="651"/>
      <c r="B365" s="651"/>
      <c r="C365" s="651"/>
      <c r="D365" s="651"/>
      <c r="E365" s="651"/>
      <c r="F365" s="651"/>
      <c r="G365" s="651"/>
      <c r="H365" s="651"/>
      <c r="I365" s="651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  <c r="AK365" s="651"/>
      <c r="AL365" s="651"/>
    </row>
    <row r="366" spans="1:38" ht="12" customHeight="1" x14ac:dyDescent="0.2">
      <c r="A366" s="651"/>
      <c r="B366" s="651"/>
      <c r="C366" s="651"/>
      <c r="D366" s="651"/>
      <c r="E366" s="651"/>
      <c r="F366" s="651"/>
      <c r="G366" s="651"/>
      <c r="H366" s="651"/>
      <c r="I366" s="651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  <c r="AK366" s="651"/>
      <c r="AL366" s="651"/>
    </row>
    <row r="367" spans="1:38" ht="12" customHeight="1" x14ac:dyDescent="0.2">
      <c r="A367" s="651"/>
      <c r="B367" s="651"/>
      <c r="C367" s="651"/>
      <c r="D367" s="651"/>
      <c r="E367" s="651"/>
      <c r="F367" s="651"/>
      <c r="G367" s="651"/>
      <c r="H367" s="651"/>
      <c r="I367" s="651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  <c r="AK367" s="651"/>
      <c r="AL367" s="651"/>
    </row>
    <row r="368" spans="1:38" ht="12" customHeight="1" x14ac:dyDescent="0.2">
      <c r="A368" s="651"/>
      <c r="B368" s="651"/>
      <c r="C368" s="651"/>
      <c r="D368" s="651"/>
      <c r="E368" s="651"/>
      <c r="F368" s="651"/>
      <c r="G368" s="651"/>
      <c r="H368" s="651"/>
      <c r="I368" s="651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  <c r="AK368" s="651"/>
      <c r="AL368" s="651"/>
    </row>
    <row r="369" spans="1:38" ht="12" customHeight="1" x14ac:dyDescent="0.2">
      <c r="A369" s="651"/>
      <c r="B369" s="651"/>
      <c r="C369" s="651"/>
      <c r="D369" s="651"/>
      <c r="E369" s="651"/>
      <c r="F369" s="651"/>
      <c r="G369" s="651"/>
      <c r="H369" s="651"/>
      <c r="I369" s="651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  <c r="AK369" s="651"/>
      <c r="AL369" s="651"/>
    </row>
    <row r="370" spans="1:38" ht="12" customHeight="1" x14ac:dyDescent="0.2">
      <c r="A370" s="651"/>
      <c r="B370" s="651"/>
      <c r="C370" s="651"/>
      <c r="D370" s="651"/>
      <c r="E370" s="651"/>
      <c r="F370" s="651"/>
      <c r="G370" s="651"/>
      <c r="H370" s="651"/>
      <c r="I370" s="651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  <c r="AK370" s="651"/>
      <c r="AL370" s="651"/>
    </row>
    <row r="371" spans="1:38" ht="12" customHeight="1" x14ac:dyDescent="0.2">
      <c r="A371" s="651"/>
      <c r="B371" s="651"/>
      <c r="C371" s="651"/>
      <c r="D371" s="651"/>
      <c r="E371" s="651"/>
      <c r="F371" s="651"/>
      <c r="G371" s="651"/>
      <c r="H371" s="651"/>
      <c r="I371" s="651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  <c r="AK371" s="651"/>
      <c r="AL371" s="651"/>
    </row>
    <row r="372" spans="1:38" ht="12" customHeight="1" x14ac:dyDescent="0.2">
      <c r="A372" s="651"/>
      <c r="B372" s="651"/>
      <c r="C372" s="651"/>
      <c r="D372" s="651"/>
      <c r="E372" s="651"/>
      <c r="F372" s="651"/>
      <c r="G372" s="651"/>
      <c r="H372" s="651"/>
      <c r="I372" s="651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  <c r="AK372" s="651"/>
      <c r="AL372" s="651"/>
    </row>
    <row r="373" spans="1:38" ht="12" customHeight="1" x14ac:dyDescent="0.2">
      <c r="A373" s="651"/>
      <c r="B373" s="651"/>
      <c r="C373" s="651"/>
      <c r="D373" s="651"/>
      <c r="E373" s="651"/>
      <c r="F373" s="651"/>
      <c r="G373" s="651"/>
      <c r="H373" s="651"/>
      <c r="I373" s="651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  <c r="AK373" s="651"/>
      <c r="AL373" s="651"/>
    </row>
    <row r="374" spans="1:38" ht="12" customHeight="1" x14ac:dyDescent="0.2">
      <c r="A374" s="651"/>
      <c r="B374" s="651"/>
      <c r="C374" s="651"/>
      <c r="D374" s="651"/>
      <c r="E374" s="651"/>
      <c r="F374" s="651"/>
      <c r="G374" s="651"/>
      <c r="H374" s="651"/>
      <c r="I374" s="651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  <c r="AK374" s="651"/>
      <c r="AL374" s="651"/>
    </row>
    <row r="375" spans="1:38" ht="12" customHeight="1" x14ac:dyDescent="0.2">
      <c r="A375" s="651"/>
      <c r="B375" s="651"/>
      <c r="C375" s="651"/>
      <c r="D375" s="651"/>
      <c r="E375" s="651"/>
      <c r="F375" s="651"/>
      <c r="G375" s="651"/>
      <c r="H375" s="651"/>
      <c r="I375" s="651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  <c r="AK375" s="651"/>
      <c r="AL375" s="651"/>
    </row>
    <row r="376" spans="1:38" ht="12" customHeight="1" x14ac:dyDescent="0.2">
      <c r="A376" s="651"/>
      <c r="B376" s="651"/>
      <c r="C376" s="651"/>
      <c r="D376" s="651"/>
      <c r="E376" s="651"/>
      <c r="F376" s="651"/>
      <c r="G376" s="651"/>
      <c r="H376" s="651"/>
      <c r="I376" s="651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  <c r="AK376" s="651"/>
      <c r="AL376" s="651"/>
    </row>
    <row r="377" spans="1:38" ht="12" customHeight="1" x14ac:dyDescent="0.2">
      <c r="A377" s="651"/>
      <c r="B377" s="651"/>
      <c r="C377" s="651"/>
      <c r="D377" s="651"/>
      <c r="E377" s="651"/>
      <c r="F377" s="651"/>
      <c r="G377" s="651"/>
      <c r="H377" s="651"/>
      <c r="I377" s="651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  <c r="AK377" s="651"/>
      <c r="AL377" s="651"/>
    </row>
    <row r="378" spans="1:38" ht="12" customHeight="1" x14ac:dyDescent="0.2">
      <c r="A378" s="651"/>
      <c r="B378" s="651"/>
      <c r="C378" s="651"/>
      <c r="D378" s="651"/>
      <c r="E378" s="651"/>
      <c r="F378" s="651"/>
      <c r="G378" s="651"/>
      <c r="H378" s="651"/>
      <c r="I378" s="651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  <c r="AK378" s="651"/>
      <c r="AL378" s="651"/>
    </row>
    <row r="379" spans="1:38" ht="12" customHeight="1" x14ac:dyDescent="0.2">
      <c r="A379" s="651"/>
      <c r="B379" s="651"/>
      <c r="C379" s="651"/>
      <c r="D379" s="651"/>
      <c r="E379" s="651"/>
      <c r="F379" s="651"/>
      <c r="G379" s="651"/>
      <c r="H379" s="651"/>
      <c r="I379" s="651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  <c r="AK379" s="651"/>
      <c r="AL379" s="651"/>
    </row>
    <row r="380" spans="1:38" ht="12" customHeight="1" x14ac:dyDescent="0.2">
      <c r="A380" s="651"/>
      <c r="B380" s="651"/>
      <c r="C380" s="651"/>
      <c r="D380" s="651"/>
      <c r="E380" s="651"/>
      <c r="F380" s="651"/>
      <c r="G380" s="651"/>
      <c r="H380" s="651"/>
      <c r="I380" s="651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  <c r="AK380" s="651"/>
      <c r="AL380" s="651"/>
    </row>
    <row r="381" spans="1:38" ht="12" customHeight="1" x14ac:dyDescent="0.2">
      <c r="A381" s="651"/>
      <c r="B381" s="651"/>
      <c r="C381" s="651"/>
      <c r="D381" s="651"/>
      <c r="E381" s="651"/>
      <c r="F381" s="651"/>
      <c r="G381" s="651"/>
      <c r="H381" s="651"/>
      <c r="I381" s="651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  <c r="AK381" s="651"/>
      <c r="AL381" s="651"/>
    </row>
    <row r="382" spans="1:38" ht="12" customHeight="1" x14ac:dyDescent="0.2">
      <c r="A382" s="651"/>
      <c r="B382" s="651"/>
      <c r="C382" s="651"/>
      <c r="D382" s="651"/>
      <c r="E382" s="651"/>
      <c r="F382" s="651"/>
      <c r="G382" s="651"/>
      <c r="H382" s="651"/>
      <c r="I382" s="651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  <c r="AK382" s="651"/>
      <c r="AL382" s="651"/>
    </row>
    <row r="383" spans="1:38" ht="12" customHeight="1" x14ac:dyDescent="0.2">
      <c r="A383" s="651"/>
      <c r="B383" s="651"/>
      <c r="C383" s="651"/>
      <c r="D383" s="651"/>
      <c r="E383" s="651"/>
      <c r="F383" s="651"/>
      <c r="G383" s="651"/>
      <c r="H383" s="651"/>
      <c r="I383" s="651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  <c r="AK383" s="651"/>
      <c r="AL383" s="651"/>
    </row>
    <row r="384" spans="1:38" ht="12" customHeight="1" x14ac:dyDescent="0.2">
      <c r="A384" s="651"/>
      <c r="B384" s="651"/>
      <c r="C384" s="651"/>
      <c r="D384" s="651"/>
      <c r="E384" s="651"/>
      <c r="F384" s="651"/>
      <c r="G384" s="651"/>
      <c r="H384" s="651"/>
      <c r="I384" s="651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  <c r="AK384" s="651"/>
      <c r="AL384" s="651"/>
    </row>
    <row r="385" spans="1:38" ht="12" customHeight="1" x14ac:dyDescent="0.2">
      <c r="A385" s="651"/>
      <c r="B385" s="651"/>
      <c r="C385" s="651"/>
      <c r="D385" s="651"/>
      <c r="E385" s="651"/>
      <c r="F385" s="651"/>
      <c r="G385" s="651"/>
      <c r="H385" s="651"/>
      <c r="I385" s="651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  <c r="AK385" s="651"/>
      <c r="AL385" s="651"/>
    </row>
    <row r="386" spans="1:38" ht="12" customHeight="1" x14ac:dyDescent="0.2">
      <c r="A386" s="651"/>
      <c r="B386" s="651"/>
      <c r="C386" s="651"/>
      <c r="D386" s="651"/>
      <c r="E386" s="651"/>
      <c r="F386" s="651"/>
      <c r="G386" s="651"/>
      <c r="H386" s="651"/>
      <c r="I386" s="651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  <c r="AK386" s="651"/>
      <c r="AL386" s="651"/>
    </row>
    <row r="387" spans="1:38" ht="12" customHeight="1" x14ac:dyDescent="0.2">
      <c r="A387" s="651"/>
      <c r="B387" s="651"/>
      <c r="C387" s="651"/>
      <c r="D387" s="651"/>
      <c r="E387" s="651"/>
      <c r="F387" s="651"/>
      <c r="G387" s="651"/>
      <c r="H387" s="651"/>
      <c r="I387" s="651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  <c r="AK387" s="651"/>
      <c r="AL387" s="651"/>
    </row>
    <row r="388" spans="1:38" ht="12" customHeight="1" x14ac:dyDescent="0.2">
      <c r="A388" s="651"/>
      <c r="B388" s="651"/>
      <c r="C388" s="651"/>
      <c r="D388" s="651"/>
      <c r="E388" s="651"/>
      <c r="F388" s="651"/>
      <c r="G388" s="651"/>
      <c r="H388" s="651"/>
      <c r="I388" s="651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  <c r="AK388" s="651"/>
      <c r="AL388" s="651"/>
    </row>
    <row r="389" spans="1:38" ht="12" customHeight="1" x14ac:dyDescent="0.2">
      <c r="A389" s="651"/>
      <c r="B389" s="651"/>
      <c r="C389" s="651"/>
      <c r="D389" s="651"/>
      <c r="E389" s="651"/>
      <c r="F389" s="651"/>
      <c r="G389" s="651"/>
      <c r="H389" s="651"/>
      <c r="I389" s="651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  <c r="AK389" s="651"/>
      <c r="AL389" s="651"/>
    </row>
    <row r="390" spans="1:38" ht="12" customHeight="1" x14ac:dyDescent="0.2">
      <c r="A390" s="651"/>
      <c r="B390" s="651"/>
      <c r="C390" s="651"/>
      <c r="D390" s="651"/>
      <c r="E390" s="651"/>
      <c r="F390" s="651"/>
      <c r="G390" s="651"/>
      <c r="H390" s="651"/>
      <c r="I390" s="651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  <c r="AK390" s="651"/>
      <c r="AL390" s="651"/>
    </row>
    <row r="391" spans="1:38" ht="12" customHeight="1" x14ac:dyDescent="0.2">
      <c r="A391" s="651"/>
      <c r="B391" s="651"/>
      <c r="C391" s="651"/>
      <c r="D391" s="651"/>
      <c r="E391" s="651"/>
      <c r="F391" s="651"/>
      <c r="G391" s="651"/>
      <c r="H391" s="651"/>
      <c r="I391" s="651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  <c r="AK391" s="651"/>
      <c r="AL391" s="651"/>
    </row>
    <row r="392" spans="1:38" ht="12" customHeight="1" x14ac:dyDescent="0.2">
      <c r="A392" s="651"/>
      <c r="B392" s="651"/>
      <c r="C392" s="651"/>
      <c r="D392" s="651"/>
      <c r="E392" s="651"/>
      <c r="F392" s="651"/>
      <c r="G392" s="651"/>
      <c r="H392" s="651"/>
      <c r="I392" s="651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  <c r="AK392" s="651"/>
      <c r="AL392" s="651"/>
    </row>
    <row r="393" spans="1:38" ht="12" customHeight="1" x14ac:dyDescent="0.2">
      <c r="A393" s="651"/>
      <c r="B393" s="651"/>
      <c r="C393" s="651"/>
      <c r="D393" s="651"/>
      <c r="E393" s="651"/>
      <c r="F393" s="651"/>
      <c r="G393" s="651"/>
      <c r="H393" s="651"/>
      <c r="I393" s="651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  <c r="AK393" s="651"/>
      <c r="AL393" s="651"/>
    </row>
    <row r="394" spans="1:38" ht="12" customHeight="1" x14ac:dyDescent="0.2">
      <c r="A394" s="651"/>
      <c r="B394" s="651"/>
      <c r="C394" s="651"/>
      <c r="D394" s="651"/>
      <c r="E394" s="651"/>
      <c r="F394" s="651"/>
      <c r="G394" s="651"/>
      <c r="H394" s="651"/>
      <c r="I394" s="651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  <c r="AK394" s="651"/>
      <c r="AL394" s="651"/>
    </row>
    <row r="395" spans="1:38" ht="12" customHeight="1" x14ac:dyDescent="0.2">
      <c r="A395" s="651"/>
      <c r="B395" s="651"/>
      <c r="C395" s="651"/>
      <c r="D395" s="651"/>
      <c r="E395" s="651"/>
      <c r="F395" s="651"/>
      <c r="G395" s="651"/>
      <c r="H395" s="651"/>
      <c r="I395" s="651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  <c r="AK395" s="651"/>
      <c r="AL395" s="651"/>
    </row>
    <row r="396" spans="1:38" ht="12" customHeight="1" x14ac:dyDescent="0.2">
      <c r="A396" s="651"/>
      <c r="B396" s="651"/>
      <c r="C396" s="651"/>
      <c r="D396" s="651"/>
      <c r="E396" s="651"/>
      <c r="F396" s="651"/>
      <c r="G396" s="651"/>
      <c r="H396" s="651"/>
      <c r="I396" s="651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  <c r="AK396" s="651"/>
      <c r="AL396" s="651"/>
    </row>
    <row r="397" spans="1:38" ht="12" customHeight="1" x14ac:dyDescent="0.2">
      <c r="A397" s="651"/>
      <c r="B397" s="651"/>
      <c r="C397" s="651"/>
      <c r="D397" s="651"/>
      <c r="E397" s="651"/>
      <c r="F397" s="651"/>
      <c r="G397" s="651"/>
      <c r="H397" s="651"/>
      <c r="I397" s="651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  <c r="AK397" s="651"/>
      <c r="AL397" s="651"/>
    </row>
    <row r="398" spans="1:38" ht="12" customHeight="1" x14ac:dyDescent="0.2">
      <c r="A398" s="651"/>
      <c r="B398" s="651"/>
      <c r="C398" s="651"/>
      <c r="D398" s="651"/>
      <c r="E398" s="651"/>
      <c r="F398" s="651"/>
      <c r="G398" s="651"/>
      <c r="H398" s="651"/>
      <c r="I398" s="651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  <c r="AK398" s="651"/>
      <c r="AL398" s="651"/>
    </row>
    <row r="399" spans="1:38" ht="12" customHeight="1" x14ac:dyDescent="0.2">
      <c r="A399" s="651"/>
      <c r="B399" s="651"/>
      <c r="C399" s="651"/>
      <c r="D399" s="651"/>
      <c r="E399" s="651"/>
      <c r="F399" s="651"/>
      <c r="G399" s="651"/>
      <c r="H399" s="651"/>
      <c r="I399" s="651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  <c r="AK399" s="651"/>
      <c r="AL399" s="651"/>
    </row>
    <row r="400" spans="1:38" ht="12" customHeight="1" x14ac:dyDescent="0.2">
      <c r="A400" s="651"/>
      <c r="B400" s="651"/>
      <c r="C400" s="651"/>
      <c r="D400" s="651"/>
      <c r="E400" s="651"/>
      <c r="F400" s="651"/>
      <c r="G400" s="651"/>
      <c r="H400" s="651"/>
      <c r="I400" s="651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  <c r="AK400" s="651"/>
      <c r="AL400" s="651"/>
    </row>
    <row r="401" spans="1:38" ht="12" customHeight="1" x14ac:dyDescent="0.2">
      <c r="A401" s="651"/>
      <c r="B401" s="651"/>
      <c r="C401" s="651"/>
      <c r="D401" s="651"/>
      <c r="E401" s="651"/>
      <c r="F401" s="651"/>
      <c r="G401" s="651"/>
      <c r="H401" s="651"/>
      <c r="I401" s="651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  <c r="AK401" s="651"/>
      <c r="AL401" s="651"/>
    </row>
    <row r="402" spans="1:38" ht="12" customHeight="1" x14ac:dyDescent="0.2">
      <c r="A402" s="651"/>
      <c r="B402" s="651"/>
      <c r="C402" s="651"/>
      <c r="D402" s="651"/>
      <c r="E402" s="651"/>
      <c r="F402" s="651"/>
      <c r="G402" s="651"/>
      <c r="H402" s="651"/>
      <c r="I402" s="651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  <c r="AK402" s="651"/>
      <c r="AL402" s="651"/>
    </row>
    <row r="403" spans="1:38" ht="12" customHeight="1" x14ac:dyDescent="0.2">
      <c r="A403" s="651"/>
      <c r="B403" s="651"/>
      <c r="C403" s="651"/>
      <c r="D403" s="651"/>
      <c r="E403" s="651"/>
      <c r="F403" s="651"/>
      <c r="G403" s="651"/>
      <c r="H403" s="651"/>
      <c r="I403" s="651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  <c r="AK403" s="651"/>
      <c r="AL403" s="651"/>
    </row>
    <row r="404" spans="1:38" ht="12" customHeight="1" x14ac:dyDescent="0.2">
      <c r="A404" s="651"/>
      <c r="B404" s="651"/>
      <c r="C404" s="651"/>
      <c r="D404" s="651"/>
      <c r="E404" s="651"/>
      <c r="F404" s="651"/>
      <c r="G404" s="651"/>
      <c r="H404" s="651"/>
      <c r="I404" s="651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  <c r="AK404" s="651"/>
      <c r="AL404" s="651"/>
    </row>
    <row r="405" spans="1:38" ht="12" customHeight="1" x14ac:dyDescent="0.2">
      <c r="A405" s="651"/>
      <c r="B405" s="651"/>
      <c r="C405" s="651"/>
      <c r="D405" s="651"/>
      <c r="E405" s="651"/>
      <c r="F405" s="651"/>
      <c r="G405" s="651"/>
      <c r="H405" s="651"/>
      <c r="I405" s="651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  <c r="AK405" s="651"/>
      <c r="AL405" s="651"/>
    </row>
    <row r="406" spans="1:38" ht="12" customHeight="1" x14ac:dyDescent="0.2">
      <c r="A406" s="651"/>
      <c r="B406" s="651"/>
      <c r="C406" s="651"/>
      <c r="D406" s="651"/>
      <c r="E406" s="651"/>
      <c r="F406" s="651"/>
      <c r="G406" s="651"/>
      <c r="H406" s="651"/>
      <c r="I406" s="651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  <c r="AK406" s="651"/>
      <c r="AL406" s="651"/>
    </row>
    <row r="407" spans="1:38" ht="12" customHeight="1" x14ac:dyDescent="0.2">
      <c r="A407" s="651"/>
      <c r="B407" s="651"/>
      <c r="C407" s="651"/>
      <c r="D407" s="651"/>
      <c r="E407" s="651"/>
      <c r="F407" s="651"/>
      <c r="G407" s="651"/>
      <c r="H407" s="651"/>
      <c r="I407" s="651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  <c r="AK407" s="651"/>
      <c r="AL407" s="651"/>
    </row>
    <row r="408" spans="1:38" ht="12" customHeight="1" x14ac:dyDescent="0.2">
      <c r="A408" s="651"/>
      <c r="B408" s="651"/>
      <c r="C408" s="651"/>
      <c r="D408" s="651"/>
      <c r="E408" s="651"/>
      <c r="F408" s="651"/>
      <c r="G408" s="651"/>
      <c r="H408" s="651"/>
      <c r="I408" s="651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  <c r="AK408" s="651"/>
      <c r="AL408" s="651"/>
    </row>
    <row r="409" spans="1:38" ht="12" customHeight="1" x14ac:dyDescent="0.2">
      <c r="A409" s="651"/>
      <c r="B409" s="651"/>
      <c r="C409" s="651"/>
      <c r="D409" s="651"/>
      <c r="E409" s="651"/>
      <c r="F409" s="651"/>
      <c r="G409" s="651"/>
      <c r="H409" s="651"/>
      <c r="I409" s="651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  <c r="AK409" s="651"/>
      <c r="AL409" s="651"/>
    </row>
    <row r="410" spans="1:38" ht="12" customHeight="1" x14ac:dyDescent="0.2">
      <c r="A410" s="651"/>
      <c r="B410" s="651"/>
      <c r="C410" s="651"/>
      <c r="D410" s="651"/>
      <c r="E410" s="651"/>
      <c r="F410" s="651"/>
      <c r="G410" s="651"/>
      <c r="H410" s="651"/>
      <c r="I410" s="651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  <c r="AK410" s="651"/>
      <c r="AL410" s="651"/>
    </row>
    <row r="411" spans="1:38" ht="12" customHeight="1" x14ac:dyDescent="0.2">
      <c r="A411" s="651"/>
      <c r="B411" s="651"/>
      <c r="C411" s="651"/>
      <c r="D411" s="651"/>
      <c r="E411" s="651"/>
      <c r="F411" s="651"/>
      <c r="G411" s="651"/>
      <c r="H411" s="651"/>
      <c r="I411" s="651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  <c r="AK411" s="651"/>
      <c r="AL411" s="651"/>
    </row>
    <row r="412" spans="1:38" ht="12" customHeight="1" x14ac:dyDescent="0.2">
      <c r="A412" s="651"/>
      <c r="B412" s="651"/>
      <c r="C412" s="651"/>
      <c r="D412" s="651"/>
      <c r="E412" s="651"/>
      <c r="F412" s="651"/>
      <c r="G412" s="651"/>
      <c r="H412" s="651"/>
      <c r="I412" s="651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  <c r="AK412" s="651"/>
      <c r="AL412" s="651"/>
    </row>
    <row r="413" spans="1:38" ht="12" customHeight="1" x14ac:dyDescent="0.2">
      <c r="A413" s="651"/>
      <c r="B413" s="651"/>
      <c r="C413" s="651"/>
      <c r="D413" s="651"/>
      <c r="E413" s="651"/>
      <c r="F413" s="651"/>
      <c r="G413" s="651"/>
      <c r="H413" s="651"/>
      <c r="I413" s="651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  <c r="AK413" s="651"/>
      <c r="AL413" s="651"/>
    </row>
    <row r="414" spans="1:38" ht="12" customHeight="1" x14ac:dyDescent="0.2">
      <c r="A414" s="651"/>
      <c r="B414" s="651"/>
      <c r="C414" s="651"/>
      <c r="D414" s="651"/>
      <c r="E414" s="651"/>
      <c r="F414" s="651"/>
      <c r="G414" s="651"/>
      <c r="H414" s="651"/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  <c r="AK414" s="651"/>
      <c r="AL414" s="651"/>
    </row>
    <row r="415" spans="1:38" ht="12" customHeight="1" x14ac:dyDescent="0.2">
      <c r="A415" s="651"/>
      <c r="B415" s="651"/>
      <c r="C415" s="651"/>
      <c r="D415" s="651"/>
      <c r="E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  <c r="AK415" s="651"/>
      <c r="AL415" s="651"/>
    </row>
    <row r="416" spans="1:38" ht="12" customHeight="1" x14ac:dyDescent="0.2">
      <c r="A416" s="651"/>
      <c r="B416" s="651"/>
      <c r="C416" s="651"/>
      <c r="D416" s="651"/>
      <c r="E416" s="651"/>
      <c r="F416" s="651"/>
      <c r="G416" s="651"/>
      <c r="H416" s="651"/>
      <c r="I416" s="651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  <c r="AK416" s="651"/>
      <c r="AL416" s="651"/>
    </row>
    <row r="417" spans="1:38" ht="12" customHeight="1" x14ac:dyDescent="0.2">
      <c r="A417" s="651"/>
      <c r="B417" s="651"/>
      <c r="C417" s="651"/>
      <c r="D417" s="651"/>
      <c r="E417" s="651"/>
      <c r="F417" s="651"/>
      <c r="G417" s="651"/>
      <c r="H417" s="651"/>
      <c r="I417" s="651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  <c r="AK417" s="651"/>
      <c r="AL417" s="651"/>
    </row>
    <row r="418" spans="1:38" ht="12" customHeight="1" x14ac:dyDescent="0.2">
      <c r="A418" s="651"/>
      <c r="B418" s="651"/>
      <c r="C418" s="651"/>
      <c r="D418" s="651"/>
      <c r="E418" s="651"/>
      <c r="F418" s="651"/>
      <c r="G418" s="651"/>
      <c r="H418" s="651"/>
      <c r="I418" s="651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  <c r="AK418" s="651"/>
      <c r="AL418" s="651"/>
    </row>
    <row r="419" spans="1:38" ht="12" customHeight="1" x14ac:dyDescent="0.2">
      <c r="A419" s="651"/>
      <c r="B419" s="651"/>
      <c r="C419" s="651"/>
      <c r="D419" s="651"/>
      <c r="E419" s="651"/>
      <c r="F419" s="651"/>
      <c r="G419" s="651"/>
      <c r="H419" s="651"/>
      <c r="I419" s="651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  <c r="AK419" s="651"/>
      <c r="AL419" s="651"/>
    </row>
    <row r="420" spans="1:38" ht="12" customHeight="1" x14ac:dyDescent="0.2">
      <c r="A420" s="651"/>
      <c r="B420" s="651"/>
      <c r="C420" s="651"/>
      <c r="D420" s="651"/>
      <c r="E420" s="651"/>
      <c r="F420" s="651"/>
      <c r="G420" s="651"/>
      <c r="H420" s="651"/>
      <c r="I420" s="651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  <c r="AK420" s="651"/>
      <c r="AL420" s="651"/>
    </row>
    <row r="421" spans="1:38" ht="12" customHeight="1" x14ac:dyDescent="0.2">
      <c r="A421" s="651"/>
      <c r="B421" s="651"/>
      <c r="C421" s="651"/>
      <c r="D421" s="651"/>
      <c r="E421" s="651"/>
      <c r="F421" s="651"/>
      <c r="G421" s="651"/>
      <c r="H421" s="651"/>
      <c r="I421" s="651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  <c r="AK421" s="651"/>
      <c r="AL421" s="651"/>
    </row>
    <row r="422" spans="1:38" ht="12" customHeight="1" x14ac:dyDescent="0.2">
      <c r="A422" s="651"/>
      <c r="B422" s="651"/>
      <c r="C422" s="651"/>
      <c r="D422" s="651"/>
      <c r="E422" s="651"/>
      <c r="F422" s="651"/>
      <c r="G422" s="651"/>
      <c r="H422" s="651"/>
      <c r="I422" s="651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  <c r="AK422" s="651"/>
      <c r="AL422" s="651"/>
    </row>
    <row r="423" spans="1:38" ht="12" customHeight="1" x14ac:dyDescent="0.2">
      <c r="A423" s="651"/>
      <c r="B423" s="651"/>
      <c r="C423" s="651"/>
      <c r="D423" s="651"/>
      <c r="E423" s="651"/>
      <c r="F423" s="651"/>
      <c r="G423" s="651"/>
      <c r="H423" s="651"/>
      <c r="I423" s="651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  <c r="AK423" s="651"/>
      <c r="AL423" s="651"/>
    </row>
    <row r="424" spans="1:38" ht="12" customHeight="1" x14ac:dyDescent="0.2">
      <c r="A424" s="651"/>
      <c r="B424" s="651"/>
      <c r="C424" s="651"/>
      <c r="D424" s="651"/>
      <c r="E424" s="651"/>
      <c r="F424" s="651"/>
      <c r="G424" s="651"/>
      <c r="H424" s="651"/>
      <c r="I424" s="651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  <c r="AK424" s="651"/>
      <c r="AL424" s="651"/>
    </row>
    <row r="425" spans="1:38" ht="12" customHeight="1" x14ac:dyDescent="0.2">
      <c r="A425" s="651"/>
      <c r="B425" s="651"/>
      <c r="C425" s="651"/>
      <c r="D425" s="651"/>
      <c r="E425" s="651"/>
      <c r="F425" s="651"/>
      <c r="G425" s="651"/>
      <c r="H425" s="651"/>
      <c r="I425" s="651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  <c r="AK425" s="651"/>
      <c r="AL425" s="651"/>
    </row>
    <row r="426" spans="1:38" ht="12" customHeight="1" x14ac:dyDescent="0.2">
      <c r="A426" s="651"/>
      <c r="B426" s="651"/>
      <c r="C426" s="651"/>
      <c r="D426" s="651"/>
      <c r="E426" s="651"/>
      <c r="F426" s="651"/>
      <c r="G426" s="651"/>
      <c r="H426" s="651"/>
      <c r="I426" s="651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  <c r="AK426" s="651"/>
      <c r="AL426" s="651"/>
    </row>
    <row r="427" spans="1:38" ht="12" customHeight="1" x14ac:dyDescent="0.2">
      <c r="A427" s="651"/>
      <c r="B427" s="651"/>
      <c r="C427" s="651"/>
      <c r="D427" s="651"/>
      <c r="E427" s="651"/>
      <c r="F427" s="651"/>
      <c r="G427" s="651"/>
      <c r="H427" s="651"/>
      <c r="I427" s="651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  <c r="AK427" s="651"/>
      <c r="AL427" s="651"/>
    </row>
    <row r="428" spans="1:38" ht="12" customHeight="1" x14ac:dyDescent="0.2">
      <c r="A428" s="651"/>
      <c r="B428" s="651"/>
      <c r="C428" s="651"/>
      <c r="D428" s="651"/>
      <c r="E428" s="651"/>
      <c r="F428" s="651"/>
      <c r="G428" s="651"/>
      <c r="H428" s="651"/>
      <c r="I428" s="651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  <c r="AK428" s="651"/>
      <c r="AL428" s="651"/>
    </row>
    <row r="429" spans="1:38" ht="12" customHeight="1" x14ac:dyDescent="0.2">
      <c r="A429" s="651"/>
      <c r="B429" s="651"/>
      <c r="C429" s="651"/>
      <c r="D429" s="651"/>
      <c r="E429" s="651"/>
      <c r="F429" s="651"/>
      <c r="G429" s="651"/>
      <c r="H429" s="651"/>
      <c r="I429" s="651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  <c r="AK429" s="651"/>
      <c r="AL429" s="651"/>
    </row>
    <row r="430" spans="1:38" ht="12" customHeight="1" x14ac:dyDescent="0.2">
      <c r="A430" s="651"/>
      <c r="B430" s="651"/>
      <c r="C430" s="651"/>
      <c r="D430" s="651"/>
      <c r="E430" s="651"/>
      <c r="F430" s="651"/>
      <c r="G430" s="651"/>
      <c r="H430" s="651"/>
      <c r="I430" s="651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  <c r="AK430" s="651"/>
      <c r="AL430" s="651"/>
    </row>
    <row r="431" spans="1:38" ht="12" customHeight="1" x14ac:dyDescent="0.2">
      <c r="A431" s="651"/>
      <c r="B431" s="651"/>
      <c r="C431" s="651"/>
      <c r="D431" s="651"/>
      <c r="E431" s="651"/>
      <c r="F431" s="651"/>
      <c r="G431" s="651"/>
      <c r="H431" s="651"/>
      <c r="I431" s="651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  <c r="AK431" s="651"/>
      <c r="AL431" s="651"/>
    </row>
    <row r="432" spans="1:38" ht="12" customHeight="1" x14ac:dyDescent="0.2">
      <c r="A432" s="651"/>
      <c r="B432" s="651"/>
      <c r="C432" s="651"/>
      <c r="D432" s="651"/>
      <c r="E432" s="651"/>
      <c r="F432" s="651"/>
      <c r="G432" s="651"/>
      <c r="H432" s="651"/>
      <c r="I432" s="651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  <c r="AK432" s="651"/>
      <c r="AL432" s="651"/>
    </row>
    <row r="433" spans="1:38" ht="12" customHeight="1" x14ac:dyDescent="0.2">
      <c r="A433" s="651"/>
      <c r="B433" s="651"/>
      <c r="C433" s="651"/>
      <c r="D433" s="651"/>
      <c r="E433" s="651"/>
      <c r="F433" s="651"/>
      <c r="G433" s="651"/>
      <c r="H433" s="651"/>
      <c r="I433" s="651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  <c r="AK433" s="651"/>
      <c r="AL433" s="651"/>
    </row>
    <row r="434" spans="1:38" ht="12" customHeight="1" x14ac:dyDescent="0.2">
      <c r="A434" s="651"/>
      <c r="B434" s="651"/>
      <c r="C434" s="651"/>
      <c r="D434" s="651"/>
      <c r="E434" s="651"/>
      <c r="F434" s="651"/>
      <c r="G434" s="651"/>
      <c r="H434" s="651"/>
      <c r="I434" s="651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  <c r="AK434" s="651"/>
      <c r="AL434" s="651"/>
    </row>
    <row r="435" spans="1:38" ht="12" customHeight="1" x14ac:dyDescent="0.2">
      <c r="A435" s="651"/>
      <c r="B435" s="651"/>
      <c r="C435" s="651"/>
      <c r="D435" s="651"/>
      <c r="E435" s="651"/>
      <c r="F435" s="651"/>
      <c r="G435" s="651"/>
      <c r="H435" s="651"/>
      <c r="I435" s="651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  <c r="AK435" s="651"/>
      <c r="AL435" s="651"/>
    </row>
    <row r="436" spans="1:38" ht="12" customHeight="1" x14ac:dyDescent="0.2">
      <c r="A436" s="651"/>
      <c r="B436" s="651"/>
      <c r="C436" s="651"/>
      <c r="D436" s="651"/>
      <c r="E436" s="651"/>
      <c r="F436" s="651"/>
      <c r="G436" s="651"/>
      <c r="H436" s="651"/>
      <c r="I436" s="651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  <c r="AK436" s="651"/>
      <c r="AL436" s="651"/>
    </row>
    <row r="437" spans="1:38" ht="12" customHeight="1" x14ac:dyDescent="0.2">
      <c r="A437" s="651"/>
      <c r="B437" s="651"/>
      <c r="C437" s="651"/>
      <c r="D437" s="651"/>
      <c r="E437" s="651"/>
      <c r="F437" s="651"/>
      <c r="G437" s="651"/>
      <c r="H437" s="651"/>
      <c r="I437" s="651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  <c r="AK437" s="651"/>
      <c r="AL437" s="651"/>
    </row>
    <row r="438" spans="1:38" ht="12" customHeight="1" x14ac:dyDescent="0.2">
      <c r="A438" s="651"/>
      <c r="B438" s="651"/>
      <c r="C438" s="651"/>
      <c r="D438" s="651"/>
      <c r="E438" s="651"/>
      <c r="F438" s="651"/>
      <c r="G438" s="651"/>
      <c r="H438" s="651"/>
      <c r="I438" s="651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  <c r="AK438" s="651"/>
      <c r="AL438" s="651"/>
    </row>
    <row r="439" spans="1:38" ht="12" customHeight="1" x14ac:dyDescent="0.2">
      <c r="A439" s="651"/>
      <c r="B439" s="651"/>
      <c r="C439" s="651"/>
      <c r="D439" s="651"/>
      <c r="E439" s="651"/>
      <c r="F439" s="651"/>
      <c r="G439" s="651"/>
      <c r="H439" s="651"/>
      <c r="I439" s="651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  <c r="AK439" s="651"/>
      <c r="AL439" s="651"/>
    </row>
    <row r="440" spans="1:38" ht="12" customHeight="1" x14ac:dyDescent="0.2">
      <c r="A440" s="651"/>
      <c r="B440" s="651"/>
      <c r="C440" s="651"/>
      <c r="D440" s="651"/>
      <c r="E440" s="651"/>
      <c r="F440" s="651"/>
      <c r="G440" s="651"/>
      <c r="H440" s="651"/>
      <c r="I440" s="651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  <c r="AK440" s="651"/>
      <c r="AL440" s="651"/>
    </row>
    <row r="441" spans="1:38" ht="12" customHeight="1" x14ac:dyDescent="0.2">
      <c r="A441" s="651"/>
      <c r="B441" s="651"/>
      <c r="C441" s="651"/>
      <c r="D441" s="651"/>
      <c r="E441" s="651"/>
      <c r="F441" s="651"/>
      <c r="G441" s="651"/>
      <c r="H441" s="651"/>
      <c r="I441" s="651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  <c r="AK441" s="651"/>
      <c r="AL441" s="651"/>
    </row>
    <row r="442" spans="1:38" ht="12" customHeight="1" x14ac:dyDescent="0.2">
      <c r="A442" s="651"/>
      <c r="B442" s="651"/>
      <c r="C442" s="651"/>
      <c r="D442" s="651"/>
      <c r="E442" s="651"/>
      <c r="F442" s="651"/>
      <c r="G442" s="651"/>
      <c r="H442" s="651"/>
      <c r="I442" s="651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  <c r="AK442" s="651"/>
      <c r="AL442" s="651"/>
    </row>
    <row r="443" spans="1:38" ht="12" customHeight="1" x14ac:dyDescent="0.2">
      <c r="A443" s="651"/>
      <c r="B443" s="651"/>
      <c r="C443" s="651"/>
      <c r="D443" s="651"/>
      <c r="E443" s="651"/>
      <c r="F443" s="651"/>
      <c r="G443" s="651"/>
      <c r="H443" s="651"/>
      <c r="I443" s="651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  <c r="AK443" s="651"/>
      <c r="AL443" s="651"/>
    </row>
    <row r="444" spans="1:38" ht="12" customHeight="1" x14ac:dyDescent="0.2">
      <c r="A444" s="651"/>
      <c r="B444" s="651"/>
      <c r="C444" s="651"/>
      <c r="D444" s="651"/>
      <c r="E444" s="651"/>
      <c r="F444" s="651"/>
      <c r="G444" s="651"/>
      <c r="H444" s="651"/>
      <c r="I444" s="651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  <c r="AK444" s="651"/>
      <c r="AL444" s="651"/>
    </row>
    <row r="445" spans="1:38" ht="12" customHeight="1" x14ac:dyDescent="0.2">
      <c r="A445" s="651"/>
      <c r="B445" s="651"/>
      <c r="C445" s="651"/>
      <c r="D445" s="651"/>
      <c r="E445" s="651"/>
      <c r="F445" s="651"/>
      <c r="G445" s="651"/>
      <c r="H445" s="651"/>
      <c r="I445" s="651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  <c r="AK445" s="651"/>
      <c r="AL445" s="651"/>
    </row>
    <row r="446" spans="1:38" ht="12" customHeight="1" x14ac:dyDescent="0.2">
      <c r="A446" s="651"/>
      <c r="B446" s="651"/>
      <c r="C446" s="651"/>
      <c r="D446" s="651"/>
      <c r="E446" s="651"/>
      <c r="F446" s="651"/>
      <c r="G446" s="651"/>
      <c r="H446" s="651"/>
      <c r="I446" s="651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  <c r="AK446" s="651"/>
      <c r="AL446" s="651"/>
    </row>
    <row r="447" spans="1:38" ht="12" customHeight="1" x14ac:dyDescent="0.2">
      <c r="A447" s="651"/>
      <c r="B447" s="651"/>
      <c r="C447" s="651"/>
      <c r="D447" s="651"/>
      <c r="E447" s="651"/>
      <c r="F447" s="651"/>
      <c r="G447" s="651"/>
      <c r="H447" s="651"/>
      <c r="I447" s="651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  <c r="AK447" s="651"/>
      <c r="AL447" s="651"/>
    </row>
    <row r="448" spans="1:38" ht="12" customHeight="1" x14ac:dyDescent="0.2">
      <c r="A448" s="651"/>
      <c r="B448" s="651"/>
      <c r="C448" s="651"/>
      <c r="D448" s="651"/>
      <c r="E448" s="651"/>
      <c r="F448" s="651"/>
      <c r="G448" s="651"/>
      <c r="H448" s="651"/>
      <c r="I448" s="651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  <c r="AK448" s="651"/>
      <c r="AL448" s="651"/>
    </row>
    <row r="449" spans="1:38" ht="12" customHeight="1" x14ac:dyDescent="0.2">
      <c r="A449" s="651"/>
      <c r="B449" s="651"/>
      <c r="C449" s="651"/>
      <c r="D449" s="651"/>
      <c r="E449" s="651"/>
      <c r="F449" s="651"/>
      <c r="G449" s="651"/>
      <c r="H449" s="651"/>
      <c r="I449" s="651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  <c r="AK449" s="651"/>
      <c r="AL449" s="651"/>
    </row>
    <row r="450" spans="1:38" ht="12" customHeight="1" x14ac:dyDescent="0.2">
      <c r="A450" s="651"/>
      <c r="B450" s="651"/>
      <c r="C450" s="651"/>
      <c r="D450" s="651"/>
      <c r="E450" s="651"/>
      <c r="F450" s="651"/>
      <c r="G450" s="651"/>
      <c r="H450" s="651"/>
      <c r="I450" s="651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  <c r="AK450" s="651"/>
      <c r="AL450" s="651"/>
    </row>
    <row r="451" spans="1:38" ht="12" customHeight="1" x14ac:dyDescent="0.2">
      <c r="A451" s="651"/>
      <c r="B451" s="651"/>
      <c r="C451" s="651"/>
      <c r="D451" s="651"/>
      <c r="E451" s="651"/>
      <c r="F451" s="651"/>
      <c r="G451" s="651"/>
      <c r="H451" s="651"/>
      <c r="I451" s="651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  <c r="AK451" s="651"/>
      <c r="AL451" s="651"/>
    </row>
    <row r="452" spans="1:38" ht="12" customHeight="1" x14ac:dyDescent="0.2">
      <c r="A452" s="651"/>
      <c r="B452" s="651"/>
      <c r="C452" s="651"/>
      <c r="D452" s="651"/>
      <c r="E452" s="651"/>
      <c r="F452" s="651"/>
      <c r="G452" s="651"/>
      <c r="H452" s="651"/>
      <c r="I452" s="651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  <c r="AK452" s="651"/>
      <c r="AL452" s="651"/>
    </row>
    <row r="453" spans="1:38" ht="12" customHeight="1" x14ac:dyDescent="0.2">
      <c r="A453" s="651"/>
      <c r="B453" s="651"/>
      <c r="C453" s="651"/>
      <c r="D453" s="651"/>
      <c r="E453" s="651"/>
      <c r="F453" s="651"/>
      <c r="G453" s="651"/>
      <c r="H453" s="651"/>
      <c r="I453" s="651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  <c r="AK453" s="651"/>
      <c r="AL453" s="651"/>
    </row>
    <row r="454" spans="1:38" ht="12" customHeight="1" x14ac:dyDescent="0.2">
      <c r="A454" s="651"/>
      <c r="B454" s="651"/>
      <c r="C454" s="651"/>
      <c r="D454" s="651"/>
      <c r="E454" s="651"/>
      <c r="F454" s="651"/>
      <c r="G454" s="651"/>
      <c r="H454" s="651"/>
      <c r="I454" s="651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  <c r="AK454" s="651"/>
      <c r="AL454" s="651"/>
    </row>
    <row r="455" spans="1:38" ht="12" customHeight="1" x14ac:dyDescent="0.2">
      <c r="A455" s="651"/>
      <c r="B455" s="651"/>
      <c r="C455" s="651"/>
      <c r="D455" s="651"/>
      <c r="E455" s="651"/>
      <c r="F455" s="651"/>
      <c r="G455" s="651"/>
      <c r="H455" s="651"/>
      <c r="I455" s="651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  <c r="AK455" s="651"/>
      <c r="AL455" s="651"/>
    </row>
    <row r="456" spans="1:38" ht="12" customHeight="1" x14ac:dyDescent="0.2">
      <c r="A456" s="651"/>
      <c r="B456" s="651"/>
      <c r="C456" s="651"/>
      <c r="D456" s="651"/>
      <c r="E456" s="651"/>
      <c r="F456" s="651"/>
      <c r="G456" s="651"/>
      <c r="H456" s="651"/>
      <c r="I456" s="651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  <c r="AK456" s="651"/>
      <c r="AL456" s="651"/>
    </row>
    <row r="457" spans="1:38" ht="12" customHeight="1" x14ac:dyDescent="0.2">
      <c r="A457" s="651"/>
      <c r="B457" s="651"/>
      <c r="C457" s="651"/>
      <c r="D457" s="651"/>
      <c r="E457" s="651"/>
      <c r="F457" s="651"/>
      <c r="G457" s="651"/>
      <c r="H457" s="651"/>
      <c r="I457" s="651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  <c r="AK457" s="651"/>
      <c r="AL457" s="651"/>
    </row>
    <row r="458" spans="1:38" ht="12" customHeight="1" x14ac:dyDescent="0.2">
      <c r="A458" s="651"/>
      <c r="B458" s="651"/>
      <c r="C458" s="651"/>
      <c r="D458" s="651"/>
      <c r="E458" s="651"/>
      <c r="F458" s="651"/>
      <c r="G458" s="651"/>
      <c r="H458" s="651"/>
      <c r="I458" s="651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  <c r="AK458" s="651"/>
      <c r="AL458" s="651"/>
    </row>
    <row r="459" spans="1:38" ht="12" customHeight="1" x14ac:dyDescent="0.2">
      <c r="A459" s="651"/>
      <c r="B459" s="651"/>
      <c r="C459" s="651"/>
      <c r="D459" s="651"/>
      <c r="E459" s="651"/>
      <c r="F459" s="651"/>
      <c r="G459" s="651"/>
      <c r="H459" s="651"/>
      <c r="I459" s="651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  <c r="AK459" s="651"/>
      <c r="AL459" s="651"/>
    </row>
    <row r="460" spans="1:38" ht="12" customHeight="1" x14ac:dyDescent="0.2">
      <c r="A460" s="651"/>
      <c r="B460" s="651"/>
      <c r="C460" s="651"/>
      <c r="D460" s="651"/>
      <c r="E460" s="651"/>
      <c r="F460" s="651"/>
      <c r="G460" s="651"/>
      <c r="H460" s="651"/>
      <c r="I460" s="651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  <c r="AK460" s="651"/>
      <c r="AL460" s="651"/>
    </row>
    <row r="461" spans="1:38" ht="12" customHeight="1" x14ac:dyDescent="0.2">
      <c r="A461" s="651"/>
      <c r="B461" s="651"/>
      <c r="C461" s="651"/>
      <c r="D461" s="651"/>
      <c r="E461" s="651"/>
      <c r="F461" s="651"/>
      <c r="G461" s="651"/>
      <c r="H461" s="651"/>
      <c r="I461" s="651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  <c r="AK461" s="651"/>
      <c r="AL461" s="651"/>
    </row>
    <row r="462" spans="1:38" ht="12" customHeight="1" x14ac:dyDescent="0.2">
      <c r="A462" s="651"/>
      <c r="B462" s="651"/>
      <c r="C462" s="651"/>
      <c r="D462" s="651"/>
      <c r="E462" s="651"/>
      <c r="F462" s="651"/>
      <c r="G462" s="651"/>
      <c r="H462" s="651"/>
      <c r="I462" s="651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  <c r="AK462" s="651"/>
      <c r="AL462" s="651"/>
    </row>
    <row r="463" spans="1:38" ht="12" customHeight="1" x14ac:dyDescent="0.2">
      <c r="A463" s="651"/>
      <c r="B463" s="651"/>
      <c r="C463" s="651"/>
      <c r="D463" s="651"/>
      <c r="E463" s="651"/>
      <c r="F463" s="651"/>
      <c r="G463" s="651"/>
      <c r="H463" s="651"/>
      <c r="I463" s="651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  <c r="AK463" s="651"/>
      <c r="AL463" s="651"/>
    </row>
    <row r="464" spans="1:38" ht="12" customHeight="1" x14ac:dyDescent="0.2">
      <c r="A464" s="651"/>
      <c r="B464" s="651"/>
      <c r="C464" s="651"/>
      <c r="D464" s="651"/>
      <c r="E464" s="651"/>
      <c r="F464" s="651"/>
      <c r="G464" s="651"/>
      <c r="H464" s="651"/>
      <c r="I464" s="651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  <c r="AK464" s="651"/>
      <c r="AL464" s="651"/>
    </row>
    <row r="465" spans="1:38" ht="12" customHeight="1" x14ac:dyDescent="0.2">
      <c r="A465" s="651"/>
      <c r="B465" s="651"/>
      <c r="C465" s="651"/>
      <c r="D465" s="651"/>
      <c r="E465" s="651"/>
      <c r="F465" s="651"/>
      <c r="G465" s="651"/>
      <c r="H465" s="651"/>
      <c r="I465" s="651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  <c r="AK465" s="651"/>
      <c r="AL465" s="651"/>
    </row>
    <row r="466" spans="1:38" ht="12" customHeight="1" x14ac:dyDescent="0.2">
      <c r="A466" s="651"/>
      <c r="B466" s="651"/>
      <c r="C466" s="651"/>
      <c r="D466" s="651"/>
      <c r="E466" s="651"/>
      <c r="F466" s="651"/>
      <c r="G466" s="651"/>
      <c r="H466" s="651"/>
      <c r="I466" s="651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  <c r="AK466" s="651"/>
      <c r="AL466" s="651"/>
    </row>
    <row r="467" spans="1:38" ht="12" customHeight="1" x14ac:dyDescent="0.2">
      <c r="A467" s="651"/>
      <c r="B467" s="651"/>
      <c r="C467" s="651"/>
      <c r="D467" s="651"/>
      <c r="E467" s="651"/>
      <c r="F467" s="651"/>
      <c r="G467" s="651"/>
      <c r="H467" s="651"/>
      <c r="I467" s="651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  <c r="AK467" s="651"/>
      <c r="AL467" s="651"/>
    </row>
    <row r="468" spans="1:38" ht="12" customHeight="1" x14ac:dyDescent="0.2">
      <c r="A468" s="651"/>
      <c r="B468" s="651"/>
      <c r="C468" s="651"/>
      <c r="D468" s="651"/>
      <c r="E468" s="651"/>
      <c r="F468" s="651"/>
      <c r="G468" s="651"/>
      <c r="H468" s="651"/>
      <c r="I468" s="651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  <c r="AK468" s="651"/>
      <c r="AL468" s="651"/>
    </row>
    <row r="469" spans="1:38" ht="12" customHeight="1" x14ac:dyDescent="0.2">
      <c r="A469" s="651"/>
      <c r="B469" s="651"/>
      <c r="C469" s="651"/>
      <c r="D469" s="651"/>
      <c r="E469" s="651"/>
      <c r="F469" s="651"/>
      <c r="G469" s="651"/>
      <c r="H469" s="651"/>
      <c r="I469" s="651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  <c r="AK469" s="651"/>
      <c r="AL469" s="651"/>
    </row>
    <row r="470" spans="1:38" ht="12" customHeight="1" x14ac:dyDescent="0.2">
      <c r="A470" s="651"/>
      <c r="B470" s="651"/>
      <c r="C470" s="651"/>
      <c r="D470" s="651"/>
      <c r="E470" s="651"/>
      <c r="F470" s="651"/>
      <c r="G470" s="651"/>
      <c r="H470" s="651"/>
      <c r="I470" s="651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  <c r="AK470" s="651"/>
      <c r="AL470" s="651"/>
    </row>
    <row r="471" spans="1:38" ht="12" customHeight="1" x14ac:dyDescent="0.2">
      <c r="A471" s="651"/>
      <c r="B471" s="651"/>
      <c r="C471" s="651"/>
      <c r="D471" s="651"/>
      <c r="E471" s="651"/>
      <c r="F471" s="651"/>
      <c r="G471" s="651"/>
      <c r="H471" s="651"/>
      <c r="I471" s="651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  <c r="AK471" s="651"/>
      <c r="AL471" s="651"/>
    </row>
    <row r="472" spans="1:38" ht="12" customHeight="1" x14ac:dyDescent="0.2">
      <c r="A472" s="651"/>
      <c r="B472" s="651"/>
      <c r="C472" s="651"/>
      <c r="D472" s="651"/>
      <c r="E472" s="651"/>
      <c r="F472" s="651"/>
      <c r="G472" s="651"/>
      <c r="H472" s="651"/>
      <c r="I472" s="651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  <c r="AK472" s="651"/>
      <c r="AL472" s="651"/>
    </row>
    <row r="473" spans="1:38" ht="12" customHeight="1" x14ac:dyDescent="0.2">
      <c r="A473" s="651"/>
      <c r="B473" s="651"/>
      <c r="C473" s="651"/>
      <c r="D473" s="651"/>
      <c r="E473" s="651"/>
      <c r="F473" s="651"/>
      <c r="G473" s="651"/>
      <c r="H473" s="651"/>
      <c r="I473" s="651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  <c r="AK473" s="651"/>
      <c r="AL473" s="651"/>
    </row>
    <row r="474" spans="1:38" ht="12" customHeight="1" x14ac:dyDescent="0.2">
      <c r="A474" s="651"/>
      <c r="B474" s="651"/>
      <c r="C474" s="651"/>
      <c r="D474" s="651"/>
      <c r="E474" s="651"/>
      <c r="F474" s="651"/>
      <c r="G474" s="651"/>
      <c r="H474" s="651"/>
      <c r="I474" s="651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  <c r="AK474" s="651"/>
      <c r="AL474" s="651"/>
    </row>
    <row r="475" spans="1:38" ht="12" customHeight="1" x14ac:dyDescent="0.2">
      <c r="A475" s="651"/>
      <c r="B475" s="651"/>
      <c r="C475" s="651"/>
      <c r="D475" s="651"/>
      <c r="E475" s="651"/>
      <c r="F475" s="651"/>
      <c r="G475" s="651"/>
      <c r="H475" s="651"/>
      <c r="I475" s="651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  <c r="AK475" s="651"/>
      <c r="AL475" s="651"/>
    </row>
    <row r="476" spans="1:38" ht="12" customHeight="1" x14ac:dyDescent="0.2">
      <c r="A476" s="651"/>
      <c r="B476" s="651"/>
      <c r="C476" s="651"/>
      <c r="D476" s="651"/>
      <c r="E476" s="651"/>
      <c r="F476" s="651"/>
      <c r="G476" s="651"/>
      <c r="H476" s="651"/>
      <c r="I476" s="651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  <c r="AK476" s="651"/>
      <c r="AL476" s="651"/>
    </row>
    <row r="477" spans="1:38" ht="12" customHeight="1" x14ac:dyDescent="0.2">
      <c r="A477" s="651"/>
      <c r="B477" s="651"/>
      <c r="C477" s="651"/>
      <c r="D477" s="651"/>
      <c r="E477" s="651"/>
      <c r="F477" s="651"/>
      <c r="G477" s="651"/>
      <c r="H477" s="651"/>
      <c r="I477" s="651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  <c r="AK477" s="651"/>
      <c r="AL477" s="651"/>
    </row>
    <row r="478" spans="1:38" ht="12" customHeight="1" x14ac:dyDescent="0.2">
      <c r="A478" s="651"/>
      <c r="B478" s="651"/>
      <c r="C478" s="651"/>
      <c r="D478" s="651"/>
      <c r="E478" s="651"/>
      <c r="F478" s="651"/>
      <c r="G478" s="651"/>
      <c r="H478" s="651"/>
      <c r="I478" s="651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  <c r="AK478" s="651"/>
      <c r="AL478" s="651"/>
    </row>
    <row r="479" spans="1:38" ht="12" customHeight="1" x14ac:dyDescent="0.2">
      <c r="A479" s="651"/>
      <c r="B479" s="651"/>
      <c r="C479" s="651"/>
      <c r="D479" s="651"/>
      <c r="E479" s="651"/>
      <c r="F479" s="651"/>
      <c r="G479" s="651"/>
      <c r="H479" s="651"/>
      <c r="I479" s="651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  <c r="AK479" s="651"/>
      <c r="AL479" s="651"/>
    </row>
    <row r="480" spans="1:38" ht="12" customHeight="1" x14ac:dyDescent="0.2">
      <c r="A480" s="651"/>
      <c r="B480" s="651"/>
      <c r="C480" s="651"/>
      <c r="D480" s="651"/>
      <c r="E480" s="651"/>
      <c r="F480" s="651"/>
      <c r="G480" s="651"/>
      <c r="H480" s="651"/>
      <c r="I480" s="651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  <c r="AK480" s="651"/>
      <c r="AL480" s="651"/>
    </row>
    <row r="481" spans="1:38" ht="12" customHeight="1" x14ac:dyDescent="0.2">
      <c r="A481" s="651"/>
      <c r="B481" s="651"/>
      <c r="C481" s="651"/>
      <c r="D481" s="651"/>
      <c r="E481" s="651"/>
      <c r="F481" s="651"/>
      <c r="G481" s="651"/>
      <c r="H481" s="651"/>
      <c r="I481" s="651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  <c r="AK481" s="651"/>
      <c r="AL481" s="651"/>
    </row>
    <row r="482" spans="1:38" ht="12" customHeight="1" x14ac:dyDescent="0.2">
      <c r="A482" s="651"/>
      <c r="B482" s="651"/>
      <c r="C482" s="651"/>
      <c r="D482" s="651"/>
      <c r="E482" s="651"/>
      <c r="F482" s="651"/>
      <c r="G482" s="651"/>
      <c r="H482" s="651"/>
      <c r="I482" s="651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  <c r="AK482" s="651"/>
      <c r="AL482" s="651"/>
    </row>
    <row r="483" spans="1:38" ht="12" customHeight="1" x14ac:dyDescent="0.2">
      <c r="A483" s="651"/>
      <c r="B483" s="651"/>
      <c r="C483" s="651"/>
      <c r="D483" s="651"/>
      <c r="E483" s="651"/>
      <c r="F483" s="651"/>
      <c r="G483" s="651"/>
      <c r="H483" s="651"/>
      <c r="I483" s="651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  <c r="AK483" s="651"/>
      <c r="AL483" s="651"/>
    </row>
    <row r="484" spans="1:38" ht="12" customHeight="1" x14ac:dyDescent="0.2">
      <c r="A484" s="651"/>
      <c r="B484" s="651"/>
      <c r="C484" s="651"/>
      <c r="D484" s="651"/>
      <c r="E484" s="651"/>
      <c r="F484" s="651"/>
      <c r="G484" s="651"/>
      <c r="H484" s="651"/>
      <c r="I484" s="651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  <c r="AK484" s="651"/>
      <c r="AL484" s="651"/>
    </row>
    <row r="485" spans="1:38" ht="12" customHeight="1" x14ac:dyDescent="0.2">
      <c r="A485" s="651"/>
      <c r="B485" s="651"/>
      <c r="C485" s="651"/>
      <c r="D485" s="651"/>
      <c r="E485" s="651"/>
      <c r="F485" s="651"/>
      <c r="G485" s="651"/>
      <c r="H485" s="651"/>
      <c r="I485" s="651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  <c r="AK485" s="651"/>
      <c r="AL485" s="651"/>
    </row>
    <row r="486" spans="1:38" ht="12" customHeight="1" x14ac:dyDescent="0.2">
      <c r="A486" s="651"/>
      <c r="B486" s="651"/>
      <c r="C486" s="651"/>
      <c r="D486" s="651"/>
      <c r="E486" s="651"/>
      <c r="F486" s="651"/>
      <c r="G486" s="651"/>
      <c r="H486" s="651"/>
      <c r="I486" s="651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  <c r="AK486" s="651"/>
      <c r="AL486" s="651"/>
    </row>
    <row r="487" spans="1:38" ht="12" customHeight="1" x14ac:dyDescent="0.2">
      <c r="A487" s="651"/>
      <c r="B487" s="651"/>
      <c r="C487" s="651"/>
      <c r="D487" s="651"/>
      <c r="E487" s="651"/>
      <c r="F487" s="651"/>
      <c r="G487" s="651"/>
      <c r="H487" s="651"/>
      <c r="I487" s="651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  <c r="AK487" s="651"/>
      <c r="AL487" s="651"/>
    </row>
    <row r="488" spans="1:38" ht="12" customHeight="1" x14ac:dyDescent="0.2">
      <c r="A488" s="651"/>
      <c r="B488" s="651"/>
      <c r="C488" s="651"/>
      <c r="D488" s="651"/>
      <c r="E488" s="651"/>
      <c r="F488" s="651"/>
      <c r="G488" s="651"/>
      <c r="H488" s="651"/>
      <c r="I488" s="651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  <c r="AK488" s="651"/>
      <c r="AL488" s="651"/>
    </row>
    <row r="489" spans="1:38" ht="12" customHeight="1" x14ac:dyDescent="0.2">
      <c r="A489" s="651"/>
      <c r="B489" s="651"/>
      <c r="C489" s="651"/>
      <c r="D489" s="651"/>
      <c r="E489" s="651"/>
      <c r="F489" s="651"/>
      <c r="G489" s="651"/>
      <c r="H489" s="651"/>
      <c r="I489" s="651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  <c r="AK489" s="651"/>
      <c r="AL489" s="651"/>
    </row>
    <row r="490" spans="1:38" ht="12" customHeight="1" x14ac:dyDescent="0.2">
      <c r="A490" s="651"/>
      <c r="B490" s="651"/>
      <c r="C490" s="651"/>
      <c r="D490" s="651"/>
      <c r="E490" s="651"/>
      <c r="F490" s="651"/>
      <c r="G490" s="651"/>
      <c r="H490" s="651"/>
      <c r="I490" s="651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  <c r="AK490" s="651"/>
      <c r="AL490" s="651"/>
    </row>
    <row r="491" spans="1:38" ht="12" customHeight="1" x14ac:dyDescent="0.2">
      <c r="A491" s="651"/>
      <c r="B491" s="651"/>
      <c r="C491" s="651"/>
      <c r="D491" s="651"/>
      <c r="E491" s="651"/>
      <c r="F491" s="651"/>
      <c r="G491" s="651"/>
      <c r="H491" s="651"/>
      <c r="I491" s="651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  <c r="AK491" s="651"/>
      <c r="AL491" s="651"/>
    </row>
    <row r="492" spans="1:38" ht="12" customHeight="1" x14ac:dyDescent="0.2">
      <c r="A492" s="651"/>
      <c r="B492" s="651"/>
      <c r="C492" s="651"/>
      <c r="D492" s="651"/>
      <c r="E492" s="651"/>
      <c r="F492" s="651"/>
      <c r="G492" s="651"/>
      <c r="H492" s="651"/>
      <c r="I492" s="651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  <c r="AK492" s="651"/>
      <c r="AL492" s="651"/>
    </row>
    <row r="493" spans="1:38" ht="12" customHeight="1" x14ac:dyDescent="0.2">
      <c r="A493" s="651"/>
      <c r="B493" s="651"/>
      <c r="C493" s="651"/>
      <c r="D493" s="651"/>
      <c r="E493" s="651"/>
      <c r="F493" s="651"/>
      <c r="G493" s="651"/>
      <c r="H493" s="651"/>
      <c r="I493" s="651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  <c r="AK493" s="651"/>
      <c r="AL493" s="651"/>
    </row>
    <row r="494" spans="1:38" ht="12" customHeight="1" x14ac:dyDescent="0.2">
      <c r="A494" s="651"/>
      <c r="B494" s="651"/>
      <c r="C494" s="651"/>
      <c r="D494" s="651"/>
      <c r="E494" s="651"/>
      <c r="F494" s="651"/>
      <c r="G494" s="651"/>
      <c r="H494" s="651"/>
      <c r="I494" s="651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  <c r="AK494" s="651"/>
      <c r="AL494" s="651"/>
    </row>
    <row r="495" spans="1:38" ht="12" customHeight="1" x14ac:dyDescent="0.2">
      <c r="A495" s="651"/>
      <c r="B495" s="651"/>
      <c r="C495" s="651"/>
      <c r="D495" s="651"/>
      <c r="E495" s="651"/>
      <c r="F495" s="651"/>
      <c r="G495" s="651"/>
      <c r="H495" s="651"/>
      <c r="I495" s="651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  <c r="AK495" s="651"/>
      <c r="AL495" s="651"/>
    </row>
    <row r="496" spans="1:38" ht="12" customHeight="1" x14ac:dyDescent="0.2">
      <c r="A496" s="651"/>
      <c r="B496" s="651"/>
      <c r="C496" s="651"/>
      <c r="D496" s="651"/>
      <c r="E496" s="651"/>
      <c r="F496" s="651"/>
      <c r="G496" s="651"/>
      <c r="H496" s="651"/>
      <c r="I496" s="651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  <c r="AK496" s="651"/>
      <c r="AL496" s="651"/>
    </row>
    <row r="497" spans="1:38" ht="12" customHeight="1" x14ac:dyDescent="0.2">
      <c r="A497" s="651"/>
      <c r="B497" s="651"/>
      <c r="C497" s="651"/>
      <c r="D497" s="651"/>
      <c r="E497" s="651"/>
      <c r="F497" s="651"/>
      <c r="G497" s="651"/>
      <c r="H497" s="651"/>
      <c r="I497" s="651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  <c r="AK497" s="651"/>
      <c r="AL497" s="651"/>
    </row>
    <row r="498" spans="1:38" ht="12" customHeight="1" x14ac:dyDescent="0.2">
      <c r="A498" s="651"/>
      <c r="B498" s="651"/>
      <c r="C498" s="651"/>
      <c r="D498" s="651"/>
      <c r="E498" s="651"/>
      <c r="F498" s="651"/>
      <c r="G498" s="651"/>
      <c r="H498" s="651"/>
      <c r="I498" s="651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  <c r="AK498" s="651"/>
      <c r="AL498" s="651"/>
    </row>
    <row r="499" spans="1:38" ht="12" customHeight="1" x14ac:dyDescent="0.2">
      <c r="A499" s="651"/>
      <c r="B499" s="651"/>
      <c r="C499" s="651"/>
      <c r="D499" s="651"/>
      <c r="E499" s="651"/>
      <c r="F499" s="651"/>
      <c r="G499" s="651"/>
      <c r="H499" s="651"/>
      <c r="I499" s="651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  <c r="AK499" s="651"/>
      <c r="AL499" s="651"/>
    </row>
    <row r="500" spans="1:38" ht="12" customHeight="1" x14ac:dyDescent="0.2">
      <c r="A500" s="651"/>
      <c r="B500" s="651"/>
      <c r="C500" s="651"/>
      <c r="D500" s="651"/>
      <c r="E500" s="651"/>
      <c r="F500" s="651"/>
      <c r="G500" s="651"/>
      <c r="H500" s="651"/>
      <c r="I500" s="651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  <c r="AK500" s="651"/>
      <c r="AL500" s="651"/>
    </row>
    <row r="501" spans="1:38" ht="12" customHeight="1" x14ac:dyDescent="0.2">
      <c r="A501" s="651"/>
      <c r="B501" s="651"/>
      <c r="C501" s="651"/>
      <c r="D501" s="651"/>
      <c r="E501" s="651"/>
      <c r="F501" s="651"/>
      <c r="G501" s="651"/>
      <c r="H501" s="651"/>
      <c r="I501" s="651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  <c r="AK501" s="651"/>
      <c r="AL501" s="651"/>
    </row>
    <row r="502" spans="1:38" ht="12" customHeight="1" x14ac:dyDescent="0.2">
      <c r="A502" s="651"/>
      <c r="B502" s="651"/>
      <c r="C502" s="651"/>
      <c r="D502" s="651"/>
      <c r="E502" s="651"/>
      <c r="F502" s="651"/>
      <c r="G502" s="651"/>
      <c r="H502" s="651"/>
      <c r="I502" s="651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  <c r="AK502" s="651"/>
      <c r="AL502" s="651"/>
    </row>
    <row r="503" spans="1:38" ht="12" customHeight="1" x14ac:dyDescent="0.2">
      <c r="A503" s="651"/>
      <c r="B503" s="651"/>
      <c r="C503" s="651"/>
      <c r="D503" s="651"/>
      <c r="E503" s="651"/>
      <c r="F503" s="651"/>
      <c r="G503" s="651"/>
      <c r="H503" s="651"/>
      <c r="I503" s="651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  <c r="AK503" s="651"/>
      <c r="AL503" s="651"/>
    </row>
    <row r="504" spans="1:38" ht="12" customHeight="1" x14ac:dyDescent="0.2">
      <c r="A504" s="651"/>
      <c r="B504" s="651"/>
      <c r="C504" s="651"/>
      <c r="D504" s="651"/>
      <c r="E504" s="651"/>
      <c r="F504" s="651"/>
      <c r="G504" s="651"/>
      <c r="H504" s="651"/>
      <c r="I504" s="651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  <c r="AK504" s="651"/>
      <c r="AL504" s="651"/>
    </row>
    <row r="505" spans="1:38" ht="12" customHeight="1" x14ac:dyDescent="0.2">
      <c r="A505" s="651"/>
      <c r="B505" s="651"/>
      <c r="C505" s="651"/>
      <c r="D505" s="651"/>
      <c r="E505" s="651"/>
      <c r="F505" s="651"/>
      <c r="G505" s="651"/>
      <c r="H505" s="651"/>
      <c r="I505" s="651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  <c r="AK505" s="651"/>
      <c r="AL505" s="651"/>
    </row>
    <row r="506" spans="1:38" ht="12" customHeight="1" x14ac:dyDescent="0.2">
      <c r="A506" s="651"/>
      <c r="B506" s="651"/>
      <c r="C506" s="651"/>
      <c r="D506" s="651"/>
      <c r="E506" s="651"/>
      <c r="F506" s="651"/>
      <c r="G506" s="651"/>
      <c r="H506" s="651"/>
      <c r="I506" s="651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  <c r="AK506" s="651"/>
      <c r="AL506" s="651"/>
    </row>
    <row r="507" spans="1:38" ht="12" customHeight="1" x14ac:dyDescent="0.2">
      <c r="A507" s="651"/>
      <c r="B507" s="651"/>
      <c r="C507" s="651"/>
      <c r="D507" s="651"/>
      <c r="E507" s="651"/>
      <c r="F507" s="651"/>
      <c r="G507" s="651"/>
      <c r="H507" s="651"/>
      <c r="I507" s="651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  <c r="AK507" s="651"/>
      <c r="AL507" s="651"/>
    </row>
    <row r="508" spans="1:38" ht="12" customHeight="1" x14ac:dyDescent="0.2">
      <c r="A508" s="651"/>
      <c r="B508" s="651"/>
      <c r="C508" s="651"/>
      <c r="D508" s="651"/>
      <c r="E508" s="651"/>
      <c r="F508" s="651"/>
      <c r="G508" s="651"/>
      <c r="H508" s="651"/>
      <c r="I508" s="651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  <c r="AK508" s="651"/>
      <c r="AL508" s="651"/>
    </row>
    <row r="509" spans="1:38" ht="12" customHeight="1" x14ac:dyDescent="0.2">
      <c r="A509" s="651"/>
      <c r="B509" s="651"/>
      <c r="C509" s="651"/>
      <c r="D509" s="651"/>
      <c r="E509" s="651"/>
      <c r="F509" s="651"/>
      <c r="G509" s="651"/>
      <c r="H509" s="651"/>
      <c r="I509" s="651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  <c r="AK509" s="651"/>
      <c r="AL509" s="651"/>
    </row>
    <row r="510" spans="1:38" ht="12" customHeight="1" x14ac:dyDescent="0.2">
      <c r="A510" s="651"/>
      <c r="B510" s="651"/>
      <c r="C510" s="651"/>
      <c r="D510" s="651"/>
      <c r="E510" s="651"/>
      <c r="F510" s="651"/>
      <c r="G510" s="651"/>
      <c r="H510" s="651"/>
      <c r="I510" s="651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  <c r="AK510" s="651"/>
      <c r="AL510" s="651"/>
    </row>
    <row r="511" spans="1:38" ht="12" customHeight="1" x14ac:dyDescent="0.2">
      <c r="A511" s="651"/>
      <c r="B511" s="651"/>
      <c r="C511" s="651"/>
      <c r="D511" s="651"/>
      <c r="E511" s="651"/>
      <c r="F511" s="651"/>
      <c r="G511" s="651"/>
      <c r="H511" s="651"/>
      <c r="I511" s="651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  <c r="AK511" s="651"/>
      <c r="AL511" s="651"/>
    </row>
    <row r="512" spans="1:38" ht="12" customHeight="1" x14ac:dyDescent="0.2">
      <c r="A512" s="651"/>
      <c r="B512" s="651"/>
      <c r="C512" s="651"/>
      <c r="D512" s="651"/>
      <c r="E512" s="651"/>
      <c r="F512" s="651"/>
      <c r="G512" s="651"/>
      <c r="H512" s="651"/>
      <c r="I512" s="651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  <c r="AK512" s="651"/>
      <c r="AL512" s="651"/>
    </row>
    <row r="513" spans="1:38" ht="12" customHeight="1" x14ac:dyDescent="0.2">
      <c r="A513" s="651"/>
      <c r="B513" s="651"/>
      <c r="C513" s="651"/>
      <c r="D513" s="651"/>
      <c r="E513" s="651"/>
      <c r="F513" s="651"/>
      <c r="G513" s="651"/>
      <c r="H513" s="651"/>
      <c r="I513" s="651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  <c r="AK513" s="651"/>
      <c r="AL513" s="651"/>
    </row>
    <row r="514" spans="1:38" ht="12" customHeight="1" x14ac:dyDescent="0.2">
      <c r="A514" s="651"/>
      <c r="B514" s="651"/>
      <c r="C514" s="651"/>
      <c r="D514" s="651"/>
      <c r="E514" s="651"/>
      <c r="F514" s="651"/>
      <c r="G514" s="651"/>
      <c r="H514" s="651"/>
      <c r="I514" s="651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  <c r="AK514" s="651"/>
      <c r="AL514" s="651"/>
    </row>
    <row r="515" spans="1:38" ht="12" customHeight="1" x14ac:dyDescent="0.2">
      <c r="A515" s="651"/>
      <c r="B515" s="651"/>
      <c r="C515" s="651"/>
      <c r="D515" s="651"/>
      <c r="E515" s="651"/>
      <c r="F515" s="651"/>
      <c r="G515" s="651"/>
      <c r="H515" s="651"/>
      <c r="I515" s="651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  <c r="AK515" s="651"/>
      <c r="AL515" s="651"/>
    </row>
    <row r="516" spans="1:38" ht="12" customHeight="1" x14ac:dyDescent="0.2">
      <c r="A516" s="651"/>
      <c r="B516" s="651"/>
      <c r="C516" s="651"/>
      <c r="D516" s="651"/>
      <c r="E516" s="651"/>
      <c r="F516" s="651"/>
      <c r="G516" s="651"/>
      <c r="H516" s="651"/>
      <c r="I516" s="651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  <c r="AK516" s="651"/>
      <c r="AL516" s="651"/>
    </row>
    <row r="517" spans="1:38" ht="12" customHeight="1" x14ac:dyDescent="0.2">
      <c r="A517" s="651"/>
      <c r="B517" s="651"/>
      <c r="C517" s="651"/>
      <c r="D517" s="651"/>
      <c r="E517" s="651"/>
      <c r="F517" s="651"/>
      <c r="G517" s="651"/>
      <c r="H517" s="651"/>
      <c r="I517" s="651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  <c r="AK517" s="651"/>
      <c r="AL517" s="651"/>
    </row>
    <row r="518" spans="1:38" ht="12" customHeight="1" x14ac:dyDescent="0.2">
      <c r="A518" s="651"/>
      <c r="B518" s="651"/>
      <c r="C518" s="651"/>
      <c r="D518" s="651"/>
      <c r="E518" s="651"/>
      <c r="F518" s="651"/>
      <c r="G518" s="651"/>
      <c r="H518" s="651"/>
      <c r="I518" s="651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  <c r="AK518" s="651"/>
      <c r="AL518" s="651"/>
    </row>
    <row r="519" spans="1:38" ht="12" customHeight="1" x14ac:dyDescent="0.2">
      <c r="A519" s="651"/>
      <c r="B519" s="651"/>
      <c r="C519" s="651"/>
      <c r="D519" s="651"/>
      <c r="E519" s="651"/>
      <c r="F519" s="651"/>
      <c r="G519" s="651"/>
      <c r="H519" s="651"/>
      <c r="I519" s="651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  <c r="AK519" s="651"/>
      <c r="AL519" s="651"/>
    </row>
    <row r="520" spans="1:38" ht="12" customHeight="1" x14ac:dyDescent="0.2">
      <c r="A520" s="651"/>
      <c r="B520" s="651"/>
      <c r="C520" s="651"/>
      <c r="D520" s="651"/>
      <c r="E520" s="651"/>
      <c r="F520" s="651"/>
      <c r="G520" s="651"/>
      <c r="H520" s="651"/>
      <c r="I520" s="651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  <c r="AK520" s="651"/>
      <c r="AL520" s="651"/>
    </row>
    <row r="521" spans="1:38" ht="12" customHeight="1" x14ac:dyDescent="0.2">
      <c r="A521" s="651"/>
      <c r="B521" s="651"/>
      <c r="C521" s="651"/>
      <c r="D521" s="651"/>
      <c r="E521" s="651"/>
      <c r="F521" s="651"/>
      <c r="G521" s="651"/>
      <c r="H521" s="651"/>
      <c r="I521" s="651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  <c r="AK521" s="651"/>
      <c r="AL521" s="651"/>
    </row>
    <row r="522" spans="1:38" ht="12" customHeight="1" x14ac:dyDescent="0.2">
      <c r="A522" s="651"/>
      <c r="B522" s="651"/>
      <c r="C522" s="651"/>
      <c r="D522" s="651"/>
      <c r="E522" s="651"/>
      <c r="F522" s="651"/>
      <c r="G522" s="651"/>
      <c r="H522" s="651"/>
      <c r="I522" s="651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  <c r="AK522" s="651"/>
      <c r="AL522" s="651"/>
    </row>
    <row r="523" spans="1:38" ht="12" customHeight="1" x14ac:dyDescent="0.2">
      <c r="A523" s="651"/>
      <c r="B523" s="651"/>
      <c r="C523" s="651"/>
      <c r="D523" s="651"/>
      <c r="E523" s="651"/>
      <c r="F523" s="651"/>
      <c r="G523" s="651"/>
      <c r="H523" s="651"/>
      <c r="I523" s="651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  <c r="AK523" s="651"/>
      <c r="AL523" s="651"/>
    </row>
    <row r="524" spans="1:38" ht="12" customHeight="1" x14ac:dyDescent="0.2">
      <c r="A524" s="651"/>
      <c r="B524" s="651"/>
      <c r="C524" s="651"/>
      <c r="D524" s="651"/>
      <c r="E524" s="651"/>
      <c r="F524" s="651"/>
      <c r="G524" s="651"/>
      <c r="H524" s="651"/>
      <c r="I524" s="651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  <c r="AK524" s="651"/>
      <c r="AL524" s="651"/>
    </row>
    <row r="525" spans="1:38" ht="12" customHeight="1" x14ac:dyDescent="0.2">
      <c r="A525" s="651"/>
      <c r="B525" s="651"/>
      <c r="C525" s="651"/>
      <c r="D525" s="651"/>
      <c r="E525" s="651"/>
      <c r="F525" s="651"/>
      <c r="G525" s="651"/>
      <c r="H525" s="651"/>
      <c r="I525" s="651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  <c r="AK525" s="651"/>
      <c r="AL525" s="651"/>
    </row>
    <row r="526" spans="1:38" ht="12" customHeight="1" x14ac:dyDescent="0.2">
      <c r="A526" s="651"/>
      <c r="B526" s="651"/>
      <c r="C526" s="651"/>
      <c r="D526" s="651"/>
      <c r="E526" s="651"/>
      <c r="F526" s="651"/>
      <c r="G526" s="651"/>
      <c r="H526" s="651"/>
      <c r="I526" s="651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  <c r="AK526" s="651"/>
      <c r="AL526" s="651"/>
    </row>
    <row r="527" spans="1:38" ht="12" customHeight="1" x14ac:dyDescent="0.2">
      <c r="A527" s="651"/>
      <c r="B527" s="651"/>
      <c r="C527" s="651"/>
      <c r="D527" s="651"/>
      <c r="E527" s="651"/>
      <c r="F527" s="651"/>
      <c r="G527" s="651"/>
      <c r="H527" s="651"/>
      <c r="I527" s="651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  <c r="AK527" s="651"/>
      <c r="AL527" s="651"/>
    </row>
    <row r="528" spans="1:38" ht="12" customHeight="1" x14ac:dyDescent="0.2">
      <c r="A528" s="651"/>
      <c r="B528" s="651"/>
      <c r="C528" s="651"/>
      <c r="D528" s="651"/>
      <c r="E528" s="651"/>
      <c r="F528" s="651"/>
      <c r="G528" s="651"/>
      <c r="H528" s="651"/>
      <c r="I528" s="651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  <c r="AK528" s="651"/>
      <c r="AL528" s="651"/>
    </row>
    <row r="529" spans="1:38" ht="12" customHeight="1" x14ac:dyDescent="0.2">
      <c r="A529" s="651"/>
      <c r="B529" s="651"/>
      <c r="C529" s="651"/>
      <c r="D529" s="651"/>
      <c r="E529" s="651"/>
      <c r="F529" s="651"/>
      <c r="G529" s="651"/>
      <c r="H529" s="651"/>
      <c r="I529" s="651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  <c r="AK529" s="651"/>
      <c r="AL529" s="651"/>
    </row>
    <row r="530" spans="1:38" ht="12" customHeight="1" x14ac:dyDescent="0.2">
      <c r="A530" s="651"/>
      <c r="B530" s="651"/>
      <c r="C530" s="651"/>
      <c r="D530" s="651"/>
      <c r="E530" s="651"/>
      <c r="F530" s="651"/>
      <c r="G530" s="651"/>
      <c r="H530" s="651"/>
      <c r="I530" s="651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  <c r="AK530" s="651"/>
      <c r="AL530" s="651"/>
    </row>
    <row r="531" spans="1:38" ht="12" customHeight="1" x14ac:dyDescent="0.2">
      <c r="A531" s="651"/>
      <c r="B531" s="651"/>
      <c r="C531" s="651"/>
      <c r="D531" s="651"/>
      <c r="E531" s="651"/>
      <c r="F531" s="651"/>
      <c r="G531" s="651"/>
      <c r="H531" s="651"/>
      <c r="I531" s="651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  <c r="AK531" s="651"/>
      <c r="AL531" s="651"/>
    </row>
    <row r="532" spans="1:38" ht="12" customHeight="1" x14ac:dyDescent="0.2">
      <c r="A532" s="651"/>
      <c r="B532" s="651"/>
      <c r="C532" s="651"/>
      <c r="D532" s="651"/>
      <c r="E532" s="651"/>
      <c r="F532" s="651"/>
      <c r="G532" s="651"/>
      <c r="H532" s="651"/>
      <c r="I532" s="651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  <c r="AK532" s="651"/>
      <c r="AL532" s="651"/>
    </row>
    <row r="533" spans="1:38" ht="12" customHeight="1" x14ac:dyDescent="0.2">
      <c r="A533" s="651"/>
      <c r="B533" s="651"/>
      <c r="C533" s="651"/>
      <c r="D533" s="651"/>
      <c r="E533" s="651"/>
      <c r="F533" s="651"/>
      <c r="G533" s="651"/>
      <c r="H533" s="651"/>
      <c r="I533" s="651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  <c r="AK533" s="651"/>
      <c r="AL533" s="651"/>
    </row>
    <row r="534" spans="1:38" ht="12" customHeight="1" x14ac:dyDescent="0.2">
      <c r="A534" s="651"/>
      <c r="B534" s="651"/>
      <c r="C534" s="651"/>
      <c r="D534" s="651"/>
      <c r="E534" s="651"/>
      <c r="F534" s="651"/>
      <c r="G534" s="651"/>
      <c r="H534" s="651"/>
      <c r="I534" s="651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  <c r="AK534" s="651"/>
      <c r="AL534" s="651"/>
    </row>
    <row r="535" spans="1:38" ht="12" customHeight="1" x14ac:dyDescent="0.2">
      <c r="A535" s="651"/>
      <c r="B535" s="651"/>
      <c r="C535" s="651"/>
      <c r="D535" s="651"/>
      <c r="E535" s="651"/>
      <c r="F535" s="651"/>
      <c r="G535" s="651"/>
      <c r="H535" s="651"/>
      <c r="I535" s="651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  <c r="AK535" s="651"/>
      <c r="AL535" s="651"/>
    </row>
    <row r="536" spans="1:38" ht="12" customHeight="1" x14ac:dyDescent="0.2">
      <c r="A536" s="651"/>
      <c r="B536" s="651"/>
      <c r="C536" s="651"/>
      <c r="D536" s="651"/>
      <c r="E536" s="651"/>
      <c r="F536" s="651"/>
      <c r="G536" s="651"/>
      <c r="H536" s="651"/>
      <c r="I536" s="651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  <c r="AK536" s="651"/>
      <c r="AL536" s="651"/>
    </row>
    <row r="537" spans="1:38" ht="12" customHeight="1" x14ac:dyDescent="0.2">
      <c r="A537" s="651"/>
      <c r="B537" s="651"/>
      <c r="C537" s="651"/>
      <c r="D537" s="651"/>
      <c r="E537" s="651"/>
      <c r="F537" s="651"/>
      <c r="G537" s="651"/>
      <c r="H537" s="651"/>
      <c r="I537" s="651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  <c r="AK537" s="651"/>
      <c r="AL537" s="651"/>
    </row>
    <row r="538" spans="1:38" ht="12" customHeight="1" x14ac:dyDescent="0.2">
      <c r="A538" s="651"/>
      <c r="B538" s="651"/>
      <c r="C538" s="651"/>
      <c r="D538" s="651"/>
      <c r="E538" s="651"/>
      <c r="F538" s="651"/>
      <c r="G538" s="651"/>
      <c r="H538" s="651"/>
      <c r="I538" s="651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  <c r="AK538" s="651"/>
      <c r="AL538" s="651"/>
    </row>
    <row r="539" spans="1:38" ht="12" customHeight="1" x14ac:dyDescent="0.2">
      <c r="A539" s="651"/>
      <c r="B539" s="651"/>
      <c r="C539" s="651"/>
      <c r="D539" s="651"/>
      <c r="E539" s="651"/>
      <c r="F539" s="651"/>
      <c r="G539" s="651"/>
      <c r="H539" s="651"/>
      <c r="I539" s="651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  <c r="AK539" s="651"/>
      <c r="AL539" s="651"/>
    </row>
    <row r="540" spans="1:38" ht="12" customHeight="1" x14ac:dyDescent="0.2">
      <c r="A540" s="651"/>
      <c r="B540" s="651"/>
      <c r="C540" s="651"/>
      <c r="D540" s="651"/>
      <c r="E540" s="651"/>
      <c r="F540" s="651"/>
      <c r="G540" s="651"/>
      <c r="H540" s="651"/>
      <c r="I540" s="651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  <c r="AK540" s="651"/>
      <c r="AL540" s="651"/>
    </row>
    <row r="541" spans="1:38" ht="12" customHeight="1" x14ac:dyDescent="0.2">
      <c r="A541" s="651"/>
      <c r="B541" s="651"/>
      <c r="C541" s="651"/>
      <c r="D541" s="651"/>
      <c r="E541" s="651"/>
      <c r="F541" s="651"/>
      <c r="G541" s="651"/>
      <c r="H541" s="651"/>
      <c r="I541" s="651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  <c r="AK541" s="651"/>
      <c r="AL541" s="651"/>
    </row>
    <row r="542" spans="1:38" ht="12" customHeight="1" x14ac:dyDescent="0.2">
      <c r="A542" s="651"/>
      <c r="B542" s="651"/>
      <c r="C542" s="651"/>
      <c r="D542" s="651"/>
      <c r="E542" s="651"/>
      <c r="F542" s="651"/>
      <c r="G542" s="651"/>
      <c r="H542" s="651"/>
      <c r="I542" s="651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  <c r="AK542" s="651"/>
      <c r="AL542" s="651"/>
    </row>
    <row r="543" spans="1:38" ht="12" customHeight="1" x14ac:dyDescent="0.2">
      <c r="A543" s="651"/>
      <c r="B543" s="651"/>
      <c r="C543" s="651"/>
      <c r="D543" s="651"/>
      <c r="E543" s="651"/>
      <c r="F543" s="651"/>
      <c r="G543" s="651"/>
      <c r="H543" s="651"/>
      <c r="I543" s="651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  <c r="AK543" s="651"/>
      <c r="AL543" s="651"/>
    </row>
    <row r="544" spans="1:38" ht="12" customHeight="1" x14ac:dyDescent="0.2">
      <c r="A544" s="651"/>
      <c r="B544" s="651"/>
      <c r="C544" s="651"/>
      <c r="D544" s="651"/>
      <c r="E544" s="651"/>
      <c r="F544" s="651"/>
      <c r="G544" s="651"/>
      <c r="H544" s="651"/>
      <c r="I544" s="651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  <c r="AK544" s="651"/>
      <c r="AL544" s="651"/>
    </row>
    <row r="545" spans="1:38" ht="12" customHeight="1" x14ac:dyDescent="0.2">
      <c r="A545" s="651"/>
      <c r="B545" s="651"/>
      <c r="C545" s="651"/>
      <c r="D545" s="651"/>
      <c r="E545" s="651"/>
      <c r="F545" s="651"/>
      <c r="G545" s="651"/>
      <c r="H545" s="651"/>
      <c r="I545" s="651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  <c r="AK545" s="651"/>
      <c r="AL545" s="651"/>
    </row>
    <row r="546" spans="1:38" ht="12" customHeight="1" x14ac:dyDescent="0.2">
      <c r="A546" s="651"/>
      <c r="B546" s="651"/>
      <c r="C546" s="651"/>
      <c r="D546" s="651"/>
      <c r="E546" s="651"/>
      <c r="F546" s="651"/>
      <c r="G546" s="651"/>
      <c r="H546" s="651"/>
      <c r="I546" s="651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  <c r="AK546" s="651"/>
      <c r="AL546" s="651"/>
    </row>
    <row r="547" spans="1:38" ht="12" customHeight="1" x14ac:dyDescent="0.2">
      <c r="A547" s="651"/>
      <c r="B547" s="651"/>
      <c r="C547" s="651"/>
      <c r="D547" s="651"/>
      <c r="E547" s="651"/>
      <c r="F547" s="651"/>
      <c r="G547" s="651"/>
      <c r="H547" s="651"/>
      <c r="I547" s="651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  <c r="AK547" s="651"/>
      <c r="AL547" s="651"/>
    </row>
    <row r="548" spans="1:38" ht="12" customHeight="1" x14ac:dyDescent="0.2">
      <c r="A548" s="651"/>
      <c r="B548" s="651"/>
      <c r="C548" s="651"/>
      <c r="D548" s="651"/>
      <c r="E548" s="651"/>
      <c r="F548" s="651"/>
      <c r="G548" s="651"/>
      <c r="H548" s="651"/>
      <c r="I548" s="651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  <c r="AK548" s="651"/>
      <c r="AL548" s="651"/>
    </row>
    <row r="549" spans="1:38" ht="12" customHeight="1" x14ac:dyDescent="0.2">
      <c r="A549" s="651"/>
      <c r="B549" s="651"/>
      <c r="C549" s="651"/>
      <c r="D549" s="651"/>
      <c r="E549" s="651"/>
      <c r="F549" s="651"/>
      <c r="G549" s="651"/>
      <c r="H549" s="651"/>
      <c r="I549" s="651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  <c r="AK549" s="651"/>
      <c r="AL549" s="651"/>
    </row>
    <row r="550" spans="1:38" ht="12" customHeight="1" x14ac:dyDescent="0.2">
      <c r="A550" s="651"/>
      <c r="B550" s="651"/>
      <c r="C550" s="651"/>
      <c r="D550" s="651"/>
      <c r="E550" s="651"/>
      <c r="F550" s="651"/>
      <c r="G550" s="651"/>
      <c r="H550" s="651"/>
      <c r="I550" s="651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  <c r="AK550" s="651"/>
      <c r="AL550" s="651"/>
    </row>
    <row r="551" spans="1:38" ht="12" customHeight="1" x14ac:dyDescent="0.2">
      <c r="A551" s="651"/>
      <c r="B551" s="651"/>
      <c r="C551" s="651"/>
      <c r="D551" s="651"/>
      <c r="E551" s="651"/>
      <c r="F551" s="651"/>
      <c r="G551" s="651"/>
      <c r="H551" s="651"/>
      <c r="I551" s="651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  <c r="AK551" s="651"/>
      <c r="AL551" s="651"/>
    </row>
    <row r="552" spans="1:38" ht="12" customHeight="1" x14ac:dyDescent="0.2">
      <c r="A552" s="651"/>
      <c r="B552" s="651"/>
      <c r="C552" s="651"/>
      <c r="D552" s="651"/>
      <c r="E552" s="651"/>
      <c r="F552" s="651"/>
      <c r="G552" s="651"/>
      <c r="H552" s="651"/>
      <c r="I552" s="651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  <c r="AK552" s="651"/>
      <c r="AL552" s="651"/>
    </row>
    <row r="553" spans="1:38" ht="12" customHeight="1" x14ac:dyDescent="0.2">
      <c r="A553" s="651"/>
      <c r="B553" s="651"/>
      <c r="C553" s="651"/>
      <c r="D553" s="651"/>
      <c r="E553" s="651"/>
      <c r="F553" s="651"/>
      <c r="G553" s="651"/>
      <c r="H553" s="651"/>
      <c r="I553" s="651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  <c r="AK553" s="651"/>
      <c r="AL553" s="651"/>
    </row>
    <row r="554" spans="1:38" ht="12" customHeight="1" x14ac:dyDescent="0.2">
      <c r="A554" s="651"/>
      <c r="B554" s="651"/>
      <c r="C554" s="651"/>
      <c r="D554" s="651"/>
      <c r="E554" s="651"/>
      <c r="F554" s="651"/>
      <c r="G554" s="651"/>
      <c r="H554" s="651"/>
      <c r="I554" s="651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  <c r="AK554" s="651"/>
      <c r="AL554" s="651"/>
    </row>
    <row r="555" spans="1:38" ht="12" customHeight="1" x14ac:dyDescent="0.2">
      <c r="A555" s="651"/>
      <c r="B555" s="651"/>
      <c r="C555" s="651"/>
      <c r="D555" s="651"/>
      <c r="E555" s="651"/>
      <c r="F555" s="651"/>
      <c r="G555" s="651"/>
      <c r="H555" s="651"/>
      <c r="I555" s="651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  <c r="AK555" s="651"/>
      <c r="AL555" s="651"/>
    </row>
    <row r="556" spans="1:38" ht="12" customHeight="1" x14ac:dyDescent="0.2">
      <c r="A556" s="651"/>
      <c r="B556" s="651"/>
      <c r="C556" s="651"/>
      <c r="D556" s="651"/>
      <c r="E556" s="651"/>
      <c r="F556" s="651"/>
      <c r="G556" s="651"/>
      <c r="H556" s="651"/>
      <c r="I556" s="651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  <c r="AK556" s="651"/>
      <c r="AL556" s="651"/>
    </row>
    <row r="557" spans="1:38" ht="12" customHeight="1" x14ac:dyDescent="0.2">
      <c r="A557" s="651"/>
      <c r="B557" s="651"/>
      <c r="C557" s="651"/>
      <c r="D557" s="651"/>
      <c r="E557" s="651"/>
      <c r="F557" s="651"/>
      <c r="G557" s="651"/>
      <c r="H557" s="651"/>
      <c r="I557" s="651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  <c r="AK557" s="651"/>
      <c r="AL557" s="651"/>
    </row>
    <row r="558" spans="1:38" ht="12" customHeight="1" x14ac:dyDescent="0.2">
      <c r="A558" s="651"/>
      <c r="B558" s="651"/>
      <c r="C558" s="651"/>
      <c r="D558" s="651"/>
      <c r="E558" s="651"/>
      <c r="F558" s="651"/>
      <c r="G558" s="651"/>
      <c r="H558" s="651"/>
      <c r="I558" s="651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  <c r="AK558" s="651"/>
      <c r="AL558" s="651"/>
    </row>
    <row r="559" spans="1:38" ht="12" customHeight="1" x14ac:dyDescent="0.2">
      <c r="A559" s="651"/>
      <c r="B559" s="651"/>
      <c r="C559" s="651"/>
      <c r="D559" s="651"/>
      <c r="E559" s="651"/>
      <c r="F559" s="651"/>
      <c r="G559" s="651"/>
      <c r="H559" s="651"/>
      <c r="I559" s="651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  <c r="AK559" s="651"/>
      <c r="AL559" s="651"/>
    </row>
    <row r="560" spans="1:38" ht="12" customHeight="1" x14ac:dyDescent="0.2">
      <c r="A560" s="651"/>
      <c r="B560" s="651"/>
      <c r="C560" s="651"/>
      <c r="D560" s="651"/>
      <c r="E560" s="651"/>
      <c r="F560" s="651"/>
      <c r="G560" s="651"/>
      <c r="H560" s="651"/>
      <c r="I560" s="651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  <c r="AK560" s="651"/>
      <c r="AL560" s="651"/>
    </row>
    <row r="561" spans="1:38" ht="12" customHeight="1" x14ac:dyDescent="0.2">
      <c r="A561" s="651"/>
      <c r="B561" s="651"/>
      <c r="C561" s="651"/>
      <c r="D561" s="651"/>
      <c r="E561" s="651"/>
      <c r="F561" s="651"/>
      <c r="G561" s="651"/>
      <c r="H561" s="651"/>
      <c r="I561" s="651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  <c r="AK561" s="651"/>
      <c r="AL561" s="651"/>
    </row>
    <row r="562" spans="1:38" ht="12" customHeight="1" x14ac:dyDescent="0.2">
      <c r="A562" s="651"/>
      <c r="B562" s="651"/>
      <c r="C562" s="651"/>
      <c r="D562" s="651"/>
      <c r="E562" s="651"/>
      <c r="F562" s="651"/>
      <c r="G562" s="651"/>
      <c r="H562" s="651"/>
      <c r="I562" s="651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  <c r="AK562" s="651"/>
      <c r="AL562" s="651"/>
    </row>
    <row r="563" spans="1:38" ht="12" customHeight="1" x14ac:dyDescent="0.2">
      <c r="A563" s="651"/>
      <c r="B563" s="651"/>
      <c r="C563" s="651"/>
      <c r="D563" s="651"/>
      <c r="E563" s="651"/>
      <c r="F563" s="651"/>
      <c r="G563" s="651"/>
      <c r="H563" s="651"/>
      <c r="I563" s="651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  <c r="AK563" s="651"/>
      <c r="AL563" s="651"/>
    </row>
    <row r="564" spans="1:38" ht="12" customHeight="1" x14ac:dyDescent="0.2">
      <c r="A564" s="651"/>
      <c r="B564" s="651"/>
      <c r="C564" s="651"/>
      <c r="D564" s="651"/>
      <c r="E564" s="651"/>
      <c r="F564" s="651"/>
      <c r="G564" s="651"/>
      <c r="H564" s="651"/>
      <c r="I564" s="651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  <c r="AK564" s="651"/>
      <c r="AL564" s="651"/>
    </row>
    <row r="565" spans="1:38" ht="12" customHeight="1" x14ac:dyDescent="0.2">
      <c r="A565" s="651"/>
      <c r="B565" s="651"/>
      <c r="C565" s="651"/>
      <c r="D565" s="651"/>
      <c r="E565" s="651"/>
      <c r="F565" s="651"/>
      <c r="G565" s="651"/>
      <c r="H565" s="651"/>
      <c r="I565" s="651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  <c r="AK565" s="651"/>
      <c r="AL565" s="651"/>
    </row>
    <row r="566" spans="1:38" ht="12" customHeight="1" x14ac:dyDescent="0.2">
      <c r="A566" s="651"/>
      <c r="B566" s="651"/>
      <c r="C566" s="651"/>
      <c r="D566" s="651"/>
      <c r="E566" s="651"/>
      <c r="F566" s="651"/>
      <c r="G566" s="651"/>
      <c r="H566" s="651"/>
      <c r="I566" s="651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  <c r="AK566" s="651"/>
      <c r="AL566" s="651"/>
    </row>
    <row r="567" spans="1:38" ht="12" customHeight="1" x14ac:dyDescent="0.2">
      <c r="A567" s="651"/>
      <c r="B567" s="651"/>
      <c r="C567" s="651"/>
      <c r="D567" s="651"/>
      <c r="E567" s="651"/>
      <c r="F567" s="651"/>
      <c r="G567" s="651"/>
      <c r="H567" s="651"/>
      <c r="I567" s="651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  <c r="AK567" s="651"/>
      <c r="AL567" s="651"/>
    </row>
    <row r="568" spans="1:38" ht="12" customHeight="1" x14ac:dyDescent="0.2">
      <c r="A568" s="651"/>
      <c r="B568" s="651"/>
      <c r="C568" s="651"/>
      <c r="D568" s="651"/>
      <c r="E568" s="651"/>
      <c r="F568" s="651"/>
      <c r="G568" s="651"/>
      <c r="H568" s="651"/>
      <c r="I568" s="651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  <c r="AK568" s="651"/>
      <c r="AL568" s="651"/>
    </row>
    <row r="569" spans="1:38" ht="12" customHeight="1" x14ac:dyDescent="0.2">
      <c r="A569" s="651"/>
      <c r="B569" s="651"/>
      <c r="C569" s="651"/>
      <c r="D569" s="651"/>
      <c r="E569" s="651"/>
      <c r="F569" s="651"/>
      <c r="G569" s="651"/>
      <c r="H569" s="651"/>
      <c r="I569" s="651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  <c r="AK569" s="651"/>
      <c r="AL569" s="651"/>
    </row>
    <row r="570" spans="1:38" ht="12" customHeight="1" x14ac:dyDescent="0.2">
      <c r="A570" s="651"/>
      <c r="B570" s="651"/>
      <c r="C570" s="651"/>
      <c r="D570" s="651"/>
      <c r="E570" s="651"/>
      <c r="F570" s="651"/>
      <c r="G570" s="651"/>
      <c r="H570" s="651"/>
      <c r="I570" s="651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  <c r="AK570" s="651"/>
      <c r="AL570" s="651"/>
    </row>
    <row r="571" spans="1:38" ht="12" customHeight="1" x14ac:dyDescent="0.2">
      <c r="A571" s="651"/>
      <c r="B571" s="651"/>
      <c r="C571" s="651"/>
      <c r="D571" s="651"/>
      <c r="E571" s="651"/>
      <c r="F571" s="651"/>
      <c r="G571" s="651"/>
      <c r="H571" s="651"/>
      <c r="I571" s="651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  <c r="AK571" s="651"/>
      <c r="AL571" s="651"/>
    </row>
    <row r="572" spans="1:38" ht="12" customHeight="1" x14ac:dyDescent="0.2">
      <c r="A572" s="651"/>
      <c r="B572" s="651"/>
      <c r="C572" s="651"/>
      <c r="D572" s="651"/>
      <c r="E572" s="651"/>
      <c r="F572" s="651"/>
      <c r="G572" s="651"/>
      <c r="H572" s="651"/>
      <c r="I572" s="651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  <c r="AK572" s="651"/>
      <c r="AL572" s="651"/>
    </row>
    <row r="573" spans="1:38" ht="12" customHeight="1" x14ac:dyDescent="0.2">
      <c r="A573" s="651"/>
      <c r="B573" s="651"/>
      <c r="C573" s="651"/>
      <c r="D573" s="651"/>
      <c r="E573" s="651"/>
      <c r="F573" s="651"/>
      <c r="G573" s="651"/>
      <c r="H573" s="651"/>
      <c r="I573" s="651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  <c r="AK573" s="651"/>
      <c r="AL573" s="651"/>
    </row>
    <row r="574" spans="1:38" ht="12" customHeight="1" x14ac:dyDescent="0.2">
      <c r="A574" s="651"/>
      <c r="B574" s="651"/>
      <c r="C574" s="651"/>
      <c r="D574" s="651"/>
      <c r="E574" s="651"/>
      <c r="F574" s="651"/>
      <c r="G574" s="651"/>
      <c r="H574" s="651"/>
      <c r="I574" s="651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  <c r="AK574" s="651"/>
      <c r="AL574" s="651"/>
    </row>
    <row r="575" spans="1:38" ht="12" customHeight="1" x14ac:dyDescent="0.2">
      <c r="A575" s="651"/>
      <c r="B575" s="651"/>
      <c r="C575" s="651"/>
      <c r="D575" s="651"/>
      <c r="E575" s="651"/>
      <c r="F575" s="651"/>
      <c r="G575" s="651"/>
      <c r="H575" s="651"/>
      <c r="I575" s="651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  <c r="AK575" s="651"/>
      <c r="AL575" s="651"/>
    </row>
    <row r="576" spans="1:38" ht="12" customHeight="1" x14ac:dyDescent="0.2">
      <c r="A576" s="651"/>
      <c r="B576" s="651"/>
      <c r="C576" s="651"/>
      <c r="D576" s="651"/>
      <c r="E576" s="651"/>
      <c r="F576" s="651"/>
      <c r="G576" s="651"/>
      <c r="H576" s="651"/>
      <c r="I576" s="651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  <c r="AK576" s="651"/>
      <c r="AL576" s="651"/>
    </row>
    <row r="577" spans="1:38" ht="12" customHeight="1" x14ac:dyDescent="0.2">
      <c r="A577" s="651"/>
      <c r="B577" s="651"/>
      <c r="C577" s="651"/>
      <c r="D577" s="651"/>
      <c r="E577" s="651"/>
      <c r="F577" s="651"/>
      <c r="G577" s="651"/>
      <c r="H577" s="651"/>
      <c r="I577" s="651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  <c r="AK577" s="651"/>
      <c r="AL577" s="651"/>
    </row>
    <row r="578" spans="1:38" ht="12" customHeight="1" x14ac:dyDescent="0.2">
      <c r="A578" s="651"/>
      <c r="B578" s="651"/>
      <c r="C578" s="651"/>
      <c r="D578" s="651"/>
      <c r="E578" s="651"/>
      <c r="F578" s="651"/>
      <c r="G578" s="651"/>
      <c r="H578" s="651"/>
      <c r="I578" s="651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  <c r="AK578" s="651"/>
      <c r="AL578" s="651"/>
    </row>
    <row r="579" spans="1:38" ht="12" customHeight="1" x14ac:dyDescent="0.2">
      <c r="A579" s="651"/>
      <c r="B579" s="651"/>
      <c r="C579" s="651"/>
      <c r="D579" s="651"/>
      <c r="E579" s="651"/>
      <c r="F579" s="651"/>
      <c r="G579" s="651"/>
      <c r="H579" s="651"/>
      <c r="I579" s="651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  <c r="AK579" s="651"/>
      <c r="AL579" s="651"/>
    </row>
    <row r="580" spans="1:38" ht="12" customHeight="1" x14ac:dyDescent="0.2">
      <c r="A580" s="651"/>
      <c r="B580" s="651"/>
      <c r="C580" s="651"/>
      <c r="D580" s="651"/>
      <c r="E580" s="651"/>
      <c r="F580" s="651"/>
      <c r="G580" s="651"/>
      <c r="H580" s="651"/>
      <c r="I580" s="651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  <c r="AK580" s="651"/>
      <c r="AL580" s="651"/>
    </row>
    <row r="581" spans="1:38" ht="12" customHeight="1" x14ac:dyDescent="0.2">
      <c r="A581" s="651"/>
      <c r="B581" s="651"/>
      <c r="C581" s="651"/>
      <c r="D581" s="651"/>
      <c r="E581" s="651"/>
      <c r="F581" s="651"/>
      <c r="G581" s="651"/>
      <c r="H581" s="651"/>
      <c r="I581" s="651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  <c r="AK581" s="651"/>
      <c r="AL581" s="651"/>
    </row>
    <row r="582" spans="1:38" ht="12" customHeight="1" x14ac:dyDescent="0.2">
      <c r="A582" s="651"/>
      <c r="B582" s="651"/>
      <c r="C582" s="651"/>
      <c r="D582" s="651"/>
      <c r="E582" s="651"/>
      <c r="F582" s="651"/>
      <c r="G582" s="651"/>
      <c r="H582" s="651"/>
      <c r="I582" s="651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  <c r="AK582" s="651"/>
      <c r="AL582" s="651"/>
    </row>
    <row r="583" spans="1:38" ht="12" customHeight="1" x14ac:dyDescent="0.2">
      <c r="A583" s="651"/>
      <c r="B583" s="651"/>
      <c r="C583" s="651"/>
      <c r="D583" s="651"/>
      <c r="E583" s="651"/>
      <c r="F583" s="651"/>
      <c r="G583" s="651"/>
      <c r="H583" s="651"/>
      <c r="I583" s="651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  <c r="AK583" s="651"/>
      <c r="AL583" s="651"/>
    </row>
    <row r="584" spans="1:38" ht="12" customHeight="1" x14ac:dyDescent="0.2">
      <c r="A584" s="651"/>
      <c r="B584" s="651"/>
      <c r="C584" s="651"/>
      <c r="D584" s="651"/>
      <c r="E584" s="651"/>
      <c r="F584" s="651"/>
      <c r="G584" s="651"/>
      <c r="H584" s="651"/>
      <c r="I584" s="651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  <c r="AK584" s="651"/>
      <c r="AL584" s="651"/>
    </row>
    <row r="585" spans="1:38" ht="12" customHeight="1" x14ac:dyDescent="0.2">
      <c r="A585" s="651"/>
      <c r="B585" s="651"/>
      <c r="C585" s="651"/>
      <c r="D585" s="651"/>
      <c r="E585" s="651"/>
      <c r="F585" s="651"/>
      <c r="G585" s="651"/>
      <c r="H585" s="651"/>
      <c r="I585" s="651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  <c r="AK585" s="651"/>
      <c r="AL585" s="651"/>
    </row>
    <row r="586" spans="1:38" ht="12" customHeight="1" x14ac:dyDescent="0.2">
      <c r="A586" s="651"/>
      <c r="B586" s="651"/>
      <c r="C586" s="651"/>
      <c r="D586" s="651"/>
      <c r="E586" s="651"/>
      <c r="F586" s="651"/>
      <c r="G586" s="651"/>
      <c r="H586" s="651"/>
      <c r="I586" s="651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  <c r="AK586" s="651"/>
      <c r="AL586" s="651"/>
    </row>
    <row r="587" spans="1:38" ht="12" customHeight="1" x14ac:dyDescent="0.2">
      <c r="A587" s="651"/>
      <c r="B587" s="651"/>
      <c r="C587" s="651"/>
      <c r="D587" s="651"/>
      <c r="E587" s="651"/>
      <c r="F587" s="651"/>
      <c r="G587" s="651"/>
      <c r="H587" s="651"/>
      <c r="I587" s="651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  <c r="AK587" s="651"/>
      <c r="AL587" s="651"/>
    </row>
    <row r="588" spans="1:38" ht="12" customHeight="1" x14ac:dyDescent="0.2">
      <c r="A588" s="651"/>
      <c r="B588" s="651"/>
      <c r="C588" s="651"/>
      <c r="D588" s="651"/>
      <c r="E588" s="651"/>
      <c r="F588" s="651"/>
      <c r="G588" s="651"/>
      <c r="H588" s="651"/>
      <c r="I588" s="651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  <c r="AK588" s="651"/>
      <c r="AL588" s="651"/>
    </row>
    <row r="589" spans="1:38" ht="12" customHeight="1" x14ac:dyDescent="0.2">
      <c r="A589" s="651"/>
      <c r="B589" s="651"/>
      <c r="C589" s="651"/>
      <c r="D589" s="651"/>
      <c r="E589" s="651"/>
      <c r="F589" s="651"/>
      <c r="G589" s="651"/>
      <c r="H589" s="651"/>
      <c r="I589" s="651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  <c r="AK589" s="651"/>
      <c r="AL589" s="651"/>
    </row>
    <row r="590" spans="1:38" ht="12" customHeight="1" x14ac:dyDescent="0.2">
      <c r="A590" s="651"/>
      <c r="B590" s="651"/>
      <c r="C590" s="651"/>
      <c r="D590" s="651"/>
      <c r="E590" s="651"/>
      <c r="F590" s="651"/>
      <c r="G590" s="651"/>
      <c r="H590" s="651"/>
      <c r="I590" s="651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  <c r="AK590" s="651"/>
      <c r="AL590" s="651"/>
    </row>
    <row r="591" spans="1:38" ht="12" customHeight="1" x14ac:dyDescent="0.2">
      <c r="A591" s="651"/>
      <c r="B591" s="651"/>
      <c r="C591" s="651"/>
      <c r="D591" s="651"/>
      <c r="E591" s="651"/>
      <c r="F591" s="651"/>
      <c r="G591" s="651"/>
      <c r="H591" s="651"/>
      <c r="I591" s="651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  <c r="AK591" s="651"/>
      <c r="AL591" s="651"/>
    </row>
    <row r="592" spans="1:38" ht="12" customHeight="1" x14ac:dyDescent="0.2">
      <c r="A592" s="651"/>
      <c r="B592" s="651"/>
      <c r="C592" s="651"/>
      <c r="D592" s="651"/>
      <c r="E592" s="651"/>
      <c r="F592" s="651"/>
      <c r="G592" s="651"/>
      <c r="H592" s="651"/>
      <c r="I592" s="651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  <c r="AK592" s="651"/>
      <c r="AL592" s="651"/>
    </row>
    <row r="593" spans="1:38" ht="12" customHeight="1" x14ac:dyDescent="0.2">
      <c r="A593" s="651"/>
      <c r="B593" s="651"/>
      <c r="C593" s="651"/>
      <c r="D593" s="651"/>
      <c r="E593" s="651"/>
      <c r="F593" s="651"/>
      <c r="G593" s="651"/>
      <c r="H593" s="651"/>
      <c r="I593" s="651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  <c r="AK593" s="651"/>
      <c r="AL593" s="651"/>
    </row>
    <row r="594" spans="1:38" ht="12" customHeight="1" x14ac:dyDescent="0.2">
      <c r="A594" s="651"/>
      <c r="B594" s="651"/>
      <c r="C594" s="651"/>
      <c r="D594" s="651"/>
      <c r="E594" s="651"/>
      <c r="F594" s="651"/>
      <c r="G594" s="651"/>
      <c r="H594" s="651"/>
      <c r="I594" s="651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  <c r="AK594" s="651"/>
      <c r="AL594" s="651"/>
    </row>
    <row r="595" spans="1:38" ht="12" customHeight="1" x14ac:dyDescent="0.2">
      <c r="A595" s="651"/>
      <c r="B595" s="651"/>
      <c r="C595" s="651"/>
      <c r="D595" s="651"/>
      <c r="E595" s="651"/>
      <c r="F595" s="651"/>
      <c r="G595" s="651"/>
      <c r="H595" s="651"/>
      <c r="I595" s="651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  <c r="AK595" s="651"/>
      <c r="AL595" s="651"/>
    </row>
    <row r="596" spans="1:38" ht="12" customHeight="1" x14ac:dyDescent="0.2">
      <c r="A596" s="651"/>
      <c r="B596" s="651"/>
      <c r="C596" s="651"/>
      <c r="D596" s="651"/>
      <c r="E596" s="651"/>
      <c r="F596" s="651"/>
      <c r="G596" s="651"/>
      <c r="H596" s="651"/>
      <c r="I596" s="651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  <c r="AK596" s="651"/>
      <c r="AL596" s="651"/>
    </row>
    <row r="597" spans="1:38" ht="12" customHeight="1" x14ac:dyDescent="0.2">
      <c r="A597" s="651"/>
      <c r="B597" s="651"/>
      <c r="C597" s="651"/>
      <c r="D597" s="651"/>
      <c r="E597" s="651"/>
      <c r="F597" s="651"/>
      <c r="G597" s="651"/>
      <c r="H597" s="651"/>
      <c r="I597" s="651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  <c r="AK597" s="651"/>
      <c r="AL597" s="651"/>
    </row>
    <row r="598" spans="1:38" ht="12" customHeight="1" x14ac:dyDescent="0.2">
      <c r="A598" s="651"/>
      <c r="B598" s="651"/>
      <c r="C598" s="651"/>
      <c r="D598" s="651"/>
      <c r="E598" s="651"/>
      <c r="F598" s="651"/>
      <c r="G598" s="651"/>
      <c r="H598" s="651"/>
      <c r="I598" s="651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  <c r="AK598" s="651"/>
      <c r="AL598" s="651"/>
    </row>
    <row r="599" spans="1:38" ht="12" customHeight="1" x14ac:dyDescent="0.2">
      <c r="A599" s="651"/>
      <c r="B599" s="651"/>
      <c r="C599" s="651"/>
      <c r="D599" s="651"/>
      <c r="E599" s="651"/>
      <c r="F599" s="651"/>
      <c r="G599" s="651"/>
      <c r="H599" s="651"/>
      <c r="I599" s="651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  <c r="AK599" s="651"/>
      <c r="AL599" s="651"/>
    </row>
    <row r="600" spans="1:38" ht="12" customHeight="1" x14ac:dyDescent="0.2">
      <c r="A600" s="651"/>
      <c r="B600" s="651"/>
      <c r="C600" s="651"/>
      <c r="D600" s="651"/>
      <c r="E600" s="651"/>
      <c r="F600" s="651"/>
      <c r="G600" s="651"/>
      <c r="H600" s="651"/>
      <c r="I600" s="651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  <c r="AK600" s="651"/>
      <c r="AL600" s="651"/>
    </row>
    <row r="601" spans="1:38" ht="12" customHeight="1" x14ac:dyDescent="0.2">
      <c r="A601" s="651"/>
      <c r="B601" s="651"/>
      <c r="C601" s="651"/>
      <c r="D601" s="651"/>
      <c r="E601" s="651"/>
      <c r="F601" s="651"/>
      <c r="G601" s="651"/>
      <c r="H601" s="651"/>
      <c r="I601" s="651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  <c r="AK601" s="651"/>
      <c r="AL601" s="651"/>
    </row>
    <row r="602" spans="1:38" ht="12" customHeight="1" x14ac:dyDescent="0.2">
      <c r="A602" s="651"/>
      <c r="B602" s="651"/>
      <c r="C602" s="651"/>
      <c r="D602" s="651"/>
      <c r="E602" s="651"/>
      <c r="F602" s="651"/>
      <c r="G602" s="651"/>
      <c r="H602" s="651"/>
      <c r="I602" s="651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  <c r="AK602" s="651"/>
      <c r="AL602" s="651"/>
    </row>
    <row r="603" spans="1:38" ht="12" customHeight="1" x14ac:dyDescent="0.2">
      <c r="A603" s="651"/>
      <c r="B603" s="651"/>
      <c r="C603" s="651"/>
      <c r="D603" s="651"/>
      <c r="E603" s="651"/>
      <c r="F603" s="651"/>
      <c r="G603" s="651"/>
      <c r="H603" s="651"/>
      <c r="I603" s="651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  <c r="AK603" s="651"/>
      <c r="AL603" s="651"/>
    </row>
    <row r="604" spans="1:38" ht="12" customHeight="1" x14ac:dyDescent="0.2">
      <c r="A604" s="651"/>
      <c r="B604" s="651"/>
      <c r="C604" s="651"/>
      <c r="D604" s="651"/>
      <c r="E604" s="651"/>
      <c r="F604" s="651"/>
      <c r="G604" s="651"/>
      <c r="H604" s="651"/>
      <c r="I604" s="651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  <c r="AK604" s="651"/>
      <c r="AL604" s="651"/>
    </row>
    <row r="605" spans="1:38" ht="12" customHeight="1" x14ac:dyDescent="0.2">
      <c r="A605" s="651"/>
      <c r="B605" s="651"/>
      <c r="C605" s="651"/>
      <c r="D605" s="651"/>
      <c r="E605" s="651"/>
      <c r="F605" s="651"/>
      <c r="G605" s="651"/>
      <c r="H605" s="651"/>
      <c r="I605" s="651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  <c r="AK605" s="651"/>
      <c r="AL605" s="651"/>
    </row>
    <row r="606" spans="1:38" ht="12" customHeight="1" x14ac:dyDescent="0.2">
      <c r="A606" s="651"/>
      <c r="B606" s="651"/>
      <c r="C606" s="651"/>
      <c r="D606" s="651"/>
      <c r="E606" s="651"/>
      <c r="F606" s="651"/>
      <c r="G606" s="651"/>
      <c r="H606" s="651"/>
      <c r="I606" s="651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  <c r="AK606" s="651"/>
      <c r="AL606" s="651"/>
    </row>
    <row r="607" spans="1:38" ht="12" customHeight="1" x14ac:dyDescent="0.2">
      <c r="A607" s="651"/>
      <c r="B607" s="651"/>
      <c r="C607" s="651"/>
      <c r="D607" s="651"/>
      <c r="E607" s="651"/>
      <c r="F607" s="651"/>
      <c r="G607" s="651"/>
      <c r="H607" s="651"/>
      <c r="I607" s="651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  <c r="AK607" s="651"/>
      <c r="AL607" s="651"/>
    </row>
    <row r="608" spans="1:38" ht="12" customHeight="1" x14ac:dyDescent="0.2">
      <c r="A608" s="651"/>
      <c r="B608" s="651"/>
      <c r="C608" s="651"/>
      <c r="D608" s="651"/>
      <c r="E608" s="651"/>
      <c r="F608" s="651"/>
      <c r="G608" s="651"/>
      <c r="H608" s="651"/>
      <c r="I608" s="651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  <c r="AK608" s="651"/>
      <c r="AL608" s="651"/>
    </row>
    <row r="609" spans="1:38" ht="12" customHeight="1" x14ac:dyDescent="0.2">
      <c r="A609" s="651"/>
      <c r="B609" s="651"/>
      <c r="C609" s="651"/>
      <c r="D609" s="651"/>
      <c r="E609" s="651"/>
      <c r="F609" s="651"/>
      <c r="G609" s="651"/>
      <c r="H609" s="651"/>
      <c r="I609" s="651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  <c r="AK609" s="651"/>
      <c r="AL609" s="651"/>
    </row>
    <row r="610" spans="1:38" ht="12" customHeight="1" x14ac:dyDescent="0.2">
      <c r="A610" s="651"/>
      <c r="B610" s="651"/>
      <c r="C610" s="651"/>
      <c r="D610" s="651"/>
      <c r="E610" s="651"/>
      <c r="F610" s="651"/>
      <c r="G610" s="651"/>
      <c r="H610" s="651"/>
      <c r="I610" s="651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  <c r="AK610" s="651"/>
      <c r="AL610" s="651"/>
    </row>
    <row r="611" spans="1:38" ht="12" customHeight="1" x14ac:dyDescent="0.2">
      <c r="A611" s="651"/>
      <c r="B611" s="651"/>
      <c r="C611" s="651"/>
      <c r="D611" s="651"/>
      <c r="E611" s="651"/>
      <c r="F611" s="651"/>
      <c r="G611" s="651"/>
      <c r="H611" s="651"/>
      <c r="I611" s="651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  <c r="AK611" s="651"/>
      <c r="AL611" s="651"/>
    </row>
    <row r="612" spans="1:38" ht="12" customHeight="1" x14ac:dyDescent="0.2">
      <c r="A612" s="651"/>
      <c r="B612" s="651"/>
      <c r="C612" s="651"/>
      <c r="D612" s="651"/>
      <c r="E612" s="651"/>
      <c r="F612" s="651"/>
      <c r="G612" s="651"/>
      <c r="H612" s="651"/>
      <c r="I612" s="651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  <c r="AK612" s="651"/>
      <c r="AL612" s="651"/>
    </row>
    <row r="613" spans="1:38" ht="12" customHeight="1" x14ac:dyDescent="0.2">
      <c r="A613" s="651"/>
      <c r="B613" s="651"/>
      <c r="C613" s="651"/>
      <c r="D613" s="651"/>
      <c r="E613" s="651"/>
      <c r="F613" s="651"/>
      <c r="G613" s="651"/>
      <c r="H613" s="651"/>
      <c r="I613" s="651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  <c r="AK613" s="651"/>
      <c r="AL613" s="651"/>
    </row>
    <row r="614" spans="1:38" ht="12" customHeight="1" x14ac:dyDescent="0.2">
      <c r="A614" s="651"/>
      <c r="B614" s="651"/>
      <c r="C614" s="651"/>
      <c r="D614" s="651"/>
      <c r="E614" s="651"/>
      <c r="F614" s="651"/>
      <c r="G614" s="651"/>
      <c r="H614" s="651"/>
      <c r="I614" s="651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  <c r="AK614" s="651"/>
      <c r="AL614" s="651"/>
    </row>
    <row r="615" spans="1:38" ht="12" customHeight="1" x14ac:dyDescent="0.2">
      <c r="A615" s="651"/>
      <c r="B615" s="651"/>
      <c r="C615" s="651"/>
      <c r="D615" s="651"/>
      <c r="E615" s="651"/>
      <c r="F615" s="651"/>
      <c r="G615" s="651"/>
      <c r="H615" s="651"/>
      <c r="I615" s="651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  <c r="AK615" s="651"/>
      <c r="AL615" s="651"/>
    </row>
    <row r="616" spans="1:38" ht="12" customHeight="1" x14ac:dyDescent="0.2">
      <c r="A616" s="651"/>
      <c r="B616" s="651"/>
      <c r="C616" s="651"/>
      <c r="D616" s="651"/>
      <c r="E616" s="651"/>
      <c r="F616" s="651"/>
      <c r="G616" s="651"/>
      <c r="H616" s="651"/>
      <c r="I616" s="651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  <c r="AK616" s="651"/>
      <c r="AL616" s="651"/>
    </row>
    <row r="617" spans="1:38" ht="12" customHeight="1" x14ac:dyDescent="0.2">
      <c r="A617" s="651"/>
      <c r="B617" s="651"/>
      <c r="C617" s="651"/>
      <c r="D617" s="651"/>
      <c r="E617" s="651"/>
      <c r="F617" s="651"/>
      <c r="G617" s="651"/>
      <c r="H617" s="651"/>
      <c r="I617" s="651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  <c r="AK617" s="651"/>
      <c r="AL617" s="651"/>
    </row>
    <row r="618" spans="1:38" ht="12" customHeight="1" x14ac:dyDescent="0.2">
      <c r="A618" s="651"/>
      <c r="B618" s="651"/>
      <c r="C618" s="651"/>
      <c r="D618" s="651"/>
      <c r="E618" s="651"/>
      <c r="F618" s="651"/>
      <c r="G618" s="651"/>
      <c r="H618" s="651"/>
      <c r="I618" s="651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  <c r="AK618" s="651"/>
      <c r="AL618" s="651"/>
    </row>
    <row r="619" spans="1:38" ht="12" customHeight="1" x14ac:dyDescent="0.2">
      <c r="A619" s="651"/>
      <c r="B619" s="651"/>
      <c r="C619" s="651"/>
      <c r="D619" s="651"/>
      <c r="E619" s="651"/>
      <c r="F619" s="651"/>
      <c r="G619" s="651"/>
      <c r="H619" s="651"/>
      <c r="I619" s="651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  <c r="AK619" s="651"/>
      <c r="AL619" s="651"/>
    </row>
    <row r="620" spans="1:38" ht="12" customHeight="1" x14ac:dyDescent="0.2">
      <c r="A620" s="651"/>
      <c r="B620" s="651"/>
      <c r="C620" s="651"/>
      <c r="D620" s="651"/>
      <c r="E620" s="651"/>
      <c r="F620" s="651"/>
      <c r="G620" s="651"/>
      <c r="H620" s="651"/>
      <c r="I620" s="651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  <c r="AK620" s="651"/>
      <c r="AL620" s="651"/>
    </row>
    <row r="621" spans="1:38" ht="12" customHeight="1" x14ac:dyDescent="0.2">
      <c r="A621" s="651"/>
      <c r="B621" s="651"/>
      <c r="C621" s="651"/>
      <c r="D621" s="651"/>
      <c r="E621" s="651"/>
      <c r="F621" s="651"/>
      <c r="G621" s="651"/>
      <c r="H621" s="651"/>
      <c r="I621" s="651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  <c r="AK621" s="651"/>
      <c r="AL621" s="651"/>
    </row>
    <row r="622" spans="1:38" ht="12" customHeight="1" x14ac:dyDescent="0.2">
      <c r="A622" s="651"/>
      <c r="B622" s="651"/>
      <c r="C622" s="651"/>
      <c r="D622" s="651"/>
      <c r="E622" s="651"/>
      <c r="F622" s="651"/>
      <c r="G622" s="651"/>
      <c r="H622" s="651"/>
      <c r="I622" s="651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  <c r="AK622" s="651"/>
      <c r="AL622" s="651"/>
    </row>
    <row r="623" spans="1:38" ht="12" customHeight="1" x14ac:dyDescent="0.2">
      <c r="A623" s="651"/>
      <c r="B623" s="651"/>
      <c r="C623" s="651"/>
      <c r="D623" s="651"/>
      <c r="E623" s="651"/>
      <c r="F623" s="651"/>
      <c r="G623" s="651"/>
      <c r="H623" s="651"/>
      <c r="I623" s="651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  <c r="AK623" s="651"/>
      <c r="AL623" s="651"/>
    </row>
    <row r="624" spans="1:38" ht="12" customHeight="1" x14ac:dyDescent="0.2">
      <c r="A624" s="651"/>
      <c r="B624" s="651"/>
      <c r="C624" s="651"/>
      <c r="D624" s="651"/>
      <c r="E624" s="651"/>
      <c r="F624" s="651"/>
      <c r="G624" s="651"/>
      <c r="H624" s="651"/>
      <c r="I624" s="651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  <c r="AK624" s="651"/>
      <c r="AL624" s="651"/>
    </row>
    <row r="625" spans="1:38" ht="12" customHeight="1" x14ac:dyDescent="0.2">
      <c r="A625" s="651"/>
      <c r="B625" s="651"/>
      <c r="C625" s="651"/>
      <c r="D625" s="651"/>
      <c r="E625" s="651"/>
      <c r="F625" s="651"/>
      <c r="G625" s="651"/>
      <c r="H625" s="651"/>
      <c r="I625" s="651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  <c r="AK625" s="651"/>
      <c r="AL625" s="651"/>
    </row>
    <row r="626" spans="1:38" ht="12" customHeight="1" x14ac:dyDescent="0.2">
      <c r="A626" s="651"/>
      <c r="B626" s="651"/>
      <c r="C626" s="651"/>
      <c r="D626" s="651"/>
      <c r="E626" s="651"/>
      <c r="F626" s="651"/>
      <c r="G626" s="651"/>
      <c r="H626" s="651"/>
      <c r="I626" s="651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  <c r="AK626" s="651"/>
      <c r="AL626" s="651"/>
    </row>
    <row r="627" spans="1:38" ht="12" customHeight="1" x14ac:dyDescent="0.2">
      <c r="A627" s="651"/>
      <c r="B627" s="651"/>
      <c r="C627" s="651"/>
      <c r="D627" s="651"/>
      <c r="E627" s="651"/>
      <c r="F627" s="651"/>
      <c r="G627" s="651"/>
      <c r="H627" s="651"/>
      <c r="I627" s="651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  <c r="AK627" s="651"/>
      <c r="AL627" s="651"/>
    </row>
    <row r="628" spans="1:38" ht="12" customHeight="1" x14ac:dyDescent="0.2">
      <c r="A628" s="651"/>
      <c r="B628" s="651"/>
      <c r="C628" s="651"/>
      <c r="D628" s="651"/>
      <c r="E628" s="651"/>
      <c r="F628" s="651"/>
      <c r="G628" s="651"/>
      <c r="H628" s="651"/>
      <c r="I628" s="651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  <c r="AK628" s="651"/>
      <c r="AL628" s="651"/>
    </row>
    <row r="629" spans="1:38" ht="12" customHeight="1" x14ac:dyDescent="0.2">
      <c r="A629" s="651"/>
      <c r="B629" s="651"/>
      <c r="C629" s="651"/>
      <c r="D629" s="651"/>
      <c r="E629" s="651"/>
      <c r="F629" s="651"/>
      <c r="G629" s="651"/>
      <c r="H629" s="651"/>
      <c r="I629" s="651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  <c r="AK629" s="651"/>
      <c r="AL629" s="651"/>
    </row>
    <row r="630" spans="1:38" ht="12" customHeight="1" x14ac:dyDescent="0.2">
      <c r="A630" s="651"/>
      <c r="B630" s="651"/>
      <c r="C630" s="651"/>
      <c r="D630" s="651"/>
      <c r="E630" s="651"/>
      <c r="F630" s="651"/>
      <c r="G630" s="651"/>
      <c r="H630" s="651"/>
      <c r="I630" s="651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  <c r="AK630" s="651"/>
      <c r="AL630" s="651"/>
    </row>
    <row r="631" spans="1:38" ht="12" customHeight="1" x14ac:dyDescent="0.2">
      <c r="A631" s="651"/>
      <c r="B631" s="651"/>
      <c r="C631" s="651"/>
      <c r="D631" s="651"/>
      <c r="E631" s="651"/>
      <c r="F631" s="651"/>
      <c r="G631" s="651"/>
      <c r="H631" s="651"/>
      <c r="I631" s="651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  <c r="AK631" s="651"/>
      <c r="AL631" s="651"/>
    </row>
    <row r="632" spans="1:38" ht="12" customHeight="1" x14ac:dyDescent="0.2">
      <c r="A632" s="651"/>
      <c r="B632" s="651"/>
      <c r="C632" s="651"/>
      <c r="D632" s="651"/>
      <c r="E632" s="651"/>
      <c r="F632" s="651"/>
      <c r="G632" s="651"/>
      <c r="H632" s="651"/>
      <c r="I632" s="651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  <c r="AK632" s="651"/>
      <c r="AL632" s="651"/>
    </row>
    <row r="633" spans="1:38" ht="12" customHeight="1" x14ac:dyDescent="0.2">
      <c r="A633" s="651"/>
      <c r="B633" s="651"/>
      <c r="C633" s="651"/>
      <c r="D633" s="651"/>
      <c r="E633" s="651"/>
      <c r="F633" s="651"/>
      <c r="G633" s="651"/>
      <c r="H633" s="651"/>
      <c r="I633" s="651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  <c r="AK633" s="651"/>
      <c r="AL633" s="651"/>
    </row>
    <row r="634" spans="1:38" ht="12" customHeight="1" x14ac:dyDescent="0.2">
      <c r="A634" s="651"/>
      <c r="B634" s="651"/>
      <c r="C634" s="651"/>
      <c r="D634" s="651"/>
      <c r="E634" s="651"/>
      <c r="F634" s="651"/>
      <c r="G634" s="651"/>
      <c r="H634" s="651"/>
      <c r="I634" s="651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  <c r="AK634" s="651"/>
      <c r="AL634" s="651"/>
    </row>
    <row r="635" spans="1:38" ht="12" customHeight="1" x14ac:dyDescent="0.2">
      <c r="A635" s="651"/>
      <c r="B635" s="651"/>
      <c r="C635" s="651"/>
      <c r="D635" s="651"/>
      <c r="E635" s="651"/>
      <c r="F635" s="651"/>
      <c r="G635" s="651"/>
      <c r="H635" s="651"/>
      <c r="I635" s="651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  <c r="AK635" s="651"/>
      <c r="AL635" s="651"/>
    </row>
    <row r="636" spans="1:38" ht="12" customHeight="1" x14ac:dyDescent="0.2">
      <c r="A636" s="651"/>
      <c r="B636" s="651"/>
      <c r="C636" s="651"/>
      <c r="D636" s="651"/>
      <c r="E636" s="651"/>
      <c r="F636" s="651"/>
      <c r="G636" s="651"/>
      <c r="H636" s="651"/>
      <c r="I636" s="651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  <c r="AK636" s="651"/>
      <c r="AL636" s="651"/>
    </row>
    <row r="637" spans="1:38" ht="12" customHeight="1" x14ac:dyDescent="0.2">
      <c r="A637" s="651"/>
      <c r="B637" s="651"/>
      <c r="C637" s="651"/>
      <c r="D637" s="651"/>
      <c r="E637" s="651"/>
      <c r="F637" s="651"/>
      <c r="G637" s="651"/>
      <c r="H637" s="651"/>
      <c r="I637" s="651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  <c r="AK637" s="651"/>
      <c r="AL637" s="651"/>
    </row>
    <row r="638" spans="1:38" ht="12" customHeight="1" x14ac:dyDescent="0.2">
      <c r="A638" s="651"/>
      <c r="B638" s="651"/>
      <c r="C638" s="651"/>
      <c r="D638" s="651"/>
      <c r="E638" s="651"/>
      <c r="F638" s="651"/>
      <c r="G638" s="651"/>
      <c r="H638" s="651"/>
      <c r="I638" s="651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  <c r="AK638" s="651"/>
      <c r="AL638" s="651"/>
    </row>
    <row r="639" spans="1:38" ht="12" customHeight="1" x14ac:dyDescent="0.2">
      <c r="A639" s="651"/>
      <c r="B639" s="651"/>
      <c r="C639" s="651"/>
      <c r="D639" s="651"/>
      <c r="E639" s="651"/>
      <c r="F639" s="651"/>
      <c r="G639" s="651"/>
      <c r="H639" s="651"/>
      <c r="I639" s="651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  <c r="AK639" s="651"/>
      <c r="AL639" s="651"/>
    </row>
    <row r="640" spans="1:38" ht="12" customHeight="1" x14ac:dyDescent="0.2">
      <c r="A640" s="651"/>
      <c r="B640" s="651"/>
      <c r="C640" s="651"/>
      <c r="D640" s="651"/>
      <c r="E640" s="651"/>
      <c r="F640" s="651"/>
      <c r="G640" s="651"/>
      <c r="H640" s="651"/>
      <c r="I640" s="651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  <c r="AK640" s="651"/>
      <c r="AL640" s="651"/>
    </row>
    <row r="641" spans="1:38" ht="12" customHeight="1" x14ac:dyDescent="0.2">
      <c r="A641" s="651"/>
      <c r="B641" s="651"/>
      <c r="C641" s="651"/>
      <c r="D641" s="651"/>
      <c r="E641" s="651"/>
      <c r="F641" s="651"/>
      <c r="G641" s="651"/>
      <c r="H641" s="651"/>
      <c r="I641" s="651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  <c r="AK641" s="651"/>
      <c r="AL641" s="651"/>
    </row>
    <row r="642" spans="1:38" ht="12" customHeight="1" x14ac:dyDescent="0.2">
      <c r="A642" s="651"/>
      <c r="B642" s="651"/>
      <c r="C642" s="651"/>
      <c r="D642" s="651"/>
      <c r="E642" s="651"/>
      <c r="F642" s="651"/>
      <c r="G642" s="651"/>
      <c r="H642" s="651"/>
      <c r="I642" s="651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  <c r="AK642" s="651"/>
      <c r="AL642" s="651"/>
    </row>
    <row r="643" spans="1:38" ht="12" customHeight="1" x14ac:dyDescent="0.2">
      <c r="A643" s="651"/>
      <c r="B643" s="651"/>
      <c r="C643" s="651"/>
      <c r="D643" s="651"/>
      <c r="E643" s="651"/>
      <c r="F643" s="651"/>
      <c r="G643" s="651"/>
      <c r="H643" s="651"/>
      <c r="I643" s="651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  <c r="AK643" s="651"/>
      <c r="AL643" s="651"/>
    </row>
    <row r="644" spans="1:38" ht="12" customHeight="1" x14ac:dyDescent="0.2">
      <c r="A644" s="651"/>
      <c r="B644" s="651"/>
      <c r="C644" s="651"/>
      <c r="D644" s="651"/>
      <c r="E644" s="651"/>
      <c r="F644" s="651"/>
      <c r="G644" s="651"/>
      <c r="H644" s="651"/>
      <c r="I644" s="651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  <c r="AK644" s="651"/>
      <c r="AL644" s="651"/>
    </row>
    <row r="645" spans="1:38" ht="12" customHeight="1" x14ac:dyDescent="0.2">
      <c r="A645" s="651"/>
      <c r="B645" s="651"/>
      <c r="C645" s="651"/>
      <c r="D645" s="651"/>
      <c r="E645" s="651"/>
      <c r="F645" s="651"/>
      <c r="G645" s="651"/>
      <c r="H645" s="651"/>
      <c r="I645" s="651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  <c r="AK645" s="651"/>
      <c r="AL645" s="651"/>
    </row>
    <row r="646" spans="1:38" ht="12" customHeight="1" x14ac:dyDescent="0.2">
      <c r="A646" s="651"/>
      <c r="B646" s="651"/>
      <c r="C646" s="651"/>
      <c r="D646" s="651"/>
      <c r="E646" s="651"/>
      <c r="F646" s="651"/>
      <c r="G646" s="651"/>
      <c r="H646" s="651"/>
      <c r="I646" s="651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  <c r="AK646" s="651"/>
      <c r="AL646" s="651"/>
    </row>
    <row r="647" spans="1:38" ht="12" customHeight="1" x14ac:dyDescent="0.2">
      <c r="A647" s="651"/>
      <c r="B647" s="651"/>
      <c r="C647" s="651"/>
      <c r="D647" s="651"/>
      <c r="E647" s="651"/>
      <c r="F647" s="651"/>
      <c r="G647" s="651"/>
      <c r="H647" s="651"/>
      <c r="I647" s="651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  <c r="AK647" s="651"/>
      <c r="AL647" s="651"/>
    </row>
    <row r="648" spans="1:38" ht="12" customHeight="1" x14ac:dyDescent="0.2">
      <c r="A648" s="651"/>
      <c r="B648" s="651"/>
      <c r="C648" s="651"/>
      <c r="D648" s="651"/>
      <c r="E648" s="651"/>
      <c r="F648" s="651"/>
      <c r="G648" s="651"/>
      <c r="H648" s="651"/>
      <c r="I648" s="651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  <c r="AK648" s="651"/>
      <c r="AL648" s="651"/>
    </row>
    <row r="649" spans="1:38" ht="12" customHeight="1" x14ac:dyDescent="0.2">
      <c r="A649" s="651"/>
      <c r="B649" s="651"/>
      <c r="C649" s="651"/>
      <c r="D649" s="651"/>
      <c r="E649" s="651"/>
      <c r="F649" s="651"/>
      <c r="G649" s="651"/>
      <c r="H649" s="651"/>
      <c r="I649" s="651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  <c r="AK649" s="651"/>
      <c r="AL649" s="651"/>
    </row>
    <row r="650" spans="1:38" ht="12" customHeight="1" x14ac:dyDescent="0.2">
      <c r="A650" s="651"/>
      <c r="B650" s="651"/>
      <c r="C650" s="651"/>
      <c r="D650" s="651"/>
      <c r="E650" s="651"/>
      <c r="F650" s="651"/>
      <c r="G650" s="651"/>
      <c r="H650" s="651"/>
      <c r="I650" s="651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  <c r="AK650" s="651"/>
      <c r="AL650" s="651"/>
    </row>
    <row r="651" spans="1:38" ht="12" customHeight="1" x14ac:dyDescent="0.2">
      <c r="A651" s="651"/>
      <c r="B651" s="651"/>
      <c r="C651" s="651"/>
      <c r="D651" s="651"/>
      <c r="E651" s="651"/>
      <c r="F651" s="651"/>
      <c r="G651" s="651"/>
      <c r="H651" s="651"/>
      <c r="I651" s="651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  <c r="AK651" s="651"/>
      <c r="AL651" s="651"/>
    </row>
    <row r="652" spans="1:38" ht="12" customHeight="1" x14ac:dyDescent="0.2">
      <c r="A652" s="651"/>
      <c r="B652" s="651"/>
      <c r="C652" s="651"/>
      <c r="D652" s="651"/>
      <c r="E652" s="651"/>
      <c r="F652" s="651"/>
      <c r="G652" s="651"/>
      <c r="H652" s="651"/>
      <c r="I652" s="651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  <c r="AK652" s="651"/>
      <c r="AL652" s="651"/>
    </row>
    <row r="653" spans="1:38" ht="12" customHeight="1" x14ac:dyDescent="0.2">
      <c r="A653" s="651"/>
      <c r="B653" s="651"/>
      <c r="C653" s="651"/>
      <c r="D653" s="651"/>
      <c r="E653" s="651"/>
      <c r="F653" s="651"/>
      <c r="G653" s="651"/>
      <c r="H653" s="651"/>
      <c r="I653" s="651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  <c r="AK653" s="651"/>
      <c r="AL653" s="651"/>
    </row>
    <row r="654" spans="1:38" ht="12" customHeight="1" x14ac:dyDescent="0.2">
      <c r="A654" s="651"/>
      <c r="B654" s="651"/>
      <c r="C654" s="651"/>
      <c r="D654" s="651"/>
      <c r="E654" s="651"/>
      <c r="F654" s="651"/>
      <c r="G654" s="651"/>
      <c r="H654" s="651"/>
      <c r="I654" s="651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  <c r="AK654" s="651"/>
      <c r="AL654" s="651"/>
    </row>
    <row r="655" spans="1:38" ht="12" customHeight="1" x14ac:dyDescent="0.2">
      <c r="A655" s="651"/>
      <c r="B655" s="651"/>
      <c r="C655" s="651"/>
      <c r="D655" s="651"/>
      <c r="E655" s="651"/>
      <c r="F655" s="651"/>
      <c r="G655" s="651"/>
      <c r="H655" s="651"/>
      <c r="I655" s="651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  <c r="AK655" s="651"/>
      <c r="AL655" s="651"/>
    </row>
    <row r="656" spans="1:38" ht="12" customHeight="1" x14ac:dyDescent="0.2">
      <c r="A656" s="651"/>
      <c r="B656" s="651"/>
      <c r="C656" s="651"/>
      <c r="D656" s="651"/>
      <c r="E656" s="651"/>
      <c r="F656" s="651"/>
      <c r="G656" s="651"/>
      <c r="H656" s="651"/>
      <c r="I656" s="651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  <c r="AK656" s="651"/>
      <c r="AL656" s="651"/>
    </row>
    <row r="657" spans="1:38" ht="12" customHeight="1" x14ac:dyDescent="0.2">
      <c r="A657" s="651"/>
      <c r="B657" s="651"/>
      <c r="C657" s="651"/>
      <c r="D657" s="651"/>
      <c r="E657" s="651"/>
      <c r="F657" s="651"/>
      <c r="G657" s="651"/>
      <c r="H657" s="651"/>
      <c r="I657" s="651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  <c r="AK657" s="651"/>
      <c r="AL657" s="651"/>
    </row>
    <row r="658" spans="1:38" ht="12" customHeight="1" x14ac:dyDescent="0.2">
      <c r="A658" s="651"/>
      <c r="B658" s="651"/>
      <c r="C658" s="651"/>
      <c r="D658" s="651"/>
      <c r="E658" s="651"/>
      <c r="F658" s="651"/>
      <c r="G658" s="651"/>
      <c r="H658" s="651"/>
      <c r="I658" s="651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  <c r="AK658" s="651"/>
      <c r="AL658" s="651"/>
    </row>
    <row r="659" spans="1:38" ht="12" customHeight="1" x14ac:dyDescent="0.2">
      <c r="A659" s="651"/>
      <c r="B659" s="651"/>
      <c r="C659" s="651"/>
      <c r="D659" s="651"/>
      <c r="E659" s="651"/>
      <c r="F659" s="651"/>
      <c r="G659" s="651"/>
      <c r="H659" s="651"/>
      <c r="I659" s="651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  <c r="AK659" s="651"/>
      <c r="AL659" s="651"/>
    </row>
    <row r="660" spans="1:38" ht="12" customHeight="1" x14ac:dyDescent="0.2">
      <c r="A660" s="651"/>
      <c r="B660" s="651"/>
      <c r="C660" s="651"/>
      <c r="D660" s="651"/>
      <c r="E660" s="651"/>
      <c r="F660" s="651"/>
      <c r="G660" s="651"/>
      <c r="H660" s="651"/>
      <c r="I660" s="651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  <c r="AK660" s="651"/>
      <c r="AL660" s="651"/>
    </row>
    <row r="661" spans="1:38" ht="12" customHeight="1" x14ac:dyDescent="0.2">
      <c r="A661" s="651"/>
      <c r="B661" s="651"/>
      <c r="C661" s="651"/>
      <c r="D661" s="651"/>
      <c r="E661" s="651"/>
      <c r="F661" s="651"/>
      <c r="G661" s="651"/>
      <c r="H661" s="651"/>
      <c r="I661" s="651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  <c r="AK661" s="651"/>
      <c r="AL661" s="651"/>
    </row>
    <row r="662" spans="1:38" ht="12" customHeight="1" x14ac:dyDescent="0.2">
      <c r="A662" s="651"/>
      <c r="B662" s="651"/>
      <c r="C662" s="651"/>
      <c r="D662" s="651"/>
      <c r="E662" s="651"/>
      <c r="F662" s="651"/>
      <c r="G662" s="651"/>
      <c r="H662" s="651"/>
      <c r="I662" s="651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  <c r="AK662" s="651"/>
      <c r="AL662" s="651"/>
    </row>
    <row r="663" spans="1:38" ht="12" customHeight="1" x14ac:dyDescent="0.2">
      <c r="A663" s="651"/>
      <c r="B663" s="651"/>
      <c r="C663" s="651"/>
      <c r="D663" s="651"/>
      <c r="E663" s="651"/>
      <c r="F663" s="651"/>
      <c r="G663" s="651"/>
      <c r="H663" s="651"/>
      <c r="I663" s="651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  <c r="AK663" s="651"/>
      <c r="AL663" s="651"/>
    </row>
    <row r="664" spans="1:38" ht="12" customHeight="1" x14ac:dyDescent="0.2">
      <c r="A664" s="651"/>
      <c r="B664" s="651"/>
      <c r="C664" s="651"/>
      <c r="D664" s="651"/>
      <c r="E664" s="651"/>
      <c r="F664" s="651"/>
      <c r="G664" s="651"/>
      <c r="H664" s="651"/>
      <c r="I664" s="651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  <c r="AK664" s="651"/>
      <c r="AL664" s="651"/>
    </row>
    <row r="665" spans="1:38" ht="12" customHeight="1" x14ac:dyDescent="0.2">
      <c r="A665" s="651"/>
      <c r="B665" s="651"/>
      <c r="C665" s="651"/>
      <c r="D665" s="651"/>
      <c r="E665" s="651"/>
      <c r="F665" s="651"/>
      <c r="G665" s="651"/>
      <c r="H665" s="651"/>
      <c r="I665" s="651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  <c r="AK665" s="651"/>
      <c r="AL665" s="651"/>
    </row>
    <row r="666" spans="1:38" ht="12" customHeight="1" x14ac:dyDescent="0.2">
      <c r="A666" s="651"/>
      <c r="B666" s="651"/>
      <c r="C666" s="651"/>
      <c r="D666" s="651"/>
      <c r="E666" s="651"/>
      <c r="F666" s="651"/>
      <c r="G666" s="651"/>
      <c r="H666" s="651"/>
      <c r="I666" s="651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  <c r="AK666" s="651"/>
      <c r="AL666" s="651"/>
    </row>
    <row r="667" spans="1:38" ht="12" customHeight="1" x14ac:dyDescent="0.2">
      <c r="A667" s="651"/>
      <c r="B667" s="651"/>
      <c r="C667" s="651"/>
      <c r="D667" s="651"/>
      <c r="E667" s="651"/>
      <c r="F667" s="651"/>
      <c r="G667" s="651"/>
      <c r="H667" s="651"/>
      <c r="I667" s="651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  <c r="AK667" s="651"/>
      <c r="AL667" s="651"/>
    </row>
    <row r="668" spans="1:38" ht="12" customHeight="1" x14ac:dyDescent="0.2">
      <c r="A668" s="651"/>
      <c r="B668" s="651"/>
      <c r="C668" s="651"/>
      <c r="D668" s="651"/>
      <c r="E668" s="651"/>
      <c r="F668" s="651"/>
      <c r="G668" s="651"/>
      <c r="H668" s="651"/>
      <c r="I668" s="651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  <c r="AK668" s="651"/>
      <c r="AL668" s="651"/>
    </row>
    <row r="669" spans="1:38" ht="12" customHeight="1" x14ac:dyDescent="0.2">
      <c r="A669" s="651"/>
      <c r="B669" s="651"/>
      <c r="C669" s="651"/>
      <c r="D669" s="651"/>
      <c r="E669" s="651"/>
      <c r="F669" s="651"/>
      <c r="G669" s="651"/>
      <c r="H669" s="651"/>
      <c r="I669" s="651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  <c r="AK669" s="651"/>
      <c r="AL669" s="651"/>
    </row>
    <row r="670" spans="1:38" ht="12" customHeight="1" x14ac:dyDescent="0.2">
      <c r="A670" s="651"/>
      <c r="B670" s="651"/>
      <c r="C670" s="651"/>
      <c r="D670" s="651"/>
      <c r="E670" s="651"/>
      <c r="F670" s="651"/>
      <c r="G670" s="651"/>
      <c r="H670" s="651"/>
      <c r="I670" s="651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  <c r="AK670" s="651"/>
      <c r="AL670" s="651"/>
    </row>
    <row r="671" spans="1:38" ht="12" customHeight="1" x14ac:dyDescent="0.2">
      <c r="A671" s="651"/>
      <c r="B671" s="651"/>
      <c r="C671" s="651"/>
      <c r="D671" s="651"/>
      <c r="E671" s="651"/>
      <c r="F671" s="651"/>
      <c r="G671" s="651"/>
      <c r="H671" s="651"/>
      <c r="I671" s="651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  <c r="AK671" s="651"/>
      <c r="AL671" s="651"/>
    </row>
    <row r="672" spans="1:38" ht="12" customHeight="1" x14ac:dyDescent="0.2">
      <c r="A672" s="651"/>
      <c r="B672" s="651"/>
      <c r="C672" s="651"/>
      <c r="D672" s="651"/>
      <c r="E672" s="651"/>
      <c r="F672" s="651"/>
      <c r="G672" s="651"/>
      <c r="H672" s="651"/>
      <c r="I672" s="651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  <c r="AK672" s="651"/>
      <c r="AL672" s="651"/>
    </row>
    <row r="673" spans="1:38" ht="12" customHeight="1" x14ac:dyDescent="0.2">
      <c r="A673" s="651"/>
      <c r="B673" s="651"/>
      <c r="C673" s="651"/>
      <c r="D673" s="651"/>
      <c r="E673" s="651"/>
      <c r="F673" s="651"/>
      <c r="G673" s="651"/>
      <c r="H673" s="651"/>
      <c r="I673" s="651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  <c r="AK673" s="651"/>
      <c r="AL673" s="651"/>
    </row>
    <row r="674" spans="1:38" ht="12" customHeight="1" x14ac:dyDescent="0.2">
      <c r="A674" s="651"/>
      <c r="B674" s="651"/>
      <c r="C674" s="651"/>
      <c r="D674" s="651"/>
      <c r="E674" s="651"/>
      <c r="F674" s="651"/>
      <c r="G674" s="651"/>
      <c r="H674" s="651"/>
      <c r="I674" s="651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  <c r="AK674" s="651"/>
      <c r="AL674" s="651"/>
    </row>
    <row r="675" spans="1:38" ht="12" customHeight="1" x14ac:dyDescent="0.2">
      <c r="A675" s="651"/>
      <c r="B675" s="651"/>
      <c r="C675" s="651"/>
      <c r="D675" s="651"/>
      <c r="E675" s="651"/>
      <c r="F675" s="651"/>
      <c r="G675" s="651"/>
      <c r="H675" s="651"/>
      <c r="I675" s="651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  <c r="AK675" s="651"/>
      <c r="AL675" s="651"/>
    </row>
    <row r="676" spans="1:38" ht="12" customHeight="1" x14ac:dyDescent="0.2">
      <c r="A676" s="651"/>
      <c r="B676" s="651"/>
      <c r="C676" s="651"/>
      <c r="D676" s="651"/>
      <c r="E676" s="651"/>
      <c r="F676" s="651"/>
      <c r="G676" s="651"/>
      <c r="H676" s="651"/>
      <c r="I676" s="651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  <c r="AK676" s="651"/>
      <c r="AL676" s="651"/>
    </row>
    <row r="677" spans="1:38" ht="12" customHeight="1" x14ac:dyDescent="0.2">
      <c r="A677" s="651"/>
      <c r="B677" s="651"/>
      <c r="C677" s="651"/>
      <c r="D677" s="651"/>
      <c r="E677" s="651"/>
      <c r="F677" s="651"/>
      <c r="G677" s="651"/>
      <c r="H677" s="651"/>
      <c r="I677" s="651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  <c r="AK677" s="651"/>
      <c r="AL677" s="651"/>
    </row>
    <row r="678" spans="1:38" ht="12" customHeight="1" x14ac:dyDescent="0.2">
      <c r="A678" s="651"/>
      <c r="B678" s="651"/>
      <c r="C678" s="651"/>
      <c r="D678" s="651"/>
      <c r="E678" s="651"/>
      <c r="F678" s="651"/>
      <c r="G678" s="651"/>
      <c r="H678" s="651"/>
      <c r="I678" s="651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  <c r="AK678" s="651"/>
      <c r="AL678" s="651"/>
    </row>
    <row r="679" spans="1:38" ht="12" customHeight="1" x14ac:dyDescent="0.2">
      <c r="A679" s="651"/>
      <c r="B679" s="651"/>
      <c r="C679" s="651"/>
      <c r="D679" s="651"/>
      <c r="E679" s="651"/>
      <c r="F679" s="651"/>
      <c r="G679" s="651"/>
      <c r="H679" s="651"/>
      <c r="I679" s="651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  <c r="AK679" s="651"/>
      <c r="AL679" s="651"/>
    </row>
    <row r="680" spans="1:38" ht="12" customHeight="1" x14ac:dyDescent="0.2">
      <c r="A680" s="651"/>
      <c r="B680" s="651"/>
      <c r="C680" s="651"/>
      <c r="D680" s="651"/>
      <c r="E680" s="651"/>
      <c r="F680" s="651"/>
      <c r="G680" s="651"/>
      <c r="H680" s="651"/>
      <c r="I680" s="651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  <c r="AK680" s="651"/>
      <c r="AL680" s="651"/>
    </row>
    <row r="681" spans="1:38" ht="12" customHeight="1" x14ac:dyDescent="0.2">
      <c r="A681" s="651"/>
      <c r="B681" s="651"/>
      <c r="C681" s="651"/>
      <c r="D681" s="651"/>
      <c r="E681" s="651"/>
      <c r="F681" s="651"/>
      <c r="G681" s="651"/>
      <c r="H681" s="651"/>
      <c r="I681" s="651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  <c r="AK681" s="651"/>
      <c r="AL681" s="651"/>
    </row>
    <row r="682" spans="1:38" ht="12" customHeight="1" x14ac:dyDescent="0.2">
      <c r="A682" s="651"/>
      <c r="B682" s="651"/>
      <c r="C682" s="651"/>
      <c r="D682" s="651"/>
      <c r="E682" s="651"/>
      <c r="F682" s="651"/>
      <c r="G682" s="651"/>
      <c r="H682" s="651"/>
      <c r="I682" s="651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  <c r="AK682" s="651"/>
      <c r="AL682" s="651"/>
    </row>
    <row r="683" spans="1:38" ht="12" customHeight="1" x14ac:dyDescent="0.2">
      <c r="A683" s="651"/>
      <c r="B683" s="651"/>
      <c r="C683" s="651"/>
      <c r="D683" s="651"/>
      <c r="E683" s="651"/>
      <c r="F683" s="651"/>
      <c r="G683" s="651"/>
      <c r="H683" s="651"/>
      <c r="I683" s="651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  <c r="AK683" s="651"/>
      <c r="AL683" s="651"/>
    </row>
    <row r="684" spans="1:38" ht="12" customHeight="1" x14ac:dyDescent="0.2">
      <c r="A684" s="651"/>
      <c r="B684" s="651"/>
      <c r="C684" s="651"/>
      <c r="D684" s="651"/>
      <c r="E684" s="651"/>
      <c r="F684" s="651"/>
      <c r="G684" s="651"/>
      <c r="H684" s="651"/>
      <c r="I684" s="651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  <c r="AK684" s="651"/>
      <c r="AL684" s="651"/>
    </row>
    <row r="685" spans="1:38" ht="12" customHeight="1" x14ac:dyDescent="0.2">
      <c r="A685" s="651"/>
      <c r="B685" s="651"/>
      <c r="C685" s="651"/>
      <c r="D685" s="651"/>
      <c r="E685" s="651"/>
      <c r="F685" s="651"/>
      <c r="G685" s="651"/>
      <c r="H685" s="651"/>
      <c r="I685" s="651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  <c r="AK685" s="651"/>
      <c r="AL685" s="651"/>
    </row>
    <row r="686" spans="1:38" ht="12" customHeight="1" x14ac:dyDescent="0.2">
      <c r="A686" s="651"/>
      <c r="B686" s="651"/>
      <c r="C686" s="651"/>
      <c r="D686" s="651"/>
      <c r="E686" s="651"/>
      <c r="F686" s="651"/>
      <c r="G686" s="651"/>
      <c r="H686" s="651"/>
      <c r="I686" s="651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  <c r="AK686" s="651"/>
      <c r="AL686" s="651"/>
    </row>
    <row r="687" spans="1:38" ht="12" customHeight="1" x14ac:dyDescent="0.2">
      <c r="A687" s="651"/>
      <c r="B687" s="651"/>
      <c r="C687" s="651"/>
      <c r="D687" s="651"/>
      <c r="E687" s="651"/>
      <c r="F687" s="651"/>
      <c r="G687" s="651"/>
      <c r="H687" s="651"/>
      <c r="I687" s="651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  <c r="AK687" s="651"/>
      <c r="AL687" s="651"/>
    </row>
    <row r="688" spans="1:38" ht="12" customHeight="1" x14ac:dyDescent="0.2">
      <c r="A688" s="651"/>
      <c r="B688" s="651"/>
      <c r="C688" s="651"/>
      <c r="D688" s="651"/>
      <c r="E688" s="651"/>
      <c r="F688" s="651"/>
      <c r="G688" s="651"/>
      <c r="H688" s="651"/>
      <c r="I688" s="651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  <c r="AK688" s="651"/>
      <c r="AL688" s="651"/>
    </row>
    <row r="689" spans="1:38" ht="12" customHeight="1" x14ac:dyDescent="0.2">
      <c r="A689" s="651"/>
      <c r="B689" s="651"/>
      <c r="C689" s="651"/>
      <c r="D689" s="651"/>
      <c r="E689" s="651"/>
      <c r="F689" s="651"/>
      <c r="G689" s="651"/>
      <c r="H689" s="651"/>
      <c r="I689" s="651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  <c r="AK689" s="651"/>
      <c r="AL689" s="651"/>
    </row>
    <row r="690" spans="1:38" ht="12" customHeight="1" x14ac:dyDescent="0.2">
      <c r="A690" s="651"/>
      <c r="B690" s="651"/>
      <c r="C690" s="651"/>
      <c r="D690" s="651"/>
      <c r="E690" s="651"/>
      <c r="F690" s="651"/>
      <c r="G690" s="651"/>
      <c r="H690" s="651"/>
      <c r="I690" s="651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  <c r="AK690" s="651"/>
      <c r="AL690" s="651"/>
    </row>
    <row r="691" spans="1:38" ht="12" customHeight="1" x14ac:dyDescent="0.2">
      <c r="A691" s="651"/>
      <c r="B691" s="651"/>
      <c r="C691" s="651"/>
      <c r="D691" s="651"/>
      <c r="E691" s="651"/>
      <c r="F691" s="651"/>
      <c r="G691" s="651"/>
      <c r="H691" s="651"/>
      <c r="I691" s="651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  <c r="AK691" s="651"/>
      <c r="AL691" s="651"/>
    </row>
    <row r="692" spans="1:38" ht="12" customHeight="1" x14ac:dyDescent="0.2">
      <c r="A692" s="651"/>
      <c r="B692" s="651"/>
      <c r="C692" s="651"/>
      <c r="D692" s="651"/>
      <c r="E692" s="651"/>
      <c r="F692" s="651"/>
      <c r="G692" s="651"/>
      <c r="H692" s="651"/>
      <c r="I692" s="651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  <c r="AK692" s="651"/>
      <c r="AL692" s="651"/>
    </row>
    <row r="693" spans="1:38" ht="12" customHeight="1" x14ac:dyDescent="0.2">
      <c r="A693" s="651"/>
      <c r="B693" s="651"/>
      <c r="C693" s="651"/>
      <c r="D693" s="651"/>
      <c r="E693" s="651"/>
      <c r="F693" s="651"/>
      <c r="G693" s="651"/>
      <c r="H693" s="651"/>
      <c r="I693" s="651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  <c r="AK693" s="651"/>
      <c r="AL693" s="651"/>
    </row>
    <row r="694" spans="1:38" ht="12" customHeight="1" x14ac:dyDescent="0.2">
      <c r="A694" s="651"/>
      <c r="B694" s="651"/>
      <c r="C694" s="651"/>
      <c r="D694" s="651"/>
      <c r="E694" s="651"/>
      <c r="F694" s="651"/>
      <c r="G694" s="651"/>
      <c r="H694" s="651"/>
      <c r="I694" s="651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  <c r="AK694" s="651"/>
      <c r="AL694" s="651"/>
    </row>
    <row r="695" spans="1:38" ht="12" customHeight="1" x14ac:dyDescent="0.2">
      <c r="A695" s="651"/>
      <c r="B695" s="651"/>
      <c r="C695" s="651"/>
      <c r="D695" s="651"/>
      <c r="E695" s="651"/>
      <c r="F695" s="651"/>
      <c r="G695" s="651"/>
      <c r="H695" s="651"/>
      <c r="I695" s="651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  <c r="AK695" s="651"/>
      <c r="AL695" s="651"/>
    </row>
    <row r="696" spans="1:38" ht="12" customHeight="1" x14ac:dyDescent="0.2">
      <c r="A696" s="651"/>
      <c r="B696" s="651"/>
      <c r="C696" s="651"/>
      <c r="D696" s="651"/>
      <c r="E696" s="651"/>
      <c r="F696" s="651"/>
      <c r="G696" s="651"/>
      <c r="H696" s="651"/>
      <c r="I696" s="651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  <c r="AK696" s="651"/>
      <c r="AL696" s="651"/>
    </row>
    <row r="697" spans="1:38" ht="12" customHeight="1" x14ac:dyDescent="0.2">
      <c r="A697" s="651"/>
      <c r="B697" s="651"/>
      <c r="C697" s="651"/>
      <c r="D697" s="651"/>
      <c r="E697" s="651"/>
      <c r="F697" s="651"/>
      <c r="G697" s="651"/>
      <c r="H697" s="651"/>
      <c r="I697" s="651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  <c r="AK697" s="651"/>
      <c r="AL697" s="651"/>
    </row>
    <row r="698" spans="1:38" ht="12" customHeight="1" x14ac:dyDescent="0.2">
      <c r="A698" s="651"/>
      <c r="B698" s="651"/>
      <c r="C698" s="651"/>
      <c r="D698" s="651"/>
      <c r="E698" s="651"/>
      <c r="F698" s="651"/>
      <c r="G698" s="651"/>
      <c r="H698" s="651"/>
      <c r="I698" s="651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  <c r="AK698" s="651"/>
      <c r="AL698" s="651"/>
    </row>
    <row r="699" spans="1:38" ht="12" customHeight="1" x14ac:dyDescent="0.2">
      <c r="A699" s="651"/>
      <c r="B699" s="651"/>
      <c r="C699" s="651"/>
      <c r="D699" s="651"/>
      <c r="E699" s="651"/>
      <c r="F699" s="651"/>
      <c r="G699" s="651"/>
      <c r="H699" s="651"/>
      <c r="I699" s="651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  <c r="AK699" s="651"/>
      <c r="AL699" s="651"/>
    </row>
    <row r="700" spans="1:38" ht="12" customHeight="1" x14ac:dyDescent="0.2">
      <c r="A700" s="651"/>
      <c r="B700" s="651"/>
      <c r="C700" s="651"/>
      <c r="D700" s="651"/>
      <c r="E700" s="651"/>
      <c r="F700" s="651"/>
      <c r="G700" s="651"/>
      <c r="H700" s="651"/>
      <c r="I700" s="651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  <c r="AK700" s="651"/>
      <c r="AL700" s="651"/>
    </row>
    <row r="701" spans="1:38" ht="12" customHeight="1" x14ac:dyDescent="0.2">
      <c r="A701" s="651"/>
      <c r="B701" s="651"/>
      <c r="C701" s="651"/>
      <c r="D701" s="651"/>
      <c r="E701" s="651"/>
      <c r="F701" s="651"/>
      <c r="G701" s="651"/>
      <c r="H701" s="651"/>
      <c r="I701" s="651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  <c r="AK701" s="651"/>
      <c r="AL701" s="651"/>
    </row>
    <row r="702" spans="1:38" ht="12" customHeight="1" x14ac:dyDescent="0.2">
      <c r="A702" s="651"/>
      <c r="B702" s="651"/>
      <c r="C702" s="651"/>
      <c r="D702" s="651"/>
      <c r="E702" s="651"/>
      <c r="F702" s="651"/>
      <c r="G702" s="651"/>
      <c r="H702" s="651"/>
      <c r="I702" s="651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  <c r="AK702" s="651"/>
      <c r="AL702" s="651"/>
    </row>
    <row r="703" spans="1:38" ht="12" customHeight="1" x14ac:dyDescent="0.2">
      <c r="A703" s="651"/>
      <c r="B703" s="651"/>
      <c r="C703" s="651"/>
      <c r="D703" s="651"/>
      <c r="E703" s="651"/>
      <c r="F703" s="651"/>
      <c r="G703" s="651"/>
      <c r="H703" s="651"/>
      <c r="I703" s="651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  <c r="AK703" s="651"/>
      <c r="AL703" s="651"/>
    </row>
    <row r="704" spans="1:38" ht="12" customHeight="1" x14ac:dyDescent="0.2">
      <c r="A704" s="651"/>
      <c r="B704" s="651"/>
      <c r="C704" s="651"/>
      <c r="D704" s="651"/>
      <c r="E704" s="651"/>
      <c r="F704" s="651"/>
      <c r="G704" s="651"/>
      <c r="H704" s="651"/>
      <c r="I704" s="651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  <c r="AK704" s="651"/>
      <c r="AL704" s="651"/>
    </row>
    <row r="705" spans="1:38" ht="12" customHeight="1" x14ac:dyDescent="0.2">
      <c r="A705" s="651"/>
      <c r="B705" s="651"/>
      <c r="C705" s="651"/>
      <c r="D705" s="651"/>
      <c r="E705" s="651"/>
      <c r="F705" s="651"/>
      <c r="G705" s="651"/>
      <c r="H705" s="651"/>
      <c r="I705" s="651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  <c r="AK705" s="651"/>
      <c r="AL705" s="651"/>
    </row>
    <row r="706" spans="1:38" ht="12" customHeight="1" x14ac:dyDescent="0.2">
      <c r="A706" s="651"/>
      <c r="B706" s="651"/>
      <c r="C706" s="651"/>
      <c r="D706" s="651"/>
      <c r="E706" s="651"/>
      <c r="F706" s="651"/>
      <c r="G706" s="651"/>
      <c r="H706" s="651"/>
      <c r="I706" s="651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  <c r="AK706" s="651"/>
      <c r="AL706" s="651"/>
    </row>
    <row r="707" spans="1:38" ht="12" customHeight="1" x14ac:dyDescent="0.2">
      <c r="A707" s="651"/>
      <c r="B707" s="651"/>
      <c r="C707" s="651"/>
      <c r="D707" s="651"/>
      <c r="E707" s="651"/>
      <c r="F707" s="651"/>
      <c r="G707" s="651"/>
      <c r="H707" s="651"/>
      <c r="I707" s="651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  <c r="AK707" s="651"/>
      <c r="AL707" s="651"/>
    </row>
    <row r="708" spans="1:38" ht="12" customHeight="1" x14ac:dyDescent="0.2">
      <c r="A708" s="651"/>
      <c r="B708" s="651"/>
      <c r="C708" s="651"/>
      <c r="D708" s="651"/>
      <c r="E708" s="651"/>
      <c r="F708" s="651"/>
      <c r="G708" s="651"/>
      <c r="H708" s="651"/>
      <c r="I708" s="651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  <c r="AK708" s="651"/>
      <c r="AL708" s="651"/>
    </row>
    <row r="709" spans="1:38" ht="12" customHeight="1" x14ac:dyDescent="0.2">
      <c r="A709" s="651"/>
      <c r="B709" s="651"/>
      <c r="C709" s="651"/>
      <c r="D709" s="651"/>
      <c r="E709" s="651"/>
      <c r="F709" s="651"/>
      <c r="G709" s="651"/>
      <c r="H709" s="651"/>
      <c r="I709" s="651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  <c r="AK709" s="651"/>
      <c r="AL709" s="651"/>
    </row>
    <row r="710" spans="1:38" ht="12" customHeight="1" x14ac:dyDescent="0.2">
      <c r="A710" s="651"/>
      <c r="B710" s="651"/>
      <c r="C710" s="651"/>
      <c r="D710" s="651"/>
      <c r="E710" s="651"/>
      <c r="F710" s="651"/>
      <c r="G710" s="651"/>
      <c r="H710" s="651"/>
      <c r="I710" s="651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  <c r="AK710" s="651"/>
      <c r="AL710" s="651"/>
    </row>
    <row r="711" spans="1:38" ht="12" customHeight="1" x14ac:dyDescent="0.2">
      <c r="A711" s="651"/>
      <c r="B711" s="651"/>
      <c r="C711" s="651"/>
      <c r="D711" s="651"/>
      <c r="E711" s="651"/>
      <c r="F711" s="651"/>
      <c r="G711" s="651"/>
      <c r="H711" s="651"/>
      <c r="I711" s="651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  <c r="AK711" s="651"/>
      <c r="AL711" s="651"/>
    </row>
    <row r="712" spans="1:38" ht="12" customHeight="1" x14ac:dyDescent="0.2">
      <c r="A712" s="651"/>
      <c r="B712" s="651"/>
      <c r="C712" s="651"/>
      <c r="D712" s="651"/>
      <c r="E712" s="651"/>
      <c r="F712" s="651"/>
      <c r="G712" s="651"/>
      <c r="H712" s="651"/>
      <c r="I712" s="651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  <c r="AK712" s="651"/>
      <c r="AL712" s="651"/>
    </row>
    <row r="713" spans="1:38" ht="12" customHeight="1" x14ac:dyDescent="0.2">
      <c r="A713" s="651"/>
      <c r="B713" s="651"/>
      <c r="C713" s="651"/>
      <c r="D713" s="651"/>
      <c r="E713" s="651"/>
      <c r="F713" s="651"/>
      <c r="G713" s="651"/>
      <c r="H713" s="651"/>
      <c r="I713" s="651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  <c r="AK713" s="651"/>
      <c r="AL713" s="651"/>
    </row>
    <row r="714" spans="1:38" ht="12" customHeight="1" x14ac:dyDescent="0.2">
      <c r="A714" s="651"/>
      <c r="B714" s="651"/>
      <c r="C714" s="651"/>
      <c r="D714" s="651"/>
      <c r="E714" s="651"/>
      <c r="F714" s="651"/>
      <c r="G714" s="651"/>
      <c r="H714" s="651"/>
      <c r="I714" s="651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  <c r="AK714" s="651"/>
      <c r="AL714" s="651"/>
    </row>
    <row r="715" spans="1:38" ht="12" customHeight="1" x14ac:dyDescent="0.2">
      <c r="A715" s="651"/>
      <c r="B715" s="651"/>
      <c r="C715" s="651"/>
      <c r="D715" s="651"/>
      <c r="E715" s="651"/>
      <c r="F715" s="651"/>
      <c r="G715" s="651"/>
      <c r="H715" s="651"/>
      <c r="I715" s="651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  <c r="AK715" s="651"/>
      <c r="AL715" s="651"/>
    </row>
    <row r="716" spans="1:38" ht="12" customHeight="1" x14ac:dyDescent="0.2">
      <c r="A716" s="651"/>
      <c r="B716" s="651"/>
      <c r="C716" s="651"/>
      <c r="D716" s="651"/>
      <c r="E716" s="651"/>
      <c r="F716" s="651"/>
      <c r="G716" s="651"/>
      <c r="H716" s="651"/>
      <c r="I716" s="651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  <c r="AK716" s="651"/>
      <c r="AL716" s="651"/>
    </row>
    <row r="717" spans="1:38" ht="12" customHeight="1" x14ac:dyDescent="0.2">
      <c r="A717" s="651"/>
      <c r="B717" s="651"/>
      <c r="C717" s="651"/>
      <c r="D717" s="651"/>
      <c r="E717" s="651"/>
      <c r="F717" s="651"/>
      <c r="G717" s="651"/>
      <c r="H717" s="651"/>
      <c r="I717" s="651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  <c r="AK717" s="651"/>
      <c r="AL717" s="651"/>
    </row>
    <row r="718" spans="1:38" ht="12" customHeight="1" x14ac:dyDescent="0.2">
      <c r="A718" s="651"/>
      <c r="B718" s="651"/>
      <c r="C718" s="651"/>
      <c r="D718" s="651"/>
      <c r="E718" s="651"/>
      <c r="F718" s="651"/>
      <c r="G718" s="651"/>
      <c r="H718" s="651"/>
      <c r="I718" s="651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  <c r="AK718" s="651"/>
      <c r="AL718" s="651"/>
    </row>
    <row r="719" spans="1:38" ht="12" customHeight="1" x14ac:dyDescent="0.2">
      <c r="A719" s="651"/>
      <c r="B719" s="651"/>
      <c r="C719" s="651"/>
      <c r="D719" s="651"/>
      <c r="E719" s="651"/>
      <c r="F719" s="651"/>
      <c r="G719" s="651"/>
      <c r="H719" s="651"/>
      <c r="I719" s="651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  <c r="AK719" s="651"/>
      <c r="AL719" s="651"/>
    </row>
    <row r="720" spans="1:38" ht="12" customHeight="1" x14ac:dyDescent="0.2">
      <c r="A720" s="651"/>
      <c r="B720" s="651"/>
      <c r="C720" s="651"/>
      <c r="D720" s="651"/>
      <c r="E720" s="651"/>
      <c r="F720" s="651"/>
      <c r="G720" s="651"/>
      <c r="H720" s="651"/>
      <c r="I720" s="651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  <c r="AK720" s="651"/>
      <c r="AL720" s="651"/>
    </row>
    <row r="721" spans="1:38" ht="12" customHeight="1" x14ac:dyDescent="0.2">
      <c r="A721" s="651"/>
      <c r="B721" s="651"/>
      <c r="C721" s="651"/>
      <c r="D721" s="651"/>
      <c r="E721" s="651"/>
      <c r="F721" s="651"/>
      <c r="G721" s="651"/>
      <c r="H721" s="651"/>
      <c r="I721" s="651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  <c r="AK721" s="651"/>
      <c r="AL721" s="651"/>
    </row>
    <row r="722" spans="1:38" ht="12" customHeight="1" x14ac:dyDescent="0.2">
      <c r="A722" s="651"/>
      <c r="B722" s="651"/>
      <c r="C722" s="651"/>
      <c r="D722" s="651"/>
      <c r="E722" s="651"/>
      <c r="F722" s="651"/>
      <c r="G722" s="651"/>
      <c r="H722" s="651"/>
      <c r="I722" s="651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  <c r="AK722" s="651"/>
      <c r="AL722" s="651"/>
    </row>
    <row r="723" spans="1:38" ht="12" customHeight="1" x14ac:dyDescent="0.2">
      <c r="A723" s="651"/>
      <c r="B723" s="651"/>
      <c r="C723" s="651"/>
      <c r="D723" s="651"/>
      <c r="E723" s="651"/>
      <c r="F723" s="651"/>
      <c r="G723" s="651"/>
      <c r="H723" s="651"/>
      <c r="I723" s="651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  <c r="AK723" s="651"/>
      <c r="AL723" s="651"/>
    </row>
    <row r="724" spans="1:38" ht="12" customHeight="1" x14ac:dyDescent="0.2">
      <c r="A724" s="651"/>
      <c r="B724" s="651"/>
      <c r="C724" s="651"/>
      <c r="D724" s="651"/>
      <c r="E724" s="651"/>
      <c r="F724" s="651"/>
      <c r="G724" s="651"/>
      <c r="H724" s="651"/>
      <c r="I724" s="651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  <c r="AK724" s="651"/>
      <c r="AL724" s="651"/>
    </row>
    <row r="725" spans="1:38" ht="12" customHeight="1" x14ac:dyDescent="0.2">
      <c r="A725" s="651"/>
      <c r="B725" s="651"/>
      <c r="C725" s="651"/>
      <c r="D725" s="651"/>
      <c r="E725" s="651"/>
      <c r="F725" s="651"/>
      <c r="G725" s="651"/>
      <c r="H725" s="651"/>
      <c r="I725" s="651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  <c r="AK725" s="651"/>
      <c r="AL725" s="651"/>
    </row>
    <row r="726" spans="1:38" ht="12" customHeight="1" x14ac:dyDescent="0.2">
      <c r="A726" s="651"/>
      <c r="B726" s="651"/>
      <c r="C726" s="651"/>
      <c r="D726" s="651"/>
      <c r="E726" s="651"/>
      <c r="F726" s="651"/>
      <c r="G726" s="651"/>
      <c r="H726" s="651"/>
      <c r="I726" s="651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  <c r="AK726" s="651"/>
      <c r="AL726" s="651"/>
    </row>
    <row r="727" spans="1:38" ht="12" customHeight="1" x14ac:dyDescent="0.2">
      <c r="A727" s="651"/>
      <c r="B727" s="651"/>
      <c r="C727" s="651"/>
      <c r="D727" s="651"/>
      <c r="E727" s="651"/>
      <c r="F727" s="651"/>
      <c r="G727" s="651"/>
      <c r="H727" s="651"/>
      <c r="I727" s="651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  <c r="AK727" s="651"/>
      <c r="AL727" s="651"/>
    </row>
    <row r="728" spans="1:38" ht="12" customHeight="1" x14ac:dyDescent="0.2">
      <c r="A728" s="651"/>
      <c r="B728" s="651"/>
      <c r="C728" s="651"/>
      <c r="D728" s="651"/>
      <c r="E728" s="651"/>
      <c r="F728" s="651"/>
      <c r="G728" s="651"/>
      <c r="H728" s="651"/>
      <c r="I728" s="651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  <c r="AK728" s="651"/>
      <c r="AL728" s="651"/>
    </row>
    <row r="729" spans="1:38" ht="12" customHeight="1" x14ac:dyDescent="0.2">
      <c r="A729" s="651"/>
      <c r="B729" s="651"/>
      <c r="C729" s="651"/>
      <c r="D729" s="651"/>
      <c r="E729" s="651"/>
      <c r="F729" s="651"/>
      <c r="G729" s="651"/>
      <c r="H729" s="651"/>
      <c r="I729" s="651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  <c r="AK729" s="651"/>
      <c r="AL729" s="651"/>
    </row>
    <row r="730" spans="1:38" ht="12" customHeight="1" x14ac:dyDescent="0.2">
      <c r="A730" s="651"/>
      <c r="B730" s="651"/>
      <c r="C730" s="651"/>
      <c r="D730" s="651"/>
      <c r="E730" s="651"/>
      <c r="F730" s="651"/>
      <c r="G730" s="651"/>
      <c r="H730" s="651"/>
      <c r="I730" s="651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  <c r="AK730" s="651"/>
      <c r="AL730" s="651"/>
    </row>
    <row r="731" spans="1:38" ht="12" customHeight="1" x14ac:dyDescent="0.2">
      <c r="A731" s="651"/>
      <c r="B731" s="651"/>
      <c r="C731" s="651"/>
      <c r="D731" s="651"/>
      <c r="E731" s="651"/>
      <c r="F731" s="651"/>
      <c r="G731" s="651"/>
      <c r="H731" s="651"/>
      <c r="I731" s="651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  <c r="AK731" s="651"/>
      <c r="AL731" s="651"/>
    </row>
    <row r="732" spans="1:38" ht="12" customHeight="1" x14ac:dyDescent="0.2">
      <c r="A732" s="651"/>
      <c r="B732" s="651"/>
      <c r="C732" s="651"/>
      <c r="D732" s="651"/>
      <c r="E732" s="651"/>
      <c r="F732" s="651"/>
      <c r="G732" s="651"/>
      <c r="H732" s="651"/>
      <c r="I732" s="651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  <c r="AK732" s="651"/>
      <c r="AL732" s="651"/>
    </row>
    <row r="733" spans="1:38" ht="12" customHeight="1" x14ac:dyDescent="0.2">
      <c r="A733" s="651"/>
      <c r="B733" s="651"/>
      <c r="C733" s="651"/>
      <c r="D733" s="651"/>
      <c r="E733" s="651"/>
      <c r="F733" s="651"/>
      <c r="G733" s="651"/>
      <c r="H733" s="651"/>
      <c r="I733" s="651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  <c r="AK733" s="651"/>
      <c r="AL733" s="651"/>
    </row>
    <row r="734" spans="1:38" ht="12" customHeight="1" x14ac:dyDescent="0.2">
      <c r="A734" s="651"/>
      <c r="B734" s="651"/>
      <c r="C734" s="651"/>
      <c r="D734" s="651"/>
      <c r="E734" s="651"/>
      <c r="F734" s="651"/>
      <c r="G734" s="651"/>
      <c r="H734" s="651"/>
      <c r="I734" s="651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  <c r="AK734" s="651"/>
      <c r="AL734" s="651"/>
    </row>
    <row r="735" spans="1:38" ht="12" customHeight="1" x14ac:dyDescent="0.2">
      <c r="A735" s="651"/>
      <c r="B735" s="651"/>
      <c r="C735" s="651"/>
      <c r="D735" s="651"/>
      <c r="E735" s="651"/>
      <c r="F735" s="651"/>
      <c r="G735" s="651"/>
      <c r="H735" s="651"/>
      <c r="I735" s="651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  <c r="AK735" s="651"/>
      <c r="AL735" s="651"/>
    </row>
    <row r="736" spans="1:38" ht="12" customHeight="1" x14ac:dyDescent="0.2">
      <c r="A736" s="651"/>
      <c r="B736" s="651"/>
      <c r="C736" s="651"/>
      <c r="D736" s="651"/>
      <c r="E736" s="651"/>
      <c r="F736" s="651"/>
      <c r="G736" s="651"/>
      <c r="H736" s="651"/>
      <c r="I736" s="651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  <c r="AK736" s="651"/>
      <c r="AL736" s="651"/>
    </row>
    <row r="737" spans="1:38" ht="12" customHeight="1" x14ac:dyDescent="0.2">
      <c r="A737" s="651"/>
      <c r="B737" s="651"/>
      <c r="C737" s="651"/>
      <c r="D737" s="651"/>
      <c r="E737" s="651"/>
      <c r="F737" s="651"/>
      <c r="G737" s="651"/>
      <c r="H737" s="651"/>
      <c r="I737" s="651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  <c r="AK737" s="651"/>
      <c r="AL737" s="651"/>
    </row>
    <row r="738" spans="1:38" ht="12" customHeight="1" x14ac:dyDescent="0.2">
      <c r="A738" s="651"/>
      <c r="B738" s="651"/>
      <c r="C738" s="651"/>
      <c r="D738" s="651"/>
      <c r="E738" s="651"/>
      <c r="F738" s="651"/>
      <c r="G738" s="651"/>
      <c r="H738" s="651"/>
      <c r="I738" s="651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  <c r="AK738" s="651"/>
      <c r="AL738" s="651"/>
    </row>
    <row r="739" spans="1:38" ht="12" customHeight="1" x14ac:dyDescent="0.2">
      <c r="A739" s="651"/>
      <c r="B739" s="651"/>
      <c r="C739" s="651"/>
      <c r="D739" s="651"/>
      <c r="E739" s="651"/>
      <c r="F739" s="651"/>
      <c r="G739" s="651"/>
      <c r="H739" s="651"/>
      <c r="I739" s="651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  <c r="AK739" s="651"/>
      <c r="AL739" s="651"/>
    </row>
    <row r="740" spans="1:38" ht="12" customHeight="1" x14ac:dyDescent="0.2">
      <c r="A740" s="651"/>
      <c r="B740" s="651"/>
      <c r="C740" s="651"/>
      <c r="D740" s="651"/>
      <c r="E740" s="651"/>
      <c r="F740" s="651"/>
      <c r="G740" s="651"/>
      <c r="H740" s="651"/>
      <c r="I740" s="651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  <c r="AK740" s="651"/>
      <c r="AL740" s="651"/>
    </row>
    <row r="741" spans="1:38" ht="12" customHeight="1" x14ac:dyDescent="0.2">
      <c r="A741" s="651"/>
      <c r="B741" s="651"/>
      <c r="C741" s="651"/>
      <c r="D741" s="651"/>
      <c r="E741" s="651"/>
      <c r="F741" s="651"/>
      <c r="G741" s="651"/>
      <c r="H741" s="651"/>
      <c r="I741" s="651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  <c r="AK741" s="651"/>
      <c r="AL741" s="651"/>
    </row>
    <row r="742" spans="1:38" ht="12" customHeight="1" x14ac:dyDescent="0.2">
      <c r="A742" s="651"/>
      <c r="B742" s="651"/>
      <c r="C742" s="651"/>
      <c r="D742" s="651"/>
      <c r="E742" s="651"/>
      <c r="F742" s="651"/>
      <c r="G742" s="651"/>
      <c r="H742" s="651"/>
      <c r="I742" s="651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  <c r="AK742" s="651"/>
      <c r="AL742" s="651"/>
    </row>
    <row r="743" spans="1:38" ht="12" customHeight="1" x14ac:dyDescent="0.2">
      <c r="A743" s="651"/>
      <c r="B743" s="651"/>
      <c r="C743" s="651"/>
      <c r="D743" s="651"/>
      <c r="E743" s="651"/>
      <c r="F743" s="651"/>
      <c r="G743" s="651"/>
      <c r="H743" s="651"/>
      <c r="I743" s="651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  <c r="AK743" s="651"/>
      <c r="AL743" s="651"/>
    </row>
    <row r="744" spans="1:38" ht="12" customHeight="1" x14ac:dyDescent="0.2">
      <c r="A744" s="651"/>
      <c r="B744" s="651"/>
      <c r="C744" s="651"/>
      <c r="D744" s="651"/>
      <c r="E744" s="651"/>
      <c r="F744" s="651"/>
      <c r="G744" s="651"/>
      <c r="H744" s="651"/>
      <c r="I744" s="651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  <c r="AK744" s="651"/>
      <c r="AL744" s="651"/>
    </row>
    <row r="745" spans="1:38" ht="12" customHeight="1" x14ac:dyDescent="0.2">
      <c r="A745" s="651"/>
      <c r="B745" s="651"/>
      <c r="C745" s="651"/>
      <c r="D745" s="651"/>
      <c r="E745" s="651"/>
      <c r="F745" s="651"/>
      <c r="G745" s="651"/>
      <c r="H745" s="651"/>
      <c r="I745" s="651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  <c r="AK745" s="651"/>
      <c r="AL745" s="651"/>
    </row>
    <row r="746" spans="1:38" ht="12" customHeight="1" x14ac:dyDescent="0.2">
      <c r="A746" s="651"/>
      <c r="B746" s="651"/>
      <c r="C746" s="651"/>
      <c r="D746" s="651"/>
      <c r="E746" s="651"/>
      <c r="F746" s="651"/>
      <c r="G746" s="651"/>
      <c r="H746" s="651"/>
      <c r="I746" s="651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  <c r="AK746" s="651"/>
      <c r="AL746" s="651"/>
    </row>
    <row r="747" spans="1:38" ht="12" customHeight="1" x14ac:dyDescent="0.2">
      <c r="A747" s="651"/>
      <c r="B747" s="651"/>
      <c r="C747" s="651"/>
      <c r="D747" s="651"/>
      <c r="E747" s="651"/>
      <c r="F747" s="651"/>
      <c r="G747" s="651"/>
      <c r="H747" s="651"/>
      <c r="I747" s="651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  <c r="AK747" s="651"/>
      <c r="AL747" s="651"/>
    </row>
    <row r="748" spans="1:38" ht="12" customHeight="1" x14ac:dyDescent="0.2">
      <c r="A748" s="651"/>
      <c r="B748" s="651"/>
      <c r="C748" s="651"/>
      <c r="D748" s="651"/>
      <c r="E748" s="651"/>
      <c r="F748" s="651"/>
      <c r="G748" s="651"/>
      <c r="H748" s="651"/>
      <c r="I748" s="651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  <c r="AK748" s="651"/>
      <c r="AL748" s="651"/>
    </row>
    <row r="749" spans="1:38" ht="12" customHeight="1" x14ac:dyDescent="0.2">
      <c r="A749" s="651"/>
      <c r="B749" s="651"/>
      <c r="C749" s="651"/>
      <c r="D749" s="651"/>
      <c r="E749" s="651"/>
      <c r="F749" s="651"/>
      <c r="G749" s="651"/>
      <c r="H749" s="651"/>
      <c r="I749" s="651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  <c r="AK749" s="651"/>
      <c r="AL749" s="651"/>
    </row>
    <row r="750" spans="1:38" ht="12" customHeight="1" x14ac:dyDescent="0.2">
      <c r="A750" s="651"/>
      <c r="B750" s="651"/>
      <c r="C750" s="651"/>
      <c r="D750" s="651"/>
      <c r="E750" s="651"/>
      <c r="F750" s="651"/>
      <c r="G750" s="651"/>
      <c r="H750" s="651"/>
      <c r="I750" s="651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  <c r="AK750" s="651"/>
      <c r="AL750" s="651"/>
    </row>
    <row r="751" spans="1:38" ht="12" customHeight="1" x14ac:dyDescent="0.2">
      <c r="A751" s="651"/>
      <c r="B751" s="651"/>
      <c r="C751" s="651"/>
      <c r="D751" s="651"/>
      <c r="E751" s="651"/>
      <c r="F751" s="651"/>
      <c r="G751" s="651"/>
      <c r="H751" s="651"/>
      <c r="I751" s="651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  <c r="AK751" s="651"/>
      <c r="AL751" s="651"/>
    </row>
    <row r="752" spans="1:38" ht="12" customHeight="1" x14ac:dyDescent="0.2">
      <c r="A752" s="651"/>
      <c r="B752" s="651"/>
      <c r="C752" s="651"/>
      <c r="D752" s="651"/>
      <c r="E752" s="651"/>
      <c r="F752" s="651"/>
      <c r="G752" s="651"/>
      <c r="H752" s="651"/>
      <c r="I752" s="651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  <c r="AK752" s="651"/>
      <c r="AL752" s="651"/>
    </row>
    <row r="753" spans="1:38" ht="12" customHeight="1" x14ac:dyDescent="0.2">
      <c r="A753" s="651"/>
      <c r="B753" s="651"/>
      <c r="C753" s="651"/>
      <c r="D753" s="651"/>
      <c r="E753" s="651"/>
      <c r="F753" s="651"/>
      <c r="G753" s="651"/>
      <c r="H753" s="651"/>
      <c r="I753" s="651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  <c r="AK753" s="651"/>
      <c r="AL753" s="651"/>
    </row>
    <row r="754" spans="1:38" ht="12" customHeight="1" x14ac:dyDescent="0.2">
      <c r="A754" s="651"/>
      <c r="B754" s="651"/>
      <c r="C754" s="651"/>
      <c r="D754" s="651"/>
      <c r="E754" s="651"/>
      <c r="F754" s="651"/>
      <c r="G754" s="651"/>
      <c r="H754" s="651"/>
      <c r="I754" s="651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  <c r="AK754" s="651"/>
      <c r="AL754" s="651"/>
    </row>
    <row r="755" spans="1:38" ht="12" customHeight="1" x14ac:dyDescent="0.2">
      <c r="A755" s="651"/>
      <c r="B755" s="651"/>
      <c r="C755" s="651"/>
      <c r="D755" s="651"/>
      <c r="E755" s="651"/>
      <c r="F755" s="651"/>
      <c r="G755" s="651"/>
      <c r="H755" s="651"/>
      <c r="I755" s="651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  <c r="AK755" s="651"/>
      <c r="AL755" s="651"/>
    </row>
    <row r="756" spans="1:38" ht="12" customHeight="1" x14ac:dyDescent="0.2">
      <c r="A756" s="651"/>
      <c r="B756" s="651"/>
      <c r="C756" s="651"/>
      <c r="D756" s="651"/>
      <c r="E756" s="651"/>
      <c r="F756" s="651"/>
      <c r="G756" s="651"/>
      <c r="H756" s="651"/>
      <c r="I756" s="651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  <c r="AK756" s="651"/>
      <c r="AL756" s="651"/>
    </row>
    <row r="757" spans="1:38" ht="12" customHeight="1" x14ac:dyDescent="0.2">
      <c r="A757" s="651"/>
      <c r="B757" s="651"/>
      <c r="C757" s="651"/>
      <c r="D757" s="651"/>
      <c r="E757" s="651"/>
      <c r="F757" s="651"/>
      <c r="G757" s="651"/>
      <c r="H757" s="651"/>
      <c r="I757" s="651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  <c r="AK757" s="651"/>
      <c r="AL757" s="651"/>
    </row>
    <row r="758" spans="1:38" ht="12" customHeight="1" x14ac:dyDescent="0.2">
      <c r="A758" s="651"/>
      <c r="B758" s="651"/>
      <c r="C758" s="651"/>
      <c r="D758" s="651"/>
      <c r="E758" s="651"/>
      <c r="F758" s="651"/>
      <c r="G758" s="651"/>
      <c r="H758" s="651"/>
      <c r="I758" s="651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  <c r="AK758" s="651"/>
      <c r="AL758" s="651"/>
    </row>
    <row r="759" spans="1:38" ht="12" customHeight="1" x14ac:dyDescent="0.2">
      <c r="A759" s="651"/>
      <c r="B759" s="651"/>
      <c r="C759" s="651"/>
      <c r="D759" s="651"/>
      <c r="E759" s="651"/>
      <c r="F759" s="651"/>
      <c r="G759" s="651"/>
      <c r="H759" s="651"/>
      <c r="I759" s="651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  <c r="AK759" s="651"/>
      <c r="AL759" s="651"/>
    </row>
    <row r="760" spans="1:38" ht="12" customHeight="1" x14ac:dyDescent="0.2">
      <c r="A760" s="651"/>
      <c r="B760" s="651"/>
      <c r="C760" s="651"/>
      <c r="D760" s="651"/>
      <c r="E760" s="651"/>
      <c r="F760" s="651"/>
      <c r="G760" s="651"/>
      <c r="H760" s="651"/>
      <c r="I760" s="651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  <c r="AK760" s="651"/>
      <c r="AL760" s="651"/>
    </row>
    <row r="761" spans="1:38" ht="12" customHeight="1" x14ac:dyDescent="0.2">
      <c r="A761" s="651"/>
      <c r="B761" s="651"/>
      <c r="C761" s="651"/>
      <c r="D761" s="651"/>
      <c r="E761" s="651"/>
      <c r="F761" s="651"/>
      <c r="G761" s="651"/>
      <c r="H761" s="651"/>
      <c r="I761" s="651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  <c r="AK761" s="651"/>
      <c r="AL761" s="651"/>
    </row>
    <row r="762" spans="1:38" ht="12" customHeight="1" x14ac:dyDescent="0.2">
      <c r="A762" s="651"/>
      <c r="B762" s="651"/>
      <c r="C762" s="651"/>
      <c r="D762" s="651"/>
      <c r="E762" s="651"/>
      <c r="F762" s="651"/>
      <c r="G762" s="651"/>
      <c r="H762" s="651"/>
      <c r="I762" s="651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  <c r="AK762" s="651"/>
      <c r="AL762" s="651"/>
    </row>
    <row r="763" spans="1:38" ht="12" customHeight="1" x14ac:dyDescent="0.2">
      <c r="A763" s="651"/>
      <c r="B763" s="651"/>
      <c r="C763" s="651"/>
      <c r="D763" s="651"/>
      <c r="E763" s="651"/>
      <c r="F763" s="651"/>
      <c r="G763" s="651"/>
      <c r="H763" s="651"/>
      <c r="I763" s="651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  <c r="AK763" s="651"/>
      <c r="AL763" s="651"/>
    </row>
    <row r="764" spans="1:38" ht="12" customHeight="1" x14ac:dyDescent="0.2">
      <c r="A764" s="651"/>
      <c r="B764" s="651"/>
      <c r="C764" s="651"/>
      <c r="D764" s="651"/>
      <c r="E764" s="651"/>
      <c r="F764" s="651"/>
      <c r="G764" s="651"/>
      <c r="H764" s="651"/>
      <c r="I764" s="651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  <c r="AK764" s="651"/>
      <c r="AL764" s="651"/>
    </row>
    <row r="765" spans="1:38" ht="12" customHeight="1" x14ac:dyDescent="0.2">
      <c r="A765" s="651"/>
      <c r="B765" s="651"/>
      <c r="C765" s="651"/>
      <c r="D765" s="651"/>
      <c r="E765" s="651"/>
      <c r="F765" s="651"/>
      <c r="G765" s="651"/>
      <c r="H765" s="651"/>
      <c r="I765" s="651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  <c r="AK765" s="651"/>
      <c r="AL765" s="651"/>
    </row>
    <row r="766" spans="1:38" ht="12" customHeight="1" x14ac:dyDescent="0.2">
      <c r="A766" s="651"/>
      <c r="B766" s="651"/>
      <c r="C766" s="651"/>
      <c r="D766" s="651"/>
      <c r="E766" s="651"/>
      <c r="F766" s="651"/>
      <c r="G766" s="651"/>
      <c r="H766" s="651"/>
      <c r="I766" s="651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  <c r="AK766" s="651"/>
      <c r="AL766" s="651"/>
    </row>
    <row r="767" spans="1:38" ht="12" customHeight="1" x14ac:dyDescent="0.2">
      <c r="A767" s="651"/>
      <c r="B767" s="651"/>
      <c r="C767" s="651"/>
      <c r="D767" s="651"/>
      <c r="E767" s="651"/>
      <c r="F767" s="651"/>
      <c r="G767" s="651"/>
      <c r="H767" s="651"/>
      <c r="I767" s="651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  <c r="AK767" s="651"/>
      <c r="AL767" s="651"/>
    </row>
    <row r="768" spans="1:38" ht="12" customHeight="1" x14ac:dyDescent="0.2">
      <c r="A768" s="651"/>
      <c r="B768" s="651"/>
      <c r="C768" s="651"/>
      <c r="D768" s="651"/>
      <c r="E768" s="651"/>
      <c r="F768" s="651"/>
      <c r="G768" s="651"/>
      <c r="H768" s="651"/>
      <c r="I768" s="651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  <c r="AK768" s="651"/>
      <c r="AL768" s="651"/>
    </row>
    <row r="769" spans="1:38" ht="12" customHeight="1" x14ac:dyDescent="0.2">
      <c r="A769" s="651"/>
      <c r="B769" s="651"/>
      <c r="C769" s="651"/>
      <c r="D769" s="651"/>
      <c r="E769" s="651"/>
      <c r="F769" s="651"/>
      <c r="G769" s="651"/>
      <c r="H769" s="651"/>
      <c r="I769" s="651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  <c r="AK769" s="651"/>
      <c r="AL769" s="651"/>
    </row>
    <row r="770" spans="1:38" ht="12" customHeight="1" x14ac:dyDescent="0.2">
      <c r="A770" s="651"/>
      <c r="B770" s="651"/>
      <c r="C770" s="651"/>
      <c r="D770" s="651"/>
      <c r="E770" s="651"/>
      <c r="F770" s="651"/>
      <c r="G770" s="651"/>
      <c r="H770" s="651"/>
      <c r="I770" s="651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  <c r="AK770" s="651"/>
      <c r="AL770" s="651"/>
    </row>
    <row r="771" spans="1:38" ht="12" customHeight="1" x14ac:dyDescent="0.2">
      <c r="A771" s="651"/>
      <c r="B771" s="651"/>
      <c r="C771" s="651"/>
      <c r="D771" s="651"/>
      <c r="E771" s="651"/>
      <c r="F771" s="651"/>
      <c r="G771" s="651"/>
      <c r="H771" s="651"/>
      <c r="I771" s="651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  <c r="AK771" s="651"/>
      <c r="AL771" s="651"/>
    </row>
    <row r="772" spans="1:38" ht="12" customHeight="1" x14ac:dyDescent="0.2">
      <c r="A772" s="651"/>
      <c r="B772" s="651"/>
      <c r="C772" s="651"/>
      <c r="D772" s="651"/>
      <c r="E772" s="651"/>
      <c r="F772" s="651"/>
      <c r="G772" s="651"/>
      <c r="H772" s="651"/>
      <c r="I772" s="651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  <c r="AK772" s="651"/>
      <c r="AL772" s="651"/>
    </row>
    <row r="773" spans="1:38" ht="12" customHeight="1" x14ac:dyDescent="0.2">
      <c r="A773" s="651"/>
      <c r="B773" s="651"/>
      <c r="C773" s="651"/>
      <c r="D773" s="651"/>
      <c r="E773" s="651"/>
      <c r="F773" s="651"/>
      <c r="G773" s="651"/>
      <c r="H773" s="651"/>
      <c r="I773" s="651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  <c r="AK773" s="651"/>
      <c r="AL773" s="651"/>
    </row>
    <row r="774" spans="1:38" ht="12" customHeight="1" x14ac:dyDescent="0.2">
      <c r="A774" s="651"/>
      <c r="B774" s="651"/>
      <c r="C774" s="651"/>
      <c r="D774" s="651"/>
      <c r="E774" s="651"/>
      <c r="F774" s="651"/>
      <c r="G774" s="651"/>
      <c r="H774" s="651"/>
      <c r="I774" s="651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  <c r="AK774" s="651"/>
      <c r="AL774" s="651"/>
    </row>
    <row r="775" spans="1:38" ht="12" customHeight="1" x14ac:dyDescent="0.2">
      <c r="A775" s="651"/>
      <c r="B775" s="651"/>
      <c r="C775" s="651"/>
      <c r="D775" s="651"/>
      <c r="E775" s="651"/>
      <c r="F775" s="651"/>
      <c r="G775" s="651"/>
      <c r="H775" s="651"/>
      <c r="I775" s="651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  <c r="AK775" s="651"/>
      <c r="AL775" s="651"/>
    </row>
    <row r="776" spans="1:38" ht="12" customHeight="1" x14ac:dyDescent="0.2">
      <c r="A776" s="651"/>
      <c r="B776" s="651"/>
      <c r="C776" s="651"/>
      <c r="D776" s="651"/>
      <c r="E776" s="651"/>
      <c r="F776" s="651"/>
      <c r="G776" s="651"/>
      <c r="H776" s="651"/>
      <c r="I776" s="651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  <c r="AK776" s="651"/>
      <c r="AL776" s="651"/>
    </row>
    <row r="777" spans="1:38" ht="12" customHeight="1" x14ac:dyDescent="0.2">
      <c r="A777" s="651"/>
      <c r="B777" s="651"/>
      <c r="C777" s="651"/>
      <c r="D777" s="651"/>
      <c r="E777" s="651"/>
      <c r="F777" s="651"/>
      <c r="G777" s="651"/>
      <c r="H777" s="651"/>
      <c r="I777" s="651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  <c r="AK777" s="651"/>
      <c r="AL777" s="651"/>
    </row>
    <row r="778" spans="1:38" ht="12" customHeight="1" x14ac:dyDescent="0.2">
      <c r="A778" s="651"/>
      <c r="B778" s="651"/>
      <c r="C778" s="651"/>
      <c r="D778" s="651"/>
      <c r="E778" s="651"/>
      <c r="F778" s="651"/>
      <c r="G778" s="651"/>
      <c r="H778" s="651"/>
      <c r="I778" s="651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  <c r="AK778" s="651"/>
      <c r="AL778" s="651"/>
    </row>
    <row r="779" spans="1:38" ht="12" customHeight="1" x14ac:dyDescent="0.2">
      <c r="A779" s="651"/>
      <c r="B779" s="651"/>
      <c r="C779" s="651"/>
      <c r="D779" s="651"/>
      <c r="E779" s="651"/>
      <c r="F779" s="651"/>
      <c r="G779" s="651"/>
      <c r="H779" s="651"/>
      <c r="I779" s="651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  <c r="AK779" s="651"/>
      <c r="AL779" s="651"/>
    </row>
    <row r="780" spans="1:38" ht="12" customHeight="1" x14ac:dyDescent="0.2">
      <c r="A780" s="651"/>
      <c r="B780" s="651"/>
      <c r="C780" s="651"/>
      <c r="D780" s="651"/>
      <c r="E780" s="651"/>
      <c r="F780" s="651"/>
      <c r="G780" s="651"/>
      <c r="H780" s="651"/>
      <c r="I780" s="651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  <c r="AK780" s="651"/>
      <c r="AL780" s="651"/>
    </row>
    <row r="781" spans="1:38" ht="12" customHeight="1" x14ac:dyDescent="0.2">
      <c r="A781" s="651"/>
      <c r="B781" s="651"/>
      <c r="C781" s="651"/>
      <c r="D781" s="651"/>
      <c r="E781" s="651"/>
      <c r="F781" s="651"/>
      <c r="G781" s="651"/>
      <c r="H781" s="651"/>
      <c r="I781" s="651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  <c r="AK781" s="651"/>
      <c r="AL781" s="651"/>
    </row>
    <row r="782" spans="1:38" ht="12" customHeight="1" x14ac:dyDescent="0.2">
      <c r="A782" s="651"/>
      <c r="B782" s="651"/>
      <c r="C782" s="651"/>
      <c r="D782" s="651"/>
      <c r="E782" s="651"/>
      <c r="F782" s="651"/>
      <c r="G782" s="651"/>
      <c r="H782" s="651"/>
      <c r="I782" s="651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  <c r="AK782" s="651"/>
      <c r="AL782" s="651"/>
    </row>
    <row r="783" spans="1:38" ht="12" customHeight="1" x14ac:dyDescent="0.2">
      <c r="A783" s="651"/>
      <c r="B783" s="651"/>
      <c r="C783" s="651"/>
      <c r="D783" s="651"/>
      <c r="E783" s="651"/>
      <c r="F783" s="651"/>
      <c r="G783" s="651"/>
      <c r="H783" s="651"/>
      <c r="I783" s="651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  <c r="AK783" s="651"/>
      <c r="AL783" s="651"/>
    </row>
    <row r="784" spans="1:38" ht="12" customHeight="1" x14ac:dyDescent="0.2">
      <c r="A784" s="651"/>
      <c r="B784" s="651"/>
      <c r="C784" s="651"/>
      <c r="D784" s="651"/>
      <c r="E784" s="651"/>
      <c r="F784" s="651"/>
      <c r="G784" s="651"/>
      <c r="H784" s="651"/>
      <c r="I784" s="651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  <c r="AK784" s="651"/>
      <c r="AL784" s="651"/>
    </row>
    <row r="785" spans="1:38" ht="12" customHeight="1" x14ac:dyDescent="0.2">
      <c r="A785" s="651"/>
      <c r="B785" s="651"/>
      <c r="C785" s="651"/>
      <c r="D785" s="651"/>
      <c r="E785" s="651"/>
      <c r="F785" s="651"/>
      <c r="G785" s="651"/>
      <c r="H785" s="651"/>
      <c r="I785" s="651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  <c r="AK785" s="651"/>
      <c r="AL785" s="651"/>
    </row>
    <row r="786" spans="1:38" ht="12" customHeight="1" x14ac:dyDescent="0.2">
      <c r="A786" s="651"/>
      <c r="B786" s="651"/>
      <c r="C786" s="651"/>
      <c r="D786" s="651"/>
      <c r="E786" s="651"/>
      <c r="F786" s="651"/>
      <c r="G786" s="651"/>
      <c r="H786" s="651"/>
      <c r="I786" s="651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  <c r="AK786" s="651"/>
      <c r="AL786" s="651"/>
    </row>
    <row r="787" spans="1:38" ht="12" customHeight="1" x14ac:dyDescent="0.2">
      <c r="A787" s="651"/>
      <c r="B787" s="651"/>
      <c r="C787" s="651"/>
      <c r="D787" s="651"/>
      <c r="E787" s="651"/>
      <c r="F787" s="651"/>
      <c r="G787" s="651"/>
      <c r="H787" s="651"/>
      <c r="I787" s="651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  <c r="AK787" s="651"/>
      <c r="AL787" s="651"/>
    </row>
    <row r="788" spans="1:38" ht="12" customHeight="1" x14ac:dyDescent="0.2">
      <c r="A788" s="651"/>
      <c r="B788" s="651"/>
      <c r="C788" s="651"/>
      <c r="D788" s="651"/>
      <c r="E788" s="651"/>
      <c r="F788" s="651"/>
      <c r="G788" s="651"/>
      <c r="H788" s="651"/>
      <c r="I788" s="651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  <c r="AK788" s="651"/>
      <c r="AL788" s="651"/>
    </row>
    <row r="789" spans="1:38" ht="12" customHeight="1" x14ac:dyDescent="0.2">
      <c r="A789" s="651"/>
      <c r="B789" s="651"/>
      <c r="C789" s="651"/>
      <c r="D789" s="651"/>
      <c r="E789" s="651"/>
      <c r="F789" s="651"/>
      <c r="G789" s="651"/>
      <c r="H789" s="651"/>
      <c r="I789" s="651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  <c r="AK789" s="651"/>
      <c r="AL789" s="651"/>
    </row>
    <row r="790" spans="1:38" ht="12" customHeight="1" x14ac:dyDescent="0.2">
      <c r="A790" s="651"/>
      <c r="B790" s="651"/>
      <c r="C790" s="651"/>
      <c r="D790" s="651"/>
      <c r="E790" s="651"/>
      <c r="F790" s="651"/>
      <c r="G790" s="651"/>
      <c r="H790" s="651"/>
      <c r="I790" s="651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  <c r="AK790" s="651"/>
      <c r="AL790" s="651"/>
    </row>
    <row r="791" spans="1:38" ht="12" customHeight="1" x14ac:dyDescent="0.2">
      <c r="A791" s="651"/>
      <c r="B791" s="651"/>
      <c r="C791" s="651"/>
      <c r="D791" s="651"/>
      <c r="E791" s="651"/>
      <c r="F791" s="651"/>
      <c r="G791" s="651"/>
      <c r="H791" s="651"/>
      <c r="I791" s="651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  <c r="AK791" s="651"/>
      <c r="AL791" s="651"/>
    </row>
    <row r="792" spans="1:38" ht="12" customHeight="1" x14ac:dyDescent="0.2">
      <c r="A792" s="651"/>
      <c r="B792" s="651"/>
      <c r="C792" s="651"/>
      <c r="D792" s="651"/>
      <c r="E792" s="651"/>
      <c r="F792" s="651"/>
      <c r="G792" s="651"/>
      <c r="H792" s="651"/>
      <c r="I792" s="651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  <c r="AK792" s="651"/>
      <c r="AL792" s="651"/>
    </row>
    <row r="793" spans="1:38" ht="12" customHeight="1" x14ac:dyDescent="0.2">
      <c r="A793" s="651"/>
      <c r="B793" s="651"/>
      <c r="C793" s="651"/>
      <c r="D793" s="651"/>
      <c r="E793" s="651"/>
      <c r="F793" s="651"/>
      <c r="G793" s="651"/>
      <c r="H793" s="651"/>
      <c r="I793" s="651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  <c r="AK793" s="651"/>
      <c r="AL793" s="651"/>
    </row>
    <row r="794" spans="1:38" ht="12" customHeight="1" x14ac:dyDescent="0.2">
      <c r="A794" s="651"/>
      <c r="B794" s="651"/>
      <c r="C794" s="651"/>
      <c r="D794" s="651"/>
      <c r="E794" s="651"/>
      <c r="F794" s="651"/>
      <c r="G794" s="651"/>
      <c r="H794" s="651"/>
      <c r="I794" s="651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  <c r="AK794" s="651"/>
      <c r="AL794" s="651"/>
    </row>
    <row r="795" spans="1:38" ht="12" customHeight="1" x14ac:dyDescent="0.2">
      <c r="A795" s="651"/>
      <c r="B795" s="651"/>
      <c r="C795" s="651"/>
      <c r="D795" s="651"/>
      <c r="E795" s="651"/>
      <c r="F795" s="651"/>
      <c r="G795" s="651"/>
      <c r="H795" s="651"/>
      <c r="I795" s="651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  <c r="AK795" s="651"/>
      <c r="AL795" s="651"/>
    </row>
    <row r="796" spans="1:38" ht="12" customHeight="1" x14ac:dyDescent="0.2">
      <c r="A796" s="651"/>
      <c r="B796" s="651"/>
      <c r="C796" s="651"/>
      <c r="D796" s="651"/>
      <c r="E796" s="651"/>
      <c r="F796" s="651"/>
      <c r="G796" s="651"/>
      <c r="H796" s="651"/>
      <c r="I796" s="651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  <c r="AK796" s="651"/>
      <c r="AL796" s="651"/>
    </row>
    <row r="797" spans="1:38" ht="12" customHeight="1" x14ac:dyDescent="0.2">
      <c r="A797" s="651"/>
      <c r="B797" s="651"/>
      <c r="C797" s="651"/>
      <c r="D797" s="651"/>
      <c r="E797" s="651"/>
      <c r="F797" s="651"/>
      <c r="G797" s="651"/>
      <c r="H797" s="651"/>
      <c r="I797" s="651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  <c r="AK797" s="651"/>
      <c r="AL797" s="651"/>
    </row>
    <row r="798" spans="1:38" ht="12" customHeight="1" x14ac:dyDescent="0.2">
      <c r="A798" s="651"/>
      <c r="B798" s="651"/>
      <c r="C798" s="651"/>
      <c r="D798" s="651"/>
      <c r="E798" s="651"/>
      <c r="F798" s="651"/>
      <c r="G798" s="651"/>
      <c r="H798" s="651"/>
      <c r="I798" s="651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  <c r="AK798" s="651"/>
      <c r="AL798" s="651"/>
    </row>
    <row r="799" spans="1:38" ht="12" customHeight="1" x14ac:dyDescent="0.2">
      <c r="A799" s="651"/>
      <c r="B799" s="651"/>
      <c r="C799" s="651"/>
      <c r="D799" s="651"/>
      <c r="E799" s="651"/>
      <c r="F799" s="651"/>
      <c r="G799" s="651"/>
      <c r="H799" s="651"/>
      <c r="I799" s="651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  <c r="AK799" s="651"/>
      <c r="AL799" s="651"/>
    </row>
    <row r="800" spans="1:38" ht="12" customHeight="1" x14ac:dyDescent="0.2">
      <c r="A800" s="651"/>
      <c r="B800" s="651"/>
      <c r="C800" s="651"/>
      <c r="D800" s="651"/>
      <c r="E800" s="651"/>
      <c r="F800" s="651"/>
      <c r="G800" s="651"/>
      <c r="H800" s="651"/>
      <c r="I800" s="651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  <c r="AK800" s="651"/>
      <c r="AL800" s="651"/>
    </row>
    <row r="801" spans="1:38" ht="12" customHeight="1" x14ac:dyDescent="0.2">
      <c r="A801" s="651"/>
      <c r="B801" s="651"/>
      <c r="C801" s="651"/>
      <c r="D801" s="651"/>
      <c r="E801" s="651"/>
      <c r="F801" s="651"/>
      <c r="G801" s="651"/>
      <c r="H801" s="651"/>
      <c r="I801" s="651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  <c r="AK801" s="651"/>
      <c r="AL801" s="651"/>
    </row>
    <row r="802" spans="1:38" ht="12" customHeight="1" x14ac:dyDescent="0.2">
      <c r="A802" s="651"/>
      <c r="B802" s="651"/>
      <c r="C802" s="651"/>
      <c r="D802" s="651"/>
      <c r="E802" s="651"/>
      <c r="F802" s="651"/>
      <c r="G802" s="651"/>
      <c r="H802" s="651"/>
      <c r="I802" s="651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  <c r="AK802" s="651"/>
      <c r="AL802" s="651"/>
    </row>
    <row r="803" spans="1:38" ht="12" customHeight="1" x14ac:dyDescent="0.2">
      <c r="A803" s="651"/>
      <c r="B803" s="651"/>
      <c r="C803" s="651"/>
      <c r="D803" s="651"/>
      <c r="E803" s="651"/>
      <c r="F803" s="651"/>
      <c r="G803" s="651"/>
      <c r="H803" s="651"/>
      <c r="I803" s="651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  <c r="AK803" s="651"/>
      <c r="AL803" s="651"/>
    </row>
    <row r="804" spans="1:38" ht="12" customHeight="1" x14ac:dyDescent="0.2">
      <c r="A804" s="651"/>
      <c r="B804" s="651"/>
      <c r="C804" s="651"/>
      <c r="D804" s="651"/>
      <c r="E804" s="651"/>
      <c r="F804" s="651"/>
      <c r="G804" s="651"/>
      <c r="H804" s="651"/>
      <c r="I804" s="651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  <c r="AK804" s="651"/>
      <c r="AL804" s="651"/>
    </row>
    <row r="805" spans="1:38" ht="12" customHeight="1" x14ac:dyDescent="0.2">
      <c r="A805" s="651"/>
      <c r="B805" s="651"/>
      <c r="C805" s="651"/>
      <c r="D805" s="651"/>
      <c r="E805" s="651"/>
      <c r="F805" s="651"/>
      <c r="G805" s="651"/>
      <c r="H805" s="651"/>
      <c r="I805" s="651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  <c r="AK805" s="651"/>
      <c r="AL805" s="651"/>
    </row>
    <row r="806" spans="1:38" ht="12" customHeight="1" x14ac:dyDescent="0.2">
      <c r="A806" s="651"/>
      <c r="B806" s="651"/>
      <c r="C806" s="651"/>
      <c r="D806" s="651"/>
      <c r="E806" s="651"/>
      <c r="F806" s="651"/>
      <c r="G806" s="651"/>
      <c r="H806" s="651"/>
      <c r="I806" s="651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  <c r="AK806" s="651"/>
      <c r="AL806" s="651"/>
    </row>
    <row r="807" spans="1:38" ht="12" customHeight="1" x14ac:dyDescent="0.2">
      <c r="A807" s="651"/>
      <c r="B807" s="651"/>
      <c r="C807" s="651"/>
      <c r="D807" s="651"/>
      <c r="E807" s="651"/>
      <c r="F807" s="651"/>
      <c r="G807" s="651"/>
      <c r="H807" s="651"/>
      <c r="I807" s="651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  <c r="AK807" s="651"/>
      <c r="AL807" s="651"/>
    </row>
    <row r="808" spans="1:38" ht="12" customHeight="1" x14ac:dyDescent="0.2">
      <c r="A808" s="651"/>
      <c r="B808" s="651"/>
      <c r="C808" s="651"/>
      <c r="D808" s="651"/>
      <c r="E808" s="651"/>
      <c r="F808" s="651"/>
      <c r="G808" s="651"/>
      <c r="H808" s="651"/>
      <c r="I808" s="651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  <c r="AK808" s="651"/>
      <c r="AL808" s="651"/>
    </row>
    <row r="809" spans="1:38" ht="12" customHeight="1" x14ac:dyDescent="0.2">
      <c r="A809" s="651"/>
      <c r="B809" s="651"/>
      <c r="C809" s="651"/>
      <c r="D809" s="651"/>
      <c r="E809" s="651"/>
      <c r="F809" s="651"/>
      <c r="G809" s="651"/>
      <c r="H809" s="651"/>
      <c r="I809" s="651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  <c r="AK809" s="651"/>
      <c r="AL809" s="651"/>
    </row>
    <row r="810" spans="1:38" ht="12" customHeight="1" x14ac:dyDescent="0.2">
      <c r="A810" s="651"/>
      <c r="B810" s="651"/>
      <c r="C810" s="651"/>
      <c r="D810" s="651"/>
      <c r="E810" s="651"/>
      <c r="F810" s="651"/>
      <c r="G810" s="651"/>
      <c r="H810" s="651"/>
      <c r="I810" s="651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  <c r="AK810" s="651"/>
      <c r="AL810" s="651"/>
    </row>
    <row r="811" spans="1:38" ht="12" customHeight="1" x14ac:dyDescent="0.2">
      <c r="A811" s="651"/>
      <c r="B811" s="651"/>
      <c r="C811" s="651"/>
      <c r="D811" s="651"/>
      <c r="E811" s="651"/>
      <c r="F811" s="651"/>
      <c r="G811" s="651"/>
      <c r="H811" s="651"/>
      <c r="I811" s="651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  <c r="AK811" s="651"/>
      <c r="AL811" s="651"/>
    </row>
    <row r="812" spans="1:38" ht="12" customHeight="1" x14ac:dyDescent="0.2">
      <c r="A812" s="651"/>
      <c r="B812" s="651"/>
      <c r="C812" s="651"/>
      <c r="D812" s="651"/>
      <c r="E812" s="651"/>
      <c r="F812" s="651"/>
      <c r="G812" s="651"/>
      <c r="H812" s="651"/>
      <c r="I812" s="651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  <c r="AK812" s="651"/>
      <c r="AL812" s="651"/>
    </row>
    <row r="813" spans="1:38" ht="12" customHeight="1" x14ac:dyDescent="0.2">
      <c r="A813" s="651"/>
      <c r="B813" s="651"/>
      <c r="C813" s="651"/>
      <c r="D813" s="651"/>
      <c r="E813" s="651"/>
      <c r="F813" s="651"/>
      <c r="G813" s="651"/>
      <c r="H813" s="651"/>
      <c r="I813" s="651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  <c r="AK813" s="651"/>
      <c r="AL813" s="651"/>
    </row>
    <row r="814" spans="1:38" ht="12" customHeight="1" x14ac:dyDescent="0.2">
      <c r="A814" s="651"/>
      <c r="B814" s="651"/>
      <c r="C814" s="651"/>
      <c r="D814" s="651"/>
      <c r="E814" s="651"/>
      <c r="F814" s="651"/>
      <c r="G814" s="651"/>
      <c r="H814" s="651"/>
      <c r="I814" s="651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  <c r="AK814" s="651"/>
      <c r="AL814" s="651"/>
    </row>
    <row r="815" spans="1:38" ht="12" customHeight="1" x14ac:dyDescent="0.2">
      <c r="A815" s="651"/>
      <c r="B815" s="651"/>
      <c r="C815" s="651"/>
      <c r="D815" s="651"/>
      <c r="E815" s="651"/>
      <c r="F815" s="651"/>
      <c r="G815" s="651"/>
      <c r="H815" s="651"/>
      <c r="I815" s="651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  <c r="AK815" s="651"/>
      <c r="AL815" s="651"/>
    </row>
    <row r="816" spans="1:38" ht="12" customHeight="1" x14ac:dyDescent="0.2">
      <c r="A816" s="651"/>
      <c r="B816" s="651"/>
      <c r="C816" s="651"/>
      <c r="D816" s="651"/>
      <c r="E816" s="651"/>
      <c r="F816" s="651"/>
      <c r="G816" s="651"/>
      <c r="H816" s="651"/>
      <c r="I816" s="651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  <c r="AK816" s="651"/>
      <c r="AL816" s="651"/>
    </row>
    <row r="817" spans="1:38" ht="12" customHeight="1" x14ac:dyDescent="0.2">
      <c r="A817" s="651"/>
      <c r="B817" s="651"/>
      <c r="C817" s="651"/>
      <c r="D817" s="651"/>
      <c r="E817" s="651"/>
      <c r="F817" s="651"/>
      <c r="G817" s="651"/>
      <c r="H817" s="651"/>
      <c r="I817" s="651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  <c r="AK817" s="651"/>
      <c r="AL817" s="651"/>
    </row>
    <row r="818" spans="1:38" ht="12" customHeight="1" x14ac:dyDescent="0.2">
      <c r="A818" s="651"/>
      <c r="B818" s="651"/>
      <c r="C818" s="651"/>
      <c r="D818" s="651"/>
      <c r="E818" s="651"/>
      <c r="F818" s="651"/>
      <c r="G818" s="651"/>
      <c r="H818" s="651"/>
      <c r="I818" s="651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  <c r="AK818" s="651"/>
      <c r="AL818" s="651"/>
    </row>
    <row r="819" spans="1:38" ht="12" customHeight="1" x14ac:dyDescent="0.2">
      <c r="A819" s="651"/>
      <c r="B819" s="651"/>
      <c r="C819" s="651"/>
      <c r="D819" s="651"/>
      <c r="E819" s="651"/>
      <c r="F819" s="651"/>
      <c r="G819" s="651"/>
      <c r="H819" s="651"/>
      <c r="I819" s="651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  <c r="AK819" s="651"/>
      <c r="AL819" s="651"/>
    </row>
    <row r="820" spans="1:38" ht="12" customHeight="1" x14ac:dyDescent="0.2">
      <c r="A820" s="651"/>
      <c r="B820" s="651"/>
      <c r="C820" s="651"/>
      <c r="D820" s="651"/>
      <c r="E820" s="651"/>
      <c r="F820" s="651"/>
      <c r="G820" s="651"/>
      <c r="H820" s="651"/>
      <c r="I820" s="651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  <c r="AK820" s="651"/>
      <c r="AL820" s="651"/>
    </row>
    <row r="821" spans="1:38" ht="12" customHeight="1" x14ac:dyDescent="0.2">
      <c r="A821" s="651"/>
      <c r="B821" s="651"/>
      <c r="C821" s="651"/>
      <c r="D821" s="651"/>
      <c r="E821" s="651"/>
      <c r="F821" s="651"/>
      <c r="G821" s="651"/>
      <c r="H821" s="651"/>
      <c r="I821" s="651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  <c r="AK821" s="651"/>
      <c r="AL821" s="651"/>
    </row>
    <row r="822" spans="1:38" ht="12" customHeight="1" x14ac:dyDescent="0.2">
      <c r="A822" s="651"/>
      <c r="B822" s="651"/>
      <c r="C822" s="651"/>
      <c r="D822" s="651"/>
      <c r="E822" s="651"/>
      <c r="F822" s="651"/>
      <c r="G822" s="651"/>
      <c r="H822" s="651"/>
      <c r="I822" s="651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  <c r="AK822" s="651"/>
      <c r="AL822" s="651"/>
    </row>
    <row r="823" spans="1:38" ht="12" customHeight="1" x14ac:dyDescent="0.2">
      <c r="A823" s="651"/>
      <c r="B823" s="651"/>
      <c r="C823" s="651"/>
      <c r="D823" s="651"/>
      <c r="E823" s="651"/>
      <c r="F823" s="651"/>
      <c r="G823" s="651"/>
      <c r="H823" s="651"/>
      <c r="I823" s="651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  <c r="AK823" s="651"/>
      <c r="AL823" s="651"/>
    </row>
    <row r="824" spans="1:38" ht="12" customHeight="1" x14ac:dyDescent="0.2">
      <c r="A824" s="651"/>
      <c r="B824" s="651"/>
      <c r="C824" s="651"/>
      <c r="D824" s="651"/>
      <c r="E824" s="651"/>
      <c r="F824" s="651"/>
      <c r="G824" s="651"/>
      <c r="H824" s="651"/>
      <c r="I824" s="651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  <c r="AK824" s="651"/>
      <c r="AL824" s="651"/>
    </row>
    <row r="825" spans="1:38" ht="12" customHeight="1" x14ac:dyDescent="0.2">
      <c r="A825" s="651"/>
      <c r="B825" s="651"/>
      <c r="C825" s="651"/>
      <c r="D825" s="651"/>
      <c r="E825" s="651"/>
      <c r="F825" s="651"/>
      <c r="G825" s="651"/>
      <c r="H825" s="651"/>
      <c r="I825" s="651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  <c r="AK825" s="651"/>
      <c r="AL825" s="651"/>
    </row>
    <row r="826" spans="1:38" ht="12" customHeight="1" x14ac:dyDescent="0.2">
      <c r="A826" s="651"/>
      <c r="B826" s="651"/>
      <c r="C826" s="651"/>
      <c r="D826" s="651"/>
      <c r="E826" s="651"/>
      <c r="F826" s="651"/>
      <c r="G826" s="651"/>
      <c r="H826" s="651"/>
      <c r="I826" s="651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  <c r="AK826" s="651"/>
      <c r="AL826" s="651"/>
    </row>
    <row r="827" spans="1:38" ht="12" customHeight="1" x14ac:dyDescent="0.2">
      <c r="A827" s="651"/>
      <c r="B827" s="651"/>
      <c r="C827" s="651"/>
      <c r="D827" s="651"/>
      <c r="E827" s="651"/>
      <c r="F827" s="651"/>
      <c r="G827" s="651"/>
      <c r="H827" s="651"/>
      <c r="I827" s="651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  <c r="AK827" s="651"/>
      <c r="AL827" s="651"/>
    </row>
    <row r="828" spans="1:38" ht="12" customHeight="1" x14ac:dyDescent="0.2">
      <c r="A828" s="651"/>
      <c r="B828" s="651"/>
      <c r="C828" s="651"/>
      <c r="D828" s="651"/>
      <c r="E828" s="651"/>
      <c r="F828" s="651"/>
      <c r="G828" s="651"/>
      <c r="H828" s="651"/>
      <c r="I828" s="651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  <c r="AK828" s="651"/>
      <c r="AL828" s="651"/>
    </row>
    <row r="829" spans="1:38" ht="12" customHeight="1" x14ac:dyDescent="0.2">
      <c r="A829" s="651"/>
      <c r="B829" s="651"/>
      <c r="C829" s="651"/>
      <c r="D829" s="651"/>
      <c r="E829" s="651"/>
      <c r="F829" s="651"/>
      <c r="G829" s="651"/>
      <c r="H829" s="651"/>
      <c r="I829" s="651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  <c r="AK829" s="651"/>
      <c r="AL829" s="651"/>
    </row>
    <row r="830" spans="1:38" ht="12" customHeight="1" x14ac:dyDescent="0.2">
      <c r="A830" s="651"/>
      <c r="B830" s="651"/>
      <c r="C830" s="651"/>
      <c r="D830" s="651"/>
      <c r="E830" s="651"/>
      <c r="F830" s="651"/>
      <c r="G830" s="651"/>
      <c r="H830" s="651"/>
      <c r="I830" s="651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  <c r="AK830" s="651"/>
      <c r="AL830" s="651"/>
    </row>
    <row r="831" spans="1:38" ht="12" customHeight="1" x14ac:dyDescent="0.2">
      <c r="A831" s="651"/>
      <c r="B831" s="651"/>
      <c r="C831" s="651"/>
      <c r="D831" s="651"/>
      <c r="E831" s="651"/>
      <c r="F831" s="651"/>
      <c r="G831" s="651"/>
      <c r="H831" s="651"/>
      <c r="I831" s="651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  <c r="AK831" s="651"/>
      <c r="AL831" s="651"/>
    </row>
    <row r="832" spans="1:38" ht="12" customHeight="1" x14ac:dyDescent="0.2">
      <c r="A832" s="651"/>
      <c r="B832" s="651"/>
      <c r="C832" s="651"/>
      <c r="D832" s="651"/>
      <c r="E832" s="651"/>
      <c r="F832" s="651"/>
      <c r="G832" s="651"/>
      <c r="H832" s="651"/>
      <c r="I832" s="651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  <c r="AK832" s="651"/>
      <c r="AL832" s="651"/>
    </row>
    <row r="833" spans="1:38" ht="12" customHeight="1" x14ac:dyDescent="0.2">
      <c r="A833" s="651"/>
      <c r="B833" s="651"/>
      <c r="C833" s="651"/>
      <c r="D833" s="651"/>
      <c r="E833" s="651"/>
      <c r="F833" s="651"/>
      <c r="G833" s="651"/>
      <c r="H833" s="651"/>
      <c r="I833" s="651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  <c r="AK833" s="651"/>
      <c r="AL833" s="651"/>
    </row>
    <row r="834" spans="1:38" ht="12" customHeight="1" x14ac:dyDescent="0.2">
      <c r="A834" s="651"/>
      <c r="B834" s="651"/>
      <c r="C834" s="651"/>
      <c r="D834" s="651"/>
      <c r="E834" s="651"/>
      <c r="F834" s="651"/>
      <c r="G834" s="651"/>
      <c r="H834" s="651"/>
      <c r="I834" s="651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  <c r="AK834" s="651"/>
      <c r="AL834" s="651"/>
    </row>
    <row r="835" spans="1:38" ht="12" customHeight="1" x14ac:dyDescent="0.2">
      <c r="A835" s="651"/>
      <c r="B835" s="651"/>
      <c r="C835" s="651"/>
      <c r="D835" s="651"/>
      <c r="E835" s="651"/>
      <c r="F835" s="651"/>
      <c r="G835" s="651"/>
      <c r="H835" s="651"/>
      <c r="I835" s="651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  <c r="AK835" s="651"/>
      <c r="AL835" s="651"/>
    </row>
    <row r="836" spans="1:38" ht="12" customHeight="1" x14ac:dyDescent="0.2">
      <c r="A836" s="651"/>
      <c r="B836" s="651"/>
      <c r="C836" s="651"/>
      <c r="D836" s="651"/>
      <c r="E836" s="651"/>
      <c r="F836" s="651"/>
      <c r="G836" s="651"/>
      <c r="H836" s="651"/>
      <c r="I836" s="651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  <c r="AK836" s="651"/>
      <c r="AL836" s="651"/>
    </row>
    <row r="837" spans="1:38" ht="12" customHeight="1" x14ac:dyDescent="0.2">
      <c r="A837" s="651"/>
      <c r="B837" s="651"/>
      <c r="C837" s="651"/>
      <c r="D837" s="651"/>
      <c r="E837" s="651"/>
      <c r="F837" s="651"/>
      <c r="G837" s="651"/>
      <c r="H837" s="651"/>
      <c r="I837" s="651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  <c r="AK837" s="651"/>
      <c r="AL837" s="651"/>
    </row>
    <row r="838" spans="1:38" ht="12" customHeight="1" x14ac:dyDescent="0.2">
      <c r="A838" s="651"/>
      <c r="B838" s="651"/>
      <c r="C838" s="651"/>
      <c r="D838" s="651"/>
      <c r="E838" s="651"/>
      <c r="F838" s="651"/>
      <c r="G838" s="651"/>
      <c r="H838" s="651"/>
      <c r="I838" s="651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  <c r="AK838" s="651"/>
      <c r="AL838" s="651"/>
    </row>
    <row r="839" spans="1:38" ht="12" customHeight="1" x14ac:dyDescent="0.2">
      <c r="A839" s="651"/>
      <c r="B839" s="651"/>
      <c r="C839" s="651"/>
      <c r="D839" s="651"/>
      <c r="E839" s="651"/>
      <c r="F839" s="651"/>
      <c r="G839" s="651"/>
      <c r="H839" s="651"/>
      <c r="I839" s="651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  <c r="AK839" s="651"/>
      <c r="AL839" s="651"/>
    </row>
    <row r="840" spans="1:38" ht="12" customHeight="1" x14ac:dyDescent="0.2">
      <c r="A840" s="651"/>
      <c r="B840" s="651"/>
      <c r="C840" s="651"/>
      <c r="D840" s="651"/>
      <c r="E840" s="651"/>
      <c r="F840" s="651"/>
      <c r="G840" s="651"/>
      <c r="H840" s="651"/>
      <c r="I840" s="651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  <c r="AK840" s="651"/>
      <c r="AL840" s="651"/>
    </row>
    <row r="841" spans="1:38" ht="12" customHeight="1" x14ac:dyDescent="0.2">
      <c r="A841" s="651"/>
      <c r="B841" s="651"/>
      <c r="C841" s="651"/>
      <c r="D841" s="651"/>
      <c r="E841" s="651"/>
      <c r="F841" s="651"/>
      <c r="G841" s="651"/>
      <c r="H841" s="651"/>
      <c r="I841" s="651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  <c r="AK841" s="651"/>
      <c r="AL841" s="651"/>
    </row>
    <row r="842" spans="1:38" ht="12" customHeight="1" x14ac:dyDescent="0.2">
      <c r="A842" s="651"/>
      <c r="B842" s="651"/>
      <c r="C842" s="651"/>
      <c r="D842" s="651"/>
      <c r="E842" s="651"/>
      <c r="F842" s="651"/>
      <c r="G842" s="651"/>
      <c r="H842" s="651"/>
      <c r="I842" s="651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  <c r="AK842" s="651"/>
      <c r="AL842" s="651"/>
    </row>
    <row r="843" spans="1:38" ht="12" customHeight="1" x14ac:dyDescent="0.2">
      <c r="A843" s="651"/>
      <c r="B843" s="651"/>
      <c r="C843" s="651"/>
      <c r="D843" s="651"/>
      <c r="E843" s="651"/>
      <c r="F843" s="651"/>
      <c r="G843" s="651"/>
      <c r="H843" s="651"/>
      <c r="I843" s="651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  <c r="AK843" s="651"/>
      <c r="AL843" s="651"/>
    </row>
    <row r="844" spans="1:38" ht="12" customHeight="1" x14ac:dyDescent="0.2">
      <c r="A844" s="651"/>
      <c r="B844" s="651"/>
      <c r="C844" s="651"/>
      <c r="D844" s="651"/>
      <c r="E844" s="651"/>
      <c r="F844" s="651"/>
      <c r="G844" s="651"/>
      <c r="H844" s="651"/>
      <c r="I844" s="651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  <c r="AK844" s="651"/>
      <c r="AL844" s="651"/>
    </row>
    <row r="845" spans="1:38" ht="12" customHeight="1" x14ac:dyDescent="0.2">
      <c r="A845" s="651"/>
      <c r="B845" s="651"/>
      <c r="C845" s="651"/>
      <c r="D845" s="651"/>
      <c r="E845" s="651"/>
      <c r="F845" s="651"/>
      <c r="G845" s="651"/>
      <c r="H845" s="651"/>
      <c r="I845" s="651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  <c r="AK845" s="651"/>
      <c r="AL845" s="651"/>
    </row>
    <row r="846" spans="1:38" ht="12" customHeight="1" x14ac:dyDescent="0.2">
      <c r="A846" s="651"/>
      <c r="B846" s="651"/>
      <c r="C846" s="651"/>
      <c r="D846" s="651"/>
      <c r="E846" s="651"/>
      <c r="F846" s="651"/>
      <c r="G846" s="651"/>
      <c r="H846" s="651"/>
      <c r="I846" s="651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  <c r="AK846" s="651"/>
      <c r="AL846" s="651"/>
    </row>
    <row r="847" spans="1:38" ht="12" customHeight="1" x14ac:dyDescent="0.2">
      <c r="A847" s="651"/>
      <c r="B847" s="651"/>
      <c r="C847" s="651"/>
      <c r="D847" s="651"/>
      <c r="E847" s="651"/>
      <c r="F847" s="651"/>
      <c r="G847" s="651"/>
      <c r="H847" s="651"/>
      <c r="I847" s="651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  <c r="AK847" s="651"/>
      <c r="AL847" s="651"/>
    </row>
    <row r="848" spans="1:38" ht="12" customHeight="1" x14ac:dyDescent="0.2">
      <c r="A848" s="651"/>
      <c r="B848" s="651"/>
      <c r="C848" s="651"/>
      <c r="D848" s="651"/>
      <c r="E848" s="651"/>
      <c r="F848" s="651"/>
      <c r="G848" s="651"/>
      <c r="H848" s="651"/>
      <c r="I848" s="651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  <c r="AK848" s="651"/>
      <c r="AL848" s="651"/>
    </row>
    <row r="849" spans="1:38" ht="12" customHeight="1" x14ac:dyDescent="0.2">
      <c r="A849" s="651"/>
      <c r="B849" s="651"/>
      <c r="C849" s="651"/>
      <c r="D849" s="651"/>
      <c r="E849" s="651"/>
      <c r="F849" s="651"/>
      <c r="G849" s="651"/>
      <c r="H849" s="651"/>
      <c r="I849" s="651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  <c r="AK849" s="651"/>
      <c r="AL849" s="651"/>
    </row>
    <row r="850" spans="1:38" ht="12" customHeight="1" x14ac:dyDescent="0.2">
      <c r="A850" s="651"/>
      <c r="B850" s="651"/>
      <c r="C850" s="651"/>
      <c r="D850" s="651"/>
      <c r="E850" s="651"/>
      <c r="F850" s="651"/>
      <c r="G850" s="651"/>
      <c r="H850" s="651"/>
      <c r="I850" s="651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  <c r="AK850" s="651"/>
      <c r="AL850" s="651"/>
    </row>
    <row r="851" spans="1:38" ht="12" customHeight="1" x14ac:dyDescent="0.2">
      <c r="A851" s="651"/>
      <c r="B851" s="651"/>
      <c r="C851" s="651"/>
      <c r="D851" s="651"/>
      <c r="E851" s="651"/>
      <c r="F851" s="651"/>
      <c r="G851" s="651"/>
      <c r="H851" s="651"/>
      <c r="I851" s="651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  <c r="AK851" s="651"/>
      <c r="AL851" s="651"/>
    </row>
    <row r="852" spans="1:38" ht="12" customHeight="1" x14ac:dyDescent="0.2">
      <c r="A852" s="651"/>
      <c r="B852" s="651"/>
      <c r="C852" s="651"/>
      <c r="D852" s="651"/>
      <c r="E852" s="651"/>
      <c r="F852" s="651"/>
      <c r="G852" s="651"/>
      <c r="H852" s="651"/>
      <c r="I852" s="651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  <c r="AK852" s="651"/>
      <c r="AL852" s="651"/>
    </row>
    <row r="853" spans="1:38" ht="12" customHeight="1" x14ac:dyDescent="0.2">
      <c r="A853" s="651"/>
      <c r="B853" s="651"/>
      <c r="C853" s="651"/>
      <c r="D853" s="651"/>
      <c r="E853" s="651"/>
      <c r="F853" s="651"/>
      <c r="G853" s="651"/>
      <c r="H853" s="651"/>
      <c r="I853" s="651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  <c r="AK853" s="651"/>
      <c r="AL853" s="651"/>
    </row>
    <row r="854" spans="1:38" ht="12" customHeight="1" x14ac:dyDescent="0.2">
      <c r="A854" s="651"/>
      <c r="B854" s="651"/>
      <c r="C854" s="651"/>
      <c r="D854" s="651"/>
      <c r="E854" s="651"/>
      <c r="F854" s="651"/>
      <c r="G854" s="651"/>
      <c r="H854" s="651"/>
      <c r="I854" s="651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  <c r="AK854" s="651"/>
      <c r="AL854" s="651"/>
    </row>
    <row r="855" spans="1:38" ht="12" customHeight="1" x14ac:dyDescent="0.2">
      <c r="A855" s="651"/>
      <c r="B855" s="651"/>
      <c r="C855" s="651"/>
      <c r="D855" s="651"/>
      <c r="E855" s="651"/>
      <c r="F855" s="651"/>
      <c r="G855" s="651"/>
      <c r="H855" s="651"/>
      <c r="I855" s="651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  <c r="AK855" s="651"/>
      <c r="AL855" s="651"/>
    </row>
    <row r="856" spans="1:38" ht="12" customHeight="1" x14ac:dyDescent="0.2">
      <c r="A856" s="651"/>
      <c r="B856" s="651"/>
      <c r="C856" s="651"/>
      <c r="D856" s="651"/>
      <c r="E856" s="651"/>
      <c r="F856" s="651"/>
      <c r="G856" s="651"/>
      <c r="H856" s="651"/>
      <c r="I856" s="651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  <c r="AK856" s="651"/>
      <c r="AL856" s="651"/>
    </row>
    <row r="857" spans="1:38" ht="12" customHeight="1" x14ac:dyDescent="0.2">
      <c r="A857" s="651"/>
      <c r="B857" s="651"/>
      <c r="C857" s="651"/>
      <c r="D857" s="651"/>
      <c r="E857" s="651"/>
      <c r="F857" s="651"/>
      <c r="G857" s="651"/>
      <c r="H857" s="651"/>
      <c r="I857" s="651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  <c r="AK857" s="651"/>
      <c r="AL857" s="651"/>
    </row>
    <row r="858" spans="1:38" ht="12" customHeight="1" x14ac:dyDescent="0.2">
      <c r="A858" s="651"/>
      <c r="B858" s="651"/>
      <c r="C858" s="651"/>
      <c r="D858" s="651"/>
      <c r="E858" s="651"/>
      <c r="F858" s="651"/>
      <c r="G858" s="651"/>
      <c r="H858" s="651"/>
      <c r="I858" s="651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  <c r="AK858" s="651"/>
      <c r="AL858" s="651"/>
    </row>
    <row r="859" spans="1:38" ht="12" customHeight="1" x14ac:dyDescent="0.2">
      <c r="A859" s="651"/>
      <c r="B859" s="651"/>
      <c r="C859" s="651"/>
      <c r="D859" s="651"/>
      <c r="E859" s="651"/>
      <c r="F859" s="651"/>
      <c r="G859" s="651"/>
      <c r="H859" s="651"/>
      <c r="I859" s="651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  <c r="AK859" s="651"/>
      <c r="AL859" s="651"/>
    </row>
    <row r="860" spans="1:38" ht="12" customHeight="1" x14ac:dyDescent="0.2">
      <c r="A860" s="651"/>
      <c r="B860" s="651"/>
      <c r="C860" s="651"/>
      <c r="D860" s="651"/>
      <c r="E860" s="651"/>
      <c r="F860" s="651"/>
      <c r="G860" s="651"/>
      <c r="H860" s="651"/>
      <c r="I860" s="651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  <c r="AK860" s="651"/>
      <c r="AL860" s="651"/>
    </row>
    <row r="861" spans="1:38" ht="12" customHeight="1" x14ac:dyDescent="0.2">
      <c r="A861" s="651"/>
      <c r="B861" s="651"/>
      <c r="C861" s="651"/>
      <c r="D861" s="651"/>
      <c r="E861" s="651"/>
      <c r="F861" s="651"/>
      <c r="G861" s="651"/>
      <c r="H861" s="651"/>
      <c r="I861" s="651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  <c r="AK861" s="651"/>
      <c r="AL861" s="651"/>
    </row>
    <row r="862" spans="1:38" ht="12" customHeight="1" x14ac:dyDescent="0.2">
      <c r="A862" s="651"/>
      <c r="B862" s="651"/>
      <c r="C862" s="651"/>
      <c r="D862" s="651"/>
      <c r="E862" s="651"/>
      <c r="F862" s="651"/>
      <c r="G862" s="651"/>
      <c r="H862" s="651"/>
      <c r="I862" s="651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  <c r="AK862" s="651"/>
      <c r="AL862" s="651"/>
    </row>
    <row r="863" spans="1:38" ht="12" customHeight="1" x14ac:dyDescent="0.2">
      <c r="A863" s="651"/>
      <c r="B863" s="651"/>
      <c r="C863" s="651"/>
      <c r="D863" s="651"/>
      <c r="E863" s="651"/>
      <c r="F863" s="651"/>
      <c r="G863" s="651"/>
      <c r="H863" s="651"/>
      <c r="I863" s="651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  <c r="AK863" s="651"/>
      <c r="AL863" s="651"/>
    </row>
    <row r="864" spans="1:38" ht="12" customHeight="1" x14ac:dyDescent="0.2">
      <c r="A864" s="651"/>
      <c r="B864" s="651"/>
      <c r="C864" s="651"/>
      <c r="D864" s="651"/>
      <c r="E864" s="651"/>
      <c r="F864" s="651"/>
      <c r="G864" s="651"/>
      <c r="H864" s="651"/>
      <c r="I864" s="651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  <c r="AK864" s="651"/>
      <c r="AL864" s="651"/>
    </row>
    <row r="865" spans="1:38" ht="12" customHeight="1" x14ac:dyDescent="0.2">
      <c r="A865" s="651"/>
      <c r="B865" s="651"/>
      <c r="C865" s="651"/>
      <c r="D865" s="651"/>
      <c r="E865" s="651"/>
      <c r="F865" s="651"/>
      <c r="G865" s="651"/>
      <c r="H865" s="651"/>
      <c r="I865" s="651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  <c r="AK865" s="651"/>
      <c r="AL865" s="651"/>
    </row>
    <row r="866" spans="1:38" ht="12" customHeight="1" x14ac:dyDescent="0.2">
      <c r="A866" s="651"/>
      <c r="B866" s="651"/>
      <c r="C866" s="651"/>
      <c r="D866" s="651"/>
      <c r="E866" s="651"/>
      <c r="F866" s="651"/>
      <c r="G866" s="651"/>
      <c r="H866" s="651"/>
      <c r="I866" s="651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  <c r="AK866" s="651"/>
      <c r="AL866" s="651"/>
    </row>
    <row r="867" spans="1:38" ht="12" customHeight="1" x14ac:dyDescent="0.2">
      <c r="A867" s="651"/>
      <c r="B867" s="651"/>
      <c r="C867" s="651"/>
      <c r="D867" s="651"/>
      <c r="E867" s="651"/>
      <c r="F867" s="651"/>
      <c r="G867" s="651"/>
      <c r="H867" s="651"/>
      <c r="I867" s="651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  <c r="AK867" s="651"/>
      <c r="AL867" s="651"/>
    </row>
    <row r="868" spans="1:38" ht="12" customHeight="1" x14ac:dyDescent="0.2">
      <c r="A868" s="651"/>
      <c r="B868" s="651"/>
      <c r="C868" s="651"/>
      <c r="D868" s="651"/>
      <c r="E868" s="651"/>
      <c r="F868" s="651"/>
      <c r="G868" s="651"/>
      <c r="H868" s="651"/>
      <c r="I868" s="651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  <c r="AK868" s="651"/>
      <c r="AL868" s="651"/>
    </row>
    <row r="869" spans="1:38" ht="12" customHeight="1" x14ac:dyDescent="0.2">
      <c r="A869" s="651"/>
      <c r="B869" s="651"/>
      <c r="C869" s="651"/>
      <c r="D869" s="651"/>
      <c r="E869" s="651"/>
      <c r="F869" s="651"/>
      <c r="G869" s="651"/>
      <c r="H869" s="651"/>
      <c r="I869" s="651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  <c r="AK869" s="651"/>
      <c r="AL869" s="651"/>
    </row>
    <row r="870" spans="1:38" ht="12" customHeight="1" x14ac:dyDescent="0.2">
      <c r="A870" s="651"/>
      <c r="B870" s="651"/>
      <c r="C870" s="651"/>
      <c r="D870" s="651"/>
      <c r="E870" s="651"/>
      <c r="F870" s="651"/>
      <c r="G870" s="651"/>
      <c r="H870" s="651"/>
      <c r="I870" s="651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  <c r="AK870" s="651"/>
      <c r="AL870" s="651"/>
    </row>
    <row r="871" spans="1:38" ht="12" customHeight="1" x14ac:dyDescent="0.2">
      <c r="A871" s="651"/>
      <c r="B871" s="651"/>
      <c r="C871" s="651"/>
      <c r="D871" s="651"/>
      <c r="E871" s="651"/>
      <c r="F871" s="651"/>
      <c r="G871" s="651"/>
      <c r="H871" s="651"/>
      <c r="I871" s="651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  <c r="AK871" s="651"/>
      <c r="AL871" s="651"/>
    </row>
    <row r="872" spans="1:38" ht="12" customHeight="1" x14ac:dyDescent="0.2">
      <c r="A872" s="651"/>
      <c r="B872" s="651"/>
      <c r="C872" s="651"/>
      <c r="D872" s="651"/>
      <c r="E872" s="651"/>
      <c r="F872" s="651"/>
      <c r="G872" s="651"/>
      <c r="H872" s="651"/>
      <c r="I872" s="651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  <c r="AK872" s="651"/>
      <c r="AL872" s="651"/>
    </row>
    <row r="873" spans="1:38" ht="12" customHeight="1" x14ac:dyDescent="0.2">
      <c r="A873" s="651"/>
      <c r="B873" s="651"/>
      <c r="C873" s="651"/>
      <c r="D873" s="651"/>
      <c r="E873" s="651"/>
      <c r="F873" s="651"/>
      <c r="G873" s="651"/>
      <c r="H873" s="651"/>
      <c r="I873" s="651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  <c r="AK873" s="651"/>
      <c r="AL873" s="651"/>
    </row>
    <row r="874" spans="1:38" ht="12" customHeight="1" x14ac:dyDescent="0.2">
      <c r="A874" s="651"/>
      <c r="B874" s="651"/>
      <c r="C874" s="651"/>
      <c r="D874" s="651"/>
      <c r="E874" s="651"/>
      <c r="F874" s="651"/>
      <c r="G874" s="651"/>
      <c r="H874" s="651"/>
      <c r="I874" s="651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  <c r="AK874" s="651"/>
      <c r="AL874" s="651"/>
    </row>
    <row r="875" spans="1:38" ht="12" customHeight="1" x14ac:dyDescent="0.2">
      <c r="A875" s="651"/>
      <c r="B875" s="651"/>
      <c r="C875" s="651"/>
      <c r="D875" s="651"/>
      <c r="E875" s="651"/>
      <c r="F875" s="651"/>
      <c r="G875" s="651"/>
      <c r="H875" s="651"/>
      <c r="I875" s="651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  <c r="AK875" s="651"/>
      <c r="AL875" s="651"/>
    </row>
    <row r="876" spans="1:38" ht="12" customHeight="1" x14ac:dyDescent="0.2">
      <c r="A876" s="651"/>
      <c r="B876" s="651"/>
      <c r="C876" s="651"/>
      <c r="D876" s="651"/>
      <c r="E876" s="651"/>
      <c r="F876" s="651"/>
      <c r="G876" s="651"/>
      <c r="H876" s="651"/>
      <c r="I876" s="651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  <c r="AK876" s="651"/>
      <c r="AL876" s="651"/>
    </row>
    <row r="877" spans="1:38" ht="12" customHeight="1" x14ac:dyDescent="0.2">
      <c r="A877" s="651"/>
      <c r="B877" s="651"/>
      <c r="C877" s="651"/>
      <c r="D877" s="651"/>
      <c r="E877" s="651"/>
      <c r="F877" s="651"/>
      <c r="G877" s="651"/>
      <c r="H877" s="651"/>
      <c r="I877" s="651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  <c r="AK877" s="651"/>
      <c r="AL877" s="651"/>
    </row>
    <row r="878" spans="1:38" ht="12" customHeight="1" x14ac:dyDescent="0.2">
      <c r="A878" s="651"/>
      <c r="B878" s="651"/>
      <c r="C878" s="651"/>
      <c r="D878" s="651"/>
      <c r="E878" s="651"/>
      <c r="F878" s="651"/>
      <c r="G878" s="651"/>
      <c r="H878" s="651"/>
      <c r="I878" s="651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  <c r="AK878" s="651"/>
      <c r="AL878" s="651"/>
    </row>
    <row r="879" spans="1:38" ht="12" customHeight="1" x14ac:dyDescent="0.2">
      <c r="A879" s="651"/>
      <c r="B879" s="651"/>
      <c r="C879" s="651"/>
      <c r="D879" s="651"/>
      <c r="E879" s="651"/>
      <c r="F879" s="651"/>
      <c r="G879" s="651"/>
      <c r="H879" s="651"/>
      <c r="I879" s="651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  <c r="AK879" s="651"/>
      <c r="AL879" s="651"/>
    </row>
    <row r="880" spans="1:38" ht="12" customHeight="1" x14ac:dyDescent="0.2">
      <c r="A880" s="651"/>
      <c r="B880" s="651"/>
      <c r="C880" s="651"/>
      <c r="D880" s="651"/>
      <c r="E880" s="651"/>
      <c r="F880" s="651"/>
      <c r="G880" s="651"/>
      <c r="H880" s="651"/>
      <c r="I880" s="651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  <c r="AK880" s="651"/>
      <c r="AL880" s="651"/>
    </row>
    <row r="881" spans="1:38" ht="12" customHeight="1" x14ac:dyDescent="0.2">
      <c r="A881" s="651"/>
      <c r="B881" s="651"/>
      <c r="C881" s="651"/>
      <c r="D881" s="651"/>
      <c r="E881" s="651"/>
      <c r="F881" s="651"/>
      <c r="G881" s="651"/>
      <c r="H881" s="651"/>
      <c r="I881" s="651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  <c r="AK881" s="651"/>
      <c r="AL881" s="651"/>
    </row>
    <row r="882" spans="1:38" ht="12" customHeight="1" x14ac:dyDescent="0.2">
      <c r="A882" s="651"/>
      <c r="B882" s="651"/>
      <c r="C882" s="651"/>
      <c r="D882" s="651"/>
      <c r="E882" s="651"/>
      <c r="F882" s="651"/>
      <c r="G882" s="651"/>
      <c r="H882" s="651"/>
      <c r="I882" s="651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  <c r="AK882" s="651"/>
      <c r="AL882" s="651"/>
    </row>
    <row r="883" spans="1:38" ht="12" customHeight="1" x14ac:dyDescent="0.2">
      <c r="A883" s="651"/>
      <c r="B883" s="651"/>
      <c r="C883" s="651"/>
      <c r="D883" s="651"/>
      <c r="E883" s="651"/>
      <c r="F883" s="651"/>
      <c r="G883" s="651"/>
      <c r="H883" s="651"/>
      <c r="I883" s="651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  <c r="AK883" s="651"/>
      <c r="AL883" s="651"/>
    </row>
    <row r="884" spans="1:38" ht="12" customHeight="1" x14ac:dyDescent="0.2">
      <c r="A884" s="651"/>
      <c r="B884" s="651"/>
      <c r="C884" s="651"/>
      <c r="D884" s="651"/>
      <c r="E884" s="651"/>
      <c r="F884" s="651"/>
      <c r="G884" s="651"/>
      <c r="H884" s="651"/>
      <c r="I884" s="651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  <c r="AK884" s="651"/>
      <c r="AL884" s="651"/>
    </row>
    <row r="885" spans="1:38" ht="12" customHeight="1" x14ac:dyDescent="0.2">
      <c r="A885" s="651"/>
      <c r="B885" s="651"/>
      <c r="C885" s="651"/>
      <c r="D885" s="651"/>
      <c r="E885" s="651"/>
      <c r="F885" s="651"/>
      <c r="G885" s="651"/>
      <c r="H885" s="651"/>
      <c r="I885" s="651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  <c r="AK885" s="651"/>
      <c r="AL885" s="651"/>
    </row>
    <row r="886" spans="1:38" ht="12" customHeight="1" x14ac:dyDescent="0.2">
      <c r="A886" s="651"/>
      <c r="B886" s="651"/>
      <c r="C886" s="651"/>
      <c r="D886" s="651"/>
      <c r="E886" s="651"/>
      <c r="F886" s="651"/>
      <c r="G886" s="651"/>
      <c r="H886" s="651"/>
      <c r="I886" s="651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  <c r="AK886" s="651"/>
      <c r="AL886" s="651"/>
    </row>
    <row r="887" spans="1:38" ht="12" customHeight="1" x14ac:dyDescent="0.2">
      <c r="A887" s="651"/>
      <c r="B887" s="651"/>
      <c r="C887" s="651"/>
      <c r="D887" s="651"/>
      <c r="E887" s="651"/>
      <c r="F887" s="651"/>
      <c r="G887" s="651"/>
      <c r="H887" s="651"/>
      <c r="I887" s="651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  <c r="AK887" s="651"/>
      <c r="AL887" s="651"/>
    </row>
    <row r="888" spans="1:38" ht="12" customHeight="1" x14ac:dyDescent="0.2">
      <c r="A888" s="651"/>
      <c r="B888" s="651"/>
      <c r="C888" s="651"/>
      <c r="D888" s="651"/>
      <c r="E888" s="651"/>
      <c r="F888" s="651"/>
      <c r="G888" s="651"/>
      <c r="H888" s="651"/>
      <c r="I888" s="651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  <c r="AK888" s="651"/>
      <c r="AL888" s="651"/>
    </row>
    <row r="889" spans="1:38" ht="12" customHeight="1" x14ac:dyDescent="0.2">
      <c r="A889" s="651"/>
      <c r="B889" s="651"/>
      <c r="C889" s="651"/>
      <c r="D889" s="651"/>
      <c r="E889" s="651"/>
      <c r="F889" s="651"/>
      <c r="G889" s="651"/>
      <c r="H889" s="651"/>
      <c r="I889" s="651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  <c r="AK889" s="651"/>
      <c r="AL889" s="651"/>
    </row>
    <row r="890" spans="1:38" ht="12" customHeight="1" x14ac:dyDescent="0.2">
      <c r="A890" s="651"/>
      <c r="B890" s="651"/>
      <c r="C890" s="651"/>
      <c r="D890" s="651"/>
      <c r="E890" s="651"/>
      <c r="F890" s="651"/>
      <c r="G890" s="651"/>
      <c r="H890" s="651"/>
      <c r="I890" s="651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  <c r="AK890" s="651"/>
      <c r="AL890" s="651"/>
    </row>
    <row r="891" spans="1:38" ht="12" customHeight="1" x14ac:dyDescent="0.2">
      <c r="A891" s="651"/>
      <c r="B891" s="651"/>
      <c r="C891" s="651"/>
      <c r="D891" s="651"/>
      <c r="E891" s="651"/>
      <c r="F891" s="651"/>
      <c r="G891" s="651"/>
      <c r="H891" s="651"/>
      <c r="I891" s="651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  <c r="AK891" s="651"/>
      <c r="AL891" s="651"/>
    </row>
    <row r="892" spans="1:38" ht="12" customHeight="1" x14ac:dyDescent="0.2">
      <c r="A892" s="651"/>
      <c r="B892" s="651"/>
      <c r="C892" s="651"/>
      <c r="D892" s="651"/>
      <c r="E892" s="651"/>
      <c r="F892" s="651"/>
      <c r="G892" s="651"/>
      <c r="H892" s="651"/>
      <c r="I892" s="651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  <c r="AK892" s="651"/>
      <c r="AL892" s="651"/>
    </row>
    <row r="893" spans="1:38" ht="12" customHeight="1" x14ac:dyDescent="0.2">
      <c r="A893" s="651"/>
      <c r="B893" s="651"/>
      <c r="C893" s="651"/>
      <c r="D893" s="651"/>
      <c r="E893" s="651"/>
      <c r="F893" s="651"/>
      <c r="G893" s="651"/>
      <c r="H893" s="651"/>
      <c r="I893" s="651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  <c r="AK893" s="651"/>
      <c r="AL893" s="651"/>
    </row>
    <row r="894" spans="1:38" ht="12" customHeight="1" x14ac:dyDescent="0.2">
      <c r="A894" s="651"/>
      <c r="B894" s="651"/>
      <c r="C894" s="651"/>
      <c r="D894" s="651"/>
      <c r="E894" s="651"/>
      <c r="F894" s="651"/>
      <c r="G894" s="651"/>
      <c r="H894" s="651"/>
      <c r="I894" s="651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  <c r="AK894" s="651"/>
      <c r="AL894" s="651"/>
    </row>
    <row r="895" spans="1:38" ht="12" customHeight="1" x14ac:dyDescent="0.2">
      <c r="A895" s="651"/>
      <c r="B895" s="651"/>
      <c r="C895" s="651"/>
      <c r="D895" s="651"/>
      <c r="E895" s="651"/>
      <c r="F895" s="651"/>
      <c r="G895" s="651"/>
      <c r="H895" s="651"/>
      <c r="I895" s="651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  <c r="AK895" s="651"/>
      <c r="AL895" s="651"/>
    </row>
    <row r="896" spans="1:38" ht="12" customHeight="1" x14ac:dyDescent="0.2">
      <c r="A896" s="651"/>
      <c r="B896" s="651"/>
      <c r="C896" s="651"/>
      <c r="D896" s="651"/>
      <c r="E896" s="651"/>
      <c r="F896" s="651"/>
      <c r="G896" s="651"/>
      <c r="H896" s="651"/>
      <c r="I896" s="651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  <c r="AK896" s="651"/>
      <c r="AL896" s="651"/>
    </row>
    <row r="897" spans="1:38" ht="12" customHeight="1" x14ac:dyDescent="0.2">
      <c r="A897" s="651"/>
      <c r="B897" s="651"/>
      <c r="C897" s="651"/>
      <c r="D897" s="651"/>
      <c r="E897" s="651"/>
      <c r="F897" s="651"/>
      <c r="G897" s="651"/>
      <c r="H897" s="651"/>
      <c r="I897" s="651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  <c r="AK897" s="651"/>
      <c r="AL897" s="651"/>
    </row>
    <row r="898" spans="1:38" ht="12" customHeight="1" x14ac:dyDescent="0.2">
      <c r="A898" s="651"/>
      <c r="B898" s="651"/>
      <c r="C898" s="651"/>
      <c r="D898" s="651"/>
      <c r="E898" s="651"/>
      <c r="F898" s="651"/>
      <c r="G898" s="651"/>
      <c r="H898" s="651"/>
      <c r="I898" s="651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  <c r="AK898" s="651"/>
      <c r="AL898" s="651"/>
    </row>
    <row r="899" spans="1:38" ht="12" customHeight="1" x14ac:dyDescent="0.2">
      <c r="A899" s="651"/>
      <c r="B899" s="651"/>
      <c r="C899" s="651"/>
      <c r="D899" s="651"/>
      <c r="E899" s="651"/>
      <c r="F899" s="651"/>
      <c r="G899" s="651"/>
      <c r="H899" s="651"/>
      <c r="I899" s="651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  <c r="AK899" s="651"/>
      <c r="AL899" s="651"/>
    </row>
    <row r="900" spans="1:38" ht="12" customHeight="1" x14ac:dyDescent="0.2">
      <c r="A900" s="651"/>
      <c r="B900" s="651"/>
      <c r="C900" s="651"/>
      <c r="D900" s="651"/>
      <c r="E900" s="651"/>
      <c r="F900" s="651"/>
      <c r="G900" s="651"/>
      <c r="H900" s="651"/>
      <c r="I900" s="651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  <c r="AK900" s="651"/>
      <c r="AL900" s="651"/>
    </row>
    <row r="901" spans="1:38" ht="12" customHeight="1" x14ac:dyDescent="0.2">
      <c r="A901" s="651"/>
      <c r="B901" s="651"/>
      <c r="C901" s="651"/>
      <c r="D901" s="651"/>
      <c r="E901" s="651"/>
      <c r="F901" s="651"/>
      <c r="G901" s="651"/>
      <c r="H901" s="651"/>
      <c r="I901" s="651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  <c r="AK901" s="651"/>
      <c r="AL901" s="651"/>
    </row>
    <row r="902" spans="1:38" ht="12" customHeight="1" x14ac:dyDescent="0.2">
      <c r="A902" s="651"/>
      <c r="B902" s="651"/>
      <c r="C902" s="651"/>
      <c r="D902" s="651"/>
      <c r="E902" s="651"/>
      <c r="F902" s="651"/>
      <c r="G902" s="651"/>
      <c r="H902" s="651"/>
      <c r="I902" s="651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  <c r="AK902" s="651"/>
      <c r="AL902" s="651"/>
    </row>
    <row r="903" spans="1:38" ht="12" customHeight="1" x14ac:dyDescent="0.2">
      <c r="A903" s="651"/>
      <c r="B903" s="651"/>
      <c r="C903" s="651"/>
      <c r="D903" s="651"/>
      <c r="E903" s="651"/>
      <c r="F903" s="651"/>
      <c r="G903" s="651"/>
      <c r="H903" s="651"/>
      <c r="I903" s="651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  <c r="AK903" s="651"/>
      <c r="AL903" s="651"/>
    </row>
    <row r="904" spans="1:38" ht="12" customHeight="1" x14ac:dyDescent="0.2">
      <c r="A904" s="651"/>
      <c r="B904" s="651"/>
      <c r="C904" s="651"/>
      <c r="D904" s="651"/>
      <c r="E904" s="651"/>
      <c r="F904" s="651"/>
      <c r="G904" s="651"/>
      <c r="H904" s="651"/>
      <c r="I904" s="651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  <c r="AK904" s="651"/>
      <c r="AL904" s="651"/>
    </row>
    <row r="905" spans="1:38" ht="12" customHeight="1" x14ac:dyDescent="0.2">
      <c r="A905" s="651"/>
      <c r="B905" s="651"/>
      <c r="C905" s="651"/>
      <c r="D905" s="651"/>
      <c r="E905" s="651"/>
      <c r="F905" s="651"/>
      <c r="G905" s="651"/>
      <c r="H905" s="651"/>
      <c r="I905" s="651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  <c r="AK905" s="651"/>
      <c r="AL905" s="651"/>
    </row>
    <row r="906" spans="1:38" ht="12" customHeight="1" x14ac:dyDescent="0.2">
      <c r="A906" s="651"/>
      <c r="B906" s="651"/>
      <c r="C906" s="651"/>
      <c r="D906" s="651"/>
      <c r="E906" s="651"/>
      <c r="F906" s="651"/>
      <c r="G906" s="651"/>
      <c r="H906" s="651"/>
      <c r="I906" s="651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  <c r="AK906" s="651"/>
      <c r="AL906" s="651"/>
    </row>
    <row r="907" spans="1:38" ht="12" customHeight="1" x14ac:dyDescent="0.2">
      <c r="A907" s="651"/>
      <c r="B907" s="651"/>
      <c r="C907" s="651"/>
      <c r="D907" s="651"/>
      <c r="E907" s="651"/>
      <c r="F907" s="651"/>
      <c r="G907" s="651"/>
      <c r="H907" s="651"/>
      <c r="I907" s="651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  <c r="AK907" s="651"/>
      <c r="AL907" s="651"/>
    </row>
    <row r="908" spans="1:38" ht="12" customHeight="1" x14ac:dyDescent="0.2">
      <c r="A908" s="651"/>
      <c r="B908" s="651"/>
      <c r="C908" s="651"/>
      <c r="D908" s="651"/>
      <c r="E908" s="651"/>
      <c r="F908" s="651"/>
      <c r="G908" s="651"/>
      <c r="H908" s="651"/>
      <c r="I908" s="651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  <c r="AK908" s="651"/>
      <c r="AL908" s="651"/>
    </row>
    <row r="909" spans="1:38" ht="12" customHeight="1" x14ac:dyDescent="0.2">
      <c r="A909" s="651"/>
      <c r="B909" s="651"/>
      <c r="C909" s="651"/>
      <c r="D909" s="651"/>
      <c r="E909" s="651"/>
      <c r="F909" s="651"/>
      <c r="G909" s="651"/>
      <c r="H909" s="651"/>
      <c r="I909" s="651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  <c r="AK909" s="651"/>
      <c r="AL909" s="651"/>
    </row>
    <row r="910" spans="1:38" ht="12" customHeight="1" x14ac:dyDescent="0.2">
      <c r="A910" s="651"/>
      <c r="B910" s="651"/>
      <c r="C910" s="651"/>
      <c r="D910" s="651"/>
      <c r="E910" s="651"/>
      <c r="F910" s="651"/>
      <c r="G910" s="651"/>
      <c r="H910" s="651"/>
      <c r="I910" s="651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  <c r="AK910" s="651"/>
      <c r="AL910" s="651"/>
    </row>
    <row r="911" spans="1:38" ht="12" customHeight="1" x14ac:dyDescent="0.2">
      <c r="A911" s="651"/>
      <c r="B911" s="651"/>
      <c r="C911" s="651"/>
      <c r="D911" s="651"/>
      <c r="E911" s="651"/>
      <c r="F911" s="651"/>
      <c r="G911" s="651"/>
      <c r="H911" s="651"/>
      <c r="I911" s="651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  <c r="AK911" s="651"/>
      <c r="AL911" s="651"/>
    </row>
    <row r="912" spans="1:38" ht="12" customHeight="1" x14ac:dyDescent="0.2">
      <c r="A912" s="651"/>
      <c r="B912" s="651"/>
      <c r="C912" s="651"/>
      <c r="D912" s="651"/>
      <c r="E912" s="651"/>
      <c r="F912" s="651"/>
      <c r="G912" s="651"/>
      <c r="H912" s="651"/>
      <c r="I912" s="651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  <c r="AK912" s="651"/>
      <c r="AL912" s="651"/>
    </row>
    <row r="913" spans="1:38" ht="12" customHeight="1" x14ac:dyDescent="0.2">
      <c r="A913" s="651"/>
      <c r="B913" s="651"/>
      <c r="C913" s="651"/>
      <c r="D913" s="651"/>
      <c r="E913" s="651"/>
      <c r="F913" s="651"/>
      <c r="G913" s="651"/>
      <c r="H913" s="651"/>
      <c r="I913" s="651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  <c r="AK913" s="651"/>
      <c r="AL913" s="651"/>
    </row>
    <row r="914" spans="1:38" ht="12" customHeight="1" x14ac:dyDescent="0.2">
      <c r="A914" s="651"/>
      <c r="B914" s="651"/>
      <c r="C914" s="651"/>
      <c r="D914" s="651"/>
      <c r="E914" s="651"/>
      <c r="F914" s="651"/>
      <c r="G914" s="651"/>
      <c r="H914" s="651"/>
      <c r="I914" s="651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  <c r="AK914" s="651"/>
      <c r="AL914" s="651"/>
    </row>
    <row r="915" spans="1:38" ht="12" customHeight="1" x14ac:dyDescent="0.2">
      <c r="A915" s="651"/>
      <c r="B915" s="651"/>
      <c r="C915" s="651"/>
      <c r="D915" s="651"/>
      <c r="E915" s="651"/>
      <c r="F915" s="651"/>
      <c r="G915" s="651"/>
      <c r="H915" s="651"/>
      <c r="I915" s="651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  <c r="AK915" s="651"/>
      <c r="AL915" s="651"/>
    </row>
    <row r="916" spans="1:38" ht="12" customHeight="1" x14ac:dyDescent="0.2">
      <c r="A916" s="651"/>
      <c r="B916" s="651"/>
      <c r="C916" s="651"/>
      <c r="D916" s="651"/>
      <c r="E916" s="651"/>
      <c r="F916" s="651"/>
      <c r="G916" s="651"/>
      <c r="H916" s="651"/>
      <c r="I916" s="651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  <c r="AK916" s="651"/>
      <c r="AL916" s="651"/>
    </row>
    <row r="917" spans="1:38" ht="12" customHeight="1" x14ac:dyDescent="0.2">
      <c r="A917" s="651"/>
      <c r="B917" s="651"/>
      <c r="C917" s="651"/>
      <c r="D917" s="651"/>
      <c r="E917" s="651"/>
      <c r="F917" s="651"/>
      <c r="G917" s="651"/>
      <c r="H917" s="651"/>
      <c r="I917" s="651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  <c r="AK917" s="651"/>
      <c r="AL917" s="651"/>
    </row>
    <row r="918" spans="1:38" ht="12" customHeight="1" x14ac:dyDescent="0.2">
      <c r="A918" s="651"/>
      <c r="B918" s="651"/>
      <c r="C918" s="651"/>
      <c r="D918" s="651"/>
      <c r="E918" s="651"/>
      <c r="F918" s="651"/>
      <c r="G918" s="651"/>
      <c r="H918" s="651"/>
      <c r="I918" s="651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  <c r="AK918" s="651"/>
      <c r="AL918" s="651"/>
    </row>
    <row r="919" spans="1:38" ht="12" customHeight="1" x14ac:dyDescent="0.2">
      <c r="A919" s="651"/>
      <c r="B919" s="651"/>
      <c r="C919" s="651"/>
      <c r="D919" s="651"/>
      <c r="E919" s="651"/>
      <c r="F919" s="651"/>
      <c r="G919" s="651"/>
      <c r="H919" s="651"/>
      <c r="I919" s="651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  <c r="AK919" s="651"/>
      <c r="AL919" s="651"/>
    </row>
    <row r="920" spans="1:38" ht="12" customHeight="1" x14ac:dyDescent="0.2">
      <c r="A920" s="651"/>
      <c r="B920" s="651"/>
      <c r="C920" s="651"/>
      <c r="D920" s="651"/>
      <c r="E920" s="651"/>
      <c r="F920" s="651"/>
      <c r="G920" s="651"/>
      <c r="H920" s="651"/>
      <c r="I920" s="651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  <c r="AK920" s="651"/>
      <c r="AL920" s="651"/>
    </row>
    <row r="921" spans="1:38" ht="12" customHeight="1" x14ac:dyDescent="0.2">
      <c r="A921" s="651"/>
      <c r="B921" s="651"/>
      <c r="C921" s="651"/>
      <c r="D921" s="651"/>
      <c r="E921" s="651"/>
      <c r="F921" s="651"/>
      <c r="G921" s="651"/>
      <c r="H921" s="651"/>
      <c r="I921" s="651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  <c r="AK921" s="651"/>
      <c r="AL921" s="651"/>
    </row>
    <row r="922" spans="1:38" ht="12" customHeight="1" x14ac:dyDescent="0.2">
      <c r="A922" s="651"/>
      <c r="B922" s="651"/>
      <c r="C922" s="651"/>
      <c r="D922" s="651"/>
      <c r="E922" s="651"/>
      <c r="F922" s="651"/>
      <c r="G922" s="651"/>
      <c r="H922" s="651"/>
      <c r="I922" s="651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  <c r="AK922" s="651"/>
      <c r="AL922" s="651"/>
    </row>
    <row r="923" spans="1:38" ht="12" customHeight="1" x14ac:dyDescent="0.2">
      <c r="A923" s="651"/>
      <c r="B923" s="651"/>
      <c r="C923" s="651"/>
      <c r="D923" s="651"/>
      <c r="E923" s="651"/>
      <c r="F923" s="651"/>
      <c r="G923" s="651"/>
      <c r="H923" s="651"/>
      <c r="I923" s="651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  <c r="AK923" s="651"/>
      <c r="AL923" s="651"/>
    </row>
    <row r="924" spans="1:38" ht="12" customHeight="1" x14ac:dyDescent="0.2">
      <c r="A924" s="651"/>
      <c r="B924" s="651"/>
      <c r="C924" s="651"/>
      <c r="D924" s="651"/>
      <c r="E924" s="651"/>
      <c r="F924" s="651"/>
      <c r="G924" s="651"/>
      <c r="H924" s="651"/>
      <c r="I924" s="651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  <c r="AK924" s="651"/>
      <c r="AL924" s="651"/>
    </row>
    <row r="925" spans="1:38" ht="12" customHeight="1" x14ac:dyDescent="0.2">
      <c r="A925" s="651"/>
      <c r="B925" s="651"/>
      <c r="C925" s="651"/>
      <c r="D925" s="651"/>
      <c r="E925" s="651"/>
      <c r="F925" s="651"/>
      <c r="G925" s="651"/>
      <c r="H925" s="651"/>
      <c r="I925" s="651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  <c r="AK925" s="651"/>
      <c r="AL925" s="651"/>
    </row>
    <row r="926" spans="1:38" ht="12" customHeight="1" x14ac:dyDescent="0.2">
      <c r="A926" s="651"/>
      <c r="B926" s="651"/>
      <c r="C926" s="651"/>
      <c r="D926" s="651"/>
      <c r="E926" s="651"/>
      <c r="F926" s="651"/>
      <c r="G926" s="651"/>
      <c r="H926" s="651"/>
      <c r="I926" s="651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  <c r="AK926" s="651"/>
      <c r="AL926" s="651"/>
    </row>
    <row r="927" spans="1:38" ht="12" customHeight="1" x14ac:dyDescent="0.2">
      <c r="A927" s="651"/>
      <c r="B927" s="651"/>
      <c r="C927" s="651"/>
      <c r="D927" s="651"/>
      <c r="E927" s="651"/>
      <c r="F927" s="651"/>
      <c r="G927" s="651"/>
      <c r="H927" s="651"/>
      <c r="I927" s="651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  <c r="AK927" s="651"/>
      <c r="AL927" s="651"/>
    </row>
    <row r="928" spans="1:38" ht="12" customHeight="1" x14ac:dyDescent="0.2">
      <c r="A928" s="651"/>
      <c r="B928" s="651"/>
      <c r="C928" s="651"/>
      <c r="D928" s="651"/>
      <c r="E928" s="651"/>
      <c r="F928" s="651"/>
      <c r="G928" s="651"/>
      <c r="H928" s="651"/>
      <c r="I928" s="651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  <c r="AK928" s="651"/>
      <c r="AL928" s="651"/>
    </row>
    <row r="929" spans="1:38" ht="12" customHeight="1" x14ac:dyDescent="0.2">
      <c r="A929" s="651"/>
      <c r="B929" s="651"/>
      <c r="C929" s="651"/>
      <c r="D929" s="651"/>
      <c r="E929" s="651"/>
      <c r="F929" s="651"/>
      <c r="G929" s="651"/>
      <c r="H929" s="651"/>
      <c r="I929" s="651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  <c r="AK929" s="651"/>
      <c r="AL929" s="651"/>
    </row>
    <row r="930" spans="1:38" ht="12" customHeight="1" x14ac:dyDescent="0.2">
      <c r="A930" s="651"/>
      <c r="B930" s="651"/>
      <c r="C930" s="651"/>
      <c r="D930" s="651"/>
      <c r="E930" s="651"/>
      <c r="F930" s="651"/>
      <c r="G930" s="651"/>
      <c r="H930" s="651"/>
      <c r="I930" s="651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  <c r="AK930" s="651"/>
      <c r="AL930" s="651"/>
    </row>
    <row r="931" spans="1:38" ht="12" customHeight="1" x14ac:dyDescent="0.2">
      <c r="A931" s="651"/>
      <c r="B931" s="651"/>
      <c r="C931" s="651"/>
      <c r="D931" s="651"/>
      <c r="E931" s="651"/>
      <c r="F931" s="651"/>
      <c r="G931" s="651"/>
      <c r="H931" s="651"/>
      <c r="I931" s="651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  <c r="AK931" s="651"/>
      <c r="AL931" s="651"/>
    </row>
    <row r="932" spans="1:38" ht="12" customHeight="1" x14ac:dyDescent="0.2">
      <c r="A932" s="651"/>
      <c r="B932" s="651"/>
      <c r="C932" s="651"/>
      <c r="D932" s="651"/>
      <c r="E932" s="651"/>
      <c r="F932" s="651"/>
      <c r="G932" s="651"/>
      <c r="H932" s="651"/>
      <c r="I932" s="651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  <c r="AK932" s="651"/>
      <c r="AL932" s="651"/>
    </row>
    <row r="933" spans="1:38" ht="12" customHeight="1" x14ac:dyDescent="0.2">
      <c r="A933" s="651"/>
      <c r="B933" s="651"/>
      <c r="C933" s="651"/>
      <c r="D933" s="651"/>
      <c r="E933" s="651"/>
      <c r="F933" s="651"/>
      <c r="G933" s="651"/>
      <c r="H933" s="651"/>
      <c r="I933" s="651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  <c r="AK933" s="651"/>
      <c r="AL933" s="651"/>
    </row>
    <row r="934" spans="1:38" ht="12" customHeight="1" x14ac:dyDescent="0.2">
      <c r="A934" s="651"/>
      <c r="B934" s="651"/>
      <c r="C934" s="651"/>
      <c r="D934" s="651"/>
      <c r="E934" s="651"/>
      <c r="F934" s="651"/>
      <c r="G934" s="651"/>
      <c r="H934" s="651"/>
      <c r="I934" s="651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  <c r="AK934" s="651"/>
      <c r="AL934" s="651"/>
    </row>
    <row r="935" spans="1:38" ht="12" customHeight="1" x14ac:dyDescent="0.2">
      <c r="A935" s="651"/>
      <c r="B935" s="651"/>
      <c r="C935" s="651"/>
      <c r="D935" s="651"/>
      <c r="E935" s="651"/>
      <c r="F935" s="651"/>
      <c r="G935" s="651"/>
      <c r="H935" s="651"/>
      <c r="I935" s="651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  <c r="AK935" s="651"/>
      <c r="AL935" s="651"/>
    </row>
    <row r="936" spans="1:38" ht="12" customHeight="1" x14ac:dyDescent="0.2">
      <c r="A936" s="651"/>
      <c r="B936" s="651"/>
      <c r="C936" s="651"/>
      <c r="D936" s="651"/>
      <c r="E936" s="651"/>
      <c r="F936" s="651"/>
      <c r="G936" s="651"/>
      <c r="H936" s="651"/>
      <c r="I936" s="651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  <c r="AK936" s="651"/>
      <c r="AL936" s="651"/>
    </row>
    <row r="937" spans="1:38" ht="12" customHeight="1" x14ac:dyDescent="0.2">
      <c r="A937" s="651"/>
      <c r="B937" s="651"/>
      <c r="C937" s="651"/>
      <c r="D937" s="651"/>
      <c r="E937" s="651"/>
      <c r="F937" s="651"/>
      <c r="G937" s="651"/>
      <c r="H937" s="651"/>
      <c r="I937" s="651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  <c r="AK937" s="651"/>
      <c r="AL937" s="651"/>
    </row>
    <row r="938" spans="1:38" ht="12" customHeight="1" x14ac:dyDescent="0.2">
      <c r="A938" s="651"/>
      <c r="B938" s="651"/>
      <c r="C938" s="651"/>
      <c r="D938" s="651"/>
      <c r="E938" s="651"/>
      <c r="F938" s="651"/>
      <c r="G938" s="651"/>
      <c r="H938" s="651"/>
      <c r="I938" s="651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  <c r="AK938" s="651"/>
      <c r="AL938" s="651"/>
    </row>
    <row r="939" spans="1:38" ht="12" customHeight="1" x14ac:dyDescent="0.2">
      <c r="A939" s="651"/>
      <c r="B939" s="651"/>
      <c r="C939" s="651"/>
      <c r="D939" s="651"/>
      <c r="E939" s="651"/>
      <c r="F939" s="651"/>
      <c r="G939" s="651"/>
      <c r="H939" s="651"/>
      <c r="I939" s="651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  <c r="AK939" s="651"/>
      <c r="AL939" s="651"/>
    </row>
    <row r="940" spans="1:38" ht="12" customHeight="1" x14ac:dyDescent="0.2">
      <c r="A940" s="651"/>
      <c r="B940" s="651"/>
      <c r="C940" s="651"/>
      <c r="D940" s="651"/>
      <c r="E940" s="651"/>
      <c r="F940" s="651"/>
      <c r="G940" s="651"/>
      <c r="H940" s="651"/>
      <c r="I940" s="651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  <c r="AK940" s="651"/>
      <c r="AL940" s="651"/>
    </row>
    <row r="941" spans="1:38" ht="12" customHeight="1" x14ac:dyDescent="0.2">
      <c r="A941" s="651"/>
      <c r="B941" s="651"/>
      <c r="C941" s="651"/>
      <c r="D941" s="651"/>
      <c r="E941" s="651"/>
      <c r="F941" s="651"/>
      <c r="G941" s="651"/>
      <c r="H941" s="651"/>
      <c r="I941" s="651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  <c r="AK941" s="651"/>
      <c r="AL941" s="651"/>
    </row>
    <row r="942" spans="1:38" ht="12" customHeight="1" x14ac:dyDescent="0.2">
      <c r="A942" s="651"/>
      <c r="B942" s="651"/>
      <c r="C942" s="651"/>
      <c r="D942" s="651"/>
      <c r="E942" s="651"/>
      <c r="F942" s="651"/>
      <c r="G942" s="651"/>
      <c r="H942" s="651"/>
      <c r="I942" s="651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  <c r="AK942" s="651"/>
      <c r="AL942" s="651"/>
    </row>
    <row r="943" spans="1:38" ht="12" customHeight="1" x14ac:dyDescent="0.2">
      <c r="A943" s="651"/>
      <c r="B943" s="651"/>
      <c r="C943" s="651"/>
      <c r="D943" s="651"/>
      <c r="E943" s="651"/>
      <c r="F943" s="651"/>
      <c r="G943" s="651"/>
      <c r="H943" s="651"/>
      <c r="I943" s="651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  <c r="AK943" s="651"/>
      <c r="AL943" s="651"/>
    </row>
    <row r="944" spans="1:38" ht="12" customHeight="1" x14ac:dyDescent="0.2">
      <c r="A944" s="651"/>
      <c r="B944" s="651"/>
      <c r="C944" s="651"/>
      <c r="D944" s="651"/>
      <c r="E944" s="651"/>
      <c r="F944" s="651"/>
      <c r="G944" s="651"/>
      <c r="H944" s="651"/>
      <c r="I944" s="651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  <c r="AK944" s="651"/>
      <c r="AL944" s="651"/>
    </row>
    <row r="945" spans="1:38" ht="12" customHeight="1" x14ac:dyDescent="0.2">
      <c r="A945" s="651"/>
      <c r="B945" s="651"/>
      <c r="C945" s="651"/>
      <c r="D945" s="651"/>
      <c r="E945" s="651"/>
      <c r="F945" s="651"/>
      <c r="G945" s="651"/>
      <c r="H945" s="651"/>
      <c r="I945" s="651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  <c r="AK945" s="651"/>
      <c r="AL945" s="651"/>
    </row>
    <row r="946" spans="1:38" ht="12" customHeight="1" x14ac:dyDescent="0.2">
      <c r="A946" s="651"/>
      <c r="B946" s="651"/>
      <c r="C946" s="651"/>
      <c r="D946" s="651"/>
      <c r="E946" s="651"/>
      <c r="F946" s="651"/>
      <c r="G946" s="651"/>
      <c r="H946" s="651"/>
      <c r="I946" s="651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  <c r="AK946" s="651"/>
      <c r="AL946" s="651"/>
    </row>
    <row r="947" spans="1:38" ht="12" customHeight="1" x14ac:dyDescent="0.2">
      <c r="A947" s="651"/>
      <c r="B947" s="651"/>
      <c r="C947" s="651"/>
      <c r="D947" s="651"/>
      <c r="E947" s="651"/>
      <c r="F947" s="651"/>
      <c r="G947" s="651"/>
      <c r="H947" s="651"/>
      <c r="I947" s="651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  <c r="AK947" s="651"/>
      <c r="AL947" s="651"/>
    </row>
    <row r="948" spans="1:38" ht="12" customHeight="1" x14ac:dyDescent="0.2">
      <c r="A948" s="651"/>
      <c r="B948" s="651"/>
      <c r="C948" s="651"/>
      <c r="D948" s="651"/>
      <c r="E948" s="651"/>
      <c r="F948" s="651"/>
      <c r="G948" s="651"/>
      <c r="H948" s="651"/>
      <c r="I948" s="651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  <c r="AK948" s="651"/>
      <c r="AL948" s="651"/>
    </row>
    <row r="949" spans="1:38" ht="12" customHeight="1" x14ac:dyDescent="0.2">
      <c r="A949" s="651"/>
      <c r="B949" s="651"/>
      <c r="C949" s="651"/>
      <c r="D949" s="651"/>
      <c r="E949" s="651"/>
      <c r="F949" s="651"/>
      <c r="G949" s="651"/>
      <c r="H949" s="651"/>
      <c r="I949" s="651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  <c r="AK949" s="651"/>
      <c r="AL949" s="651"/>
    </row>
    <row r="950" spans="1:38" ht="12" customHeight="1" x14ac:dyDescent="0.2">
      <c r="A950" s="651"/>
      <c r="B950" s="651"/>
      <c r="C950" s="651"/>
      <c r="D950" s="651"/>
      <c r="E950" s="651"/>
      <c r="F950" s="651"/>
      <c r="G950" s="651"/>
      <c r="H950" s="651"/>
      <c r="I950" s="651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  <c r="AK950" s="651"/>
      <c r="AL950" s="651"/>
    </row>
    <row r="951" spans="1:38" ht="12" customHeight="1" x14ac:dyDescent="0.2">
      <c r="A951" s="651"/>
      <c r="B951" s="651"/>
      <c r="C951" s="651"/>
      <c r="D951" s="651"/>
      <c r="E951" s="651"/>
      <c r="F951" s="651"/>
      <c r="G951" s="651"/>
      <c r="H951" s="651"/>
      <c r="I951" s="651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  <c r="AK951" s="651"/>
      <c r="AL951" s="651"/>
    </row>
    <row r="952" spans="1:38" ht="12" customHeight="1" x14ac:dyDescent="0.2">
      <c r="A952" s="651"/>
      <c r="B952" s="651"/>
      <c r="C952" s="651"/>
      <c r="D952" s="651"/>
      <c r="E952" s="651"/>
      <c r="F952" s="651"/>
      <c r="G952" s="651"/>
      <c r="H952" s="651"/>
      <c r="I952" s="651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  <c r="AK952" s="651"/>
      <c r="AL952" s="651"/>
    </row>
    <row r="953" spans="1:38" ht="12" customHeight="1" x14ac:dyDescent="0.2">
      <c r="A953" s="651"/>
      <c r="B953" s="651"/>
      <c r="C953" s="651"/>
      <c r="D953" s="651"/>
      <c r="E953" s="651"/>
      <c r="F953" s="651"/>
      <c r="G953" s="651"/>
      <c r="H953" s="651"/>
      <c r="I953" s="651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  <c r="AK953" s="651"/>
      <c r="AL953" s="651"/>
    </row>
    <row r="954" spans="1:38" ht="12" customHeight="1" x14ac:dyDescent="0.2">
      <c r="A954" s="651"/>
      <c r="B954" s="651"/>
      <c r="C954" s="651"/>
      <c r="D954" s="651"/>
      <c r="E954" s="651"/>
      <c r="F954" s="651"/>
      <c r="G954" s="651"/>
      <c r="H954" s="651"/>
      <c r="I954" s="651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  <c r="AK954" s="651"/>
      <c r="AL954" s="651"/>
    </row>
    <row r="955" spans="1:38" ht="12" customHeight="1" x14ac:dyDescent="0.2">
      <c r="A955" s="651"/>
      <c r="B955" s="651"/>
      <c r="C955" s="651"/>
      <c r="D955" s="651"/>
      <c r="E955" s="651"/>
      <c r="F955" s="651"/>
      <c r="G955" s="651"/>
      <c r="H955" s="651"/>
      <c r="I955" s="651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  <c r="AK955" s="651"/>
      <c r="AL955" s="651"/>
    </row>
    <row r="956" spans="1:38" ht="12" customHeight="1" x14ac:dyDescent="0.2">
      <c r="A956" s="651"/>
      <c r="B956" s="651"/>
      <c r="C956" s="651"/>
      <c r="D956" s="651"/>
      <c r="E956" s="651"/>
      <c r="F956" s="651"/>
      <c r="G956" s="651"/>
      <c r="H956" s="651"/>
      <c r="I956" s="651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  <c r="AK956" s="651"/>
      <c r="AL956" s="651"/>
    </row>
    <row r="957" spans="1:38" ht="12" customHeight="1" x14ac:dyDescent="0.2">
      <c r="A957" s="651"/>
      <c r="B957" s="651"/>
      <c r="C957" s="651"/>
      <c r="D957" s="651"/>
      <c r="E957" s="651"/>
      <c r="F957" s="651"/>
      <c r="G957" s="651"/>
      <c r="H957" s="651"/>
      <c r="I957" s="651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  <c r="AK957" s="651"/>
      <c r="AL957" s="651"/>
    </row>
    <row r="958" spans="1:38" ht="12" customHeight="1" x14ac:dyDescent="0.2">
      <c r="A958" s="651"/>
      <c r="B958" s="651"/>
      <c r="C958" s="651"/>
      <c r="D958" s="651"/>
      <c r="E958" s="651"/>
      <c r="F958" s="651"/>
      <c r="G958" s="651"/>
      <c r="H958" s="651"/>
      <c r="I958" s="651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  <c r="AK958" s="651"/>
      <c r="AL958" s="651"/>
    </row>
    <row r="959" spans="1:38" ht="12" customHeight="1" x14ac:dyDescent="0.2">
      <c r="A959" s="651"/>
      <c r="B959" s="651"/>
      <c r="C959" s="651"/>
      <c r="D959" s="651"/>
      <c r="E959" s="651"/>
      <c r="F959" s="651"/>
      <c r="G959" s="651"/>
      <c r="H959" s="651"/>
      <c r="I959" s="651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  <c r="AK959" s="651"/>
      <c r="AL959" s="651"/>
    </row>
    <row r="960" spans="1:38" ht="12" customHeight="1" x14ac:dyDescent="0.2">
      <c r="A960" s="651"/>
      <c r="B960" s="651"/>
      <c r="C960" s="651"/>
      <c r="D960" s="651"/>
      <c r="E960" s="651"/>
      <c r="F960" s="651"/>
      <c r="G960" s="651"/>
      <c r="H960" s="651"/>
      <c r="I960" s="651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  <c r="AK960" s="651"/>
      <c r="AL960" s="651"/>
    </row>
    <row r="961" spans="1:38" ht="12" customHeight="1" x14ac:dyDescent="0.2">
      <c r="A961" s="651"/>
      <c r="B961" s="651"/>
      <c r="C961" s="651"/>
      <c r="D961" s="651"/>
      <c r="E961" s="651"/>
      <c r="F961" s="651"/>
      <c r="G961" s="651"/>
      <c r="H961" s="651"/>
      <c r="I961" s="651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  <c r="AK961" s="651"/>
      <c r="AL961" s="651"/>
    </row>
    <row r="962" spans="1:38" ht="12" customHeight="1" x14ac:dyDescent="0.2">
      <c r="A962" s="651"/>
      <c r="B962" s="651"/>
      <c r="C962" s="651"/>
      <c r="D962" s="651"/>
      <c r="E962" s="651"/>
      <c r="F962" s="651"/>
      <c r="G962" s="651"/>
      <c r="H962" s="651"/>
      <c r="I962" s="651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  <c r="AK962" s="651"/>
      <c r="AL962" s="651"/>
    </row>
    <row r="963" spans="1:38" ht="12" customHeight="1" x14ac:dyDescent="0.2">
      <c r="A963" s="651"/>
      <c r="B963" s="651"/>
      <c r="C963" s="651"/>
      <c r="D963" s="651"/>
      <c r="E963" s="651"/>
      <c r="F963" s="651"/>
      <c r="G963" s="651"/>
      <c r="H963" s="651"/>
      <c r="I963" s="651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  <c r="AK963" s="651"/>
      <c r="AL963" s="651"/>
    </row>
    <row r="964" spans="1:38" ht="12" customHeight="1" x14ac:dyDescent="0.2">
      <c r="A964" s="651"/>
      <c r="B964" s="651"/>
      <c r="C964" s="651"/>
      <c r="D964" s="651"/>
      <c r="E964" s="651"/>
      <c r="F964" s="651"/>
      <c r="G964" s="651"/>
      <c r="H964" s="651"/>
      <c r="I964" s="651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  <c r="AK964" s="651"/>
      <c r="AL964" s="651"/>
    </row>
    <row r="965" spans="1:38" ht="12" customHeight="1" x14ac:dyDescent="0.2">
      <c r="A965" s="651"/>
      <c r="B965" s="651"/>
      <c r="C965" s="651"/>
      <c r="D965" s="651"/>
      <c r="E965" s="651"/>
      <c r="F965" s="651"/>
      <c r="G965" s="651"/>
      <c r="H965" s="651"/>
      <c r="I965" s="651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  <c r="AK965" s="651"/>
      <c r="AL965" s="651"/>
    </row>
    <row r="966" spans="1:38" ht="12" customHeight="1" x14ac:dyDescent="0.2">
      <c r="A966" s="651"/>
      <c r="B966" s="651"/>
      <c r="C966" s="651"/>
      <c r="D966" s="651"/>
      <c r="E966" s="651"/>
      <c r="F966" s="651"/>
      <c r="G966" s="651"/>
      <c r="H966" s="651"/>
      <c r="I966" s="651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  <c r="AK966" s="651"/>
      <c r="AL966" s="651"/>
    </row>
    <row r="967" spans="1:38" ht="12" customHeight="1" x14ac:dyDescent="0.2">
      <c r="A967" s="651"/>
      <c r="B967" s="651"/>
      <c r="C967" s="651"/>
      <c r="D967" s="651"/>
      <c r="E967" s="651"/>
      <c r="F967" s="651"/>
      <c r="G967" s="651"/>
      <c r="H967" s="651"/>
      <c r="I967" s="651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  <c r="AK967" s="651"/>
      <c r="AL967" s="651"/>
    </row>
    <row r="968" spans="1:38" ht="12" customHeight="1" x14ac:dyDescent="0.2">
      <c r="A968" s="651"/>
      <c r="B968" s="651"/>
      <c r="C968" s="651"/>
      <c r="D968" s="651"/>
      <c r="E968" s="651"/>
      <c r="F968" s="651"/>
      <c r="G968" s="651"/>
      <c r="H968" s="651"/>
      <c r="I968" s="651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  <c r="AK968" s="651"/>
      <c r="AL968" s="651"/>
    </row>
    <row r="969" spans="1:38" ht="12" customHeight="1" x14ac:dyDescent="0.2">
      <c r="A969" s="651"/>
      <c r="B969" s="651"/>
      <c r="C969" s="651"/>
      <c r="D969" s="651"/>
      <c r="E969" s="651"/>
      <c r="F969" s="651"/>
      <c r="G969" s="651"/>
      <c r="H969" s="651"/>
      <c r="I969" s="651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  <c r="AK969" s="651"/>
      <c r="AL969" s="651"/>
    </row>
    <row r="970" spans="1:38" ht="12" customHeight="1" x14ac:dyDescent="0.2">
      <c r="A970" s="651"/>
      <c r="B970" s="651"/>
      <c r="C970" s="651"/>
      <c r="D970" s="651"/>
      <c r="E970" s="651"/>
      <c r="F970" s="651"/>
      <c r="G970" s="651"/>
      <c r="H970" s="651"/>
      <c r="I970" s="651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  <c r="AK970" s="651"/>
      <c r="AL970" s="651"/>
    </row>
    <row r="971" spans="1:38" ht="12" customHeight="1" x14ac:dyDescent="0.2">
      <c r="A971" s="651"/>
      <c r="B971" s="651"/>
      <c r="C971" s="651"/>
      <c r="D971" s="651"/>
      <c r="E971" s="651"/>
      <c r="F971" s="651"/>
      <c r="G971" s="651"/>
      <c r="H971" s="651"/>
      <c r="I971" s="651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  <c r="AK971" s="651"/>
      <c r="AL971" s="651"/>
    </row>
    <row r="972" spans="1:38" ht="12" customHeight="1" x14ac:dyDescent="0.2">
      <c r="A972" s="651"/>
      <c r="B972" s="651"/>
      <c r="C972" s="651"/>
      <c r="D972" s="651"/>
      <c r="E972" s="651"/>
      <c r="F972" s="651"/>
      <c r="G972" s="651"/>
      <c r="H972" s="651"/>
      <c r="I972" s="651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  <c r="AK972" s="651"/>
      <c r="AL972" s="651"/>
    </row>
    <row r="973" spans="1:38" ht="12" customHeight="1" x14ac:dyDescent="0.2">
      <c r="A973" s="651"/>
      <c r="B973" s="651"/>
      <c r="C973" s="651"/>
      <c r="D973" s="651"/>
      <c r="E973" s="651"/>
      <c r="F973" s="651"/>
      <c r="G973" s="651"/>
      <c r="H973" s="651"/>
      <c r="I973" s="651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  <c r="AK973" s="651"/>
      <c r="AL973" s="651"/>
    </row>
    <row r="974" spans="1:38" ht="12" customHeight="1" x14ac:dyDescent="0.2">
      <c r="A974" s="651"/>
      <c r="B974" s="651"/>
      <c r="C974" s="651"/>
      <c r="D974" s="651"/>
      <c r="E974" s="651"/>
      <c r="F974" s="651"/>
      <c r="G974" s="651"/>
      <c r="H974" s="651"/>
      <c r="I974" s="651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  <c r="AK974" s="651"/>
      <c r="AL974" s="651"/>
    </row>
    <row r="975" spans="1:38" ht="12" customHeight="1" x14ac:dyDescent="0.2">
      <c r="A975" s="651"/>
      <c r="B975" s="651"/>
      <c r="C975" s="651"/>
      <c r="D975" s="651"/>
      <c r="E975" s="651"/>
      <c r="F975" s="651"/>
      <c r="G975" s="651"/>
      <c r="H975" s="651"/>
      <c r="I975" s="651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  <c r="AK975" s="651"/>
      <c r="AL975" s="651"/>
    </row>
    <row r="976" spans="1:38" ht="12" customHeight="1" x14ac:dyDescent="0.2">
      <c r="A976" s="651"/>
      <c r="B976" s="651"/>
      <c r="C976" s="651"/>
      <c r="D976" s="651"/>
      <c r="E976" s="651"/>
      <c r="F976" s="651"/>
      <c r="G976" s="651"/>
      <c r="H976" s="651"/>
      <c r="I976" s="651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  <c r="AK976" s="651"/>
      <c r="AL976" s="651"/>
    </row>
    <row r="977" spans="1:38" ht="12" customHeight="1" x14ac:dyDescent="0.2">
      <c r="A977" s="651"/>
      <c r="B977" s="651"/>
      <c r="C977" s="651"/>
      <c r="D977" s="651"/>
      <c r="E977" s="651"/>
      <c r="F977" s="651"/>
      <c r="G977" s="651"/>
      <c r="H977" s="651"/>
      <c r="I977" s="651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  <c r="AK977" s="651"/>
      <c r="AL977" s="651"/>
    </row>
    <row r="978" spans="1:38" ht="12" customHeight="1" x14ac:dyDescent="0.2">
      <c r="A978" s="651"/>
      <c r="B978" s="651"/>
      <c r="C978" s="651"/>
      <c r="D978" s="651"/>
      <c r="E978" s="651"/>
      <c r="F978" s="651"/>
      <c r="G978" s="651"/>
      <c r="H978" s="651"/>
      <c r="I978" s="651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  <c r="AK978" s="651"/>
      <c r="AL978" s="651"/>
    </row>
    <row r="979" spans="1:38" ht="12" customHeight="1" x14ac:dyDescent="0.2">
      <c r="A979" s="651"/>
      <c r="B979" s="651"/>
      <c r="C979" s="651"/>
      <c r="D979" s="651"/>
      <c r="E979" s="651"/>
      <c r="F979" s="651"/>
      <c r="G979" s="651"/>
      <c r="H979" s="651"/>
      <c r="I979" s="651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  <c r="AK979" s="651"/>
      <c r="AL979" s="651"/>
    </row>
    <row r="980" spans="1:38" ht="12" customHeight="1" x14ac:dyDescent="0.2">
      <c r="A980" s="651"/>
      <c r="B980" s="651"/>
      <c r="C980" s="651"/>
      <c r="D980" s="651"/>
      <c r="E980" s="651"/>
      <c r="F980" s="651"/>
      <c r="G980" s="651"/>
      <c r="H980" s="651"/>
      <c r="I980" s="651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  <c r="AK980" s="651"/>
      <c r="AL980" s="651"/>
    </row>
    <row r="981" spans="1:38" ht="12" customHeight="1" x14ac:dyDescent="0.2">
      <c r="A981" s="651"/>
      <c r="B981" s="651"/>
      <c r="C981" s="651"/>
      <c r="D981" s="651"/>
      <c r="E981" s="651"/>
      <c r="F981" s="651"/>
      <c r="G981" s="651"/>
      <c r="H981" s="651"/>
      <c r="I981" s="651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  <c r="AK981" s="651"/>
      <c r="AL981" s="651"/>
    </row>
    <row r="982" spans="1:38" ht="12" customHeight="1" x14ac:dyDescent="0.2">
      <c r="A982" s="651"/>
      <c r="B982" s="651"/>
      <c r="C982" s="651"/>
      <c r="D982" s="651"/>
      <c r="E982" s="651"/>
      <c r="F982" s="651"/>
      <c r="G982" s="651"/>
      <c r="H982" s="651"/>
      <c r="I982" s="651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  <c r="AK982" s="651"/>
      <c r="AL982" s="651"/>
    </row>
    <row r="983" spans="1:38" ht="12" customHeight="1" x14ac:dyDescent="0.2">
      <c r="A983" s="651"/>
      <c r="B983" s="651"/>
      <c r="C983" s="651"/>
      <c r="D983" s="651"/>
      <c r="E983" s="651"/>
      <c r="F983" s="651"/>
      <c r="G983" s="651"/>
      <c r="H983" s="651"/>
      <c r="I983" s="651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  <c r="AK983" s="651"/>
      <c r="AL983" s="651"/>
    </row>
    <row r="984" spans="1:38" ht="12" customHeight="1" x14ac:dyDescent="0.2">
      <c r="A984" s="651"/>
      <c r="B984" s="651"/>
      <c r="C984" s="651"/>
      <c r="D984" s="651"/>
      <c r="E984" s="651"/>
      <c r="F984" s="651"/>
      <c r="G984" s="651"/>
      <c r="H984" s="651"/>
      <c r="I984" s="651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  <c r="AK984" s="651"/>
      <c r="AL984" s="651"/>
    </row>
    <row r="985" spans="1:38" ht="12" customHeight="1" x14ac:dyDescent="0.2">
      <c r="A985" s="651"/>
      <c r="B985" s="651"/>
      <c r="C985" s="651"/>
      <c r="D985" s="651"/>
      <c r="E985" s="651"/>
      <c r="F985" s="651"/>
      <c r="G985" s="651"/>
      <c r="H985" s="651"/>
      <c r="I985" s="651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  <c r="AK985" s="651"/>
      <c r="AL985" s="651"/>
    </row>
    <row r="986" spans="1:38" ht="12" customHeight="1" x14ac:dyDescent="0.2">
      <c r="A986" s="651"/>
      <c r="B986" s="651"/>
      <c r="C986" s="651"/>
      <c r="D986" s="651"/>
      <c r="E986" s="651"/>
      <c r="F986" s="651"/>
      <c r="G986" s="651"/>
      <c r="H986" s="651"/>
      <c r="I986" s="651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  <c r="AK986" s="651"/>
      <c r="AL986" s="651"/>
    </row>
    <row r="987" spans="1:38" ht="12" customHeight="1" x14ac:dyDescent="0.2">
      <c r="A987" s="651"/>
      <c r="B987" s="651"/>
      <c r="C987" s="651"/>
      <c r="D987" s="651"/>
      <c r="E987" s="651"/>
      <c r="F987" s="651"/>
      <c r="G987" s="651"/>
      <c r="H987" s="651"/>
      <c r="I987" s="651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  <c r="AK987" s="651"/>
      <c r="AL987" s="651"/>
    </row>
    <row r="988" spans="1:38" ht="12" customHeight="1" x14ac:dyDescent="0.2">
      <c r="A988" s="651"/>
      <c r="B988" s="651"/>
      <c r="C988" s="651"/>
      <c r="D988" s="651"/>
      <c r="E988" s="651"/>
      <c r="F988" s="651"/>
      <c r="G988" s="651"/>
      <c r="H988" s="651"/>
      <c r="I988" s="651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  <c r="AK988" s="651"/>
      <c r="AL988" s="651"/>
    </row>
    <row r="989" spans="1:38" ht="12" customHeight="1" x14ac:dyDescent="0.2">
      <c r="A989" s="651"/>
      <c r="B989" s="651"/>
      <c r="C989" s="651"/>
      <c r="D989" s="651"/>
      <c r="E989" s="651"/>
      <c r="F989" s="651"/>
      <c r="G989" s="651"/>
      <c r="H989" s="651"/>
      <c r="I989" s="651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  <c r="AK989" s="651"/>
      <c r="AL989" s="651"/>
    </row>
    <row r="990" spans="1:38" ht="12" customHeight="1" x14ac:dyDescent="0.2">
      <c r="A990" s="651"/>
      <c r="B990" s="651"/>
      <c r="C990" s="651"/>
      <c r="D990" s="651"/>
      <c r="E990" s="651"/>
      <c r="F990" s="651"/>
      <c r="G990" s="651"/>
      <c r="H990" s="651"/>
      <c r="I990" s="651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  <c r="AK990" s="651"/>
      <c r="AL990" s="651"/>
    </row>
    <row r="991" spans="1:38" ht="12" customHeight="1" x14ac:dyDescent="0.2">
      <c r="A991" s="651"/>
      <c r="B991" s="651"/>
      <c r="C991" s="651"/>
      <c r="D991" s="651"/>
      <c r="E991" s="651"/>
      <c r="F991" s="651"/>
      <c r="G991" s="651"/>
      <c r="H991" s="651"/>
      <c r="I991" s="651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  <c r="AK991" s="651"/>
      <c r="AL991" s="651"/>
    </row>
    <row r="992" spans="1:38" ht="12" customHeight="1" x14ac:dyDescent="0.2">
      <c r="A992" s="651"/>
      <c r="B992" s="651"/>
      <c r="C992" s="651"/>
      <c r="D992" s="651"/>
      <c r="E992" s="651"/>
      <c r="F992" s="651"/>
      <c r="G992" s="651"/>
      <c r="H992" s="651"/>
      <c r="I992" s="651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  <c r="AK992" s="651"/>
      <c r="AL992" s="651"/>
    </row>
    <row r="993" spans="1:38" ht="12" customHeight="1" x14ac:dyDescent="0.2">
      <c r="A993" s="651"/>
      <c r="B993" s="651"/>
      <c r="C993" s="651"/>
      <c r="D993" s="651"/>
      <c r="E993" s="651"/>
      <c r="F993" s="651"/>
      <c r="G993" s="651"/>
      <c r="H993" s="651"/>
      <c r="I993" s="651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  <c r="AK993" s="651"/>
      <c r="AL993" s="651"/>
    </row>
    <row r="994" spans="1:38" ht="12" customHeight="1" x14ac:dyDescent="0.2">
      <c r="A994" s="651"/>
      <c r="B994" s="651"/>
      <c r="C994" s="651"/>
      <c r="D994" s="651"/>
      <c r="E994" s="651"/>
      <c r="F994" s="651"/>
      <c r="G994" s="651"/>
      <c r="H994" s="651"/>
      <c r="I994" s="651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  <c r="AK994" s="651"/>
      <c r="AL994" s="651"/>
    </row>
    <row r="995" spans="1:38" ht="12" customHeight="1" x14ac:dyDescent="0.2">
      <c r="A995" s="651"/>
      <c r="B995" s="651"/>
      <c r="C995" s="651"/>
      <c r="D995" s="651"/>
      <c r="E995" s="651"/>
      <c r="F995" s="651"/>
      <c r="G995" s="651"/>
      <c r="H995" s="651"/>
      <c r="I995" s="651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  <c r="AK995" s="651"/>
      <c r="AL995" s="651"/>
    </row>
    <row r="996" spans="1:38" ht="12" customHeight="1" x14ac:dyDescent="0.2">
      <c r="A996" s="651"/>
      <c r="B996" s="651"/>
      <c r="C996" s="651"/>
      <c r="D996" s="651"/>
      <c r="E996" s="651"/>
      <c r="F996" s="651"/>
      <c r="G996" s="651"/>
      <c r="H996" s="651"/>
      <c r="I996" s="651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  <c r="AK996" s="651"/>
      <c r="AL996" s="651"/>
    </row>
    <row r="997" spans="1:38" ht="12" customHeight="1" x14ac:dyDescent="0.2">
      <c r="A997" s="651"/>
      <c r="B997" s="651"/>
      <c r="C997" s="651"/>
      <c r="D997" s="651"/>
      <c r="E997" s="651"/>
      <c r="F997" s="651"/>
      <c r="G997" s="651"/>
      <c r="H997" s="651"/>
      <c r="I997" s="651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  <c r="AK997" s="651"/>
      <c r="AL997" s="651"/>
    </row>
    <row r="998" spans="1:38" ht="12" customHeight="1" x14ac:dyDescent="0.2">
      <c r="A998" s="651"/>
      <c r="B998" s="651"/>
      <c r="C998" s="651"/>
      <c r="D998" s="651"/>
      <c r="E998" s="651"/>
      <c r="F998" s="651"/>
      <c r="G998" s="651"/>
      <c r="H998" s="651"/>
      <c r="I998" s="651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  <c r="AK998" s="651"/>
      <c r="AL998" s="651"/>
    </row>
    <row r="999" spans="1:38" ht="12" customHeight="1" x14ac:dyDescent="0.2">
      <c r="A999" s="651"/>
      <c r="B999" s="651"/>
      <c r="C999" s="651"/>
      <c r="D999" s="651"/>
      <c r="E999" s="651"/>
      <c r="F999" s="651"/>
      <c r="G999" s="651"/>
      <c r="H999" s="651"/>
      <c r="I999" s="651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  <c r="AK999" s="651"/>
      <c r="AL999" s="651"/>
    </row>
    <row r="1000" spans="1:38" ht="12" customHeight="1" x14ac:dyDescent="0.2">
      <c r="A1000" s="651"/>
      <c r="B1000" s="651"/>
      <c r="C1000" s="651"/>
      <c r="D1000" s="651"/>
      <c r="E1000" s="651"/>
      <c r="F1000" s="651"/>
      <c r="G1000" s="651"/>
      <c r="H1000" s="651"/>
      <c r="I1000" s="651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  <c r="AK1000" s="651"/>
      <c r="AL1000" s="651"/>
    </row>
    <row r="1001" spans="1:38" ht="12" customHeight="1" x14ac:dyDescent="0.2">
      <c r="A1001" s="651"/>
      <c r="B1001" s="651"/>
      <c r="C1001" s="651"/>
      <c r="D1001" s="651"/>
      <c r="E1001" s="651"/>
      <c r="F1001" s="651"/>
      <c r="G1001" s="651"/>
      <c r="H1001" s="651"/>
      <c r="I1001" s="651"/>
      <c r="J1001" s="651"/>
      <c r="K1001" s="651"/>
      <c r="L1001" s="651"/>
      <c r="M1001" s="651"/>
      <c r="N1001" s="651"/>
      <c r="O1001" s="651"/>
      <c r="P1001" s="651"/>
      <c r="Q1001" s="651"/>
      <c r="R1001" s="651"/>
      <c r="S1001" s="651"/>
      <c r="T1001" s="651"/>
      <c r="U1001" s="651"/>
      <c r="V1001" s="651"/>
      <c r="W1001" s="651"/>
      <c r="X1001" s="651"/>
      <c r="Y1001" s="651"/>
      <c r="Z1001" s="651"/>
      <c r="AA1001" s="651"/>
      <c r="AB1001" s="651"/>
      <c r="AC1001" s="651"/>
      <c r="AD1001" s="651"/>
      <c r="AE1001" s="651"/>
      <c r="AF1001" s="651"/>
      <c r="AG1001" s="651"/>
      <c r="AH1001" s="651"/>
      <c r="AI1001" s="651"/>
      <c r="AJ1001" s="651"/>
      <c r="AK1001" s="651"/>
      <c r="AL1001" s="651"/>
    </row>
    <row r="1002" spans="1:38" ht="12" customHeight="1" x14ac:dyDescent="0.2">
      <c r="A1002" s="651"/>
      <c r="B1002" s="651"/>
      <c r="C1002" s="651"/>
      <c r="D1002" s="651"/>
      <c r="E1002" s="651"/>
      <c r="F1002" s="651"/>
      <c r="G1002" s="651"/>
      <c r="H1002" s="651"/>
      <c r="I1002" s="651"/>
      <c r="J1002" s="651"/>
      <c r="K1002" s="651"/>
      <c r="L1002" s="651"/>
      <c r="M1002" s="651"/>
      <c r="N1002" s="651"/>
      <c r="O1002" s="651"/>
      <c r="P1002" s="651"/>
      <c r="Q1002" s="651"/>
      <c r="R1002" s="651"/>
      <c r="S1002" s="651"/>
      <c r="T1002" s="651"/>
      <c r="U1002" s="651"/>
      <c r="V1002" s="651"/>
      <c r="W1002" s="651"/>
      <c r="X1002" s="651"/>
      <c r="Y1002" s="651"/>
      <c r="Z1002" s="651"/>
      <c r="AA1002" s="651"/>
      <c r="AB1002" s="651"/>
      <c r="AC1002" s="651"/>
      <c r="AD1002" s="651"/>
      <c r="AE1002" s="651"/>
      <c r="AF1002" s="651"/>
      <c r="AG1002" s="651"/>
      <c r="AH1002" s="651"/>
      <c r="AI1002" s="651"/>
      <c r="AJ1002" s="651"/>
      <c r="AK1002" s="651"/>
      <c r="AL1002" s="651"/>
    </row>
    <row r="1003" spans="1:38" ht="12" customHeight="1" x14ac:dyDescent="0.2">
      <c r="A1003" s="651"/>
      <c r="B1003" s="651"/>
      <c r="C1003" s="651"/>
      <c r="D1003" s="651"/>
      <c r="E1003" s="651"/>
      <c r="F1003" s="651"/>
      <c r="G1003" s="651"/>
      <c r="H1003" s="651"/>
      <c r="I1003" s="651"/>
      <c r="J1003" s="651"/>
      <c r="K1003" s="651"/>
      <c r="L1003" s="651"/>
      <c r="M1003" s="651"/>
      <c r="N1003" s="651"/>
      <c r="O1003" s="651"/>
      <c r="P1003" s="651"/>
      <c r="Q1003" s="651"/>
      <c r="R1003" s="651"/>
      <c r="S1003" s="651"/>
      <c r="T1003" s="651"/>
      <c r="U1003" s="651"/>
      <c r="V1003" s="651"/>
      <c r="W1003" s="651"/>
      <c r="X1003" s="651"/>
      <c r="Y1003" s="651"/>
      <c r="Z1003" s="651"/>
      <c r="AA1003" s="651"/>
      <c r="AB1003" s="651"/>
      <c r="AC1003" s="651"/>
      <c r="AD1003" s="651"/>
      <c r="AE1003" s="651"/>
      <c r="AF1003" s="651"/>
      <c r="AG1003" s="651"/>
      <c r="AH1003" s="651"/>
      <c r="AI1003" s="651"/>
      <c r="AJ1003" s="651"/>
      <c r="AK1003" s="651"/>
      <c r="AL1003" s="651"/>
    </row>
    <row r="1004" spans="1:38" ht="12" customHeight="1" x14ac:dyDescent="0.2">
      <c r="A1004" s="651"/>
      <c r="B1004" s="651"/>
      <c r="C1004" s="651"/>
      <c r="D1004" s="651"/>
      <c r="E1004" s="651"/>
      <c r="F1004" s="651"/>
      <c r="G1004" s="651"/>
      <c r="H1004" s="651"/>
      <c r="I1004" s="651"/>
      <c r="J1004" s="651"/>
      <c r="K1004" s="651"/>
      <c r="L1004" s="651"/>
      <c r="M1004" s="651"/>
      <c r="N1004" s="651"/>
      <c r="O1004" s="651"/>
      <c r="P1004" s="651"/>
      <c r="Q1004" s="651"/>
      <c r="R1004" s="651"/>
      <c r="S1004" s="651"/>
      <c r="T1004" s="651"/>
      <c r="U1004" s="651"/>
      <c r="V1004" s="651"/>
      <c r="W1004" s="651"/>
      <c r="X1004" s="651"/>
      <c r="Y1004" s="651"/>
      <c r="Z1004" s="651"/>
      <c r="AA1004" s="651"/>
      <c r="AB1004" s="651"/>
      <c r="AC1004" s="651"/>
      <c r="AD1004" s="651"/>
      <c r="AE1004" s="651"/>
      <c r="AF1004" s="651"/>
      <c r="AG1004" s="651"/>
      <c r="AH1004" s="651"/>
      <c r="AI1004" s="651"/>
      <c r="AJ1004" s="651"/>
      <c r="AK1004" s="651"/>
      <c r="AL1004" s="651"/>
    </row>
    <row r="1005" spans="1:38" ht="12" customHeight="1" x14ac:dyDescent="0.2">
      <c r="A1005" s="651"/>
      <c r="B1005" s="651"/>
      <c r="C1005" s="651"/>
      <c r="D1005" s="651"/>
      <c r="E1005" s="651"/>
      <c r="F1005" s="651"/>
      <c r="G1005" s="651"/>
      <c r="H1005" s="651"/>
      <c r="I1005" s="651"/>
      <c r="J1005" s="651"/>
      <c r="K1005" s="651"/>
      <c r="L1005" s="651"/>
      <c r="M1005" s="651"/>
      <c r="N1005" s="651"/>
      <c r="O1005" s="651"/>
      <c r="P1005" s="651"/>
      <c r="Q1005" s="651"/>
      <c r="R1005" s="651"/>
      <c r="S1005" s="651"/>
      <c r="T1005" s="651"/>
      <c r="U1005" s="651"/>
      <c r="V1005" s="651"/>
      <c r="W1005" s="651"/>
      <c r="X1005" s="651"/>
      <c r="Y1005" s="651"/>
      <c r="Z1005" s="651"/>
      <c r="AA1005" s="651"/>
      <c r="AB1005" s="651"/>
      <c r="AC1005" s="651"/>
      <c r="AD1005" s="651"/>
      <c r="AE1005" s="651"/>
      <c r="AF1005" s="651"/>
      <c r="AG1005" s="651"/>
      <c r="AH1005" s="651"/>
      <c r="AI1005" s="651"/>
      <c r="AJ1005" s="651"/>
      <c r="AK1005" s="651"/>
      <c r="AL1005" s="651"/>
    </row>
    <row r="1006" spans="1:38" ht="12" customHeight="1" x14ac:dyDescent="0.2">
      <c r="A1006" s="651"/>
      <c r="B1006" s="651"/>
      <c r="C1006" s="651"/>
      <c r="D1006" s="651"/>
      <c r="E1006" s="651"/>
      <c r="F1006" s="651"/>
      <c r="G1006" s="651"/>
      <c r="H1006" s="651"/>
      <c r="I1006" s="651"/>
      <c r="J1006" s="651"/>
      <c r="K1006" s="651"/>
      <c r="L1006" s="651"/>
      <c r="M1006" s="651"/>
      <c r="N1006" s="651"/>
      <c r="O1006" s="651"/>
      <c r="P1006" s="651"/>
      <c r="Q1006" s="651"/>
      <c r="R1006" s="651"/>
      <c r="S1006" s="651"/>
      <c r="T1006" s="651"/>
      <c r="U1006" s="651"/>
      <c r="V1006" s="651"/>
      <c r="W1006" s="651"/>
      <c r="X1006" s="651"/>
      <c r="Y1006" s="651"/>
      <c r="Z1006" s="651"/>
      <c r="AA1006" s="651"/>
      <c r="AB1006" s="651"/>
      <c r="AC1006" s="651"/>
      <c r="AD1006" s="651"/>
      <c r="AE1006" s="651"/>
      <c r="AF1006" s="651"/>
      <c r="AG1006" s="651"/>
      <c r="AH1006" s="651"/>
      <c r="AI1006" s="651"/>
      <c r="AJ1006" s="651"/>
      <c r="AK1006" s="651"/>
      <c r="AL1006" s="651"/>
    </row>
    <row r="1007" spans="1:38" ht="12" customHeight="1" x14ac:dyDescent="0.2">
      <c r="A1007" s="651"/>
      <c r="B1007" s="651"/>
      <c r="C1007" s="651"/>
      <c r="D1007" s="651"/>
      <c r="E1007" s="651"/>
      <c r="F1007" s="651"/>
      <c r="G1007" s="651"/>
      <c r="H1007" s="651"/>
      <c r="I1007" s="651"/>
      <c r="J1007" s="651"/>
      <c r="K1007" s="651"/>
      <c r="L1007" s="651"/>
      <c r="M1007" s="651"/>
      <c r="N1007" s="651"/>
      <c r="O1007" s="651"/>
      <c r="P1007" s="651"/>
      <c r="Q1007" s="651"/>
      <c r="R1007" s="651"/>
      <c r="S1007" s="651"/>
      <c r="T1007" s="651"/>
      <c r="U1007" s="651"/>
      <c r="V1007" s="651"/>
      <c r="W1007" s="651"/>
      <c r="X1007" s="651"/>
      <c r="Y1007" s="651"/>
      <c r="Z1007" s="651"/>
      <c r="AA1007" s="651"/>
      <c r="AB1007" s="651"/>
      <c r="AC1007" s="651"/>
      <c r="AD1007" s="651"/>
      <c r="AE1007" s="651"/>
      <c r="AF1007" s="651"/>
      <c r="AG1007" s="651"/>
      <c r="AH1007" s="651"/>
      <c r="AI1007" s="651"/>
      <c r="AJ1007" s="651"/>
      <c r="AK1007" s="651"/>
      <c r="AL1007" s="651"/>
    </row>
    <row r="1008" spans="1:38" ht="12" customHeight="1" x14ac:dyDescent="0.2">
      <c r="A1008" s="651"/>
      <c r="B1008" s="651"/>
      <c r="C1008" s="651"/>
      <c r="D1008" s="651"/>
      <c r="E1008" s="651"/>
      <c r="F1008" s="651"/>
      <c r="G1008" s="651"/>
      <c r="H1008" s="651"/>
      <c r="I1008" s="651"/>
      <c r="J1008" s="651"/>
      <c r="K1008" s="651"/>
      <c r="L1008" s="651"/>
      <c r="M1008" s="651"/>
      <c r="N1008" s="651"/>
      <c r="O1008" s="651"/>
      <c r="P1008" s="651"/>
      <c r="Q1008" s="651"/>
      <c r="R1008" s="651"/>
      <c r="S1008" s="651"/>
      <c r="T1008" s="651"/>
      <c r="U1008" s="651"/>
      <c r="V1008" s="651"/>
      <c r="W1008" s="651"/>
      <c r="X1008" s="651"/>
      <c r="Y1008" s="651"/>
      <c r="Z1008" s="651"/>
      <c r="AA1008" s="651"/>
      <c r="AB1008" s="651"/>
      <c r="AC1008" s="651"/>
      <c r="AD1008" s="651"/>
      <c r="AE1008" s="651"/>
      <c r="AF1008" s="651"/>
      <c r="AG1008" s="651"/>
      <c r="AH1008" s="651"/>
      <c r="AI1008" s="651"/>
      <c r="AJ1008" s="651"/>
      <c r="AK1008" s="651"/>
      <c r="AL1008" s="651"/>
    </row>
    <row r="1009" spans="1:38" ht="12" customHeight="1" x14ac:dyDescent="0.2">
      <c r="A1009" s="651"/>
      <c r="B1009" s="651"/>
      <c r="C1009" s="651"/>
      <c r="D1009" s="651"/>
      <c r="E1009" s="651"/>
      <c r="F1009" s="651"/>
      <c r="G1009" s="651"/>
      <c r="H1009" s="651"/>
      <c r="I1009" s="651"/>
      <c r="J1009" s="651"/>
      <c r="K1009" s="651"/>
      <c r="L1009" s="651"/>
      <c r="M1009" s="651"/>
      <c r="N1009" s="651"/>
      <c r="O1009" s="651"/>
      <c r="P1009" s="651"/>
      <c r="Q1009" s="651"/>
      <c r="R1009" s="651"/>
      <c r="S1009" s="651"/>
      <c r="T1009" s="651"/>
      <c r="U1009" s="651"/>
      <c r="V1009" s="651"/>
      <c r="W1009" s="651"/>
      <c r="X1009" s="651"/>
      <c r="Y1009" s="651"/>
      <c r="Z1009" s="651"/>
      <c r="AA1009" s="651"/>
      <c r="AB1009" s="651"/>
      <c r="AC1009" s="651"/>
      <c r="AD1009" s="651"/>
      <c r="AE1009" s="651"/>
      <c r="AF1009" s="651"/>
      <c r="AG1009" s="651"/>
      <c r="AH1009" s="651"/>
      <c r="AI1009" s="651"/>
      <c r="AJ1009" s="651"/>
      <c r="AK1009" s="651"/>
      <c r="AL1009" s="651"/>
    </row>
    <row r="1010" spans="1:38" ht="12" customHeight="1" x14ac:dyDescent="0.2">
      <c r="A1010" s="651"/>
      <c r="B1010" s="651"/>
      <c r="C1010" s="651"/>
      <c r="D1010" s="651"/>
      <c r="E1010" s="651"/>
      <c r="F1010" s="651"/>
      <c r="G1010" s="651"/>
      <c r="H1010" s="651"/>
      <c r="I1010" s="651"/>
      <c r="J1010" s="651"/>
      <c r="K1010" s="651"/>
      <c r="L1010" s="651"/>
      <c r="M1010" s="651"/>
      <c r="N1010" s="651"/>
      <c r="O1010" s="651"/>
      <c r="P1010" s="651"/>
      <c r="Q1010" s="651"/>
      <c r="R1010" s="651"/>
      <c r="S1010" s="651"/>
      <c r="T1010" s="651"/>
      <c r="U1010" s="651"/>
      <c r="V1010" s="651"/>
      <c r="W1010" s="651"/>
      <c r="X1010" s="651"/>
      <c r="Y1010" s="651"/>
      <c r="Z1010" s="651"/>
      <c r="AA1010" s="651"/>
      <c r="AB1010" s="651"/>
      <c r="AC1010" s="651"/>
      <c r="AD1010" s="651"/>
      <c r="AE1010" s="651"/>
      <c r="AF1010" s="651"/>
      <c r="AG1010" s="651"/>
      <c r="AH1010" s="651"/>
      <c r="AI1010" s="651"/>
      <c r="AJ1010" s="651"/>
      <c r="AK1010" s="651"/>
      <c r="AL1010" s="651"/>
    </row>
    <row r="1011" spans="1:38" ht="12" customHeight="1" x14ac:dyDescent="0.2">
      <c r="A1011" s="651"/>
      <c r="B1011" s="651"/>
      <c r="C1011" s="651"/>
      <c r="D1011" s="651"/>
      <c r="E1011" s="651"/>
      <c r="F1011" s="651"/>
      <c r="G1011" s="651"/>
      <c r="H1011" s="651"/>
      <c r="I1011" s="651"/>
      <c r="J1011" s="651"/>
      <c r="K1011" s="651"/>
      <c r="L1011" s="651"/>
      <c r="M1011" s="651"/>
      <c r="N1011" s="651"/>
      <c r="O1011" s="651"/>
      <c r="P1011" s="651"/>
      <c r="Q1011" s="651"/>
      <c r="R1011" s="651"/>
      <c r="S1011" s="651"/>
      <c r="T1011" s="651"/>
      <c r="U1011" s="651"/>
      <c r="V1011" s="651"/>
      <c r="W1011" s="651"/>
      <c r="X1011" s="651"/>
      <c r="Y1011" s="651"/>
      <c r="Z1011" s="651"/>
      <c r="AA1011" s="651"/>
      <c r="AB1011" s="651"/>
      <c r="AC1011" s="651"/>
      <c r="AD1011" s="651"/>
      <c r="AE1011" s="651"/>
      <c r="AF1011" s="651"/>
      <c r="AG1011" s="651"/>
      <c r="AH1011" s="651"/>
      <c r="AI1011" s="651"/>
      <c r="AJ1011" s="651"/>
      <c r="AK1011" s="651"/>
      <c r="AL1011" s="651"/>
    </row>
    <row r="1012" spans="1:38" ht="12" customHeight="1" x14ac:dyDescent="0.2">
      <c r="A1012" s="651"/>
      <c r="B1012" s="651"/>
      <c r="C1012" s="651"/>
      <c r="D1012" s="651"/>
      <c r="E1012" s="651"/>
      <c r="F1012" s="651"/>
      <c r="G1012" s="651"/>
      <c r="H1012" s="651"/>
      <c r="I1012" s="651"/>
      <c r="J1012" s="651"/>
      <c r="K1012" s="651"/>
      <c r="L1012" s="651"/>
      <c r="M1012" s="651"/>
      <c r="N1012" s="651"/>
      <c r="O1012" s="651"/>
      <c r="P1012" s="651"/>
      <c r="Q1012" s="651"/>
      <c r="R1012" s="651"/>
      <c r="S1012" s="651"/>
      <c r="T1012" s="651"/>
      <c r="U1012" s="651"/>
      <c r="V1012" s="651"/>
      <c r="W1012" s="651"/>
      <c r="X1012" s="651"/>
      <c r="Y1012" s="651"/>
      <c r="Z1012" s="651"/>
      <c r="AA1012" s="651"/>
      <c r="AB1012" s="651"/>
      <c r="AC1012" s="651"/>
      <c r="AD1012" s="651"/>
      <c r="AE1012" s="651"/>
      <c r="AF1012" s="651"/>
      <c r="AG1012" s="651"/>
      <c r="AH1012" s="651"/>
      <c r="AI1012" s="651"/>
      <c r="AJ1012" s="651"/>
      <c r="AK1012" s="651"/>
      <c r="AL1012" s="651"/>
    </row>
    <row r="1013" spans="1:38" ht="12" customHeight="1" x14ac:dyDescent="0.2">
      <c r="A1013" s="651"/>
      <c r="B1013" s="651"/>
      <c r="C1013" s="651"/>
      <c r="D1013" s="651"/>
      <c r="E1013" s="651"/>
      <c r="F1013" s="651"/>
      <c r="G1013" s="651"/>
      <c r="H1013" s="651"/>
      <c r="I1013" s="651"/>
      <c r="J1013" s="651"/>
      <c r="K1013" s="651"/>
      <c r="L1013" s="651"/>
      <c r="M1013" s="651"/>
      <c r="N1013" s="651"/>
      <c r="O1013" s="651"/>
      <c r="P1013" s="651"/>
      <c r="Q1013" s="651"/>
      <c r="R1013" s="651"/>
      <c r="S1013" s="651"/>
      <c r="T1013" s="651"/>
      <c r="U1013" s="651"/>
      <c r="V1013" s="651"/>
      <c r="W1013" s="651"/>
      <c r="X1013" s="651"/>
      <c r="Y1013" s="651"/>
      <c r="Z1013" s="651"/>
      <c r="AA1013" s="651"/>
      <c r="AB1013" s="651"/>
      <c r="AC1013" s="651"/>
      <c r="AD1013" s="651"/>
      <c r="AE1013" s="651"/>
      <c r="AF1013" s="651"/>
      <c r="AG1013" s="651"/>
      <c r="AH1013" s="651"/>
      <c r="AI1013" s="651"/>
      <c r="AJ1013" s="651"/>
      <c r="AK1013" s="651"/>
      <c r="AL1013" s="651"/>
    </row>
    <row r="1014" spans="1:38" ht="12" customHeight="1" x14ac:dyDescent="0.2">
      <c r="A1014" s="651"/>
      <c r="B1014" s="651"/>
      <c r="C1014" s="651"/>
      <c r="D1014" s="651"/>
      <c r="E1014" s="651"/>
      <c r="F1014" s="651"/>
      <c r="G1014" s="651"/>
      <c r="H1014" s="651"/>
      <c r="I1014" s="651"/>
      <c r="J1014" s="651"/>
      <c r="K1014" s="651"/>
      <c r="L1014" s="651"/>
      <c r="M1014" s="651"/>
      <c r="N1014" s="651"/>
      <c r="O1014" s="651"/>
      <c r="P1014" s="651"/>
      <c r="Q1014" s="651"/>
      <c r="R1014" s="651"/>
      <c r="S1014" s="651"/>
      <c r="T1014" s="651"/>
      <c r="U1014" s="651"/>
      <c r="V1014" s="651"/>
      <c r="W1014" s="651"/>
      <c r="X1014" s="651"/>
      <c r="Y1014" s="651"/>
      <c r="Z1014" s="651"/>
      <c r="AA1014" s="651"/>
      <c r="AB1014" s="651"/>
      <c r="AC1014" s="651"/>
      <c r="AD1014" s="651"/>
      <c r="AE1014" s="651"/>
      <c r="AF1014" s="651"/>
      <c r="AG1014" s="651"/>
      <c r="AH1014" s="651"/>
      <c r="AI1014" s="651"/>
      <c r="AJ1014" s="651"/>
      <c r="AK1014" s="651"/>
      <c r="AL1014" s="651"/>
    </row>
    <row r="1015" spans="1:38" ht="12" customHeight="1" x14ac:dyDescent="0.2">
      <c r="A1015" s="651"/>
      <c r="B1015" s="651"/>
      <c r="C1015" s="651"/>
      <c r="D1015" s="651"/>
      <c r="E1015" s="651"/>
      <c r="F1015" s="651"/>
      <c r="G1015" s="651"/>
      <c r="H1015" s="651"/>
      <c r="I1015" s="651"/>
      <c r="J1015" s="651"/>
      <c r="K1015" s="651"/>
      <c r="L1015" s="651"/>
      <c r="M1015" s="651"/>
      <c r="N1015" s="651"/>
      <c r="O1015" s="651"/>
      <c r="P1015" s="651"/>
      <c r="Q1015" s="651"/>
      <c r="R1015" s="651"/>
      <c r="S1015" s="651"/>
      <c r="T1015" s="651"/>
      <c r="U1015" s="651"/>
      <c r="V1015" s="651"/>
      <c r="W1015" s="651"/>
      <c r="X1015" s="651"/>
      <c r="Y1015" s="651"/>
      <c r="Z1015" s="651"/>
      <c r="AA1015" s="651"/>
      <c r="AB1015" s="651"/>
      <c r="AC1015" s="651"/>
      <c r="AD1015" s="651"/>
      <c r="AE1015" s="651"/>
      <c r="AF1015" s="651"/>
      <c r="AG1015" s="651"/>
      <c r="AH1015" s="651"/>
      <c r="AI1015" s="651"/>
      <c r="AJ1015" s="651"/>
      <c r="AK1015" s="651"/>
      <c r="AL1015" s="651"/>
    </row>
    <row r="1016" spans="1:38" ht="12" customHeight="1" x14ac:dyDescent="0.2">
      <c r="A1016" s="651"/>
      <c r="B1016" s="651"/>
      <c r="C1016" s="651"/>
      <c r="D1016" s="651"/>
      <c r="E1016" s="651"/>
      <c r="F1016" s="651"/>
      <c r="G1016" s="651"/>
      <c r="H1016" s="651"/>
      <c r="I1016" s="651"/>
      <c r="J1016" s="651"/>
      <c r="K1016" s="651"/>
      <c r="L1016" s="651"/>
      <c r="M1016" s="651"/>
      <c r="N1016" s="651"/>
      <c r="O1016" s="651"/>
      <c r="P1016" s="651"/>
      <c r="Q1016" s="651"/>
      <c r="R1016" s="651"/>
      <c r="S1016" s="651"/>
      <c r="T1016" s="651"/>
      <c r="U1016" s="651"/>
      <c r="V1016" s="651"/>
      <c r="W1016" s="651"/>
      <c r="X1016" s="651"/>
      <c r="Y1016" s="651"/>
      <c r="Z1016" s="651"/>
      <c r="AA1016" s="651"/>
      <c r="AB1016" s="651"/>
      <c r="AC1016" s="651"/>
      <c r="AD1016" s="651"/>
      <c r="AE1016" s="651"/>
      <c r="AF1016" s="651"/>
      <c r="AG1016" s="651"/>
      <c r="AH1016" s="651"/>
      <c r="AI1016" s="651"/>
      <c r="AJ1016" s="651"/>
      <c r="AK1016" s="651"/>
      <c r="AL1016" s="651"/>
    </row>
    <row r="1017" spans="1:38" ht="12" customHeight="1" x14ac:dyDescent="0.2">
      <c r="A1017" s="651"/>
      <c r="B1017" s="651"/>
      <c r="C1017" s="651"/>
      <c r="D1017" s="651"/>
      <c r="E1017" s="651"/>
      <c r="F1017" s="651"/>
      <c r="G1017" s="651"/>
      <c r="H1017" s="651"/>
      <c r="I1017" s="651"/>
      <c r="J1017" s="651"/>
      <c r="K1017" s="651"/>
      <c r="L1017" s="651"/>
      <c r="M1017" s="651"/>
      <c r="N1017" s="651"/>
      <c r="O1017" s="651"/>
      <c r="P1017" s="651"/>
      <c r="Q1017" s="651"/>
      <c r="R1017" s="651"/>
      <c r="S1017" s="651"/>
      <c r="T1017" s="651"/>
      <c r="U1017" s="651"/>
      <c r="V1017" s="651"/>
      <c r="W1017" s="651"/>
      <c r="X1017" s="651"/>
      <c r="Y1017" s="651"/>
      <c r="Z1017" s="651"/>
      <c r="AA1017" s="651"/>
      <c r="AB1017" s="651"/>
      <c r="AC1017" s="651"/>
      <c r="AD1017" s="651"/>
      <c r="AE1017" s="651"/>
      <c r="AF1017" s="651"/>
      <c r="AG1017" s="651"/>
      <c r="AH1017" s="651"/>
      <c r="AI1017" s="651"/>
      <c r="AJ1017" s="651"/>
      <c r="AK1017" s="651"/>
      <c r="AL1017" s="651"/>
    </row>
    <row r="1018" spans="1:38" ht="12" customHeight="1" x14ac:dyDescent="0.2">
      <c r="A1018" s="651"/>
      <c r="B1018" s="651"/>
      <c r="C1018" s="651"/>
      <c r="D1018" s="651"/>
      <c r="E1018" s="651"/>
      <c r="F1018" s="651"/>
      <c r="G1018" s="651"/>
      <c r="H1018" s="651"/>
      <c r="I1018" s="651"/>
      <c r="J1018" s="651"/>
      <c r="K1018" s="651"/>
      <c r="L1018" s="651"/>
      <c r="M1018" s="651"/>
      <c r="N1018" s="651"/>
      <c r="O1018" s="651"/>
      <c r="P1018" s="651"/>
      <c r="Q1018" s="651"/>
      <c r="R1018" s="651"/>
      <c r="S1018" s="651"/>
      <c r="T1018" s="651"/>
      <c r="U1018" s="651"/>
      <c r="V1018" s="651"/>
      <c r="W1018" s="651"/>
      <c r="X1018" s="651"/>
      <c r="Y1018" s="651"/>
      <c r="Z1018" s="651"/>
      <c r="AA1018" s="651"/>
      <c r="AB1018" s="651"/>
      <c r="AC1018" s="651"/>
      <c r="AD1018" s="651"/>
      <c r="AE1018" s="651"/>
      <c r="AF1018" s="651"/>
      <c r="AG1018" s="651"/>
      <c r="AH1018" s="651"/>
      <c r="AI1018" s="651"/>
      <c r="AJ1018" s="651"/>
      <c r="AK1018" s="651"/>
      <c r="AL1018" s="651"/>
    </row>
    <row r="1019" spans="1:38" ht="12" customHeight="1" x14ac:dyDescent="0.2">
      <c r="A1019" s="651"/>
      <c r="B1019" s="651"/>
      <c r="C1019" s="651"/>
      <c r="D1019" s="651"/>
      <c r="E1019" s="651"/>
      <c r="F1019" s="651"/>
      <c r="G1019" s="651"/>
      <c r="H1019" s="651"/>
      <c r="I1019" s="651"/>
      <c r="J1019" s="651"/>
      <c r="K1019" s="651"/>
      <c r="L1019" s="651"/>
      <c r="M1019" s="651"/>
      <c r="N1019" s="651"/>
      <c r="O1019" s="651"/>
      <c r="P1019" s="651"/>
      <c r="Q1019" s="651"/>
      <c r="R1019" s="651"/>
      <c r="S1019" s="651"/>
      <c r="T1019" s="651"/>
      <c r="U1019" s="651"/>
      <c r="V1019" s="651"/>
      <c r="W1019" s="651"/>
      <c r="X1019" s="651"/>
      <c r="Y1019" s="651"/>
      <c r="Z1019" s="651"/>
      <c r="AA1019" s="651"/>
      <c r="AB1019" s="651"/>
      <c r="AC1019" s="651"/>
      <c r="AD1019" s="651"/>
      <c r="AE1019" s="651"/>
      <c r="AF1019" s="651"/>
      <c r="AG1019" s="651"/>
      <c r="AH1019" s="651"/>
      <c r="AI1019" s="651"/>
      <c r="AJ1019" s="651"/>
      <c r="AK1019" s="651"/>
      <c r="AL1019" s="651"/>
    </row>
  </sheetData>
  <mergeCells count="174">
    <mergeCell ref="G164:G177"/>
    <mergeCell ref="D217:E217"/>
    <mergeCell ref="D218:E218"/>
    <mergeCell ref="D219:E219"/>
    <mergeCell ref="D220:E220"/>
    <mergeCell ref="D221:E221"/>
    <mergeCell ref="C163:F177"/>
    <mergeCell ref="D211:E211"/>
    <mergeCell ref="D212:E212"/>
    <mergeCell ref="D213:E213"/>
    <mergeCell ref="D214:E214"/>
    <mergeCell ref="D215:E215"/>
    <mergeCell ref="D216:E216"/>
    <mergeCell ref="D188:E188"/>
    <mergeCell ref="D189:E189"/>
    <mergeCell ref="A178:B178"/>
    <mergeCell ref="C178:F178"/>
    <mergeCell ref="D180:E180"/>
    <mergeCell ref="D190:E190"/>
    <mergeCell ref="D192:E192"/>
    <mergeCell ref="D181:E181"/>
    <mergeCell ref="A146:B146"/>
    <mergeCell ref="D146:E146"/>
    <mergeCell ref="C147:F162"/>
    <mergeCell ref="A180:B180"/>
    <mergeCell ref="D187:E187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P238:R238"/>
    <mergeCell ref="P239:R239"/>
    <mergeCell ref="B243:B244"/>
    <mergeCell ref="D243:E243"/>
    <mergeCell ref="D244:E244"/>
    <mergeCell ref="K242:N242"/>
    <mergeCell ref="A206:B206"/>
    <mergeCell ref="D206:E206"/>
    <mergeCell ref="D222:E222"/>
    <mergeCell ref="D224:E224"/>
    <mergeCell ref="D236:E236"/>
    <mergeCell ref="D238:E238"/>
    <mergeCell ref="D226:E226"/>
    <mergeCell ref="D225:E225"/>
    <mergeCell ref="D227:E227"/>
    <mergeCell ref="D228:E228"/>
    <mergeCell ref="D235:E235"/>
    <mergeCell ref="D231:E231"/>
    <mergeCell ref="D232:E232"/>
    <mergeCell ref="A224:B224"/>
    <mergeCell ref="D207:E207"/>
    <mergeCell ref="D208:E208"/>
    <mergeCell ref="D209:E209"/>
    <mergeCell ref="D210:E210"/>
    <mergeCell ref="D233:E233"/>
    <mergeCell ref="D234:E234"/>
    <mergeCell ref="C136:F136"/>
    <mergeCell ref="C137:F137"/>
    <mergeCell ref="A142:B142"/>
    <mergeCell ref="A143:B143"/>
    <mergeCell ref="L144:M144"/>
    <mergeCell ref="K145:M145"/>
    <mergeCell ref="C120:C122"/>
    <mergeCell ref="D120:D122"/>
    <mergeCell ref="F120:F122"/>
    <mergeCell ref="H120:H121"/>
    <mergeCell ref="C123:F123"/>
    <mergeCell ref="C132:F132"/>
    <mergeCell ref="D230:E230"/>
    <mergeCell ref="D204:E204"/>
    <mergeCell ref="D201:E201"/>
    <mergeCell ref="D202:E202"/>
    <mergeCell ref="D203:E203"/>
    <mergeCell ref="D182:E182"/>
    <mergeCell ref="D183:E183"/>
    <mergeCell ref="D184:E184"/>
    <mergeCell ref="D185:E185"/>
    <mergeCell ref="D186:E186"/>
    <mergeCell ref="A74:B74"/>
    <mergeCell ref="A110:B110"/>
    <mergeCell ref="K111:M111"/>
    <mergeCell ref="A112:B112"/>
    <mergeCell ref="D117:D119"/>
    <mergeCell ref="H117:H119"/>
    <mergeCell ref="D69:E69"/>
    <mergeCell ref="D70:E70"/>
    <mergeCell ref="A71:B71"/>
    <mergeCell ref="D71:E71"/>
    <mergeCell ref="A72:B72"/>
    <mergeCell ref="D72:E72"/>
    <mergeCell ref="D63:E63"/>
    <mergeCell ref="D64:E64"/>
    <mergeCell ref="D65:E65"/>
    <mergeCell ref="A66:B66"/>
    <mergeCell ref="D66:E66"/>
    <mergeCell ref="A68:B68"/>
    <mergeCell ref="D68:E68"/>
    <mergeCell ref="D57:E57"/>
    <mergeCell ref="D58:E58"/>
    <mergeCell ref="D59:E59"/>
    <mergeCell ref="D60:E60"/>
    <mergeCell ref="D61:E61"/>
    <mergeCell ref="D62:E62"/>
    <mergeCell ref="D52:E52"/>
    <mergeCell ref="D53:E53"/>
    <mergeCell ref="S53:AB53"/>
    <mergeCell ref="D54:E54"/>
    <mergeCell ref="D55:E55"/>
    <mergeCell ref="D56:E56"/>
    <mergeCell ref="A47:B47"/>
    <mergeCell ref="D47:E47"/>
    <mergeCell ref="A49:B49"/>
    <mergeCell ref="D49:E49"/>
    <mergeCell ref="D50:E50"/>
    <mergeCell ref="D51:E51"/>
    <mergeCell ref="D41:E41"/>
    <mergeCell ref="D42:E42"/>
    <mergeCell ref="D43:E43"/>
    <mergeCell ref="D44:E44"/>
    <mergeCell ref="D45:E45"/>
    <mergeCell ref="D46:E46"/>
    <mergeCell ref="A36:B36"/>
    <mergeCell ref="D36:E36"/>
    <mergeCell ref="D37:E37"/>
    <mergeCell ref="D38:E38"/>
    <mergeCell ref="D39:E39"/>
    <mergeCell ref="D40:E40"/>
    <mergeCell ref="D31:E31"/>
    <mergeCell ref="D32:E32"/>
    <mergeCell ref="D33:E33"/>
    <mergeCell ref="A34:B34"/>
    <mergeCell ref="D34:E34"/>
    <mergeCell ref="D25:E25"/>
    <mergeCell ref="D26:E26"/>
    <mergeCell ref="D27:E27"/>
    <mergeCell ref="D28:E28"/>
    <mergeCell ref="D29:E29"/>
    <mergeCell ref="D30:E30"/>
    <mergeCell ref="D18:E18"/>
    <mergeCell ref="D19:E19"/>
    <mergeCell ref="D20:E20"/>
    <mergeCell ref="D22:E22"/>
    <mergeCell ref="D23:E23"/>
    <mergeCell ref="D24:E24"/>
    <mergeCell ref="D12:E12"/>
    <mergeCell ref="D13:E13"/>
    <mergeCell ref="D14:E14"/>
    <mergeCell ref="A1:B1"/>
    <mergeCell ref="B2:D2"/>
    <mergeCell ref="A15:B15"/>
    <mergeCell ref="D15:E15"/>
    <mergeCell ref="A17:B17"/>
    <mergeCell ref="D17:E17"/>
    <mergeCell ref="K8:M8"/>
    <mergeCell ref="U8:W8"/>
    <mergeCell ref="A10:B10"/>
    <mergeCell ref="D10:E10"/>
    <mergeCell ref="D11:E11"/>
    <mergeCell ref="U11:W11"/>
    <mergeCell ref="S1:AA1"/>
    <mergeCell ref="V3:AA3"/>
    <mergeCell ref="O3:Q3"/>
    <mergeCell ref="S3:T3"/>
    <mergeCell ref="A4:B4"/>
    <mergeCell ref="D4:E4"/>
    <mergeCell ref="D5:E5"/>
    <mergeCell ref="D6:E6"/>
    <mergeCell ref="D7:E7"/>
    <mergeCell ref="A8:B8"/>
    <mergeCell ref="D8:E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B1511-CEE8-4FC3-A50E-407CB4E1906A}">
  <dimension ref="A1:AJ1021"/>
  <sheetViews>
    <sheetView topLeftCell="B1" zoomScale="70" zoomScaleNormal="70" workbookViewId="0">
      <selection activeCell="C6" sqref="C6"/>
    </sheetView>
  </sheetViews>
  <sheetFormatPr baseColWidth="10" defaultColWidth="17.28515625" defaultRowHeight="12.75" x14ac:dyDescent="0.2"/>
  <cols>
    <col min="1" max="1" width="50.5703125" style="331" customWidth="1"/>
    <col min="2" max="2" width="46.28515625" style="331" customWidth="1"/>
    <col min="3" max="3" width="7.42578125" style="331" customWidth="1"/>
    <col min="4" max="4" width="5.5703125" style="331" customWidth="1"/>
    <col min="5" max="5" width="5.42578125" style="331" customWidth="1"/>
    <col min="6" max="6" width="8.28515625" style="331" customWidth="1"/>
    <col min="7" max="8" width="6" style="331" customWidth="1"/>
    <col min="9" max="9" width="6.5703125" style="331" customWidth="1"/>
    <col min="10" max="10" width="10.7109375" style="331" customWidth="1"/>
    <col min="11" max="11" width="16.85546875" style="331" customWidth="1"/>
    <col min="12" max="12" width="14.28515625" style="331" customWidth="1"/>
    <col min="13" max="13" width="21" style="331" customWidth="1"/>
    <col min="14" max="14" width="8.5703125" style="331" customWidth="1"/>
    <col min="15" max="15" width="18.140625" style="331" customWidth="1"/>
    <col min="16" max="16" width="18.85546875" style="331" customWidth="1"/>
    <col min="17" max="17" width="15.140625" style="331" customWidth="1"/>
    <col min="18" max="18" width="20.42578125" style="331" customWidth="1"/>
    <col min="19" max="19" width="14" style="331" bestFit="1" customWidth="1"/>
    <col min="20" max="20" width="8.7109375" style="331" customWidth="1"/>
    <col min="21" max="21" width="6.85546875" style="331" customWidth="1"/>
    <col min="22" max="22" width="5.5703125" style="331" customWidth="1"/>
    <col min="23" max="23" width="7" style="331" customWidth="1"/>
    <col min="24" max="24" width="6.85546875" style="331" bestFit="1" customWidth="1"/>
    <col min="25" max="25" width="7.28515625" style="331" customWidth="1"/>
    <col min="26" max="36" width="10.85546875" style="331" customWidth="1"/>
    <col min="37" max="16384" width="17.28515625" style="331"/>
  </cols>
  <sheetData>
    <row r="1" spans="1:26" ht="15.75" customHeight="1" thickBot="1" x14ac:dyDescent="0.3">
      <c r="A1" s="1406" t="s">
        <v>58</v>
      </c>
      <c r="B1" s="1407"/>
      <c r="C1" s="887"/>
      <c r="D1" s="887"/>
      <c r="E1" s="887">
        <v>2022</v>
      </c>
      <c r="F1" s="10"/>
      <c r="G1" s="10"/>
      <c r="H1" s="10"/>
      <c r="I1" s="10"/>
      <c r="J1" s="877"/>
      <c r="K1" s="10"/>
      <c r="L1" s="10"/>
      <c r="M1" s="10"/>
      <c r="N1" s="651"/>
      <c r="O1" s="651"/>
      <c r="P1" s="651"/>
      <c r="Q1" s="10"/>
      <c r="R1" s="1529" t="s">
        <v>59</v>
      </c>
      <c r="S1" s="1429"/>
      <c r="T1" s="1429"/>
      <c r="U1" s="1429"/>
      <c r="V1" s="1429"/>
      <c r="W1" s="1429"/>
      <c r="X1" s="1429"/>
      <c r="Y1" s="1530"/>
      <c r="Z1" s="651"/>
    </row>
    <row r="2" spans="1:26" ht="15.75" hidden="1" customHeight="1" x14ac:dyDescent="0.25">
      <c r="A2" s="887"/>
      <c r="B2" s="1408" t="s">
        <v>60</v>
      </c>
      <c r="C2" s="1407"/>
      <c r="D2" s="1407"/>
      <c r="E2" s="888"/>
      <c r="F2" s="10"/>
      <c r="G2" s="10"/>
      <c r="H2" s="10"/>
      <c r="I2" s="10"/>
      <c r="J2" s="877"/>
      <c r="K2" s="10"/>
      <c r="L2" s="10"/>
      <c r="M2" s="10"/>
      <c r="N2" s="10"/>
      <c r="O2" s="10"/>
      <c r="P2" s="10"/>
      <c r="Q2" s="10"/>
      <c r="R2" s="2"/>
      <c r="S2" s="3"/>
      <c r="T2" s="3"/>
      <c r="U2" s="3"/>
      <c r="V2" s="3"/>
      <c r="W2" s="3"/>
      <c r="X2" s="3"/>
      <c r="Y2" s="4"/>
      <c r="Z2" s="651"/>
    </row>
    <row r="3" spans="1:26" ht="15.75" customHeight="1" thickBot="1" x14ac:dyDescent="0.3">
      <c r="A3" s="5"/>
      <c r="B3" s="651"/>
      <c r="C3" s="651"/>
      <c r="D3" s="651"/>
      <c r="E3" s="651"/>
      <c r="F3" s="10"/>
      <c r="G3" s="10"/>
      <c r="H3" s="10"/>
      <c r="I3" s="10"/>
      <c r="J3" s="877"/>
      <c r="K3" s="10"/>
      <c r="L3" s="10"/>
      <c r="M3" s="10"/>
      <c r="N3" s="1427" t="s">
        <v>61</v>
      </c>
      <c r="O3" s="1407"/>
      <c r="P3" s="1407"/>
      <c r="Q3" s="10"/>
      <c r="R3" s="1428" t="s">
        <v>1</v>
      </c>
      <c r="S3" s="1429"/>
      <c r="T3" s="890">
        <f>E1</f>
        <v>2022</v>
      </c>
      <c r="U3" s="1531" t="s">
        <v>2</v>
      </c>
      <c r="V3" s="1429"/>
      <c r="W3" s="1429"/>
      <c r="X3" s="1429"/>
      <c r="Y3" s="1530"/>
      <c r="Z3" s="651"/>
    </row>
    <row r="4" spans="1:2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877"/>
      <c r="K4" s="10"/>
      <c r="L4" s="10"/>
      <c r="M4" s="10"/>
      <c r="N4" s="889"/>
      <c r="O4" s="17" t="s">
        <v>64</v>
      </c>
      <c r="P4" s="17" t="s">
        <v>65</v>
      </c>
      <c r="Q4" s="10"/>
      <c r="R4" s="342" t="s">
        <v>11</v>
      </c>
      <c r="S4" s="591" t="s">
        <v>12</v>
      </c>
      <c r="T4" s="344">
        <f>C110</f>
        <v>1212</v>
      </c>
      <c r="U4" s="344">
        <f t="shared" ref="U4" si="0">D110</f>
        <v>605</v>
      </c>
      <c r="V4" s="344">
        <f>F110</f>
        <v>902</v>
      </c>
      <c r="W4" s="344">
        <f>G110</f>
        <v>243</v>
      </c>
      <c r="X4" s="344">
        <f>H110</f>
        <v>86</v>
      </c>
      <c r="Y4" s="344">
        <f>I110</f>
        <v>15</v>
      </c>
      <c r="Z4" s="11"/>
    </row>
    <row r="5" spans="1:26" ht="12.75" customHeight="1" x14ac:dyDescent="0.2">
      <c r="A5" s="592" t="s">
        <v>66</v>
      </c>
      <c r="B5" s="593" t="s">
        <v>67</v>
      </c>
      <c r="C5" s="933">
        <v>80</v>
      </c>
      <c r="D5" s="1430"/>
      <c r="E5" s="1431"/>
      <c r="F5" s="658">
        <v>57</v>
      </c>
      <c r="G5" s="658">
        <v>11</v>
      </c>
      <c r="H5" s="659">
        <v>2</v>
      </c>
      <c r="I5" s="934"/>
      <c r="J5" s="651" t="s">
        <v>68</v>
      </c>
      <c r="K5" s="10"/>
      <c r="L5" s="10"/>
      <c r="M5" s="651"/>
      <c r="N5" s="39" t="s">
        <v>69</v>
      </c>
      <c r="O5" s="230">
        <f>IF(N5="*",$H5,0)</f>
        <v>0</v>
      </c>
      <c r="P5" s="230">
        <f>IF(N5="**",$H5,0)</f>
        <v>2</v>
      </c>
      <c r="Q5" s="877"/>
      <c r="R5" s="346"/>
      <c r="S5" s="57" t="s">
        <v>13</v>
      </c>
      <c r="T5" s="42">
        <v>0</v>
      </c>
      <c r="U5" s="42">
        <f>E110</f>
        <v>550</v>
      </c>
      <c r="V5" s="42">
        <v>0</v>
      </c>
      <c r="W5" s="42">
        <v>0</v>
      </c>
      <c r="X5" s="42">
        <v>0</v>
      </c>
      <c r="Y5" s="348">
        <v>0</v>
      </c>
      <c r="Z5" s="651"/>
    </row>
    <row r="6" spans="1:26" ht="12.75" customHeight="1" x14ac:dyDescent="0.2">
      <c r="A6" s="594" t="s">
        <v>70</v>
      </c>
      <c r="B6" s="595"/>
      <c r="C6" s="935">
        <v>102</v>
      </c>
      <c r="D6" s="1432">
        <v>130</v>
      </c>
      <c r="E6" s="1433"/>
      <c r="F6" s="661"/>
      <c r="G6" s="936"/>
      <c r="H6" s="662"/>
      <c r="I6" s="937"/>
      <c r="J6" s="877"/>
      <c r="K6" s="10"/>
      <c r="L6" s="10"/>
      <c r="M6" s="10"/>
      <c r="N6" s="10"/>
      <c r="O6" s="10"/>
      <c r="P6" s="10"/>
      <c r="Q6" s="10"/>
      <c r="R6" s="346"/>
      <c r="S6" s="324" t="s">
        <v>14</v>
      </c>
      <c r="T6" s="518">
        <f>C145</f>
        <v>186</v>
      </c>
      <c r="U6" s="518">
        <f>D145+E145</f>
        <v>154</v>
      </c>
      <c r="V6" s="518">
        <f>F145</f>
        <v>137</v>
      </c>
      <c r="W6" s="518">
        <f>G145</f>
        <v>54</v>
      </c>
      <c r="X6" s="518">
        <f>H145</f>
        <v>250</v>
      </c>
      <c r="Y6" s="518">
        <f>I145</f>
        <v>62</v>
      </c>
      <c r="Z6" s="651"/>
    </row>
    <row r="7" spans="1:26" ht="12.75" customHeight="1" thickBot="1" x14ac:dyDescent="0.25">
      <c r="A7" s="592" t="s">
        <v>71</v>
      </c>
      <c r="B7" s="593" t="s">
        <v>72</v>
      </c>
      <c r="C7" s="663"/>
      <c r="D7" s="1430">
        <v>60</v>
      </c>
      <c r="E7" s="1431"/>
      <c r="F7" s="592"/>
      <c r="G7" s="934"/>
      <c r="H7" s="664"/>
      <c r="I7" s="938"/>
      <c r="J7" s="877"/>
      <c r="K7" s="10"/>
      <c r="L7" s="10"/>
      <c r="M7" s="10"/>
      <c r="N7" s="10"/>
      <c r="O7" s="10"/>
      <c r="P7" s="10"/>
      <c r="Q7" s="10"/>
      <c r="R7" s="596"/>
      <c r="S7" s="597" t="s">
        <v>15</v>
      </c>
      <c r="T7" s="519">
        <f>SUM(T4:T6)</f>
        <v>1398</v>
      </c>
      <c r="U7" s="519">
        <f t="shared" ref="U7:Y7" si="1">SUM(U4:U6)</f>
        <v>1309</v>
      </c>
      <c r="V7" s="519">
        <f>SUM(V4:V6)</f>
        <v>1039</v>
      </c>
      <c r="W7" s="519">
        <f t="shared" si="1"/>
        <v>297</v>
      </c>
      <c r="X7" s="519">
        <f t="shared" si="1"/>
        <v>336</v>
      </c>
      <c r="Y7" s="519">
        <f t="shared" si="1"/>
        <v>77</v>
      </c>
      <c r="Z7" s="651"/>
    </row>
    <row r="8" spans="1:26" ht="15.75" customHeight="1" x14ac:dyDescent="0.2">
      <c r="A8" s="1409" t="s">
        <v>73</v>
      </c>
      <c r="B8" s="1410"/>
      <c r="C8" s="515">
        <f>SUM(C5:C7)</f>
        <v>182</v>
      </c>
      <c r="D8" s="1436">
        <f t="shared" ref="D8:I8" si="2">SUM(D5:D7)</f>
        <v>190</v>
      </c>
      <c r="E8" s="1436"/>
      <c r="F8" s="515">
        <f t="shared" si="2"/>
        <v>57</v>
      </c>
      <c r="G8" s="515">
        <f t="shared" si="2"/>
        <v>11</v>
      </c>
      <c r="H8" s="515">
        <f t="shared" si="2"/>
        <v>2</v>
      </c>
      <c r="I8" s="515">
        <f t="shared" si="2"/>
        <v>0</v>
      </c>
      <c r="J8" s="1415"/>
      <c r="K8" s="1407"/>
      <c r="L8" s="1407"/>
      <c r="M8" s="370"/>
      <c r="N8" s="651"/>
      <c r="O8" s="651"/>
      <c r="P8" s="651"/>
      <c r="Q8" s="370"/>
      <c r="R8" s="516" t="s">
        <v>16</v>
      </c>
      <c r="S8" s="337" t="s">
        <v>17</v>
      </c>
      <c r="T8" s="1416">
        <f>K179</f>
        <v>240</v>
      </c>
      <c r="U8" s="1417"/>
      <c r="V8" s="1418"/>
      <c r="W8" s="520">
        <f>G179</f>
        <v>169</v>
      </c>
      <c r="X8" s="520">
        <f t="shared" ref="X8:Y8" si="3">H179</f>
        <v>119</v>
      </c>
      <c r="Y8" s="520">
        <f t="shared" si="3"/>
        <v>149</v>
      </c>
      <c r="Z8" s="651"/>
    </row>
    <row r="9" spans="1:26" ht="12" customHeight="1" x14ac:dyDescent="0.2">
      <c r="A9" s="651"/>
      <c r="B9" s="46"/>
      <c r="C9" s="598"/>
      <c r="D9" s="651"/>
      <c r="E9" s="651"/>
      <c r="F9" s="651"/>
      <c r="G9" s="651"/>
      <c r="H9" s="598"/>
      <c r="I9" s="598"/>
      <c r="J9" s="889"/>
      <c r="K9" s="230"/>
      <c r="L9" s="230"/>
      <c r="M9" s="230"/>
      <c r="N9" s="889"/>
      <c r="O9" s="230"/>
      <c r="P9" s="230"/>
      <c r="Q9" s="230"/>
      <c r="R9" s="517"/>
      <c r="S9" s="338" t="s">
        <v>18</v>
      </c>
      <c r="T9" s="521">
        <f>C191</f>
        <v>219</v>
      </c>
      <c r="U9" s="521">
        <f t="shared" ref="U9" si="4">D191</f>
        <v>143</v>
      </c>
      <c r="V9" s="521">
        <f>F191</f>
        <v>228</v>
      </c>
      <c r="W9" s="521">
        <f>G191</f>
        <v>135</v>
      </c>
      <c r="X9" s="521">
        <f>H191</f>
        <v>0</v>
      </c>
      <c r="Y9" s="521">
        <f>I191</f>
        <v>25</v>
      </c>
      <c r="Z9" s="651"/>
    </row>
    <row r="10" spans="1:26" ht="15" customHeight="1" x14ac:dyDescent="0.25">
      <c r="A10" s="1412" t="s">
        <v>74</v>
      </c>
      <c r="B10" s="1413"/>
      <c r="C10" s="653" t="s">
        <v>5</v>
      </c>
      <c r="D10" s="1414" t="s">
        <v>6</v>
      </c>
      <c r="E10" s="1413"/>
      <c r="F10" s="653" t="s">
        <v>7</v>
      </c>
      <c r="G10" s="653" t="s">
        <v>8</v>
      </c>
      <c r="H10" s="653" t="s">
        <v>9</v>
      </c>
      <c r="I10" s="16" t="s">
        <v>63</v>
      </c>
      <c r="J10" s="889"/>
      <c r="K10" s="230"/>
      <c r="L10" s="230"/>
      <c r="M10" s="230"/>
      <c r="N10" s="889"/>
      <c r="O10" s="230">
        <f t="shared" ref="O10:O14" si="5">IF(N10="*",$H10,0)</f>
        <v>0</v>
      </c>
      <c r="P10" s="230">
        <f t="shared" ref="P10:P14" si="6">IF(N10="**",$H10,0)</f>
        <v>0</v>
      </c>
      <c r="Q10" s="230"/>
      <c r="R10" s="517"/>
      <c r="S10" s="338" t="s">
        <v>19</v>
      </c>
      <c r="T10" s="521">
        <f>C206</f>
        <v>89</v>
      </c>
      <c r="U10" s="521">
        <f t="shared" ref="U10" si="7">D206</f>
        <v>83</v>
      </c>
      <c r="V10" s="521">
        <f>F206</f>
        <v>105</v>
      </c>
      <c r="W10" s="521">
        <f>G206</f>
        <v>139</v>
      </c>
      <c r="X10" s="521">
        <f>H206</f>
        <v>0</v>
      </c>
      <c r="Y10" s="521">
        <f>I206</f>
        <v>35</v>
      </c>
      <c r="Z10" s="651"/>
    </row>
    <row r="11" spans="1:26" ht="12.75" customHeight="1" x14ac:dyDescent="0.2">
      <c r="A11" s="599" t="s">
        <v>75</v>
      </c>
      <c r="B11" s="600" t="s">
        <v>76</v>
      </c>
      <c r="C11" s="665">
        <v>51</v>
      </c>
      <c r="D11" s="1532">
        <v>18</v>
      </c>
      <c r="E11" s="1533"/>
      <c r="F11" s="666">
        <v>5</v>
      </c>
      <c r="G11" s="535"/>
      <c r="H11" s="667"/>
      <c r="I11" s="537"/>
      <c r="J11" s="889"/>
      <c r="K11" s="230"/>
      <c r="L11" s="230"/>
      <c r="M11" s="230"/>
      <c r="N11" s="889"/>
      <c r="O11" s="230">
        <f t="shared" si="5"/>
        <v>0</v>
      </c>
      <c r="P11" s="230">
        <f t="shared" si="6"/>
        <v>0</v>
      </c>
      <c r="Q11" s="230"/>
      <c r="R11" s="517"/>
      <c r="S11" s="338" t="s">
        <v>20</v>
      </c>
      <c r="T11" s="1421">
        <f>K224</f>
        <v>496</v>
      </c>
      <c r="U11" s="1422"/>
      <c r="V11" s="1423"/>
      <c r="W11" s="521">
        <f>G224</f>
        <v>85</v>
      </c>
      <c r="X11" s="521">
        <f>H224</f>
        <v>0</v>
      </c>
      <c r="Y11" s="521">
        <f>I224</f>
        <v>20</v>
      </c>
      <c r="Z11" s="651"/>
    </row>
    <row r="12" spans="1:26" ht="12" customHeight="1" x14ac:dyDescent="0.2">
      <c r="A12" s="601" t="s">
        <v>77</v>
      </c>
      <c r="B12" s="602" t="s">
        <v>78</v>
      </c>
      <c r="C12" s="669">
        <v>42</v>
      </c>
      <c r="D12" s="1534">
        <v>27</v>
      </c>
      <c r="E12" s="1535"/>
      <c r="F12" s="670">
        <v>0</v>
      </c>
      <c r="G12" s="538"/>
      <c r="H12" s="671"/>
      <c r="I12" s="538"/>
      <c r="J12" s="889"/>
      <c r="K12" s="230"/>
      <c r="L12" s="230"/>
      <c r="M12" s="230"/>
      <c r="N12" s="889"/>
      <c r="O12" s="230">
        <f t="shared" si="5"/>
        <v>0</v>
      </c>
      <c r="P12" s="230">
        <f t="shared" si="6"/>
        <v>0</v>
      </c>
      <c r="Q12" s="230"/>
      <c r="R12" s="517"/>
      <c r="S12" s="338" t="s">
        <v>21</v>
      </c>
      <c r="T12" s="521">
        <f>C238</f>
        <v>109</v>
      </c>
      <c r="U12" s="521">
        <f t="shared" ref="U12" si="8">D238</f>
        <v>104</v>
      </c>
      <c r="V12" s="521">
        <f>F238</f>
        <v>140</v>
      </c>
      <c r="W12" s="521">
        <f>G238</f>
        <v>165</v>
      </c>
      <c r="X12" s="521">
        <f>H238</f>
        <v>10</v>
      </c>
      <c r="Y12" s="521">
        <f>I238</f>
        <v>31</v>
      </c>
      <c r="Z12" s="651"/>
    </row>
    <row r="13" spans="1:26" ht="12" customHeight="1" thickBot="1" x14ac:dyDescent="0.25">
      <c r="A13" s="603" t="s">
        <v>79</v>
      </c>
      <c r="B13" s="604" t="s">
        <v>80</v>
      </c>
      <c r="C13" s="665">
        <v>32</v>
      </c>
      <c r="D13" s="1532">
        <v>19</v>
      </c>
      <c r="E13" s="1533"/>
      <c r="F13" s="666">
        <v>37</v>
      </c>
      <c r="G13" s="665">
        <v>37</v>
      </c>
      <c r="H13" s="665">
        <v>4</v>
      </c>
      <c r="I13" s="535"/>
      <c r="J13" s="889"/>
      <c r="K13" s="230"/>
      <c r="L13" s="230"/>
      <c r="M13" s="230"/>
      <c r="N13" s="39" t="s">
        <v>81</v>
      </c>
      <c r="O13" s="230">
        <f t="shared" si="5"/>
        <v>4</v>
      </c>
      <c r="P13" s="230">
        <f t="shared" si="6"/>
        <v>0</v>
      </c>
      <c r="Q13" s="230"/>
      <c r="R13" s="605"/>
      <c r="S13" s="606" t="s">
        <v>15</v>
      </c>
      <c r="T13" s="528">
        <f>T9+T10+T12</f>
        <v>417</v>
      </c>
      <c r="U13" s="528">
        <f>SUM(U9:U12)</f>
        <v>330</v>
      </c>
      <c r="V13" s="528">
        <f>SUM(V9:V12)</f>
        <v>473</v>
      </c>
      <c r="W13" s="524">
        <f>SUM(W8:W12)</f>
        <v>693</v>
      </c>
      <c r="X13" s="524">
        <f>SUM(X8:X12)</f>
        <v>129</v>
      </c>
      <c r="Y13" s="525">
        <f>SUM(Y8:Y12)</f>
        <v>260</v>
      </c>
      <c r="Z13" s="651" t="s">
        <v>911</v>
      </c>
    </row>
    <row r="14" spans="1:26" ht="12" customHeight="1" x14ac:dyDescent="0.2">
      <c r="A14" s="601" t="s">
        <v>83</v>
      </c>
      <c r="B14" s="607" t="s">
        <v>84</v>
      </c>
      <c r="C14" s="669">
        <v>21</v>
      </c>
      <c r="D14" s="1534">
        <v>0</v>
      </c>
      <c r="E14" s="1535"/>
      <c r="F14" s="669">
        <v>6</v>
      </c>
      <c r="G14" s="669">
        <v>6</v>
      </c>
      <c r="H14" s="669">
        <v>1</v>
      </c>
      <c r="I14" s="669">
        <v>1</v>
      </c>
      <c r="J14" s="889"/>
      <c r="K14" s="230"/>
      <c r="L14" s="230"/>
      <c r="M14" s="230"/>
      <c r="N14" s="39" t="s">
        <v>81</v>
      </c>
      <c r="O14" s="230">
        <f t="shared" si="5"/>
        <v>1</v>
      </c>
      <c r="P14" s="230">
        <f t="shared" si="6"/>
        <v>0</v>
      </c>
      <c r="Q14" s="230"/>
      <c r="R14" s="354" t="s">
        <v>22</v>
      </c>
      <c r="S14" s="338" t="s">
        <v>23</v>
      </c>
      <c r="T14" s="526">
        <f>C18+C19</f>
        <v>273</v>
      </c>
      <c r="U14" s="526">
        <f>D18+D19</f>
        <v>175</v>
      </c>
      <c r="V14" s="526">
        <f>F18+F19</f>
        <v>183</v>
      </c>
      <c r="W14" s="526">
        <f>G18+G19</f>
        <v>50</v>
      </c>
      <c r="X14" s="526">
        <f>H18+H19</f>
        <v>21</v>
      </c>
      <c r="Y14" s="527">
        <f>I18+I19</f>
        <v>0</v>
      </c>
      <c r="Z14" s="651"/>
    </row>
    <row r="15" spans="1:26" ht="12" customHeight="1" x14ac:dyDescent="0.2">
      <c r="A15" s="1409" t="s">
        <v>85</v>
      </c>
      <c r="B15" s="1410"/>
      <c r="C15" s="140">
        <f>SUM(C11:C14)</f>
        <v>146</v>
      </c>
      <c r="D15" s="1411">
        <f t="shared" ref="D15:I15" si="9">SUM(D11:D14)</f>
        <v>64</v>
      </c>
      <c r="E15" s="1411"/>
      <c r="F15" s="140">
        <f t="shared" si="9"/>
        <v>48</v>
      </c>
      <c r="G15" s="140">
        <f t="shared" si="9"/>
        <v>43</v>
      </c>
      <c r="H15" s="140">
        <f t="shared" si="9"/>
        <v>5</v>
      </c>
      <c r="I15" s="140">
        <f t="shared" si="9"/>
        <v>1</v>
      </c>
      <c r="J15" s="889"/>
      <c r="K15" s="230"/>
      <c r="L15" s="230"/>
      <c r="M15" s="230"/>
      <c r="N15" s="889"/>
      <c r="O15" s="230"/>
      <c r="P15" s="230"/>
      <c r="Q15" s="230"/>
      <c r="R15" s="596"/>
      <c r="S15" s="338" t="s">
        <v>24</v>
      </c>
      <c r="T15" s="522">
        <f t="shared" ref="T15:U15" si="10">C20</f>
        <v>40</v>
      </c>
      <c r="U15" s="522">
        <f t="shared" si="10"/>
        <v>20</v>
      </c>
      <c r="V15" s="522">
        <f>F20</f>
        <v>260</v>
      </c>
      <c r="W15" s="522">
        <f>G20</f>
        <v>540</v>
      </c>
      <c r="X15" s="522">
        <f>H20</f>
        <v>35</v>
      </c>
      <c r="Y15" s="523">
        <f>I20</f>
        <v>25</v>
      </c>
      <c r="Z15" s="651"/>
    </row>
    <row r="16" spans="1:26" ht="12" customHeight="1" x14ac:dyDescent="0.2">
      <c r="A16" s="651"/>
      <c r="B16" s="46"/>
      <c r="C16" s="598"/>
      <c r="D16" s="651"/>
      <c r="E16" s="651"/>
      <c r="F16" s="651"/>
      <c r="G16" s="651"/>
      <c r="H16" s="598"/>
      <c r="I16" s="598"/>
      <c r="J16" s="889"/>
      <c r="K16" s="230"/>
      <c r="L16" s="230"/>
      <c r="M16" s="230"/>
      <c r="N16" s="889"/>
      <c r="O16" s="230"/>
      <c r="P16" s="230"/>
      <c r="Q16" s="230"/>
      <c r="R16" s="596"/>
      <c r="S16" s="338" t="s">
        <v>25</v>
      </c>
      <c r="T16" s="522">
        <f>C22</f>
        <v>171</v>
      </c>
      <c r="U16" s="522">
        <f>D22</f>
        <v>166</v>
      </c>
      <c r="V16" s="522">
        <f>F22</f>
        <v>192</v>
      </c>
      <c r="W16" s="522">
        <f>G22</f>
        <v>87</v>
      </c>
      <c r="X16" s="522">
        <f>G22</f>
        <v>87</v>
      </c>
      <c r="Y16" s="523">
        <f>H22</f>
        <v>60</v>
      </c>
      <c r="Z16" s="651"/>
    </row>
    <row r="17" spans="1:36" ht="15" customHeight="1" x14ac:dyDescent="0.25">
      <c r="A17" s="1412" t="s">
        <v>86</v>
      </c>
      <c r="B17" s="1413"/>
      <c r="C17" s="653" t="s">
        <v>5</v>
      </c>
      <c r="D17" s="1414" t="s">
        <v>6</v>
      </c>
      <c r="E17" s="1413"/>
      <c r="F17" s="653" t="s">
        <v>7</v>
      </c>
      <c r="G17" s="653" t="s">
        <v>8</v>
      </c>
      <c r="H17" s="653" t="s">
        <v>9</v>
      </c>
      <c r="I17" s="16" t="s">
        <v>63</v>
      </c>
      <c r="J17" s="889"/>
      <c r="K17" s="230"/>
      <c r="L17" s="230"/>
      <c r="M17" s="230"/>
      <c r="N17" s="889"/>
      <c r="O17" s="230"/>
      <c r="P17" s="230"/>
      <c r="Q17" s="230"/>
      <c r="R17" s="354"/>
      <c r="S17" s="338" t="s">
        <v>26</v>
      </c>
      <c r="T17" s="522">
        <f>C23</f>
        <v>127</v>
      </c>
      <c r="U17" s="522">
        <f>D23</f>
        <v>62</v>
      </c>
      <c r="V17" s="522">
        <f>F23</f>
        <v>82</v>
      </c>
      <c r="W17" s="522">
        <f>G23</f>
        <v>24</v>
      </c>
      <c r="X17" s="522">
        <f>H23</f>
        <v>5</v>
      </c>
      <c r="Y17" s="523">
        <f>I23</f>
        <v>0</v>
      </c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</row>
    <row r="18" spans="1:36" ht="12" customHeight="1" x14ac:dyDescent="0.2">
      <c r="A18" s="608" t="s">
        <v>87</v>
      </c>
      <c r="B18" s="609" t="s">
        <v>87</v>
      </c>
      <c r="C18" s="672">
        <v>265</v>
      </c>
      <c r="D18" s="1437">
        <v>170</v>
      </c>
      <c r="E18" s="1536"/>
      <c r="F18" s="672">
        <v>175</v>
      </c>
      <c r="G18" s="672">
        <v>50</v>
      </c>
      <c r="H18" s="672">
        <v>21</v>
      </c>
      <c r="I18" s="539"/>
      <c r="J18" s="889"/>
      <c r="K18" s="230"/>
      <c r="L18" s="230"/>
      <c r="M18" s="230"/>
      <c r="N18" s="889" t="s">
        <v>69</v>
      </c>
      <c r="O18" s="230">
        <f t="shared" ref="O18:O32" si="11">IF(N18="*",$H18,0)</f>
        <v>0</v>
      </c>
      <c r="P18" s="230">
        <f t="shared" ref="P18:P32" si="12">IF(N18="**",$H18,0)</f>
        <v>21</v>
      </c>
      <c r="Q18" s="230"/>
      <c r="R18" s="354"/>
      <c r="S18" s="338" t="s">
        <v>27</v>
      </c>
      <c r="T18" s="522">
        <f>C24+C25</f>
        <v>34</v>
      </c>
      <c r="U18" s="522">
        <f>D24+D25</f>
        <v>52</v>
      </c>
      <c r="V18" s="522">
        <f>F24+F25</f>
        <v>30</v>
      </c>
      <c r="W18" s="522">
        <f>G24+G25</f>
        <v>13</v>
      </c>
      <c r="X18" s="522">
        <f>H24+H25</f>
        <v>1</v>
      </c>
      <c r="Y18" s="523">
        <f>I24+I25</f>
        <v>0</v>
      </c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</row>
    <row r="19" spans="1:36" ht="12" customHeight="1" x14ac:dyDescent="0.2">
      <c r="A19" s="373" t="s">
        <v>88</v>
      </c>
      <c r="B19" s="374" t="s">
        <v>89</v>
      </c>
      <c r="C19" s="375">
        <v>8</v>
      </c>
      <c r="D19" s="1439">
        <v>5</v>
      </c>
      <c r="E19" s="1440"/>
      <c r="F19" s="375">
        <v>8</v>
      </c>
      <c r="G19" s="375"/>
      <c r="H19" s="375"/>
      <c r="I19" s="376"/>
      <c r="J19" s="889"/>
      <c r="K19" s="230"/>
      <c r="L19" s="230"/>
      <c r="M19" s="230"/>
      <c r="N19" s="889"/>
      <c r="O19" s="230">
        <f t="shared" si="11"/>
        <v>0</v>
      </c>
      <c r="P19" s="230">
        <f t="shared" si="12"/>
        <v>0</v>
      </c>
      <c r="Q19" s="230"/>
      <c r="R19" s="354"/>
      <c r="S19" s="338" t="s">
        <v>28</v>
      </c>
      <c r="T19" s="522">
        <f>C26</f>
        <v>90</v>
      </c>
      <c r="U19" s="522">
        <f>D26</f>
        <v>50</v>
      </c>
      <c r="V19" s="522">
        <f t="shared" ref="V19:Y20" si="13">F26</f>
        <v>60</v>
      </c>
      <c r="W19" s="522">
        <f t="shared" si="13"/>
        <v>12</v>
      </c>
      <c r="X19" s="522">
        <f t="shared" si="13"/>
        <v>5</v>
      </c>
      <c r="Y19" s="523">
        <f t="shared" si="13"/>
        <v>6</v>
      </c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</row>
    <row r="20" spans="1:36" ht="12" customHeight="1" x14ac:dyDescent="0.2">
      <c r="A20" s="608" t="s">
        <v>90</v>
      </c>
      <c r="B20" s="609" t="s">
        <v>91</v>
      </c>
      <c r="C20" s="673">
        <v>40</v>
      </c>
      <c r="D20" s="1441">
        <v>20</v>
      </c>
      <c r="E20" s="1442"/>
      <c r="F20" s="673">
        <v>260</v>
      </c>
      <c r="G20" s="673">
        <v>540</v>
      </c>
      <c r="H20" s="673">
        <v>35</v>
      </c>
      <c r="I20" s="672">
        <v>25</v>
      </c>
      <c r="J20" s="889"/>
      <c r="K20" s="230"/>
      <c r="L20" s="230"/>
      <c r="M20" s="230"/>
      <c r="N20" s="889" t="s">
        <v>69</v>
      </c>
      <c r="O20" s="230">
        <f t="shared" si="11"/>
        <v>0</v>
      </c>
      <c r="P20" s="230">
        <f t="shared" si="12"/>
        <v>35</v>
      </c>
      <c r="Q20" s="230"/>
      <c r="R20" s="354"/>
      <c r="S20" s="338" t="s">
        <v>29</v>
      </c>
      <c r="T20" s="522">
        <f>C27</f>
        <v>110</v>
      </c>
      <c r="U20" s="522">
        <f>D27</f>
        <v>60</v>
      </c>
      <c r="V20" s="522">
        <f t="shared" si="13"/>
        <v>75</v>
      </c>
      <c r="W20" s="522">
        <f t="shared" si="13"/>
        <v>10</v>
      </c>
      <c r="X20" s="522">
        <f t="shared" si="13"/>
        <v>8</v>
      </c>
      <c r="Y20" s="523">
        <f t="shared" si="13"/>
        <v>15</v>
      </c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</row>
    <row r="21" spans="1:36" ht="12" customHeight="1" x14ac:dyDescent="0.2">
      <c r="A21" s="608" t="s">
        <v>92</v>
      </c>
      <c r="B21" s="609" t="s">
        <v>93</v>
      </c>
      <c r="C21" s="675"/>
      <c r="D21" s="931"/>
      <c r="E21" s="932"/>
      <c r="F21" s="673"/>
      <c r="G21" s="673">
        <v>10</v>
      </c>
      <c r="H21" s="673"/>
      <c r="I21" s="672"/>
      <c r="J21" s="889"/>
      <c r="K21" s="230"/>
      <c r="L21" s="230"/>
      <c r="M21" s="230"/>
      <c r="N21" s="889"/>
      <c r="O21" s="230"/>
      <c r="P21" s="230"/>
      <c r="Q21" s="230"/>
      <c r="R21" s="354"/>
      <c r="S21" s="338"/>
      <c r="T21" s="522"/>
      <c r="U21" s="522"/>
      <c r="V21" s="522"/>
      <c r="W21" s="522"/>
      <c r="X21" s="522"/>
      <c r="Y21" s="523"/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</row>
    <row r="22" spans="1:36" ht="12" customHeight="1" x14ac:dyDescent="0.2">
      <c r="A22" s="373" t="s">
        <v>25</v>
      </c>
      <c r="B22" s="374" t="s">
        <v>94</v>
      </c>
      <c r="C22" s="377">
        <v>171</v>
      </c>
      <c r="D22" s="1439">
        <v>166</v>
      </c>
      <c r="E22" s="1440"/>
      <c r="F22" s="375">
        <v>192</v>
      </c>
      <c r="G22" s="375">
        <v>87</v>
      </c>
      <c r="H22" s="375">
        <v>60</v>
      </c>
      <c r="I22" s="376">
        <v>41</v>
      </c>
      <c r="J22" s="889"/>
      <c r="K22" s="230"/>
      <c r="L22" s="230"/>
      <c r="M22" s="230"/>
      <c r="N22" s="889" t="s">
        <v>81</v>
      </c>
      <c r="O22" s="230">
        <f t="shared" si="11"/>
        <v>60</v>
      </c>
      <c r="P22" s="230">
        <f t="shared" si="12"/>
        <v>0</v>
      </c>
      <c r="Q22" s="230"/>
      <c r="R22" s="354"/>
      <c r="S22" s="338" t="s">
        <v>30</v>
      </c>
      <c r="T22" s="522">
        <f t="shared" ref="T22:U28" si="14">C28</f>
        <v>80</v>
      </c>
      <c r="U22" s="522">
        <f t="shared" si="14"/>
        <v>80</v>
      </c>
      <c r="V22" s="522">
        <f t="shared" ref="V22:Y24" si="15">F28</f>
        <v>60</v>
      </c>
      <c r="W22" s="522">
        <f t="shared" si="15"/>
        <v>5</v>
      </c>
      <c r="X22" s="522">
        <f t="shared" si="15"/>
        <v>5</v>
      </c>
      <c r="Y22" s="523">
        <f t="shared" si="15"/>
        <v>5</v>
      </c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</row>
    <row r="23" spans="1:36" x14ac:dyDescent="0.2">
      <c r="A23" s="608" t="s">
        <v>95</v>
      </c>
      <c r="B23" s="609" t="s">
        <v>96</v>
      </c>
      <c r="C23" s="673">
        <v>127</v>
      </c>
      <c r="D23" s="1441">
        <v>62</v>
      </c>
      <c r="E23" s="1442"/>
      <c r="F23" s="673">
        <v>82</v>
      </c>
      <c r="G23" s="673">
        <v>24</v>
      </c>
      <c r="H23" s="673">
        <v>5</v>
      </c>
      <c r="I23" s="672"/>
      <c r="J23" s="889"/>
      <c r="K23" s="230"/>
      <c r="L23" s="230"/>
      <c r="M23" s="230"/>
      <c r="N23" s="889" t="s">
        <v>69</v>
      </c>
      <c r="O23" s="230">
        <f t="shared" si="11"/>
        <v>0</v>
      </c>
      <c r="P23" s="230">
        <f t="shared" si="12"/>
        <v>5</v>
      </c>
      <c r="Q23" s="230"/>
      <c r="R23" s="354"/>
      <c r="S23" s="338" t="s">
        <v>31</v>
      </c>
      <c r="T23" s="522">
        <f t="shared" si="14"/>
        <v>8</v>
      </c>
      <c r="U23" s="522">
        <f t="shared" si="14"/>
        <v>2</v>
      </c>
      <c r="V23" s="522">
        <f t="shared" si="15"/>
        <v>8</v>
      </c>
      <c r="W23" s="522">
        <f t="shared" si="15"/>
        <v>5</v>
      </c>
      <c r="X23" s="522">
        <f t="shared" si="15"/>
        <v>3</v>
      </c>
      <c r="Y23" s="523">
        <f t="shared" si="15"/>
        <v>0</v>
      </c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</row>
    <row r="24" spans="1:36" ht="12" customHeight="1" x14ac:dyDescent="0.2">
      <c r="A24" s="373" t="s">
        <v>97</v>
      </c>
      <c r="B24" s="374" t="s">
        <v>98</v>
      </c>
      <c r="C24" s="375">
        <v>32</v>
      </c>
      <c r="D24" s="1439">
        <v>50</v>
      </c>
      <c r="E24" s="1440"/>
      <c r="F24" s="375">
        <v>28</v>
      </c>
      <c r="G24" s="375">
        <v>13</v>
      </c>
      <c r="H24" s="375">
        <v>1</v>
      </c>
      <c r="I24" s="376"/>
      <c r="J24" s="889"/>
      <c r="K24" s="230"/>
      <c r="L24" s="230"/>
      <c r="M24" s="230"/>
      <c r="N24" s="889" t="s">
        <v>69</v>
      </c>
      <c r="O24" s="230">
        <f t="shared" si="11"/>
        <v>0</v>
      </c>
      <c r="P24" s="230">
        <f t="shared" si="12"/>
        <v>1</v>
      </c>
      <c r="Q24" s="230"/>
      <c r="R24" s="354"/>
      <c r="S24" s="338" t="s">
        <v>32</v>
      </c>
      <c r="T24" s="522">
        <f t="shared" si="14"/>
        <v>60</v>
      </c>
      <c r="U24" s="522">
        <f t="shared" si="14"/>
        <v>30</v>
      </c>
      <c r="V24" s="522">
        <f t="shared" si="15"/>
        <v>70</v>
      </c>
      <c r="W24" s="522">
        <f t="shared" si="15"/>
        <v>20</v>
      </c>
      <c r="X24" s="522">
        <f t="shared" si="15"/>
        <v>10</v>
      </c>
      <c r="Y24" s="523">
        <f t="shared" si="15"/>
        <v>30</v>
      </c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</row>
    <row r="25" spans="1:36" ht="12" customHeight="1" x14ac:dyDescent="0.2">
      <c r="A25" s="608" t="s">
        <v>99</v>
      </c>
      <c r="B25" s="609" t="s">
        <v>100</v>
      </c>
      <c r="C25" s="673">
        <v>2</v>
      </c>
      <c r="D25" s="1441">
        <v>2</v>
      </c>
      <c r="E25" s="1442"/>
      <c r="F25" s="673">
        <v>2</v>
      </c>
      <c r="G25" s="673"/>
      <c r="H25" s="673"/>
      <c r="I25" s="672"/>
      <c r="J25" s="889"/>
      <c r="K25" s="230"/>
      <c r="L25" s="230"/>
      <c r="M25" s="230"/>
      <c r="N25" s="889"/>
      <c r="O25" s="230">
        <f t="shared" si="11"/>
        <v>0</v>
      </c>
      <c r="P25" s="230">
        <f t="shared" si="12"/>
        <v>0</v>
      </c>
      <c r="Q25" s="230"/>
      <c r="R25" s="354"/>
      <c r="S25" s="338" t="s">
        <v>33</v>
      </c>
      <c r="T25" s="522">
        <f t="shared" si="14"/>
        <v>31</v>
      </c>
      <c r="U25" s="522">
        <f t="shared" si="14"/>
        <v>17</v>
      </c>
      <c r="V25" s="522">
        <f>F31</f>
        <v>32</v>
      </c>
      <c r="W25" s="522">
        <f>G31</f>
        <v>0</v>
      </c>
      <c r="X25" s="522">
        <f>H30</f>
        <v>10</v>
      </c>
      <c r="Y25" s="523">
        <f>I31</f>
        <v>0</v>
      </c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</row>
    <row r="26" spans="1:36" ht="12.75" customHeight="1" x14ac:dyDescent="0.2">
      <c r="A26" s="373" t="s">
        <v>101</v>
      </c>
      <c r="B26" s="374" t="s">
        <v>102</v>
      </c>
      <c r="C26" s="375">
        <v>90</v>
      </c>
      <c r="D26" s="1439">
        <v>50</v>
      </c>
      <c r="E26" s="1440"/>
      <c r="F26" s="375">
        <v>60</v>
      </c>
      <c r="G26" s="375">
        <v>12</v>
      </c>
      <c r="H26" s="375">
        <v>5</v>
      </c>
      <c r="I26" s="376">
        <v>6</v>
      </c>
      <c r="J26" s="889"/>
      <c r="K26" s="230"/>
      <c r="L26" s="230"/>
      <c r="M26" s="230"/>
      <c r="N26" s="889" t="s">
        <v>69</v>
      </c>
      <c r="O26" s="230">
        <f t="shared" si="11"/>
        <v>0</v>
      </c>
      <c r="P26" s="230">
        <f t="shared" si="12"/>
        <v>5</v>
      </c>
      <c r="Q26" s="230"/>
      <c r="R26" s="354"/>
      <c r="S26" s="338" t="s">
        <v>34</v>
      </c>
      <c r="T26" s="522">
        <f t="shared" si="14"/>
        <v>0</v>
      </c>
      <c r="U26" s="522">
        <f t="shared" si="14"/>
        <v>0</v>
      </c>
      <c r="V26" s="522">
        <f>F32</f>
        <v>0</v>
      </c>
      <c r="W26" s="522">
        <f>G32</f>
        <v>0</v>
      </c>
      <c r="X26" s="522">
        <f>H32</f>
        <v>0</v>
      </c>
      <c r="Y26" s="523">
        <f>I32</f>
        <v>0</v>
      </c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</row>
    <row r="27" spans="1:36" ht="12.75" customHeight="1" x14ac:dyDescent="0.2">
      <c r="A27" s="608" t="s">
        <v>103</v>
      </c>
      <c r="B27" s="609" t="s">
        <v>104</v>
      </c>
      <c r="C27" s="673">
        <v>110</v>
      </c>
      <c r="D27" s="1441">
        <v>60</v>
      </c>
      <c r="E27" s="1442"/>
      <c r="F27" s="673">
        <v>75</v>
      </c>
      <c r="G27" s="673">
        <v>10</v>
      </c>
      <c r="H27" s="673">
        <v>8</v>
      </c>
      <c r="I27" s="672">
        <v>15</v>
      </c>
      <c r="J27" s="889"/>
      <c r="K27" s="230"/>
      <c r="L27" s="230"/>
      <c r="M27" s="230"/>
      <c r="N27" s="889" t="s">
        <v>69</v>
      </c>
      <c r="O27" s="230">
        <f t="shared" si="11"/>
        <v>0</v>
      </c>
      <c r="P27" s="230">
        <f t="shared" si="12"/>
        <v>8</v>
      </c>
      <c r="Q27" s="230"/>
      <c r="R27" s="596"/>
      <c r="S27" s="514" t="s">
        <v>35</v>
      </c>
      <c r="T27" s="522">
        <f t="shared" si="14"/>
        <v>75</v>
      </c>
      <c r="U27" s="522">
        <f t="shared" si="14"/>
        <v>13</v>
      </c>
      <c r="V27" s="522">
        <f>F33</f>
        <v>19</v>
      </c>
      <c r="W27" s="651">
        <v>0</v>
      </c>
      <c r="X27" s="522">
        <v>0</v>
      </c>
      <c r="Y27" s="523">
        <v>0</v>
      </c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</row>
    <row r="28" spans="1:36" ht="12" customHeight="1" x14ac:dyDescent="0.2">
      <c r="A28" s="373" t="s">
        <v>105</v>
      </c>
      <c r="B28" s="374" t="s">
        <v>106</v>
      </c>
      <c r="C28" s="375">
        <v>80</v>
      </c>
      <c r="D28" s="1439">
        <v>80</v>
      </c>
      <c r="E28" s="1440"/>
      <c r="F28" s="375">
        <v>60</v>
      </c>
      <c r="G28" s="375">
        <v>5</v>
      </c>
      <c r="H28" s="375">
        <v>5</v>
      </c>
      <c r="I28" s="376">
        <v>5</v>
      </c>
      <c r="J28" s="889"/>
      <c r="K28" s="230"/>
      <c r="L28" s="230"/>
      <c r="M28" s="230"/>
      <c r="N28" s="889" t="s">
        <v>69</v>
      </c>
      <c r="O28" s="230">
        <f t="shared" si="11"/>
        <v>0</v>
      </c>
      <c r="P28" s="230">
        <f t="shared" si="12"/>
        <v>5</v>
      </c>
      <c r="Q28" s="230"/>
      <c r="R28" s="596"/>
      <c r="S28" s="514" t="s">
        <v>36</v>
      </c>
      <c r="T28" s="522">
        <f t="shared" si="14"/>
        <v>18</v>
      </c>
      <c r="U28" s="522">
        <f t="shared" si="14"/>
        <v>18</v>
      </c>
      <c r="V28" s="522">
        <f>F34</f>
        <v>26</v>
      </c>
      <c r="W28" s="522">
        <f>G34</f>
        <v>22</v>
      </c>
      <c r="X28" s="651">
        <v>0</v>
      </c>
      <c r="Y28" s="522">
        <f>H34</f>
        <v>0</v>
      </c>
      <c r="Z28" s="651"/>
      <c r="AA28" s="651"/>
      <c r="AB28" s="651"/>
      <c r="AC28" s="651"/>
      <c r="AD28" s="651"/>
      <c r="AE28" s="651"/>
      <c r="AF28" s="651"/>
      <c r="AG28" s="651"/>
      <c r="AH28" s="651"/>
      <c r="AI28" s="651"/>
      <c r="AJ28" s="651"/>
    </row>
    <row r="29" spans="1:36" ht="12.75" customHeight="1" thickBot="1" x14ac:dyDescent="0.25">
      <c r="A29" s="610" t="s">
        <v>107</v>
      </c>
      <c r="B29" s="609" t="s">
        <v>108</v>
      </c>
      <c r="C29" s="673">
        <v>8</v>
      </c>
      <c r="D29" s="1441">
        <v>2</v>
      </c>
      <c r="E29" s="1442"/>
      <c r="F29" s="673">
        <v>8</v>
      </c>
      <c r="G29" s="674">
        <v>5</v>
      </c>
      <c r="H29" s="673">
        <v>3</v>
      </c>
      <c r="I29" s="672"/>
      <c r="J29" s="889"/>
      <c r="K29" s="230"/>
      <c r="L29" s="230"/>
      <c r="M29" s="230"/>
      <c r="N29" s="889" t="s">
        <v>69</v>
      </c>
      <c r="O29" s="230">
        <f t="shared" si="11"/>
        <v>0</v>
      </c>
      <c r="P29" s="230">
        <f t="shared" si="12"/>
        <v>3</v>
      </c>
      <c r="Q29" s="230"/>
      <c r="R29" s="354"/>
      <c r="S29" s="611" t="s">
        <v>15</v>
      </c>
      <c r="T29" s="612">
        <f>SUM(C35)</f>
        <v>1117</v>
      </c>
      <c r="U29" s="612">
        <f>SUM(D35)</f>
        <v>727</v>
      </c>
      <c r="V29" s="612">
        <f>SUM(F35)</f>
        <v>1097</v>
      </c>
      <c r="W29" s="612">
        <f>SUM(G35)</f>
        <v>776</v>
      </c>
      <c r="X29" s="612">
        <f>SUM(H35)</f>
        <v>153</v>
      </c>
      <c r="Y29" s="612">
        <f>SUM(I35)</f>
        <v>122</v>
      </c>
      <c r="Z29" s="651"/>
      <c r="AA29" s="651"/>
      <c r="AB29" s="651"/>
      <c r="AC29" s="651"/>
      <c r="AD29" s="651"/>
      <c r="AE29" s="651"/>
      <c r="AF29" s="651"/>
      <c r="AG29" s="651"/>
      <c r="AH29" s="651"/>
      <c r="AI29" s="651"/>
      <c r="AJ29" s="651"/>
    </row>
    <row r="30" spans="1:36" ht="12" customHeight="1" x14ac:dyDescent="0.2">
      <c r="A30" s="373" t="s">
        <v>109</v>
      </c>
      <c r="B30" s="374" t="s">
        <v>110</v>
      </c>
      <c r="C30" s="375">
        <f>60</f>
        <v>60</v>
      </c>
      <c r="D30" s="1439">
        <v>30</v>
      </c>
      <c r="E30" s="1440"/>
      <c r="F30" s="375">
        <v>70</v>
      </c>
      <c r="G30" s="375">
        <v>20</v>
      </c>
      <c r="H30" s="375">
        <v>10</v>
      </c>
      <c r="I30" s="376">
        <v>30</v>
      </c>
      <c r="J30" s="889"/>
      <c r="K30" s="230"/>
      <c r="L30" s="230"/>
      <c r="M30" s="230"/>
      <c r="N30" s="889" t="s">
        <v>69</v>
      </c>
      <c r="O30" s="230">
        <f>IF(N30="*",#REF!,0)</f>
        <v>0</v>
      </c>
      <c r="P30" s="230">
        <f>IF(N30="**",H30,0)</f>
        <v>10</v>
      </c>
      <c r="Q30" s="230"/>
      <c r="R30" s="531" t="s">
        <v>37</v>
      </c>
      <c r="S30" s="613" t="s">
        <v>38</v>
      </c>
      <c r="T30" s="614">
        <f t="shared" ref="T30:U39" si="16">C38</f>
        <v>84</v>
      </c>
      <c r="U30" s="615">
        <f t="shared" si="16"/>
        <v>40</v>
      </c>
      <c r="V30" s="615">
        <f t="shared" ref="V30:Y38" si="17">F38</f>
        <v>58</v>
      </c>
      <c r="W30" s="615">
        <f t="shared" si="17"/>
        <v>5</v>
      </c>
      <c r="X30" s="615">
        <f t="shared" si="17"/>
        <v>1</v>
      </c>
      <c r="Y30" s="616">
        <f t="shared" si="17"/>
        <v>0</v>
      </c>
      <c r="Z30" s="651"/>
      <c r="AA30" s="651"/>
      <c r="AB30" s="651"/>
      <c r="AC30" s="651"/>
      <c r="AD30" s="651"/>
      <c r="AE30" s="651"/>
      <c r="AF30" s="651"/>
      <c r="AG30" s="651"/>
      <c r="AH30" s="651"/>
      <c r="AI30" s="651"/>
      <c r="AJ30" s="651"/>
    </row>
    <row r="31" spans="1:36" ht="12.75" customHeight="1" x14ac:dyDescent="0.2">
      <c r="A31" s="608" t="s">
        <v>111</v>
      </c>
      <c r="B31" s="609" t="s">
        <v>33</v>
      </c>
      <c r="C31" s="673">
        <v>31</v>
      </c>
      <c r="D31" s="1441">
        <v>17</v>
      </c>
      <c r="E31" s="1442"/>
      <c r="F31" s="673">
        <v>32</v>
      </c>
      <c r="G31" s="674"/>
      <c r="H31" s="675"/>
      <c r="I31" s="539"/>
      <c r="J31" s="889"/>
      <c r="K31" s="230"/>
      <c r="L31" s="230"/>
      <c r="M31" s="230"/>
      <c r="N31" s="889"/>
      <c r="O31" s="230">
        <f>IF(N31="*",$H30,0)</f>
        <v>0</v>
      </c>
      <c r="P31" s="230">
        <f>IF(N31="**",$H30,0)</f>
        <v>0</v>
      </c>
      <c r="Q31" s="230"/>
      <c r="R31" s="354"/>
      <c r="S31" s="338" t="s">
        <v>39</v>
      </c>
      <c r="T31" s="529">
        <f t="shared" si="16"/>
        <v>75</v>
      </c>
      <c r="U31" s="522">
        <f t="shared" si="16"/>
        <v>35</v>
      </c>
      <c r="V31" s="522">
        <f t="shared" si="17"/>
        <v>75</v>
      </c>
      <c r="W31" s="522">
        <f t="shared" si="17"/>
        <v>6</v>
      </c>
      <c r="X31" s="522">
        <f t="shared" si="17"/>
        <v>2</v>
      </c>
      <c r="Y31" s="523">
        <f t="shared" si="17"/>
        <v>0</v>
      </c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</row>
    <row r="32" spans="1:36" ht="12.75" customHeight="1" x14ac:dyDescent="0.2">
      <c r="A32" s="373" t="s">
        <v>112</v>
      </c>
      <c r="B32" s="374" t="s">
        <v>113</v>
      </c>
      <c r="C32" s="376">
        <v>0</v>
      </c>
      <c r="D32" s="1449">
        <v>0</v>
      </c>
      <c r="E32" s="1537"/>
      <c r="F32" s="376">
        <v>0</v>
      </c>
      <c r="G32" s="378"/>
      <c r="H32" s="376">
        <v>0</v>
      </c>
      <c r="I32" s="541"/>
      <c r="J32" s="889"/>
      <c r="K32" s="230"/>
      <c r="L32" s="230"/>
      <c r="M32" s="230"/>
      <c r="N32" s="889" t="s">
        <v>69</v>
      </c>
      <c r="O32" s="230">
        <f t="shared" si="11"/>
        <v>0</v>
      </c>
      <c r="P32" s="230">
        <f t="shared" si="12"/>
        <v>0</v>
      </c>
      <c r="Q32" s="230"/>
      <c r="R32" s="354"/>
      <c r="S32" s="338" t="s">
        <v>40</v>
      </c>
      <c r="T32" s="529">
        <f t="shared" si="16"/>
        <v>65</v>
      </c>
      <c r="U32" s="522">
        <f t="shared" si="16"/>
        <v>40</v>
      </c>
      <c r="V32" s="522">
        <f t="shared" si="17"/>
        <v>57</v>
      </c>
      <c r="W32" s="522">
        <f t="shared" si="17"/>
        <v>16</v>
      </c>
      <c r="X32" s="522">
        <f t="shared" si="17"/>
        <v>7</v>
      </c>
      <c r="Y32" s="523">
        <f t="shared" si="17"/>
        <v>0</v>
      </c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</row>
    <row r="33" spans="1:36" ht="12.75" customHeight="1" x14ac:dyDescent="0.2">
      <c r="A33" s="608" t="s">
        <v>114</v>
      </c>
      <c r="B33" s="609"/>
      <c r="C33" s="672">
        <v>75</v>
      </c>
      <c r="D33" s="1437">
        <v>13</v>
      </c>
      <c r="E33" s="1536"/>
      <c r="F33" s="672">
        <v>19</v>
      </c>
      <c r="G33" s="676"/>
      <c r="H33" s="672"/>
      <c r="I33" s="539"/>
      <c r="J33" s="889"/>
      <c r="K33" s="230"/>
      <c r="L33" s="230"/>
      <c r="M33" s="230"/>
      <c r="N33" s="889"/>
      <c r="O33" s="230"/>
      <c r="P33" s="230"/>
      <c r="Q33" s="230"/>
      <c r="R33" s="354"/>
      <c r="S33" s="338" t="s">
        <v>41</v>
      </c>
      <c r="T33" s="529">
        <f t="shared" si="16"/>
        <v>85</v>
      </c>
      <c r="U33" s="522">
        <f t="shared" si="16"/>
        <v>29</v>
      </c>
      <c r="V33" s="522">
        <f t="shared" si="17"/>
        <v>31</v>
      </c>
      <c r="W33" s="522">
        <f t="shared" si="17"/>
        <v>3</v>
      </c>
      <c r="X33" s="522">
        <f t="shared" si="17"/>
        <v>2</v>
      </c>
      <c r="Y33" s="523">
        <f t="shared" si="17"/>
        <v>0</v>
      </c>
      <c r="Z33" s="651"/>
      <c r="AA33" s="651"/>
      <c r="AB33" s="651"/>
      <c r="AC33" s="651"/>
      <c r="AD33" s="651"/>
      <c r="AE33" s="651"/>
      <c r="AF33" s="651"/>
      <c r="AG33" s="651"/>
      <c r="AH33" s="651"/>
      <c r="AI33" s="651"/>
      <c r="AJ33" s="651"/>
    </row>
    <row r="34" spans="1:36" ht="12.75" customHeight="1" x14ac:dyDescent="0.2">
      <c r="A34" s="373" t="s">
        <v>115</v>
      </c>
      <c r="B34" s="374" t="s">
        <v>116</v>
      </c>
      <c r="C34" s="376">
        <v>18</v>
      </c>
      <c r="D34" s="1449">
        <v>18</v>
      </c>
      <c r="E34" s="1450"/>
      <c r="F34" s="376">
        <v>26</v>
      </c>
      <c r="G34" s="376">
        <v>22</v>
      </c>
      <c r="H34" s="376"/>
      <c r="I34" s="541"/>
      <c r="J34" s="889"/>
      <c r="K34" s="230"/>
      <c r="L34" s="230"/>
      <c r="M34" s="230"/>
      <c r="N34" s="889"/>
      <c r="O34" s="230"/>
      <c r="P34" s="230"/>
      <c r="Q34" s="230"/>
      <c r="R34" s="354"/>
      <c r="S34" s="338" t="s">
        <v>42</v>
      </c>
      <c r="T34" s="529">
        <f t="shared" si="16"/>
        <v>55</v>
      </c>
      <c r="U34" s="522">
        <f t="shared" si="16"/>
        <v>24</v>
      </c>
      <c r="V34" s="522">
        <f t="shared" si="17"/>
        <v>36</v>
      </c>
      <c r="W34" s="522">
        <f t="shared" si="17"/>
        <v>5</v>
      </c>
      <c r="X34" s="522">
        <f t="shared" si="17"/>
        <v>2</v>
      </c>
      <c r="Y34" s="523">
        <f t="shared" si="17"/>
        <v>2</v>
      </c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</row>
    <row r="35" spans="1:36" ht="12.75" customHeight="1" x14ac:dyDescent="0.2">
      <c r="A35" s="1409" t="s">
        <v>117</v>
      </c>
      <c r="B35" s="1413"/>
      <c r="C35" s="16">
        <f>SUM(C18:C34)</f>
        <v>1117</v>
      </c>
      <c r="D35" s="1414">
        <f t="shared" ref="D35" si="18">SUM(D18:D33)</f>
        <v>727</v>
      </c>
      <c r="E35" s="1413"/>
      <c r="F35" s="16">
        <f>SUM(F18:F34)</f>
        <v>1097</v>
      </c>
      <c r="G35" s="16">
        <f>SUM(G18:G31)</f>
        <v>776</v>
      </c>
      <c r="H35" s="16">
        <f>SUM(H18:H33)</f>
        <v>153</v>
      </c>
      <c r="I35" s="16">
        <f>SUM(I18:I31)</f>
        <v>122</v>
      </c>
      <c r="J35" s="889"/>
      <c r="K35" s="230"/>
      <c r="L35" s="230"/>
      <c r="M35" s="230"/>
      <c r="N35" s="889"/>
      <c r="O35" s="230"/>
      <c r="P35" s="230"/>
      <c r="Q35" s="230"/>
      <c r="R35" s="354"/>
      <c r="S35" s="338" t="s">
        <v>43</v>
      </c>
      <c r="T35" s="529">
        <f t="shared" si="16"/>
        <v>50</v>
      </c>
      <c r="U35" s="522">
        <f t="shared" si="16"/>
        <v>45</v>
      </c>
      <c r="V35" s="522">
        <f t="shared" si="17"/>
        <v>47</v>
      </c>
      <c r="W35" s="522">
        <f t="shared" si="17"/>
        <v>6</v>
      </c>
      <c r="X35" s="522">
        <f t="shared" si="17"/>
        <v>2</v>
      </c>
      <c r="Y35" s="523">
        <f t="shared" si="17"/>
        <v>0</v>
      </c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</row>
    <row r="36" spans="1:36" ht="12" customHeight="1" x14ac:dyDescent="0.2">
      <c r="A36" s="651"/>
      <c r="B36" s="11"/>
      <c r="C36" s="651"/>
      <c r="D36" s="651"/>
      <c r="E36" s="651"/>
      <c r="F36" s="651"/>
      <c r="G36" s="651"/>
      <c r="H36" s="598"/>
      <c r="I36" s="598"/>
      <c r="J36" s="105"/>
      <c r="K36" s="230"/>
      <c r="L36" s="230"/>
      <c r="M36" s="230"/>
      <c r="N36" s="105"/>
      <c r="O36" s="230"/>
      <c r="P36" s="230"/>
      <c r="Q36" s="230"/>
      <c r="R36" s="354"/>
      <c r="S36" s="338" t="s">
        <v>44</v>
      </c>
      <c r="T36" s="529">
        <f t="shared" si="16"/>
        <v>53</v>
      </c>
      <c r="U36" s="522">
        <f t="shared" si="16"/>
        <v>41</v>
      </c>
      <c r="V36" s="522">
        <f t="shared" si="17"/>
        <v>46</v>
      </c>
      <c r="W36" s="522">
        <f t="shared" si="17"/>
        <v>4</v>
      </c>
      <c r="X36" s="522">
        <f t="shared" si="17"/>
        <v>1</v>
      </c>
      <c r="Y36" s="523">
        <f t="shared" si="17"/>
        <v>0</v>
      </c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</row>
    <row r="37" spans="1:36" ht="15" customHeight="1" x14ac:dyDescent="0.25">
      <c r="A37" s="1412" t="s">
        <v>118</v>
      </c>
      <c r="B37" s="1413"/>
      <c r="C37" s="653" t="s">
        <v>5</v>
      </c>
      <c r="D37" s="1414" t="s">
        <v>6</v>
      </c>
      <c r="E37" s="1413"/>
      <c r="F37" s="653" t="s">
        <v>7</v>
      </c>
      <c r="G37" s="653" t="s">
        <v>8</v>
      </c>
      <c r="H37" s="653" t="s">
        <v>9</v>
      </c>
      <c r="I37" s="16" t="s">
        <v>63</v>
      </c>
      <c r="J37" s="889"/>
      <c r="K37" s="230"/>
      <c r="L37" s="230"/>
      <c r="M37" s="230"/>
      <c r="N37" s="889"/>
      <c r="O37" s="230"/>
      <c r="P37" s="230"/>
      <c r="Q37" s="230"/>
      <c r="R37" s="354"/>
      <c r="S37" s="338" t="s">
        <v>45</v>
      </c>
      <c r="T37" s="529">
        <f t="shared" si="16"/>
        <v>90</v>
      </c>
      <c r="U37" s="522">
        <f t="shared" si="16"/>
        <v>90</v>
      </c>
      <c r="V37" s="522">
        <f t="shared" si="17"/>
        <v>90</v>
      </c>
      <c r="W37" s="522">
        <f t="shared" si="17"/>
        <v>8</v>
      </c>
      <c r="X37" s="522">
        <f t="shared" si="17"/>
        <v>2</v>
      </c>
      <c r="Y37" s="523">
        <f t="shared" si="17"/>
        <v>0</v>
      </c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</row>
    <row r="38" spans="1:36" ht="12" customHeight="1" x14ac:dyDescent="0.2">
      <c r="A38" s="513" t="s">
        <v>119</v>
      </c>
      <c r="B38" s="617" t="s">
        <v>120</v>
      </c>
      <c r="C38" s="677">
        <v>84</v>
      </c>
      <c r="D38" s="1538">
        <v>40</v>
      </c>
      <c r="E38" s="1539"/>
      <c r="F38" s="677">
        <v>58</v>
      </c>
      <c r="G38" s="677">
        <v>5</v>
      </c>
      <c r="H38" s="677">
        <v>1</v>
      </c>
      <c r="I38" s="583"/>
      <c r="J38" s="889"/>
      <c r="K38" s="230"/>
      <c r="L38" s="230"/>
      <c r="M38" s="230"/>
      <c r="N38" s="889" t="s">
        <v>69</v>
      </c>
      <c r="O38" s="230">
        <f t="shared" ref="O38:O47" si="19">IF(N38="*",$H38,0)</f>
        <v>0</v>
      </c>
      <c r="P38" s="230">
        <f t="shared" ref="P38:P47" si="20">IF(N38="**",$H38,0)</f>
        <v>1</v>
      </c>
      <c r="Q38" s="230"/>
      <c r="R38" s="354"/>
      <c r="S38" s="338" t="s">
        <v>46</v>
      </c>
      <c r="T38" s="529">
        <f t="shared" si="16"/>
        <v>55</v>
      </c>
      <c r="U38" s="522">
        <f t="shared" si="16"/>
        <v>8</v>
      </c>
      <c r="V38" s="522">
        <f t="shared" si="17"/>
        <v>8</v>
      </c>
      <c r="W38" s="522">
        <f t="shared" si="17"/>
        <v>0</v>
      </c>
      <c r="X38" s="522">
        <f t="shared" si="17"/>
        <v>0</v>
      </c>
      <c r="Y38" s="523">
        <f t="shared" si="17"/>
        <v>0</v>
      </c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</row>
    <row r="39" spans="1:36" ht="12" customHeight="1" x14ac:dyDescent="0.2">
      <c r="A39" s="618" t="s">
        <v>121</v>
      </c>
      <c r="B39" s="619" t="s">
        <v>122</v>
      </c>
      <c r="C39" s="678">
        <v>75</v>
      </c>
      <c r="D39" s="1540">
        <v>35</v>
      </c>
      <c r="E39" s="1541"/>
      <c r="F39" s="678">
        <v>75</v>
      </c>
      <c r="G39" s="678">
        <v>6</v>
      </c>
      <c r="H39" s="678">
        <v>2</v>
      </c>
      <c r="I39" s="939"/>
      <c r="J39" s="889"/>
      <c r="K39" s="230"/>
      <c r="L39" s="230"/>
      <c r="M39" s="230"/>
      <c r="N39" s="889" t="s">
        <v>69</v>
      </c>
      <c r="O39" s="230">
        <f t="shared" si="19"/>
        <v>0</v>
      </c>
      <c r="P39" s="230">
        <f t="shared" si="20"/>
        <v>2</v>
      </c>
      <c r="Q39" s="230"/>
      <c r="R39" s="354"/>
      <c r="S39" s="514" t="s">
        <v>47</v>
      </c>
      <c r="T39" s="529">
        <f t="shared" si="16"/>
        <v>2</v>
      </c>
      <c r="U39" s="529">
        <f t="shared" si="16"/>
        <v>65</v>
      </c>
      <c r="V39" s="529">
        <f>E47</f>
        <v>0</v>
      </c>
      <c r="W39" s="529">
        <f>F47</f>
        <v>2</v>
      </c>
      <c r="X39" s="529">
        <f>G47</f>
        <v>0</v>
      </c>
      <c r="Y39" s="532">
        <f>H47</f>
        <v>0</v>
      </c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</row>
    <row r="40" spans="1:36" ht="15" customHeight="1" x14ac:dyDescent="0.2">
      <c r="A40" s="513" t="s">
        <v>123</v>
      </c>
      <c r="B40" s="617" t="s">
        <v>124</v>
      </c>
      <c r="C40" s="677">
        <v>65</v>
      </c>
      <c r="D40" s="1538">
        <v>40</v>
      </c>
      <c r="E40" s="1539"/>
      <c r="F40" s="677">
        <v>57</v>
      </c>
      <c r="G40" s="677">
        <v>16</v>
      </c>
      <c r="H40" s="677">
        <v>7</v>
      </c>
      <c r="I40" s="584"/>
      <c r="J40" s="889"/>
      <c r="K40" s="230"/>
      <c r="L40" s="230"/>
      <c r="M40" s="230"/>
      <c r="N40" s="889" t="s">
        <v>69</v>
      </c>
      <c r="O40" s="230">
        <f t="shared" si="19"/>
        <v>0</v>
      </c>
      <c r="P40" s="230">
        <f t="shared" si="20"/>
        <v>7</v>
      </c>
      <c r="Q40" s="230"/>
      <c r="R40" s="620"/>
      <c r="S40" s="530" t="s">
        <v>48</v>
      </c>
      <c r="T40" s="621">
        <f>C67</f>
        <v>669</v>
      </c>
      <c r="U40" s="518">
        <f>D67</f>
        <v>327</v>
      </c>
      <c r="V40" s="518">
        <f>F67</f>
        <v>416</v>
      </c>
      <c r="W40" s="518">
        <f>G67</f>
        <v>88</v>
      </c>
      <c r="X40" s="518">
        <f>H67</f>
        <v>31</v>
      </c>
      <c r="Y40" s="355">
        <f>I67</f>
        <v>25</v>
      </c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6" ht="15" customHeight="1" x14ac:dyDescent="0.2">
      <c r="A41" s="618" t="s">
        <v>125</v>
      </c>
      <c r="B41" s="619" t="s">
        <v>126</v>
      </c>
      <c r="C41" s="678">
        <v>85</v>
      </c>
      <c r="D41" s="1540">
        <v>29</v>
      </c>
      <c r="E41" s="1541"/>
      <c r="F41" s="678">
        <v>31</v>
      </c>
      <c r="G41" s="678">
        <v>3</v>
      </c>
      <c r="H41" s="678">
        <v>2</v>
      </c>
      <c r="I41" s="585"/>
      <c r="J41" s="889"/>
      <c r="K41" s="230"/>
      <c r="L41" s="230"/>
      <c r="M41" s="230"/>
      <c r="N41" s="889" t="s">
        <v>69</v>
      </c>
      <c r="O41" s="230">
        <f t="shared" si="19"/>
        <v>0</v>
      </c>
      <c r="P41" s="230">
        <f t="shared" si="20"/>
        <v>2</v>
      </c>
      <c r="Q41" s="230"/>
      <c r="R41" s="596"/>
      <c r="S41" s="514" t="s">
        <v>49</v>
      </c>
      <c r="T41" s="529">
        <f>C72</f>
        <v>77</v>
      </c>
      <c r="U41" s="522">
        <f>D72</f>
        <v>62</v>
      </c>
      <c r="V41" s="522">
        <f t="shared" ref="V41:Y42" si="21">F72</f>
        <v>70</v>
      </c>
      <c r="W41" s="522">
        <f t="shared" si="21"/>
        <v>10</v>
      </c>
      <c r="X41" s="522">
        <f t="shared" si="21"/>
        <v>5</v>
      </c>
      <c r="Y41" s="523">
        <f t="shared" si="21"/>
        <v>0</v>
      </c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</row>
    <row r="42" spans="1:36" ht="12" customHeight="1" thickBot="1" x14ac:dyDescent="0.25">
      <c r="A42" s="513" t="s">
        <v>127</v>
      </c>
      <c r="B42" s="617" t="s">
        <v>128</v>
      </c>
      <c r="C42" s="677">
        <v>55</v>
      </c>
      <c r="D42" s="1538">
        <v>24</v>
      </c>
      <c r="E42" s="1539"/>
      <c r="F42" s="677">
        <v>36</v>
      </c>
      <c r="G42" s="677">
        <v>5</v>
      </c>
      <c r="H42" s="677">
        <v>2</v>
      </c>
      <c r="I42" s="1088">
        <v>2</v>
      </c>
      <c r="J42" s="889"/>
      <c r="K42" s="230"/>
      <c r="L42" s="230"/>
      <c r="M42" s="230"/>
      <c r="N42" s="889" t="s">
        <v>69</v>
      </c>
      <c r="O42" s="230">
        <f t="shared" si="19"/>
        <v>0</v>
      </c>
      <c r="P42" s="230">
        <f t="shared" si="20"/>
        <v>2</v>
      </c>
      <c r="Q42" s="230"/>
      <c r="R42" s="622"/>
      <c r="S42" s="623" t="s">
        <v>15</v>
      </c>
      <c r="T42" s="624">
        <f>C73</f>
        <v>1360</v>
      </c>
      <c r="U42" s="625">
        <f>D73</f>
        <v>806</v>
      </c>
      <c r="V42" s="625">
        <f t="shared" si="21"/>
        <v>936</v>
      </c>
      <c r="W42" s="625">
        <f t="shared" si="21"/>
        <v>151</v>
      </c>
      <c r="X42" s="625">
        <f t="shared" si="21"/>
        <v>55</v>
      </c>
      <c r="Y42" s="626">
        <f t="shared" si="21"/>
        <v>27</v>
      </c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</row>
    <row r="43" spans="1:36" ht="12" customHeight="1" x14ac:dyDescent="0.2">
      <c r="A43" s="618" t="s">
        <v>129</v>
      </c>
      <c r="B43" s="619" t="s">
        <v>130</v>
      </c>
      <c r="C43" s="678">
        <v>50</v>
      </c>
      <c r="D43" s="1540">
        <v>45</v>
      </c>
      <c r="E43" s="1541"/>
      <c r="F43" s="678">
        <v>47</v>
      </c>
      <c r="G43" s="678">
        <v>6</v>
      </c>
      <c r="H43" s="678">
        <v>2</v>
      </c>
      <c r="I43" s="585"/>
      <c r="J43" s="889"/>
      <c r="K43" s="230"/>
      <c r="L43" s="230"/>
      <c r="M43" s="230"/>
      <c r="N43" s="889" t="s">
        <v>69</v>
      </c>
      <c r="O43" s="230">
        <f t="shared" si="19"/>
        <v>0</v>
      </c>
      <c r="P43" s="230">
        <f t="shared" si="20"/>
        <v>2</v>
      </c>
      <c r="Q43" s="230"/>
      <c r="R43" s="627" t="s">
        <v>50</v>
      </c>
      <c r="S43" s="324" t="s">
        <v>51</v>
      </c>
      <c r="T43" s="628">
        <f>C5+C6</f>
        <v>182</v>
      </c>
      <c r="U43" s="628">
        <f>D6</f>
        <v>130</v>
      </c>
      <c r="V43" s="628">
        <f>F5</f>
        <v>57</v>
      </c>
      <c r="W43" s="628">
        <f>G5</f>
        <v>11</v>
      </c>
      <c r="X43" s="628">
        <f>H5</f>
        <v>2</v>
      </c>
      <c r="Y43" s="629">
        <v>0</v>
      </c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</row>
    <row r="44" spans="1:36" ht="12" customHeight="1" x14ac:dyDescent="0.2">
      <c r="A44" s="513" t="s">
        <v>131</v>
      </c>
      <c r="B44" s="617" t="s">
        <v>132</v>
      </c>
      <c r="C44" s="677">
        <v>53</v>
      </c>
      <c r="D44" s="1538">
        <v>41</v>
      </c>
      <c r="E44" s="1539"/>
      <c r="F44" s="677">
        <v>46</v>
      </c>
      <c r="G44" s="677">
        <v>4</v>
      </c>
      <c r="H44" s="677">
        <v>1</v>
      </c>
      <c r="I44" s="583"/>
      <c r="J44" s="889"/>
      <c r="K44" s="230"/>
      <c r="L44" s="230"/>
      <c r="M44" s="230"/>
      <c r="N44" s="889" t="s">
        <v>69</v>
      </c>
      <c r="O44" s="230">
        <f t="shared" si="19"/>
        <v>0</v>
      </c>
      <c r="P44" s="230">
        <f t="shared" si="20"/>
        <v>1</v>
      </c>
      <c r="Q44" s="230"/>
      <c r="R44" s="362"/>
      <c r="S44" s="919" t="s">
        <v>52</v>
      </c>
      <c r="T44" s="42">
        <v>0</v>
      </c>
      <c r="U44" s="42">
        <f>D7</f>
        <v>60</v>
      </c>
      <c r="V44" s="42">
        <v>0</v>
      </c>
      <c r="W44" s="42">
        <v>0</v>
      </c>
      <c r="X44" s="42">
        <v>0</v>
      </c>
      <c r="Y44" s="348">
        <v>0</v>
      </c>
      <c r="Z44" s="651"/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</row>
    <row r="45" spans="1:36" ht="12" customHeight="1" thickBot="1" x14ac:dyDescent="0.25">
      <c r="A45" s="618" t="s">
        <v>133</v>
      </c>
      <c r="B45" s="619" t="s">
        <v>134</v>
      </c>
      <c r="C45" s="678">
        <v>90</v>
      </c>
      <c r="D45" s="1540">
        <v>90</v>
      </c>
      <c r="E45" s="1541"/>
      <c r="F45" s="678">
        <v>90</v>
      </c>
      <c r="G45" s="678">
        <v>8</v>
      </c>
      <c r="H45" s="678">
        <v>2</v>
      </c>
      <c r="I45" s="585"/>
      <c r="J45" s="889"/>
      <c r="K45" s="230"/>
      <c r="L45" s="230"/>
      <c r="M45" s="230"/>
      <c r="N45" s="889" t="s">
        <v>69</v>
      </c>
      <c r="O45" s="230">
        <f t="shared" si="19"/>
        <v>0</v>
      </c>
      <c r="P45" s="230">
        <f t="shared" si="20"/>
        <v>2</v>
      </c>
      <c r="Q45" s="230"/>
      <c r="R45" s="630"/>
      <c r="S45" s="631" t="s">
        <v>15</v>
      </c>
      <c r="T45" s="632">
        <f t="shared" ref="T45:X45" si="22">SUM(T43:T44)</f>
        <v>182</v>
      </c>
      <c r="U45" s="632">
        <f t="shared" si="22"/>
        <v>190</v>
      </c>
      <c r="V45" s="632">
        <f t="shared" si="22"/>
        <v>57</v>
      </c>
      <c r="W45" s="632">
        <f t="shared" si="22"/>
        <v>11</v>
      </c>
      <c r="X45" s="632">
        <f t="shared" si="22"/>
        <v>2</v>
      </c>
      <c r="Y45" s="633"/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</row>
    <row r="46" spans="1:36" ht="12.75" customHeight="1" x14ac:dyDescent="0.2">
      <c r="A46" s="513" t="s">
        <v>135</v>
      </c>
      <c r="B46" s="617" t="s">
        <v>136</v>
      </c>
      <c r="C46" s="677">
        <v>55</v>
      </c>
      <c r="D46" s="1538">
        <v>8</v>
      </c>
      <c r="E46" s="1539"/>
      <c r="F46" s="677">
        <v>8</v>
      </c>
      <c r="G46" s="677"/>
      <c r="H46" s="680">
        <v>0</v>
      </c>
      <c r="I46" s="584"/>
      <c r="J46" s="889"/>
      <c r="K46" s="230"/>
      <c r="L46" s="230"/>
      <c r="M46" s="230"/>
      <c r="N46" s="889"/>
      <c r="O46" s="230">
        <f t="shared" si="19"/>
        <v>0</v>
      </c>
      <c r="P46" s="230">
        <f t="shared" si="20"/>
        <v>0</v>
      </c>
      <c r="Q46" s="230"/>
      <c r="R46" s="360" t="s">
        <v>53</v>
      </c>
      <c r="S46" s="105" t="s">
        <v>54</v>
      </c>
      <c r="T46" s="628">
        <f t="shared" ref="T46:U48" si="23">C11</f>
        <v>51</v>
      </c>
      <c r="U46" s="628">
        <f t="shared" si="23"/>
        <v>18</v>
      </c>
      <c r="V46" s="628">
        <f>F11</f>
        <v>5</v>
      </c>
      <c r="W46" s="628">
        <v>0</v>
      </c>
      <c r="X46" s="628">
        <v>0</v>
      </c>
      <c r="Y46" s="629">
        <v>0</v>
      </c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</row>
    <row r="47" spans="1:36" ht="12.75" customHeight="1" x14ac:dyDescent="0.2">
      <c r="A47" s="618" t="s">
        <v>137</v>
      </c>
      <c r="B47" s="619" t="s">
        <v>138</v>
      </c>
      <c r="C47" s="678">
        <v>2</v>
      </c>
      <c r="D47" s="1540">
        <v>65</v>
      </c>
      <c r="E47" s="1542"/>
      <c r="F47" s="678">
        <v>2</v>
      </c>
      <c r="G47" s="678"/>
      <c r="H47" s="681">
        <v>0</v>
      </c>
      <c r="I47" s="585"/>
      <c r="J47" s="889"/>
      <c r="K47" s="230"/>
      <c r="L47" s="230"/>
      <c r="M47" s="230"/>
      <c r="N47" s="889"/>
      <c r="O47" s="230">
        <f t="shared" si="19"/>
        <v>0</v>
      </c>
      <c r="P47" s="230">
        <f t="shared" si="20"/>
        <v>0</v>
      </c>
      <c r="Q47" s="230"/>
      <c r="R47" s="362"/>
      <c r="S47" s="105" t="s">
        <v>55</v>
      </c>
      <c r="T47" s="42">
        <f t="shared" si="23"/>
        <v>42</v>
      </c>
      <c r="U47" s="42">
        <f t="shared" si="23"/>
        <v>27</v>
      </c>
      <c r="V47" s="42">
        <v>0</v>
      </c>
      <c r="W47" s="42">
        <v>0</v>
      </c>
      <c r="X47" s="42">
        <v>0</v>
      </c>
      <c r="Y47" s="348">
        <v>0</v>
      </c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</row>
    <row r="48" spans="1:36" ht="12.75" customHeight="1" x14ac:dyDescent="0.2">
      <c r="A48" s="1409" t="s">
        <v>139</v>
      </c>
      <c r="B48" s="1413"/>
      <c r="C48" s="16">
        <f>SUM(C38:C47)</f>
        <v>614</v>
      </c>
      <c r="D48" s="1414">
        <f>SUM(D38:E47)</f>
        <v>417</v>
      </c>
      <c r="E48" s="1413"/>
      <c r="F48" s="16">
        <f>SUM(F38:F47)</f>
        <v>450</v>
      </c>
      <c r="G48" s="16">
        <f>SUM(G38:G47)</f>
        <v>53</v>
      </c>
      <c r="H48" s="16">
        <f>SUM(H38:H47)</f>
        <v>19</v>
      </c>
      <c r="I48" s="16">
        <f t="shared" ref="I48" si="24">SUM(I38:I45)</f>
        <v>2</v>
      </c>
      <c r="J48" s="889"/>
      <c r="K48" s="230"/>
      <c r="L48" s="230"/>
      <c r="M48" s="230"/>
      <c r="N48" s="889"/>
      <c r="O48" s="230"/>
      <c r="P48" s="230"/>
      <c r="Q48" s="230"/>
      <c r="R48" s="362"/>
      <c r="S48" s="105" t="s">
        <v>56</v>
      </c>
      <c r="T48" s="42">
        <f t="shared" si="23"/>
        <v>32</v>
      </c>
      <c r="U48" s="42">
        <f t="shared" si="23"/>
        <v>19</v>
      </c>
      <c r="V48" s="42">
        <f t="shared" ref="V48:X49" si="25">F13</f>
        <v>37</v>
      </c>
      <c r="W48" s="42">
        <f t="shared" si="25"/>
        <v>37</v>
      </c>
      <c r="X48" s="42">
        <f t="shared" si="25"/>
        <v>4</v>
      </c>
      <c r="Y48" s="348">
        <v>0</v>
      </c>
      <c r="Z48" s="651" t="str">
        <f>J5</f>
        <v>50 places étrangers (avec MINI 20 en MP et 7 dans les autres filières)</v>
      </c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</row>
    <row r="49" spans="1:36" ht="13.5" customHeight="1" x14ac:dyDescent="0.2">
      <c r="A49" s="651"/>
      <c r="B49" s="108"/>
      <c r="C49" s="140"/>
      <c r="D49" s="140"/>
      <c r="E49" s="140"/>
      <c r="F49" s="140"/>
      <c r="G49" s="140"/>
      <c r="H49" s="598"/>
      <c r="I49" s="651"/>
      <c r="J49" s="889"/>
      <c r="K49" s="230"/>
      <c r="L49" s="230"/>
      <c r="M49" s="230"/>
      <c r="N49" s="889"/>
      <c r="O49" s="230"/>
      <c r="P49" s="230"/>
      <c r="Q49" s="230"/>
      <c r="R49" s="363"/>
      <c r="S49" s="84" t="s">
        <v>57</v>
      </c>
      <c r="T49" s="42">
        <f>C14</f>
        <v>21</v>
      </c>
      <c r="U49" s="42">
        <v>0</v>
      </c>
      <c r="V49" s="42">
        <f t="shared" si="25"/>
        <v>6</v>
      </c>
      <c r="W49" s="42">
        <f t="shared" si="25"/>
        <v>6</v>
      </c>
      <c r="X49" s="42">
        <f t="shared" si="25"/>
        <v>1</v>
      </c>
      <c r="Y49" s="348">
        <f>I14</f>
        <v>1</v>
      </c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</row>
    <row r="50" spans="1:36" ht="15" customHeight="1" thickBot="1" x14ac:dyDescent="0.3">
      <c r="A50" s="1412" t="s">
        <v>140</v>
      </c>
      <c r="B50" s="1413"/>
      <c r="C50" s="653" t="s">
        <v>5</v>
      </c>
      <c r="D50" s="1414" t="s">
        <v>6</v>
      </c>
      <c r="E50" s="1413"/>
      <c r="F50" s="653" t="s">
        <v>7</v>
      </c>
      <c r="G50" s="653" t="s">
        <v>8</v>
      </c>
      <c r="H50" s="653" t="s">
        <v>9</v>
      </c>
      <c r="I50" s="634" t="s">
        <v>63</v>
      </c>
      <c r="J50" s="889"/>
      <c r="K50" s="230"/>
      <c r="L50" s="230"/>
      <c r="M50" s="230"/>
      <c r="N50" s="889"/>
      <c r="O50" s="230"/>
      <c r="P50" s="230"/>
      <c r="Q50" s="230"/>
      <c r="R50" s="364" t="s">
        <v>15</v>
      </c>
      <c r="S50" s="365"/>
      <c r="T50" s="635">
        <f t="shared" ref="T50:Y50" si="26">SUM(T46:T49)+T42+T45+T29+T13+T7</f>
        <v>4620</v>
      </c>
      <c r="U50" s="635">
        <f t="shared" si="26"/>
        <v>3426</v>
      </c>
      <c r="V50" s="635">
        <f t="shared" si="26"/>
        <v>3650</v>
      </c>
      <c r="W50" s="635">
        <f t="shared" si="26"/>
        <v>1971</v>
      </c>
      <c r="X50" s="635">
        <f t="shared" si="26"/>
        <v>680</v>
      </c>
      <c r="Y50" s="635">
        <f t="shared" si="26"/>
        <v>487</v>
      </c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</row>
    <row r="51" spans="1:36" ht="12.75" customHeight="1" x14ac:dyDescent="0.2">
      <c r="A51" s="636" t="s">
        <v>141</v>
      </c>
      <c r="B51" s="637" t="s">
        <v>142</v>
      </c>
      <c r="C51" s="682">
        <v>96</v>
      </c>
      <c r="D51" s="1455">
        <v>36</v>
      </c>
      <c r="E51" s="1456"/>
      <c r="F51" s="682">
        <v>38</v>
      </c>
      <c r="G51" s="682">
        <v>7</v>
      </c>
      <c r="H51" s="683">
        <v>5</v>
      </c>
      <c r="I51" s="682">
        <v>5</v>
      </c>
      <c r="J51" s="889"/>
      <c r="K51" s="230"/>
      <c r="L51" s="230"/>
      <c r="M51" s="230"/>
      <c r="N51" s="889" t="s">
        <v>69</v>
      </c>
      <c r="O51" s="230">
        <f t="shared" ref="O51:O59" si="27">IF(N51="*",$H51,0)</f>
        <v>0</v>
      </c>
      <c r="P51" s="230">
        <f t="shared" ref="P51:P59" si="28">IF(N51="**",$H51,0)</f>
        <v>5</v>
      </c>
      <c r="Q51" s="230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</row>
    <row r="52" spans="1:36" ht="12.75" customHeight="1" x14ac:dyDescent="0.2">
      <c r="A52" s="638" t="s">
        <v>143</v>
      </c>
      <c r="B52" s="639" t="s">
        <v>144</v>
      </c>
      <c r="C52" s="684">
        <v>28</v>
      </c>
      <c r="D52" s="1457">
        <v>14</v>
      </c>
      <c r="E52" s="1458"/>
      <c r="F52" s="684">
        <v>17</v>
      </c>
      <c r="G52" s="684">
        <v>4</v>
      </c>
      <c r="H52" s="684">
        <v>2</v>
      </c>
      <c r="I52" s="684">
        <v>3</v>
      </c>
      <c r="J52" s="889"/>
      <c r="K52" s="230"/>
      <c r="L52" s="230"/>
      <c r="M52" s="230"/>
      <c r="N52" s="889" t="s">
        <v>69</v>
      </c>
      <c r="O52" s="230">
        <f t="shared" si="27"/>
        <v>0</v>
      </c>
      <c r="P52" s="230">
        <f t="shared" si="28"/>
        <v>2</v>
      </c>
      <c r="Q52" s="230"/>
      <c r="R52" s="651"/>
      <c r="S52" s="651"/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</row>
    <row r="53" spans="1:36" ht="15" customHeight="1" x14ac:dyDescent="0.2">
      <c r="A53" s="636" t="s">
        <v>145</v>
      </c>
      <c r="B53" s="637" t="s">
        <v>146</v>
      </c>
      <c r="C53" s="682">
        <v>38</v>
      </c>
      <c r="D53" s="1455">
        <v>12</v>
      </c>
      <c r="E53" s="1456"/>
      <c r="F53" s="682">
        <v>28</v>
      </c>
      <c r="G53" s="685">
        <v>7</v>
      </c>
      <c r="H53" s="682">
        <v>3</v>
      </c>
      <c r="I53" s="685"/>
      <c r="J53" s="889"/>
      <c r="K53" s="230"/>
      <c r="L53" s="230"/>
      <c r="M53" s="230"/>
      <c r="N53" s="889" t="s">
        <v>69</v>
      </c>
      <c r="O53" s="230">
        <f t="shared" si="27"/>
        <v>0</v>
      </c>
      <c r="P53" s="230">
        <f t="shared" si="28"/>
        <v>3</v>
      </c>
      <c r="Q53" s="230"/>
      <c r="R53" s="651" t="s">
        <v>147</v>
      </c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</row>
    <row r="54" spans="1:36" ht="15" customHeight="1" x14ac:dyDescent="0.2">
      <c r="A54" s="638" t="s">
        <v>148</v>
      </c>
      <c r="B54" s="639" t="s">
        <v>149</v>
      </c>
      <c r="C54" s="684">
        <v>65</v>
      </c>
      <c r="D54" s="1457">
        <v>5</v>
      </c>
      <c r="E54" s="1458"/>
      <c r="F54" s="686">
        <v>10</v>
      </c>
      <c r="G54" s="687">
        <v>5</v>
      </c>
      <c r="H54" s="688">
        <v>3</v>
      </c>
      <c r="I54" s="687">
        <v>2</v>
      </c>
      <c r="J54" s="889"/>
      <c r="K54" s="230"/>
      <c r="L54" s="230"/>
      <c r="M54" s="230"/>
      <c r="N54" s="889" t="s">
        <v>69</v>
      </c>
      <c r="O54" s="230">
        <f t="shared" si="27"/>
        <v>0</v>
      </c>
      <c r="P54" s="230">
        <f t="shared" si="28"/>
        <v>3</v>
      </c>
      <c r="Q54" s="230"/>
      <c r="R54" s="1459" t="s">
        <v>150</v>
      </c>
      <c r="S54" s="1459"/>
      <c r="T54" s="1459"/>
      <c r="U54" s="1459"/>
      <c r="V54" s="1459"/>
      <c r="W54" s="1459"/>
      <c r="X54" s="1459"/>
      <c r="Y54" s="1459"/>
      <c r="Z54" s="1459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</row>
    <row r="55" spans="1:36" ht="15" customHeight="1" x14ac:dyDescent="0.2">
      <c r="A55" s="636" t="s">
        <v>151</v>
      </c>
      <c r="B55" s="637" t="s">
        <v>152</v>
      </c>
      <c r="C55" s="682">
        <v>21</v>
      </c>
      <c r="D55" s="1455">
        <v>19</v>
      </c>
      <c r="E55" s="1456"/>
      <c r="F55" s="682">
        <v>16</v>
      </c>
      <c r="G55" s="685">
        <v>2</v>
      </c>
      <c r="H55" s="683">
        <v>1</v>
      </c>
      <c r="I55" s="685"/>
      <c r="J55" s="889"/>
      <c r="K55" s="230"/>
      <c r="L55" s="230"/>
      <c r="M55" s="230"/>
      <c r="N55" s="889" t="s">
        <v>69</v>
      </c>
      <c r="O55" s="230">
        <f t="shared" si="27"/>
        <v>0</v>
      </c>
      <c r="P55" s="230">
        <f t="shared" si="28"/>
        <v>1</v>
      </c>
      <c r="Q55" s="230"/>
      <c r="R55" s="582" t="s">
        <v>153</v>
      </c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</row>
    <row r="56" spans="1:36" ht="12.75" customHeight="1" x14ac:dyDescent="0.2">
      <c r="A56" s="638" t="s">
        <v>154</v>
      </c>
      <c r="B56" s="639"/>
      <c r="C56" s="684">
        <v>28</v>
      </c>
      <c r="D56" s="1457">
        <v>16</v>
      </c>
      <c r="E56" s="1458"/>
      <c r="F56" s="686">
        <v>16</v>
      </c>
      <c r="G56" s="687">
        <v>0</v>
      </c>
      <c r="H56" s="688">
        <v>0</v>
      </c>
      <c r="I56" s="687">
        <v>2</v>
      </c>
      <c r="J56" s="889"/>
      <c r="K56" s="230"/>
      <c r="L56" s="230"/>
      <c r="M56" s="230"/>
      <c r="N56" s="889" t="s">
        <v>69</v>
      </c>
      <c r="O56" s="230">
        <f t="shared" si="27"/>
        <v>0</v>
      </c>
      <c r="P56" s="230">
        <f t="shared" si="28"/>
        <v>0</v>
      </c>
      <c r="Q56" s="230"/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</row>
    <row r="57" spans="1:36" ht="12.75" customHeight="1" x14ac:dyDescent="0.2">
      <c r="A57" s="636" t="s">
        <v>155</v>
      </c>
      <c r="B57" s="637"/>
      <c r="C57" s="682">
        <v>35</v>
      </c>
      <c r="D57" s="1455">
        <v>15</v>
      </c>
      <c r="E57" s="1456"/>
      <c r="F57" s="689">
        <v>24</v>
      </c>
      <c r="G57" s="685">
        <v>5</v>
      </c>
      <c r="H57" s="683">
        <v>5</v>
      </c>
      <c r="I57" s="685"/>
      <c r="J57" s="889"/>
      <c r="K57" s="230"/>
      <c r="L57" s="230"/>
      <c r="M57" s="230"/>
      <c r="N57" s="889" t="s">
        <v>69</v>
      </c>
      <c r="O57" s="230">
        <f t="shared" si="27"/>
        <v>0</v>
      </c>
      <c r="P57" s="230">
        <f t="shared" si="28"/>
        <v>5</v>
      </c>
      <c r="Q57" s="230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</row>
    <row r="58" spans="1:36" ht="12.75" customHeight="1" x14ac:dyDescent="0.2">
      <c r="A58" s="638" t="s">
        <v>889</v>
      </c>
      <c r="B58" s="639" t="s">
        <v>157</v>
      </c>
      <c r="C58" s="684">
        <v>63</v>
      </c>
      <c r="D58" s="1457">
        <v>47</v>
      </c>
      <c r="E58" s="1458"/>
      <c r="F58" s="686">
        <v>57</v>
      </c>
      <c r="G58" s="687">
        <v>10</v>
      </c>
      <c r="H58" s="688">
        <v>2</v>
      </c>
      <c r="I58" s="687">
        <v>5</v>
      </c>
      <c r="J58" s="889"/>
      <c r="K58" s="230"/>
      <c r="L58" s="230"/>
      <c r="M58" s="230"/>
      <c r="N58" s="889"/>
      <c r="O58" s="230">
        <f t="shared" si="27"/>
        <v>0</v>
      </c>
      <c r="P58" s="230">
        <f t="shared" si="28"/>
        <v>0</v>
      </c>
      <c r="Q58" s="230"/>
      <c r="R58" s="651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</row>
    <row r="59" spans="1:36" ht="12.75" customHeight="1" x14ac:dyDescent="0.2">
      <c r="A59" s="636" t="s">
        <v>158</v>
      </c>
      <c r="B59" s="637" t="s">
        <v>159</v>
      </c>
      <c r="C59" s="690">
        <v>74</v>
      </c>
      <c r="D59" s="1455">
        <v>10</v>
      </c>
      <c r="E59" s="1456"/>
      <c r="F59" s="690">
        <v>17</v>
      </c>
      <c r="G59" s="691">
        <v>0</v>
      </c>
      <c r="H59" s="690">
        <v>2</v>
      </c>
      <c r="I59" s="685"/>
      <c r="J59" s="889"/>
      <c r="K59" s="230"/>
      <c r="L59" s="230"/>
      <c r="M59" s="230"/>
      <c r="N59" s="889" t="s">
        <v>69</v>
      </c>
      <c r="O59" s="230">
        <f t="shared" si="27"/>
        <v>0</v>
      </c>
      <c r="P59" s="230">
        <f t="shared" si="28"/>
        <v>2</v>
      </c>
      <c r="Q59" s="230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</row>
    <row r="60" spans="1:36" ht="15.75" customHeight="1" x14ac:dyDescent="0.2">
      <c r="A60" s="638" t="s">
        <v>160</v>
      </c>
      <c r="B60" s="639" t="s">
        <v>161</v>
      </c>
      <c r="C60" s="687">
        <v>43</v>
      </c>
      <c r="D60" s="1457">
        <v>18</v>
      </c>
      <c r="E60" s="1458"/>
      <c r="F60" s="687">
        <v>43</v>
      </c>
      <c r="G60" s="687">
        <v>12</v>
      </c>
      <c r="H60" s="687">
        <v>2</v>
      </c>
      <c r="I60" s="687"/>
      <c r="J60" s="889"/>
      <c r="K60" s="230"/>
      <c r="L60" s="230"/>
      <c r="M60" s="230"/>
      <c r="N60" s="889" t="s">
        <v>69</v>
      </c>
      <c r="O60" s="230">
        <f>IF(N60="*",$H60,0)</f>
        <v>0</v>
      </c>
      <c r="P60" s="230">
        <f>IF(N60="**",$H60,0)</f>
        <v>2</v>
      </c>
      <c r="Q60" s="230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</row>
    <row r="61" spans="1:36" ht="15.75" customHeight="1" x14ac:dyDescent="0.2">
      <c r="A61" s="638"/>
      <c r="B61" s="639" t="s">
        <v>162</v>
      </c>
      <c r="C61" s="687">
        <v>16</v>
      </c>
      <c r="D61" s="1457">
        <v>9</v>
      </c>
      <c r="E61" s="1458"/>
      <c r="F61" s="687">
        <v>14</v>
      </c>
      <c r="G61" s="687">
        <v>4</v>
      </c>
      <c r="H61" s="687">
        <v>0</v>
      </c>
      <c r="I61" s="687"/>
      <c r="J61" s="889"/>
      <c r="K61" s="230"/>
      <c r="L61" s="230"/>
      <c r="M61" s="230"/>
      <c r="N61" s="889" t="s">
        <v>69</v>
      </c>
      <c r="O61" s="230">
        <f>IF(N61="*",$H61,0)</f>
        <v>0</v>
      </c>
      <c r="P61" s="230">
        <f>IF(N61="**",$H61,0)</f>
        <v>0</v>
      </c>
      <c r="Q61" s="230"/>
      <c r="R61" s="230"/>
      <c r="S61" s="10"/>
      <c r="T61" s="10"/>
      <c r="U61" s="10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</row>
    <row r="62" spans="1:36" ht="12.75" customHeight="1" x14ac:dyDescent="0.2">
      <c r="A62" s="636" t="s">
        <v>163</v>
      </c>
      <c r="B62" s="637" t="s">
        <v>164</v>
      </c>
      <c r="C62" s="685">
        <v>53</v>
      </c>
      <c r="D62" s="1455">
        <v>50</v>
      </c>
      <c r="E62" s="1456"/>
      <c r="F62" s="685">
        <v>50</v>
      </c>
      <c r="G62" s="685">
        <v>5</v>
      </c>
      <c r="H62" s="685">
        <v>2</v>
      </c>
      <c r="I62" s="685">
        <v>5</v>
      </c>
      <c r="J62" s="889"/>
      <c r="K62" s="230"/>
      <c r="L62" s="230"/>
      <c r="M62" s="230"/>
      <c r="N62" s="889" t="s">
        <v>69</v>
      </c>
      <c r="O62" s="230">
        <f>IF(N62="*",$H62,0)</f>
        <v>0</v>
      </c>
      <c r="P62" s="230">
        <f>IF(N62="**",$H62,0)</f>
        <v>2</v>
      </c>
      <c r="Q62" s="230"/>
      <c r="R62" s="651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</row>
    <row r="63" spans="1:36" ht="12" customHeight="1" x14ac:dyDescent="0.2">
      <c r="A63" s="638" t="s">
        <v>165</v>
      </c>
      <c r="B63" s="639" t="s">
        <v>166</v>
      </c>
      <c r="C63" s="687">
        <v>62</v>
      </c>
      <c r="D63" s="1457">
        <v>49</v>
      </c>
      <c r="E63" s="1458"/>
      <c r="F63" s="687">
        <v>58</v>
      </c>
      <c r="G63" s="687">
        <v>22</v>
      </c>
      <c r="H63" s="687">
        <v>2</v>
      </c>
      <c r="I63" s="687">
        <v>3</v>
      </c>
      <c r="J63" s="889"/>
      <c r="K63" s="230"/>
      <c r="L63" s="230"/>
      <c r="M63" s="230"/>
      <c r="N63" s="889" t="s">
        <v>69</v>
      </c>
      <c r="O63" s="230">
        <f>IF(N63="*",$H63,0)</f>
        <v>0</v>
      </c>
      <c r="P63" s="230">
        <f>IF(N63="**",$H63,0)</f>
        <v>2</v>
      </c>
      <c r="Q63" s="230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</row>
    <row r="64" spans="1:36" ht="12" customHeight="1" x14ac:dyDescent="0.2">
      <c r="A64" s="969" t="s">
        <v>895</v>
      </c>
      <c r="B64" s="970" t="s">
        <v>896</v>
      </c>
      <c r="C64" s="687">
        <v>11</v>
      </c>
      <c r="D64" s="1457">
        <v>12</v>
      </c>
      <c r="E64" s="1460"/>
      <c r="F64" s="971">
        <v>6</v>
      </c>
      <c r="G64" s="687"/>
      <c r="H64" s="687"/>
      <c r="I64" s="687"/>
      <c r="J64" s="889"/>
      <c r="K64" s="230"/>
      <c r="L64" s="230"/>
      <c r="M64" s="230"/>
      <c r="N64" s="889"/>
      <c r="O64" s="230"/>
      <c r="P64" s="230"/>
      <c r="Q64" s="230"/>
      <c r="R64" s="651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</row>
    <row r="65" spans="1:36" ht="12" customHeight="1" x14ac:dyDescent="0.2">
      <c r="A65" s="969" t="s">
        <v>898</v>
      </c>
      <c r="B65" s="970"/>
      <c r="C65" s="687">
        <v>15</v>
      </c>
      <c r="D65" s="1457">
        <v>9</v>
      </c>
      <c r="E65" s="1460"/>
      <c r="F65" s="971">
        <v>6</v>
      </c>
      <c r="G65" s="687"/>
      <c r="H65" s="687"/>
      <c r="I65" s="687"/>
      <c r="J65" s="889"/>
      <c r="K65" s="230"/>
      <c r="L65" s="230"/>
      <c r="M65" s="230"/>
      <c r="N65" s="889"/>
      <c r="O65" s="230"/>
      <c r="P65" s="230"/>
      <c r="Q65" s="230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</row>
    <row r="66" spans="1:36" ht="12" customHeight="1" x14ac:dyDescent="0.2">
      <c r="A66" s="969" t="s">
        <v>897</v>
      </c>
      <c r="B66" s="970"/>
      <c r="C66" s="687">
        <v>21</v>
      </c>
      <c r="D66" s="1457">
        <v>6</v>
      </c>
      <c r="E66" s="1460"/>
      <c r="F66" s="971">
        <v>16</v>
      </c>
      <c r="G66" s="687">
        <v>5</v>
      </c>
      <c r="H66" s="687">
        <v>2</v>
      </c>
      <c r="I66" s="687"/>
      <c r="J66" s="889"/>
      <c r="K66" s="230"/>
      <c r="L66" s="230"/>
      <c r="M66" s="230"/>
      <c r="N66" s="889"/>
      <c r="O66" s="230"/>
      <c r="P66" s="230"/>
      <c r="Q66" s="230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</row>
    <row r="67" spans="1:36" ht="12.75" customHeight="1" x14ac:dyDescent="0.2">
      <c r="A67" s="1409" t="s">
        <v>167</v>
      </c>
      <c r="B67" s="1413"/>
      <c r="C67" s="16">
        <f>SUM(C51:C66)</f>
        <v>669</v>
      </c>
      <c r="D67" s="1414">
        <f>SUM(D51:D66)</f>
        <v>327</v>
      </c>
      <c r="E67" s="1461"/>
      <c r="F67" s="16">
        <f>SUM(F51:F66)</f>
        <v>416</v>
      </c>
      <c r="G67" s="16">
        <f>SUM(G51:G66)</f>
        <v>88</v>
      </c>
      <c r="H67" s="16">
        <f>SUM(H51:H66)</f>
        <v>31</v>
      </c>
      <c r="I67" s="16">
        <f>SUM(I51:I66)</f>
        <v>25</v>
      </c>
      <c r="J67" s="889"/>
      <c r="K67" s="230"/>
      <c r="L67" s="230"/>
      <c r="M67" s="230"/>
      <c r="N67" s="889"/>
      <c r="O67" s="230"/>
      <c r="P67" s="230"/>
      <c r="Q67" s="230"/>
      <c r="R67" s="651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</row>
    <row r="68" spans="1:36" ht="12.75" customHeight="1" x14ac:dyDescent="0.2">
      <c r="A68" s="651"/>
      <c r="B68" s="46"/>
      <c r="C68" s="598"/>
      <c r="D68" s="598"/>
      <c r="E68" s="598"/>
      <c r="F68" s="598"/>
      <c r="G68" s="651"/>
      <c r="H68" s="598"/>
      <c r="I68" s="651"/>
      <c r="J68" s="889"/>
      <c r="K68" s="230"/>
      <c r="L68" s="230"/>
      <c r="M68" s="230"/>
      <c r="N68" s="889"/>
      <c r="O68" s="230"/>
      <c r="P68" s="230"/>
      <c r="Q68" s="230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</row>
    <row r="69" spans="1:36" ht="12.75" customHeight="1" x14ac:dyDescent="0.25">
      <c r="A69" s="1412" t="s">
        <v>168</v>
      </c>
      <c r="B69" s="1413"/>
      <c r="C69" s="653" t="s">
        <v>5</v>
      </c>
      <c r="D69" s="1414" t="s">
        <v>6</v>
      </c>
      <c r="E69" s="1413"/>
      <c r="F69" s="653" t="s">
        <v>7</v>
      </c>
      <c r="G69" s="653" t="s">
        <v>8</v>
      </c>
      <c r="H69" s="16" t="s">
        <v>9</v>
      </c>
      <c r="I69" s="16" t="s">
        <v>63</v>
      </c>
      <c r="J69" s="118"/>
      <c r="K69" s="230"/>
      <c r="L69" s="230"/>
      <c r="M69" s="230"/>
      <c r="N69" s="118"/>
      <c r="O69" s="230"/>
      <c r="P69" s="230"/>
      <c r="Q69" s="230"/>
      <c r="R69" s="651"/>
      <c r="S69" s="651"/>
      <c r="T69" s="651"/>
      <c r="U69" s="651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</row>
    <row r="70" spans="1:36" ht="12.75" customHeight="1" x14ac:dyDescent="0.2">
      <c r="A70" s="640" t="s">
        <v>169</v>
      </c>
      <c r="B70" s="641" t="s">
        <v>170</v>
      </c>
      <c r="C70" s="692">
        <v>53</v>
      </c>
      <c r="D70" s="1543">
        <v>37</v>
      </c>
      <c r="E70" s="1544"/>
      <c r="F70" s="692">
        <v>45</v>
      </c>
      <c r="G70" s="692">
        <v>10</v>
      </c>
      <c r="H70" s="692">
        <v>5</v>
      </c>
      <c r="I70" s="544"/>
      <c r="J70" s="889"/>
      <c r="K70" s="230"/>
      <c r="L70" s="230"/>
      <c r="M70" s="230"/>
      <c r="N70" s="889" t="s">
        <v>81</v>
      </c>
      <c r="O70" s="230">
        <f t="shared" ref="O70:O71" si="29">IF(N70="*",$H70,0)</f>
        <v>5</v>
      </c>
      <c r="P70" s="230">
        <f t="shared" ref="P70:P71" si="30">IF(N70="**",$H70,0)</f>
        <v>0</v>
      </c>
      <c r="Q70" s="230"/>
      <c r="R70" s="651"/>
      <c r="S70" s="651"/>
      <c r="T70" s="651"/>
      <c r="U70" s="651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</row>
    <row r="71" spans="1:36" ht="12.75" customHeight="1" x14ac:dyDescent="0.2">
      <c r="A71" s="640" t="s">
        <v>173</v>
      </c>
      <c r="B71" s="641" t="s">
        <v>174</v>
      </c>
      <c r="C71" s="692">
        <v>24</v>
      </c>
      <c r="D71" s="1543">
        <v>25</v>
      </c>
      <c r="E71" s="1544"/>
      <c r="F71" s="692">
        <v>25</v>
      </c>
      <c r="G71" s="940"/>
      <c r="H71" s="692">
        <v>0</v>
      </c>
      <c r="I71" s="544"/>
      <c r="J71" s="889"/>
      <c r="K71" s="230"/>
      <c r="L71" s="230"/>
      <c r="M71" s="230"/>
      <c r="N71" s="889" t="s">
        <v>81</v>
      </c>
      <c r="O71" s="230">
        <f t="shared" si="29"/>
        <v>0</v>
      </c>
      <c r="P71" s="230">
        <f t="shared" si="30"/>
        <v>0</v>
      </c>
      <c r="Q71" s="230"/>
      <c r="R71" s="651"/>
      <c r="S71" s="651"/>
      <c r="T71" s="651"/>
      <c r="U71" s="651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</row>
    <row r="72" spans="1:36" ht="12.75" customHeight="1" x14ac:dyDescent="0.2">
      <c r="A72" s="1467" t="s">
        <v>175</v>
      </c>
      <c r="B72" s="1468"/>
      <c r="C72" s="16">
        <f>SUM(C70:C71)</f>
        <v>77</v>
      </c>
      <c r="D72" s="1414">
        <f>SUM(D70:D71)</f>
        <v>62</v>
      </c>
      <c r="E72" s="1413"/>
      <c r="F72" s="16">
        <f>SUM(F70:F71)</f>
        <v>70</v>
      </c>
      <c r="G72" s="16">
        <f>SUM(G70:G71)</f>
        <v>10</v>
      </c>
      <c r="H72" s="16">
        <f>SUM(H70:H71)</f>
        <v>5</v>
      </c>
      <c r="I72" s="16">
        <f>SUM(I70:I71)</f>
        <v>0</v>
      </c>
      <c r="J72" s="889"/>
      <c r="K72" s="230"/>
      <c r="L72" s="230"/>
      <c r="M72" s="230"/>
      <c r="N72" s="889"/>
      <c r="O72" s="230"/>
      <c r="P72" s="230"/>
      <c r="Q72" s="230"/>
      <c r="R72" s="651"/>
      <c r="S72" s="651"/>
      <c r="T72" s="651"/>
      <c r="U72" s="651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</row>
    <row r="73" spans="1:36" ht="15.75" customHeight="1" x14ac:dyDescent="0.2">
      <c r="A73" s="1467" t="s">
        <v>176</v>
      </c>
      <c r="B73" s="1469"/>
      <c r="C73" s="140">
        <f>C72+C67+C48</f>
        <v>1360</v>
      </c>
      <c r="D73" s="1411">
        <f>D72+D67+D48</f>
        <v>806</v>
      </c>
      <c r="E73" s="1411"/>
      <c r="F73" s="140">
        <f>F72+F67+F48</f>
        <v>936</v>
      </c>
      <c r="G73" s="140">
        <f>G72+G67+G48</f>
        <v>151</v>
      </c>
      <c r="H73" s="140">
        <f>H72+H67+H48</f>
        <v>55</v>
      </c>
      <c r="I73" s="140">
        <f>I72+I67+I48</f>
        <v>27</v>
      </c>
      <c r="J73" s="889"/>
      <c r="K73" s="230"/>
      <c r="L73" s="230"/>
      <c r="M73" s="230"/>
      <c r="N73" s="889"/>
      <c r="O73" s="230"/>
      <c r="P73" s="230"/>
      <c r="Q73" s="230"/>
      <c r="R73" s="651"/>
      <c r="S73" s="651"/>
      <c r="T73" s="651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</row>
    <row r="74" spans="1:36" ht="12.75" customHeight="1" x14ac:dyDescent="0.2">
      <c r="A74" s="651"/>
      <c r="B74" s="644"/>
      <c r="C74" s="651"/>
      <c r="D74" s="651"/>
      <c r="E74" s="651"/>
      <c r="F74" s="651"/>
      <c r="G74" s="651"/>
      <c r="H74" s="651"/>
      <c r="I74" s="651"/>
      <c r="J74" s="877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</row>
    <row r="75" spans="1:36" ht="12.75" customHeight="1" x14ac:dyDescent="0.25">
      <c r="A75" s="1412" t="s">
        <v>177</v>
      </c>
      <c r="B75" s="1413"/>
      <c r="C75" s="653" t="s">
        <v>5</v>
      </c>
      <c r="D75" s="653" t="s">
        <v>178</v>
      </c>
      <c r="E75" s="653" t="s">
        <v>179</v>
      </c>
      <c r="F75" s="653" t="s">
        <v>7</v>
      </c>
      <c r="G75" s="645" t="s">
        <v>8</v>
      </c>
      <c r="H75" s="16" t="s">
        <v>9</v>
      </c>
      <c r="I75" s="16" t="s">
        <v>63</v>
      </c>
      <c r="J75" s="889"/>
      <c r="K75" s="121"/>
      <c r="L75" s="121"/>
      <c r="M75" s="121"/>
      <c r="N75" s="121"/>
      <c r="O75" s="121"/>
      <c r="P75" s="121"/>
      <c r="Q75" s="121"/>
      <c r="R75" s="10"/>
      <c r="S75" s="10"/>
      <c r="T75" s="10"/>
      <c r="U75" s="651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</row>
    <row r="76" spans="1:36" ht="12.75" customHeight="1" x14ac:dyDescent="0.2">
      <c r="A76" s="811" t="s">
        <v>180</v>
      </c>
      <c r="B76" s="811" t="s">
        <v>181</v>
      </c>
      <c r="C76" s="926">
        <v>8</v>
      </c>
      <c r="D76" s="926">
        <v>6</v>
      </c>
      <c r="E76" s="927"/>
      <c r="F76" s="926">
        <v>8</v>
      </c>
      <c r="G76" s="927"/>
      <c r="H76" s="927"/>
      <c r="I76" s="382"/>
      <c r="J76" s="889"/>
      <c r="K76" s="39"/>
      <c r="L76" s="39"/>
      <c r="M76" s="39"/>
      <c r="N76" s="889" t="s">
        <v>81</v>
      </c>
      <c r="O76" s="230">
        <f t="shared" ref="O76:O109" si="31">IF(N76="*",$H76,0)</f>
        <v>0</v>
      </c>
      <c r="P76" s="230">
        <f t="shared" ref="P76:P109" si="32">IF(N76="**",$H76,0)</f>
        <v>0</v>
      </c>
      <c r="Q76" s="121"/>
      <c r="R76" s="10"/>
      <c r="S76" s="10"/>
      <c r="T76" s="10"/>
      <c r="U76" s="651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</row>
    <row r="77" spans="1:36" ht="12.75" customHeight="1" x14ac:dyDescent="0.2">
      <c r="A77" s="810" t="s">
        <v>182</v>
      </c>
      <c r="B77" s="810" t="s">
        <v>183</v>
      </c>
      <c r="C77" s="928"/>
      <c r="D77" s="928"/>
      <c r="E77" s="929">
        <v>42</v>
      </c>
      <c r="F77" s="928"/>
      <c r="G77" s="928"/>
      <c r="H77" s="928"/>
      <c r="I77" s="386"/>
      <c r="J77" s="889"/>
      <c r="K77" s="598"/>
      <c r="L77" s="370"/>
      <c r="M77" s="370"/>
      <c r="N77" s="889"/>
      <c r="O77" s="230">
        <f>IF(N77="*",$H77,0)</f>
        <v>0</v>
      </c>
      <c r="P77" s="230">
        <f>IF(N77="**",$H77,0)</f>
        <v>0</v>
      </c>
      <c r="Q77" s="370"/>
      <c r="R77" s="370"/>
      <c r="S77" s="10"/>
      <c r="T77" s="10"/>
      <c r="U77" s="10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</row>
    <row r="78" spans="1:36" ht="12.75" customHeight="1" x14ac:dyDescent="0.2">
      <c r="A78" s="811" t="s">
        <v>184</v>
      </c>
      <c r="B78" s="811" t="s">
        <v>185</v>
      </c>
      <c r="C78" s="926">
        <v>157</v>
      </c>
      <c r="D78" s="926">
        <v>31</v>
      </c>
      <c r="E78" s="927"/>
      <c r="F78" s="926">
        <v>59</v>
      </c>
      <c r="G78" s="927">
        <v>12</v>
      </c>
      <c r="H78" s="926">
        <v>8</v>
      </c>
      <c r="I78" s="382"/>
      <c r="J78" s="889"/>
      <c r="K78" s="39"/>
      <c r="L78" s="39"/>
      <c r="M78" s="39"/>
      <c r="N78" s="889"/>
      <c r="O78" s="230">
        <f t="shared" si="31"/>
        <v>0</v>
      </c>
      <c r="P78" s="230">
        <f t="shared" si="32"/>
        <v>0</v>
      </c>
      <c r="Q78" s="121"/>
      <c r="R78" s="10"/>
      <c r="S78" s="10"/>
      <c r="T78" s="10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</row>
    <row r="79" spans="1:36" ht="15" customHeight="1" x14ac:dyDescent="0.2">
      <c r="A79" s="810" t="s">
        <v>186</v>
      </c>
      <c r="B79" s="810" t="s">
        <v>187</v>
      </c>
      <c r="C79" s="929">
        <v>5</v>
      </c>
      <c r="D79" s="928"/>
      <c r="E79" s="928"/>
      <c r="F79" s="929">
        <v>8</v>
      </c>
      <c r="G79" s="928">
        <v>1</v>
      </c>
      <c r="H79" s="929">
        <v>1</v>
      </c>
      <c r="I79" s="386"/>
      <c r="J79" s="889"/>
      <c r="K79" s="39"/>
      <c r="L79" s="39"/>
      <c r="M79" s="39"/>
      <c r="N79" s="889" t="s">
        <v>81</v>
      </c>
      <c r="O79" s="230">
        <f t="shared" si="31"/>
        <v>1</v>
      </c>
      <c r="P79" s="230">
        <f t="shared" si="32"/>
        <v>0</v>
      </c>
      <c r="Q79" s="121"/>
      <c r="R79" s="10"/>
      <c r="S79" s="10"/>
      <c r="T79" s="10"/>
      <c r="U79" s="651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</row>
    <row r="80" spans="1:36" ht="15" customHeight="1" x14ac:dyDescent="0.2">
      <c r="A80" s="811" t="s">
        <v>188</v>
      </c>
      <c r="B80" s="811" t="s">
        <v>138</v>
      </c>
      <c r="C80" s="927"/>
      <c r="D80" s="927"/>
      <c r="E80" s="927"/>
      <c r="F80" s="927"/>
      <c r="G80" s="926"/>
      <c r="H80" s="927"/>
      <c r="I80" s="382"/>
      <c r="J80" s="889"/>
      <c r="K80" s="39"/>
      <c r="L80" s="39"/>
      <c r="M80" s="39"/>
      <c r="N80" s="889" t="s">
        <v>81</v>
      </c>
      <c r="O80" s="230">
        <f t="shared" si="31"/>
        <v>0</v>
      </c>
      <c r="P80" s="230">
        <f t="shared" si="32"/>
        <v>0</v>
      </c>
      <c r="Q80" s="121"/>
      <c r="R80" s="10"/>
      <c r="S80" s="10"/>
      <c r="T80" s="10"/>
      <c r="U80" s="651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</row>
    <row r="81" spans="1:36" ht="14.25" customHeight="1" x14ac:dyDescent="0.2">
      <c r="A81" s="387" t="s">
        <v>189</v>
      </c>
      <c r="B81" s="387" t="s">
        <v>190</v>
      </c>
      <c r="C81" s="929">
        <v>15</v>
      </c>
      <c r="D81" s="929">
        <v>12</v>
      </c>
      <c r="E81" s="929">
        <v>35</v>
      </c>
      <c r="F81" s="929">
        <v>10</v>
      </c>
      <c r="G81" s="929">
        <v>2</v>
      </c>
      <c r="H81" s="929">
        <v>2</v>
      </c>
      <c r="I81" s="972"/>
      <c r="J81" s="889"/>
      <c r="K81" s="39"/>
      <c r="L81" s="39"/>
      <c r="M81" s="39"/>
      <c r="N81" s="889"/>
      <c r="O81" s="230">
        <f t="shared" si="31"/>
        <v>0</v>
      </c>
      <c r="P81" s="230">
        <f t="shared" si="32"/>
        <v>0</v>
      </c>
      <c r="Q81" s="121"/>
      <c r="R81" s="10"/>
      <c r="S81" s="10"/>
      <c r="T81" s="10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</row>
    <row r="82" spans="1:36" ht="14.25" customHeight="1" x14ac:dyDescent="0.2">
      <c r="A82" s="811" t="s">
        <v>191</v>
      </c>
      <c r="B82" s="811" t="s">
        <v>192</v>
      </c>
      <c r="C82" s="927"/>
      <c r="D82" s="927"/>
      <c r="E82" s="926">
        <v>52</v>
      </c>
      <c r="F82" s="927"/>
      <c r="G82" s="926"/>
      <c r="H82" s="927"/>
      <c r="I82" s="382"/>
      <c r="J82" s="889"/>
      <c r="K82" s="39"/>
      <c r="L82" s="39"/>
      <c r="M82" s="39"/>
      <c r="N82" s="889"/>
      <c r="O82" s="230">
        <f t="shared" si="31"/>
        <v>0</v>
      </c>
      <c r="P82" s="230">
        <f t="shared" si="32"/>
        <v>0</v>
      </c>
      <c r="Q82" s="121"/>
      <c r="R82" s="10"/>
      <c r="S82" s="10"/>
      <c r="T82" s="10"/>
      <c r="U82" s="651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</row>
    <row r="83" spans="1:36" ht="14.25" customHeight="1" x14ac:dyDescent="0.2">
      <c r="A83" s="930" t="s">
        <v>899</v>
      </c>
      <c r="B83" s="810" t="s">
        <v>194</v>
      </c>
      <c r="C83" s="929">
        <v>91</v>
      </c>
      <c r="D83" s="929">
        <v>27</v>
      </c>
      <c r="E83" s="928">
        <v>22</v>
      </c>
      <c r="F83" s="929">
        <v>32</v>
      </c>
      <c r="G83" s="928">
        <v>10</v>
      </c>
      <c r="H83" s="928">
        <v>10</v>
      </c>
      <c r="I83" s="386"/>
      <c r="J83" s="889"/>
      <c r="K83" s="39"/>
      <c r="L83" s="39"/>
      <c r="M83" s="39"/>
      <c r="N83" s="889" t="s">
        <v>81</v>
      </c>
      <c r="O83" s="230">
        <f t="shared" si="31"/>
        <v>10</v>
      </c>
      <c r="P83" s="230">
        <f t="shared" si="32"/>
        <v>0</v>
      </c>
      <c r="Q83" s="121"/>
      <c r="R83" s="10"/>
      <c r="S83" s="10"/>
      <c r="T83" s="10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</row>
    <row r="84" spans="1:36" ht="15" customHeight="1" x14ac:dyDescent="0.2">
      <c r="A84" s="811" t="s">
        <v>195</v>
      </c>
      <c r="B84" s="811" t="s">
        <v>196</v>
      </c>
      <c r="C84" s="926">
        <v>42</v>
      </c>
      <c r="D84" s="926">
        <v>23</v>
      </c>
      <c r="E84" s="927"/>
      <c r="F84" s="926">
        <v>41</v>
      </c>
      <c r="G84" s="927">
        <v>2</v>
      </c>
      <c r="H84" s="927"/>
      <c r="I84" s="382"/>
      <c r="J84" s="889"/>
      <c r="K84" s="39"/>
      <c r="L84" s="39"/>
      <c r="M84" s="39"/>
      <c r="N84" s="889" t="s">
        <v>81</v>
      </c>
      <c r="O84" s="230">
        <f t="shared" si="31"/>
        <v>0</v>
      </c>
      <c r="P84" s="230">
        <f t="shared" si="32"/>
        <v>0</v>
      </c>
      <c r="Q84" s="121"/>
      <c r="R84" s="10"/>
      <c r="S84" s="10"/>
      <c r="T84" s="10"/>
      <c r="U84" s="651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</row>
    <row r="85" spans="1:36" ht="14.25" customHeight="1" x14ac:dyDescent="0.2">
      <c r="A85" s="810" t="s">
        <v>197</v>
      </c>
      <c r="B85" s="810" t="s">
        <v>198</v>
      </c>
      <c r="C85" s="929">
        <v>13</v>
      </c>
      <c r="D85" s="929">
        <v>15</v>
      </c>
      <c r="E85" s="928"/>
      <c r="F85" s="929">
        <v>15</v>
      </c>
      <c r="G85" s="928">
        <v>2</v>
      </c>
      <c r="H85" s="929">
        <v>2</v>
      </c>
      <c r="I85" s="386"/>
      <c r="J85" s="889"/>
      <c r="K85" s="39"/>
      <c r="L85" s="39"/>
      <c r="M85" s="39"/>
      <c r="N85" s="889"/>
      <c r="O85" s="230">
        <f t="shared" si="31"/>
        <v>0</v>
      </c>
      <c r="P85" s="230">
        <f t="shared" si="32"/>
        <v>0</v>
      </c>
      <c r="Q85" s="121"/>
      <c r="R85" s="10"/>
      <c r="S85" s="10"/>
      <c r="T85" s="10"/>
      <c r="U85" s="651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</row>
    <row r="86" spans="1:36" ht="14.25" customHeight="1" x14ac:dyDescent="0.2">
      <c r="A86" s="811" t="s">
        <v>199</v>
      </c>
      <c r="B86" s="811" t="s">
        <v>200</v>
      </c>
      <c r="C86" s="926">
        <v>2</v>
      </c>
      <c r="D86" s="927"/>
      <c r="E86" s="926">
        <v>39</v>
      </c>
      <c r="F86" s="927"/>
      <c r="G86" s="926"/>
      <c r="H86" s="927"/>
      <c r="I86" s="382"/>
      <c r="J86" s="889"/>
      <c r="K86" s="39"/>
      <c r="L86" s="39"/>
      <c r="M86" s="39"/>
      <c r="N86" s="889"/>
      <c r="O86" s="230">
        <f t="shared" si="31"/>
        <v>0</v>
      </c>
      <c r="P86" s="230">
        <f t="shared" si="32"/>
        <v>0</v>
      </c>
      <c r="Q86" s="121"/>
      <c r="R86" s="10"/>
      <c r="S86" s="10"/>
      <c r="T86" s="10"/>
      <c r="U86" s="651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</row>
    <row r="87" spans="1:36" ht="14.25" customHeight="1" x14ac:dyDescent="0.2">
      <c r="A87" s="810" t="s">
        <v>201</v>
      </c>
      <c r="B87" s="810" t="s">
        <v>202</v>
      </c>
      <c r="C87" s="928"/>
      <c r="D87" s="928"/>
      <c r="E87" s="929">
        <v>60</v>
      </c>
      <c r="F87" s="928"/>
      <c r="G87" s="929"/>
      <c r="H87" s="928"/>
      <c r="I87" s="386"/>
      <c r="J87" s="889"/>
      <c r="K87" s="39"/>
      <c r="L87" s="39"/>
      <c r="M87" s="39"/>
      <c r="N87" s="889" t="s">
        <v>81</v>
      </c>
      <c r="O87" s="230">
        <f t="shared" si="31"/>
        <v>0</v>
      </c>
      <c r="P87" s="230">
        <f t="shared" si="32"/>
        <v>0</v>
      </c>
      <c r="Q87" s="121"/>
      <c r="R87" s="10"/>
      <c r="S87" s="10"/>
      <c r="T87" s="10"/>
      <c r="U87" s="651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</row>
    <row r="88" spans="1:36" ht="14.25" customHeight="1" x14ac:dyDescent="0.2">
      <c r="A88" s="811" t="s">
        <v>203</v>
      </c>
      <c r="B88" s="811" t="s">
        <v>204</v>
      </c>
      <c r="C88" s="927"/>
      <c r="D88" s="927"/>
      <c r="E88" s="926">
        <v>30</v>
      </c>
      <c r="F88" s="927"/>
      <c r="G88" s="926"/>
      <c r="H88" s="927"/>
      <c r="I88" s="382"/>
      <c r="J88" s="889"/>
      <c r="K88" s="39"/>
      <c r="L88" s="39"/>
      <c r="M88" s="39"/>
      <c r="N88" s="889" t="s">
        <v>81</v>
      </c>
      <c r="O88" s="230">
        <f t="shared" si="31"/>
        <v>0</v>
      </c>
      <c r="P88" s="230">
        <f t="shared" si="32"/>
        <v>0</v>
      </c>
      <c r="Q88" s="121"/>
      <c r="R88" s="10"/>
      <c r="S88" s="10"/>
      <c r="T88" s="10"/>
      <c r="U88" s="651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</row>
    <row r="89" spans="1:36" ht="14.25" customHeight="1" x14ac:dyDescent="0.2">
      <c r="A89" s="810" t="s">
        <v>205</v>
      </c>
      <c r="B89" s="810" t="s">
        <v>206</v>
      </c>
      <c r="C89" s="928"/>
      <c r="D89" s="928"/>
      <c r="E89" s="929">
        <v>40</v>
      </c>
      <c r="F89" s="928"/>
      <c r="G89" s="928"/>
      <c r="H89" s="928"/>
      <c r="I89" s="386"/>
      <c r="J89" s="889"/>
      <c r="K89" s="39"/>
      <c r="L89" s="39"/>
      <c r="M89" s="39"/>
      <c r="N89" s="889"/>
      <c r="O89" s="230">
        <f t="shared" si="31"/>
        <v>0</v>
      </c>
      <c r="P89" s="230">
        <f t="shared" si="32"/>
        <v>0</v>
      </c>
      <c r="Q89" s="121"/>
      <c r="R89" s="10"/>
      <c r="S89" s="10"/>
      <c r="T89" s="10"/>
      <c r="U89" s="651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</row>
    <row r="90" spans="1:36" ht="14.25" customHeight="1" x14ac:dyDescent="0.2">
      <c r="A90" s="811" t="s">
        <v>207</v>
      </c>
      <c r="B90" s="811" t="s">
        <v>208</v>
      </c>
      <c r="C90" s="548">
        <v>12</v>
      </c>
      <c r="D90" s="548">
        <v>18</v>
      </c>
      <c r="E90" s="549"/>
      <c r="F90" s="548">
        <v>12</v>
      </c>
      <c r="G90" s="548"/>
      <c r="H90" s="548">
        <v>2</v>
      </c>
      <c r="I90" s="550"/>
      <c r="J90" s="889"/>
      <c r="K90" s="39"/>
      <c r="L90" s="39"/>
      <c r="M90" s="39"/>
      <c r="N90" s="889" t="s">
        <v>81</v>
      </c>
      <c r="O90" s="230">
        <f t="shared" si="31"/>
        <v>2</v>
      </c>
      <c r="P90" s="230">
        <f t="shared" si="32"/>
        <v>0</v>
      </c>
      <c r="Q90" s="121"/>
      <c r="R90" s="10"/>
      <c r="S90" s="10"/>
      <c r="T90" s="10"/>
      <c r="U90" s="651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</row>
    <row r="91" spans="1:36" ht="14.25" customHeight="1" x14ac:dyDescent="0.2">
      <c r="A91" s="810" t="s">
        <v>209</v>
      </c>
      <c r="B91" s="810" t="s">
        <v>210</v>
      </c>
      <c r="C91" s="929">
        <v>23</v>
      </c>
      <c r="D91" s="929">
        <v>17</v>
      </c>
      <c r="E91" s="929">
        <v>21</v>
      </c>
      <c r="F91" s="929">
        <v>27</v>
      </c>
      <c r="G91" s="928">
        <v>11</v>
      </c>
      <c r="H91" s="929">
        <v>4</v>
      </c>
      <c r="I91" s="386"/>
      <c r="J91" s="889"/>
      <c r="K91" s="39"/>
      <c r="L91" s="39"/>
      <c r="M91" s="39"/>
      <c r="N91" s="889"/>
      <c r="O91" s="230">
        <f t="shared" si="31"/>
        <v>0</v>
      </c>
      <c r="P91" s="230">
        <f t="shared" si="32"/>
        <v>0</v>
      </c>
      <c r="Q91" s="121"/>
      <c r="R91" s="10"/>
      <c r="S91" s="10"/>
      <c r="T91" s="10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</row>
    <row r="92" spans="1:36" ht="14.25" customHeight="1" x14ac:dyDescent="0.2">
      <c r="A92" s="811" t="s">
        <v>211</v>
      </c>
      <c r="B92" s="811" t="s">
        <v>212</v>
      </c>
      <c r="C92" s="926">
        <v>52</v>
      </c>
      <c r="D92" s="926">
        <v>28</v>
      </c>
      <c r="E92" s="926">
        <v>32</v>
      </c>
      <c r="F92" s="926">
        <v>17</v>
      </c>
      <c r="G92" s="926">
        <v>7</v>
      </c>
      <c r="H92" s="926">
        <v>6</v>
      </c>
      <c r="I92" s="382"/>
      <c r="J92" s="889"/>
      <c r="K92" s="39"/>
      <c r="L92" s="39"/>
      <c r="M92" s="39"/>
      <c r="N92" s="889"/>
      <c r="O92" s="230">
        <f t="shared" si="31"/>
        <v>0</v>
      </c>
      <c r="P92" s="230">
        <f t="shared" si="32"/>
        <v>0</v>
      </c>
      <c r="Q92" s="121"/>
      <c r="R92" s="10"/>
      <c r="S92" s="10"/>
      <c r="T92" s="10"/>
      <c r="U92" s="651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</row>
    <row r="93" spans="1:36" ht="14.25" customHeight="1" x14ac:dyDescent="0.2">
      <c r="A93" s="810" t="s">
        <v>213</v>
      </c>
      <c r="B93" s="810" t="s">
        <v>214</v>
      </c>
      <c r="C93" s="929">
        <v>40</v>
      </c>
      <c r="D93" s="929">
        <v>25</v>
      </c>
      <c r="E93" s="928"/>
      <c r="F93" s="929">
        <v>54</v>
      </c>
      <c r="G93" s="928">
        <v>45</v>
      </c>
      <c r="H93" s="929">
        <v>10</v>
      </c>
      <c r="I93" s="386"/>
      <c r="J93" s="889"/>
      <c r="K93" s="39"/>
      <c r="L93" s="39"/>
      <c r="M93" s="39"/>
      <c r="N93" s="889" t="s">
        <v>81</v>
      </c>
      <c r="O93" s="230">
        <f t="shared" si="31"/>
        <v>10</v>
      </c>
      <c r="P93" s="230">
        <f t="shared" si="32"/>
        <v>0</v>
      </c>
      <c r="Q93" s="121"/>
      <c r="R93" s="10"/>
      <c r="S93" s="10"/>
      <c r="T93" s="10"/>
      <c r="U93" s="651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</row>
    <row r="94" spans="1:36" ht="14.25" customHeight="1" x14ac:dyDescent="0.2">
      <c r="A94" s="811" t="s">
        <v>215</v>
      </c>
      <c r="B94" s="811" t="s">
        <v>216</v>
      </c>
      <c r="C94" s="926">
        <v>70</v>
      </c>
      <c r="D94" s="926">
        <v>60</v>
      </c>
      <c r="E94" s="927"/>
      <c r="F94" s="926">
        <v>80</v>
      </c>
      <c r="G94" s="927">
        <v>15</v>
      </c>
      <c r="H94" s="926">
        <v>3</v>
      </c>
      <c r="I94" s="382"/>
      <c r="J94" s="889"/>
      <c r="K94" s="39"/>
      <c r="L94" s="39"/>
      <c r="M94" s="39"/>
      <c r="N94" s="889"/>
      <c r="O94" s="230">
        <f t="shared" si="31"/>
        <v>0</v>
      </c>
      <c r="P94" s="230">
        <f t="shared" si="32"/>
        <v>0</v>
      </c>
      <c r="Q94" s="121"/>
      <c r="R94" s="10"/>
      <c r="S94" s="10"/>
      <c r="T94" s="10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</row>
    <row r="95" spans="1:36" ht="14.25" customHeight="1" x14ac:dyDescent="0.2">
      <c r="A95" s="810" t="s">
        <v>217</v>
      </c>
      <c r="B95" s="810" t="s">
        <v>218</v>
      </c>
      <c r="C95" s="929">
        <v>125</v>
      </c>
      <c r="D95" s="929">
        <v>10</v>
      </c>
      <c r="E95" s="928"/>
      <c r="F95" s="929">
        <v>10</v>
      </c>
      <c r="G95" s="928">
        <v>10</v>
      </c>
      <c r="H95" s="928"/>
      <c r="I95" s="386"/>
      <c r="J95" s="889"/>
      <c r="K95" s="39"/>
      <c r="L95" s="39"/>
      <c r="M95" s="39"/>
      <c r="N95" s="889"/>
      <c r="O95" s="230">
        <f t="shared" si="31"/>
        <v>0</v>
      </c>
      <c r="P95" s="230">
        <f t="shared" si="32"/>
        <v>0</v>
      </c>
      <c r="Q95" s="121"/>
      <c r="R95" s="10"/>
      <c r="S95" s="10"/>
      <c r="T95" s="10"/>
      <c r="U95" s="651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</row>
    <row r="96" spans="1:36" ht="14.25" customHeight="1" x14ac:dyDescent="0.2">
      <c r="A96" s="811" t="s">
        <v>219</v>
      </c>
      <c r="B96" s="811" t="s">
        <v>220</v>
      </c>
      <c r="C96" s="926">
        <v>11</v>
      </c>
      <c r="D96" s="926">
        <v>6</v>
      </c>
      <c r="E96" s="927"/>
      <c r="F96" s="926">
        <v>12</v>
      </c>
      <c r="G96" s="927">
        <v>3</v>
      </c>
      <c r="H96" s="927"/>
      <c r="I96" s="382"/>
      <c r="J96" s="889"/>
      <c r="K96" s="39"/>
      <c r="L96" s="39"/>
      <c r="M96" s="39"/>
      <c r="N96" s="889"/>
      <c r="O96" s="230">
        <f t="shared" si="31"/>
        <v>0</v>
      </c>
      <c r="P96" s="230">
        <f t="shared" si="32"/>
        <v>0</v>
      </c>
      <c r="Q96" s="121"/>
      <c r="R96" s="10"/>
      <c r="S96" s="10"/>
      <c r="T96" s="10"/>
      <c r="U96" s="651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</row>
    <row r="97" spans="1:36" ht="14.25" customHeight="1" x14ac:dyDescent="0.2">
      <c r="A97" s="810" t="s">
        <v>221</v>
      </c>
      <c r="B97" s="810" t="s">
        <v>222</v>
      </c>
      <c r="C97" s="929">
        <v>10</v>
      </c>
      <c r="D97" s="929">
        <v>18</v>
      </c>
      <c r="E97" s="928"/>
      <c r="F97" s="929">
        <v>11</v>
      </c>
      <c r="G97" s="929">
        <v>1</v>
      </c>
      <c r="H97" s="929">
        <v>1</v>
      </c>
      <c r="I97" s="386"/>
      <c r="J97" s="889"/>
      <c r="K97" s="39"/>
      <c r="L97" s="39"/>
      <c r="M97" s="39"/>
      <c r="N97" s="889" t="s">
        <v>81</v>
      </c>
      <c r="O97" s="230">
        <f t="shared" si="31"/>
        <v>1</v>
      </c>
      <c r="P97" s="230">
        <f t="shared" si="32"/>
        <v>0</v>
      </c>
      <c r="Q97" s="121"/>
      <c r="R97" s="10"/>
      <c r="S97" s="10"/>
      <c r="T97" s="10"/>
      <c r="U97" s="651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</row>
    <row r="98" spans="1:36" ht="14.25" customHeight="1" x14ac:dyDescent="0.2">
      <c r="A98" s="811" t="s">
        <v>223</v>
      </c>
      <c r="B98" s="811" t="s">
        <v>224</v>
      </c>
      <c r="C98" s="926">
        <v>91</v>
      </c>
      <c r="D98" s="926">
        <v>99</v>
      </c>
      <c r="E98" s="927"/>
      <c r="F98" s="926">
        <v>74</v>
      </c>
      <c r="G98" s="927">
        <v>10</v>
      </c>
      <c r="H98" s="926">
        <v>4</v>
      </c>
      <c r="I98" s="382"/>
      <c r="J98" s="889"/>
      <c r="K98" s="39"/>
      <c r="L98" s="39"/>
      <c r="M98" s="39"/>
      <c r="N98" s="889" t="s">
        <v>81</v>
      </c>
      <c r="O98" s="230">
        <f t="shared" si="31"/>
        <v>4</v>
      </c>
      <c r="P98" s="230">
        <f t="shared" si="32"/>
        <v>0</v>
      </c>
      <c r="Q98" s="121"/>
      <c r="R98" s="10"/>
      <c r="S98" s="10"/>
      <c r="T98" s="10"/>
      <c r="U98" s="651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</row>
    <row r="99" spans="1:36" ht="14.25" customHeight="1" x14ac:dyDescent="0.2">
      <c r="A99" s="810" t="s">
        <v>225</v>
      </c>
      <c r="B99" s="810" t="s">
        <v>226</v>
      </c>
      <c r="C99" s="929">
        <v>55</v>
      </c>
      <c r="D99" s="929">
        <v>28</v>
      </c>
      <c r="E99" s="928"/>
      <c r="F99" s="929">
        <v>58</v>
      </c>
      <c r="G99" s="928">
        <v>5</v>
      </c>
      <c r="H99" s="929">
        <v>2</v>
      </c>
      <c r="I99" s="386">
        <v>2</v>
      </c>
      <c r="J99" s="889"/>
      <c r="K99" s="39"/>
      <c r="L99" s="39"/>
      <c r="M99" s="39"/>
      <c r="N99" s="889" t="s">
        <v>81</v>
      </c>
      <c r="O99" s="230">
        <f t="shared" si="31"/>
        <v>2</v>
      </c>
      <c r="P99" s="230">
        <f t="shared" si="32"/>
        <v>0</v>
      </c>
      <c r="Q99" s="121"/>
      <c r="R99" s="10"/>
      <c r="S99" s="10"/>
      <c r="T99" s="10"/>
      <c r="U99" s="651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</row>
    <row r="100" spans="1:36" ht="14.25" customHeight="1" x14ac:dyDescent="0.2">
      <c r="A100" s="811" t="s">
        <v>227</v>
      </c>
      <c r="B100" s="811" t="s">
        <v>228</v>
      </c>
      <c r="C100" s="926">
        <v>47</v>
      </c>
      <c r="D100" s="926">
        <v>8</v>
      </c>
      <c r="E100" s="927"/>
      <c r="F100" s="926">
        <v>8</v>
      </c>
      <c r="G100" s="927">
        <v>5</v>
      </c>
      <c r="H100" s="926">
        <v>2</v>
      </c>
      <c r="I100" s="382"/>
      <c r="J100" s="889"/>
      <c r="K100" s="39"/>
      <c r="L100" s="39"/>
      <c r="M100" s="39"/>
      <c r="N100" s="889" t="s">
        <v>81</v>
      </c>
      <c r="O100" s="230">
        <f t="shared" si="31"/>
        <v>2</v>
      </c>
      <c r="P100" s="230">
        <f t="shared" si="32"/>
        <v>0</v>
      </c>
      <c r="Q100" s="121"/>
      <c r="R100" s="10"/>
      <c r="S100" s="10"/>
      <c r="T100" s="10"/>
      <c r="U100" s="651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</row>
    <row r="101" spans="1:36" ht="14.25" customHeight="1" x14ac:dyDescent="0.2">
      <c r="A101" s="810" t="s">
        <v>229</v>
      </c>
      <c r="B101" s="810" t="s">
        <v>230</v>
      </c>
      <c r="C101" s="929">
        <v>52</v>
      </c>
      <c r="D101" s="929">
        <v>29</v>
      </c>
      <c r="E101" s="928"/>
      <c r="F101" s="929">
        <v>56</v>
      </c>
      <c r="G101" s="929">
        <v>6</v>
      </c>
      <c r="H101" s="929">
        <v>4</v>
      </c>
      <c r="I101" s="386"/>
      <c r="J101" s="889"/>
      <c r="K101" s="39"/>
      <c r="L101" s="39"/>
      <c r="M101" s="39"/>
      <c r="N101" s="889" t="s">
        <v>81</v>
      </c>
      <c r="O101" s="230">
        <f t="shared" si="31"/>
        <v>4</v>
      </c>
      <c r="P101" s="230">
        <f t="shared" si="32"/>
        <v>0</v>
      </c>
      <c r="Q101" s="121"/>
      <c r="R101" s="10"/>
      <c r="S101" s="10"/>
      <c r="T101" s="10"/>
      <c r="U101" s="651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</row>
    <row r="102" spans="1:36" ht="14.25" customHeight="1" x14ac:dyDescent="0.2">
      <c r="A102" s="811" t="s">
        <v>231</v>
      </c>
      <c r="B102" s="811" t="s">
        <v>232</v>
      </c>
      <c r="C102" s="926">
        <v>9</v>
      </c>
      <c r="D102" s="927"/>
      <c r="E102" s="926">
        <v>50</v>
      </c>
      <c r="F102" s="926">
        <v>9</v>
      </c>
      <c r="G102" s="927"/>
      <c r="H102" s="927"/>
      <c r="I102" s="382"/>
      <c r="J102" s="889"/>
      <c r="K102" s="39"/>
      <c r="L102" s="39"/>
      <c r="M102" s="39"/>
      <c r="N102" s="889"/>
      <c r="O102" s="230">
        <f t="shared" si="31"/>
        <v>0</v>
      </c>
      <c r="P102" s="230">
        <f t="shared" si="32"/>
        <v>0</v>
      </c>
      <c r="Q102" s="121"/>
      <c r="R102" s="10"/>
      <c r="S102" s="10"/>
      <c r="T102" s="10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</row>
    <row r="103" spans="1:36" ht="14.25" customHeight="1" x14ac:dyDescent="0.2">
      <c r="A103" s="810" t="s">
        <v>233</v>
      </c>
      <c r="B103" s="810" t="s">
        <v>234</v>
      </c>
      <c r="C103" s="929">
        <v>22</v>
      </c>
      <c r="D103" s="929">
        <v>18</v>
      </c>
      <c r="E103" s="928"/>
      <c r="F103" s="929">
        <v>29</v>
      </c>
      <c r="G103" s="929">
        <v>9</v>
      </c>
      <c r="H103" s="929">
        <v>2</v>
      </c>
      <c r="I103" s="386"/>
      <c r="J103" s="889"/>
      <c r="K103" s="39"/>
      <c r="L103" s="39"/>
      <c r="M103" s="39"/>
      <c r="N103" s="889" t="s">
        <v>81</v>
      </c>
      <c r="O103" s="230">
        <f t="shared" si="31"/>
        <v>2</v>
      </c>
      <c r="P103" s="230">
        <f t="shared" si="32"/>
        <v>0</v>
      </c>
      <c r="Q103" s="121"/>
      <c r="R103" s="10"/>
      <c r="S103" s="10"/>
      <c r="T103" s="10"/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ht="14.25" customHeight="1" x14ac:dyDescent="0.2">
      <c r="A104" s="811" t="s">
        <v>235</v>
      </c>
      <c r="B104" s="811" t="s">
        <v>236</v>
      </c>
      <c r="C104" s="926">
        <v>16</v>
      </c>
      <c r="D104" s="927"/>
      <c r="E104" s="926">
        <v>36</v>
      </c>
      <c r="F104" s="926">
        <v>60</v>
      </c>
      <c r="G104" s="926">
        <v>65</v>
      </c>
      <c r="H104" s="926">
        <v>8</v>
      </c>
      <c r="I104" s="382">
        <v>8</v>
      </c>
      <c r="J104" s="877"/>
      <c r="K104" s="598"/>
      <c r="L104" s="598"/>
      <c r="M104" s="598"/>
      <c r="N104" s="877" t="s">
        <v>81</v>
      </c>
      <c r="O104" s="230">
        <f t="shared" si="31"/>
        <v>8</v>
      </c>
      <c r="P104" s="230">
        <f t="shared" si="32"/>
        <v>0</v>
      </c>
      <c r="Q104" s="877"/>
      <c r="R104" s="10"/>
      <c r="S104" s="10"/>
      <c r="T104" s="10"/>
      <c r="U104" s="651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</row>
    <row r="105" spans="1:36" ht="14.25" customHeight="1" x14ac:dyDescent="0.2">
      <c r="A105" s="930" t="s">
        <v>900</v>
      </c>
      <c r="B105" s="810" t="s">
        <v>238</v>
      </c>
      <c r="C105" s="929">
        <v>45</v>
      </c>
      <c r="D105" s="929">
        <v>22</v>
      </c>
      <c r="E105" s="928"/>
      <c r="F105" s="929">
        <v>50</v>
      </c>
      <c r="G105" s="928">
        <v>12</v>
      </c>
      <c r="H105" s="929">
        <v>3</v>
      </c>
      <c r="I105" s="386">
        <v>5</v>
      </c>
      <c r="J105" s="889"/>
      <c r="K105" s="39"/>
      <c r="L105" s="39"/>
      <c r="M105" s="39"/>
      <c r="N105" s="889" t="s">
        <v>81</v>
      </c>
      <c r="O105" s="230">
        <f t="shared" si="31"/>
        <v>3</v>
      </c>
      <c r="P105" s="230">
        <f t="shared" si="32"/>
        <v>0</v>
      </c>
      <c r="Q105" s="121"/>
      <c r="R105" s="10"/>
      <c r="S105" s="10"/>
      <c r="T105" s="10"/>
      <c r="U105" s="651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</row>
    <row r="106" spans="1:36" ht="14.25" customHeight="1" x14ac:dyDescent="0.2">
      <c r="A106" s="811" t="s">
        <v>239</v>
      </c>
      <c r="B106" s="811" t="s">
        <v>240</v>
      </c>
      <c r="C106" s="926">
        <v>31</v>
      </c>
      <c r="D106" s="926">
        <v>31</v>
      </c>
      <c r="E106" s="927"/>
      <c r="F106" s="926">
        <v>28</v>
      </c>
      <c r="G106" s="927"/>
      <c r="H106" s="926">
        <v>6</v>
      </c>
      <c r="I106" s="382"/>
      <c r="J106" s="889"/>
      <c r="K106" s="39"/>
      <c r="L106" s="39"/>
      <c r="M106" s="39"/>
      <c r="N106" s="889"/>
      <c r="O106" s="230">
        <f t="shared" si="31"/>
        <v>0</v>
      </c>
      <c r="P106" s="230">
        <f t="shared" si="32"/>
        <v>0</v>
      </c>
      <c r="Q106" s="121"/>
      <c r="R106" s="10"/>
      <c r="S106" s="10"/>
      <c r="T106" s="10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</row>
    <row r="107" spans="1:36" ht="14.25" customHeight="1" x14ac:dyDescent="0.2">
      <c r="A107" s="930" t="s">
        <v>901</v>
      </c>
      <c r="B107" s="810" t="s">
        <v>241</v>
      </c>
      <c r="C107" s="929">
        <v>140</v>
      </c>
      <c r="D107" s="929">
        <v>49</v>
      </c>
      <c r="E107" s="928"/>
      <c r="F107" s="929">
        <v>108</v>
      </c>
      <c r="G107" s="928">
        <v>10</v>
      </c>
      <c r="H107" s="929">
        <v>4</v>
      </c>
      <c r="I107" s="386"/>
      <c r="J107" s="889"/>
      <c r="K107" s="39"/>
      <c r="L107" s="39"/>
      <c r="M107" s="39"/>
      <c r="N107" s="889" t="s">
        <v>81</v>
      </c>
      <c r="O107" s="230">
        <f t="shared" si="31"/>
        <v>4</v>
      </c>
      <c r="P107" s="230">
        <f t="shared" si="32"/>
        <v>0</v>
      </c>
      <c r="Q107" s="121"/>
      <c r="R107" s="10"/>
      <c r="S107" s="10"/>
      <c r="T107" s="10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</row>
    <row r="108" spans="1:36" ht="14.25" customHeight="1" x14ac:dyDescent="0.2">
      <c r="A108" s="811" t="s">
        <v>242</v>
      </c>
      <c r="B108" s="811" t="s">
        <v>243</v>
      </c>
      <c r="C108" s="926">
        <v>28</v>
      </c>
      <c r="D108" s="926">
        <v>25</v>
      </c>
      <c r="E108" s="926">
        <v>91</v>
      </c>
      <c r="F108" s="926">
        <v>26</v>
      </c>
      <c r="G108" s="926"/>
      <c r="H108" s="926">
        <v>2</v>
      </c>
      <c r="I108" s="382"/>
      <c r="J108" s="889"/>
      <c r="K108" s="39"/>
      <c r="L108" s="39"/>
      <c r="M108" s="39"/>
      <c r="N108" s="889" t="s">
        <v>81</v>
      </c>
      <c r="O108" s="230">
        <f t="shared" si="31"/>
        <v>2</v>
      </c>
      <c r="P108" s="230">
        <f t="shared" si="32"/>
        <v>0</v>
      </c>
      <c r="Q108" s="121"/>
      <c r="R108" s="10"/>
      <c r="S108" s="10"/>
      <c r="T108" s="10"/>
      <c r="U108" s="651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</row>
    <row r="109" spans="1:36" ht="14.25" customHeight="1" x14ac:dyDescent="0.25">
      <c r="A109" s="315" t="s">
        <v>244</v>
      </c>
      <c r="B109" s="185"/>
      <c r="C109" s="646"/>
      <c r="D109" s="646"/>
      <c r="E109" s="329"/>
      <c r="F109" s="646"/>
      <c r="G109" s="647"/>
      <c r="H109" s="648"/>
      <c r="I109" s="232"/>
      <c r="J109" s="889"/>
      <c r="K109" s="39"/>
      <c r="L109" s="39"/>
      <c r="M109" s="39"/>
      <c r="N109" s="889" t="s">
        <v>81</v>
      </c>
      <c r="O109" s="230">
        <f t="shared" si="31"/>
        <v>0</v>
      </c>
      <c r="P109" s="230">
        <f t="shared" si="32"/>
        <v>0</v>
      </c>
      <c r="Q109" s="121"/>
      <c r="R109" s="10"/>
      <c r="S109" s="10"/>
      <c r="T109" s="10"/>
      <c r="U109" s="651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</row>
    <row r="110" spans="1:36" ht="12.75" customHeight="1" x14ac:dyDescent="0.2">
      <c r="A110" s="1409" t="s">
        <v>245</v>
      </c>
      <c r="B110" s="1413"/>
      <c r="C110" s="132">
        <f t="shared" ref="C110:I110" si="33">SUM(C76:C109)</f>
        <v>1212</v>
      </c>
      <c r="D110" s="132">
        <f t="shared" si="33"/>
        <v>605</v>
      </c>
      <c r="E110" s="132">
        <f t="shared" si="33"/>
        <v>550</v>
      </c>
      <c r="F110" s="132">
        <f t="shared" si="33"/>
        <v>902</v>
      </c>
      <c r="G110" s="132">
        <f t="shared" si="33"/>
        <v>243</v>
      </c>
      <c r="H110" s="132">
        <f t="shared" si="33"/>
        <v>86</v>
      </c>
      <c r="I110" s="132">
        <f t="shared" si="33"/>
        <v>15</v>
      </c>
      <c r="J110" s="105"/>
      <c r="K110" s="134"/>
      <c r="L110" s="134"/>
      <c r="M110" s="134"/>
      <c r="N110" s="134"/>
      <c r="O110" s="134"/>
      <c r="P110" s="134"/>
      <c r="Q110" s="134"/>
      <c r="R110" s="140"/>
      <c r="S110" s="140"/>
      <c r="T110" s="10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</row>
    <row r="111" spans="1:36" ht="12.75" customHeight="1" x14ac:dyDescent="0.2">
      <c r="A111" s="649"/>
      <c r="B111" s="137"/>
      <c r="C111" s="132"/>
      <c r="D111" s="132"/>
      <c r="E111" s="132"/>
      <c r="F111" s="132"/>
      <c r="G111" s="132"/>
      <c r="H111" s="132"/>
      <c r="I111" s="315"/>
      <c r="J111" s="1414" t="s">
        <v>246</v>
      </c>
      <c r="K111" s="1462"/>
      <c r="L111" s="1413"/>
      <c r="M111" s="139"/>
      <c r="N111" s="139"/>
      <c r="O111" s="139"/>
      <c r="P111" s="139"/>
      <c r="Q111" s="140"/>
      <c r="R111" s="10"/>
      <c r="S111" s="10"/>
      <c r="T111" s="10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</row>
    <row r="112" spans="1:36" ht="15" customHeight="1" x14ac:dyDescent="0.25">
      <c r="A112" s="1412" t="s">
        <v>247</v>
      </c>
      <c r="B112" s="1413"/>
      <c r="C112" s="653" t="s">
        <v>5</v>
      </c>
      <c r="D112" s="653" t="s">
        <v>178</v>
      </c>
      <c r="E112" s="653" t="s">
        <v>179</v>
      </c>
      <c r="F112" s="653" t="s">
        <v>7</v>
      </c>
      <c r="G112" s="653" t="s">
        <v>8</v>
      </c>
      <c r="H112" s="16" t="s">
        <v>9</v>
      </c>
      <c r="I112" s="16" t="s">
        <v>63</v>
      </c>
      <c r="J112" s="139" t="s">
        <v>248</v>
      </c>
      <c r="K112" s="139" t="s">
        <v>249</v>
      </c>
      <c r="L112" s="139" t="s">
        <v>250</v>
      </c>
      <c r="M112" s="139"/>
      <c r="N112" s="139"/>
      <c r="O112" s="139"/>
      <c r="P112" s="139"/>
      <c r="Q112" s="139"/>
      <c r="R112" s="10"/>
      <c r="S112" s="10"/>
      <c r="T112" s="10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</row>
    <row r="113" spans="1:36" ht="14.25" customHeight="1" x14ac:dyDescent="0.2">
      <c r="A113" s="813" t="s">
        <v>251</v>
      </c>
      <c r="B113" s="814" t="s">
        <v>251</v>
      </c>
      <c r="C113" s="973"/>
      <c r="D113" s="951"/>
      <c r="E113" s="951"/>
      <c r="F113" s="951"/>
      <c r="G113" s="951"/>
      <c r="H113" s="974">
        <v>15</v>
      </c>
      <c r="I113" s="557"/>
      <c r="J113" s="598"/>
      <c r="K113" s="703"/>
      <c r="L113" s="798"/>
      <c r="M113" s="598"/>
      <c r="N113" s="598"/>
      <c r="O113" s="230">
        <f t="shared" ref="O113:O144" si="34">IF(N113="*",$H113,0)</f>
        <v>0</v>
      </c>
      <c r="P113" s="230">
        <f t="shared" ref="P113:P144" si="35">IF(N113="**",$H113,0)</f>
        <v>0</v>
      </c>
      <c r="Q113" s="10"/>
      <c r="R113" s="10"/>
      <c r="S113" s="10"/>
      <c r="T113" s="10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</row>
    <row r="114" spans="1:36" ht="14.25" customHeight="1" x14ac:dyDescent="0.2">
      <c r="A114" s="387" t="s">
        <v>252</v>
      </c>
      <c r="B114" s="815" t="s">
        <v>252</v>
      </c>
      <c r="C114" s="975"/>
      <c r="D114" s="952"/>
      <c r="E114" s="952"/>
      <c r="F114" s="952"/>
      <c r="G114" s="952"/>
      <c r="H114" s="976">
        <v>10</v>
      </c>
      <c r="I114" s="559"/>
      <c r="J114" s="877"/>
      <c r="K114" s="703"/>
      <c r="L114" s="799"/>
      <c r="M114" s="598"/>
      <c r="N114" s="889" t="s">
        <v>81</v>
      </c>
      <c r="O114" s="230">
        <f t="shared" si="34"/>
        <v>10</v>
      </c>
      <c r="P114" s="230">
        <f t="shared" si="35"/>
        <v>0</v>
      </c>
      <c r="Q114" s="877"/>
      <c r="R114" s="10"/>
      <c r="S114" s="10"/>
      <c r="T114" s="10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</row>
    <row r="115" spans="1:36" ht="14.25" customHeight="1" x14ac:dyDescent="0.2">
      <c r="A115" s="813" t="s">
        <v>253</v>
      </c>
      <c r="B115" s="814" t="s">
        <v>253</v>
      </c>
      <c r="C115" s="977"/>
      <c r="D115" s="953"/>
      <c r="E115" s="953"/>
      <c r="F115" s="953"/>
      <c r="G115" s="953"/>
      <c r="H115" s="978">
        <v>48</v>
      </c>
      <c r="I115" s="399">
        <v>30</v>
      </c>
      <c r="J115" s="877"/>
      <c r="K115" s="703"/>
      <c r="L115" s="799"/>
      <c r="M115" s="598"/>
      <c r="N115" s="889"/>
      <c r="O115" s="230">
        <f t="shared" si="34"/>
        <v>0</v>
      </c>
      <c r="P115" s="230">
        <f t="shared" si="35"/>
        <v>0</v>
      </c>
      <c r="Q115" s="877"/>
      <c r="R115" s="10"/>
      <c r="S115" s="10"/>
      <c r="T115" s="10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</row>
    <row r="116" spans="1:36" ht="14.25" customHeight="1" x14ac:dyDescent="0.2">
      <c r="A116" s="387" t="s">
        <v>254</v>
      </c>
      <c r="B116" s="815" t="s">
        <v>254</v>
      </c>
      <c r="C116" s="975"/>
      <c r="D116" s="952"/>
      <c r="E116" s="952"/>
      <c r="F116" s="952"/>
      <c r="G116" s="952"/>
      <c r="H116" s="976">
        <v>5</v>
      </c>
      <c r="I116" s="559"/>
      <c r="J116" s="877"/>
      <c r="K116" s="703"/>
      <c r="L116" s="799"/>
      <c r="M116" s="598"/>
      <c r="N116" s="889"/>
      <c r="O116" s="230">
        <f t="shared" si="34"/>
        <v>0</v>
      </c>
      <c r="P116" s="230">
        <f t="shared" si="35"/>
        <v>0</v>
      </c>
      <c r="Q116" s="877"/>
      <c r="R116" s="10"/>
      <c r="S116" s="10"/>
      <c r="T116" s="10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</row>
    <row r="117" spans="1:36" ht="14.25" customHeight="1" x14ac:dyDescent="0.2">
      <c r="A117" s="813" t="s">
        <v>255</v>
      </c>
      <c r="B117" s="814" t="s">
        <v>255</v>
      </c>
      <c r="C117" s="979">
        <v>28</v>
      </c>
      <c r="D117" s="926">
        <v>14</v>
      </c>
      <c r="E117" s="926"/>
      <c r="F117" s="926">
        <v>30</v>
      </c>
      <c r="G117" s="926"/>
      <c r="H117" s="980"/>
      <c r="I117" s="559"/>
      <c r="J117" s="877"/>
      <c r="K117" s="703"/>
      <c r="L117" s="799"/>
      <c r="M117" s="598"/>
      <c r="N117" s="889"/>
      <c r="O117" s="230">
        <f t="shared" si="34"/>
        <v>0</v>
      </c>
      <c r="P117" s="230">
        <f t="shared" si="35"/>
        <v>0</v>
      </c>
      <c r="Q117" s="877"/>
      <c r="R117" s="10"/>
      <c r="S117" s="10"/>
      <c r="T117" s="10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</row>
    <row r="118" spans="1:36" ht="14.25" customHeight="1" x14ac:dyDescent="0.2">
      <c r="A118" s="387" t="s">
        <v>256</v>
      </c>
      <c r="B118" s="815" t="s">
        <v>256</v>
      </c>
      <c r="C118" s="975"/>
      <c r="D118" s="952"/>
      <c r="E118" s="952"/>
      <c r="F118" s="952"/>
      <c r="G118" s="929"/>
      <c r="H118" s="976">
        <v>3</v>
      </c>
      <c r="I118" s="559"/>
      <c r="J118" s="877"/>
      <c r="K118" s="703"/>
      <c r="L118" s="799"/>
      <c r="M118" s="598"/>
      <c r="N118" s="889"/>
      <c r="O118" s="230">
        <f t="shared" si="34"/>
        <v>0</v>
      </c>
      <c r="P118" s="230">
        <f t="shared" si="35"/>
        <v>0</v>
      </c>
      <c r="Q118" s="877"/>
      <c r="R118" s="10"/>
      <c r="S118" s="10"/>
      <c r="T118" s="10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</row>
    <row r="119" spans="1:36" ht="14.25" customHeight="1" x14ac:dyDescent="0.2">
      <c r="A119" s="813" t="s">
        <v>83</v>
      </c>
      <c r="B119" s="814" t="s">
        <v>83</v>
      </c>
      <c r="C119" s="977"/>
      <c r="D119" s="953"/>
      <c r="E119" s="953"/>
      <c r="F119" s="953"/>
      <c r="G119" s="926"/>
      <c r="H119" s="978">
        <v>1</v>
      </c>
      <c r="I119" s="559"/>
      <c r="J119" s="877"/>
      <c r="K119" s="703"/>
      <c r="L119" s="799"/>
      <c r="M119" s="598"/>
      <c r="N119" s="889"/>
      <c r="O119" s="230">
        <f t="shared" si="34"/>
        <v>0</v>
      </c>
      <c r="P119" s="230">
        <f t="shared" si="35"/>
        <v>0</v>
      </c>
      <c r="Q119" s="877"/>
      <c r="R119" s="10"/>
      <c r="S119" s="10"/>
      <c r="T119" s="10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</row>
    <row r="120" spans="1:36" ht="14.25" customHeight="1" x14ac:dyDescent="0.2">
      <c r="A120" s="387" t="s">
        <v>257</v>
      </c>
      <c r="B120" s="815" t="s">
        <v>257</v>
      </c>
      <c r="C120" s="1553">
        <v>51</v>
      </c>
      <c r="D120" s="1463"/>
      <c r="E120" s="952"/>
      <c r="F120" s="1463"/>
      <c r="G120" s="952"/>
      <c r="H120" s="1554"/>
      <c r="I120" s="559"/>
      <c r="J120" s="877"/>
      <c r="K120" s="703"/>
      <c r="L120" s="799"/>
      <c r="M120" s="598"/>
      <c r="N120" s="889"/>
      <c r="O120" s="230">
        <f t="shared" si="34"/>
        <v>0</v>
      </c>
      <c r="P120" s="230">
        <f t="shared" si="35"/>
        <v>0</v>
      </c>
      <c r="Q120" s="877"/>
      <c r="R120" s="10"/>
      <c r="S120" s="10"/>
      <c r="T120" s="10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</row>
    <row r="121" spans="1:36" ht="14.25" customHeight="1" x14ac:dyDescent="0.2">
      <c r="A121" s="387" t="s">
        <v>258</v>
      </c>
      <c r="B121" s="815" t="s">
        <v>258</v>
      </c>
      <c r="C121" s="1553"/>
      <c r="D121" s="1463"/>
      <c r="E121" s="952"/>
      <c r="F121" s="1463"/>
      <c r="G121" s="952"/>
      <c r="H121" s="1554"/>
      <c r="I121" s="559"/>
      <c r="J121" s="877"/>
      <c r="K121" s="703"/>
      <c r="L121" s="799"/>
      <c r="M121" s="598"/>
      <c r="N121" s="889"/>
      <c r="O121" s="230">
        <f t="shared" si="34"/>
        <v>0</v>
      </c>
      <c r="P121" s="230">
        <f t="shared" si="35"/>
        <v>0</v>
      </c>
      <c r="Q121" s="877"/>
      <c r="R121" s="10"/>
      <c r="S121" s="10"/>
      <c r="T121" s="10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6" ht="14.25" customHeight="1" x14ac:dyDescent="0.2">
      <c r="A122" s="387" t="s">
        <v>259</v>
      </c>
      <c r="B122" s="815" t="s">
        <v>259</v>
      </c>
      <c r="C122" s="981">
        <v>24</v>
      </c>
      <c r="D122" s="1463"/>
      <c r="E122" s="952"/>
      <c r="F122" s="1463"/>
      <c r="G122" s="952"/>
      <c r="H122" s="1554"/>
      <c r="I122" s="559"/>
      <c r="J122" s="877"/>
      <c r="K122" s="703"/>
      <c r="L122" s="799"/>
      <c r="M122" s="598"/>
      <c r="N122" s="889"/>
      <c r="O122" s="230">
        <f t="shared" si="34"/>
        <v>0</v>
      </c>
      <c r="P122" s="230">
        <f t="shared" si="35"/>
        <v>0</v>
      </c>
      <c r="Q122" s="877"/>
      <c r="R122" s="10"/>
      <c r="S122" s="10"/>
      <c r="T122" s="10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6" ht="14.25" customHeight="1" x14ac:dyDescent="0.2">
      <c r="A123" s="813" t="s">
        <v>260</v>
      </c>
      <c r="B123" s="814" t="s">
        <v>260</v>
      </c>
      <c r="C123" s="1548"/>
      <c r="D123" s="1549"/>
      <c r="E123" s="953"/>
      <c r="F123" s="1549"/>
      <c r="G123" s="926"/>
      <c r="H123" s="1555">
        <v>3</v>
      </c>
      <c r="I123" s="559"/>
      <c r="J123" s="877"/>
      <c r="K123" s="703"/>
      <c r="L123" s="799"/>
      <c r="M123" s="598"/>
      <c r="N123" s="889"/>
      <c r="O123" s="230">
        <f t="shared" si="34"/>
        <v>0</v>
      </c>
      <c r="P123" s="230">
        <f t="shared" si="35"/>
        <v>0</v>
      </c>
      <c r="Q123" s="877"/>
      <c r="R123" s="10"/>
      <c r="S123" s="10"/>
      <c r="T123" s="10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6" ht="14.25" customHeight="1" x14ac:dyDescent="0.2">
      <c r="A124" s="813" t="s">
        <v>261</v>
      </c>
      <c r="B124" s="814" t="s">
        <v>261</v>
      </c>
      <c r="C124" s="1548"/>
      <c r="D124" s="1549"/>
      <c r="E124" s="953"/>
      <c r="F124" s="1549"/>
      <c r="G124" s="926"/>
      <c r="H124" s="1555"/>
      <c r="I124" s="559"/>
      <c r="J124" s="877"/>
      <c r="K124" s="703"/>
      <c r="L124" s="799"/>
      <c r="M124" s="598"/>
      <c r="N124" s="889"/>
      <c r="O124" s="230">
        <f t="shared" si="34"/>
        <v>0</v>
      </c>
      <c r="P124" s="230">
        <f t="shared" si="35"/>
        <v>0</v>
      </c>
      <c r="Q124" s="877"/>
      <c r="R124" s="10"/>
      <c r="S124" s="10"/>
      <c r="T124" s="10"/>
      <c r="U124" s="651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</row>
    <row r="125" spans="1:36" ht="14.25" customHeight="1" x14ac:dyDescent="0.2">
      <c r="A125" s="813" t="s">
        <v>262</v>
      </c>
      <c r="B125" s="814" t="s">
        <v>262</v>
      </c>
      <c r="C125" s="1548"/>
      <c r="D125" s="1549"/>
      <c r="E125" s="953"/>
      <c r="F125" s="1549"/>
      <c r="G125" s="926"/>
      <c r="H125" s="978">
        <v>0</v>
      </c>
      <c r="I125" s="559"/>
      <c r="J125" s="877"/>
      <c r="K125" s="703"/>
      <c r="L125" s="799"/>
      <c r="M125" s="598"/>
      <c r="N125" s="889"/>
      <c r="O125" s="230">
        <f t="shared" si="34"/>
        <v>0</v>
      </c>
      <c r="P125" s="230">
        <f t="shared" si="35"/>
        <v>0</v>
      </c>
      <c r="Q125" s="877"/>
      <c r="R125" s="10"/>
      <c r="S125" s="10"/>
      <c r="T125" s="10"/>
      <c r="U125" s="651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</row>
    <row r="126" spans="1:36" ht="14.25" customHeight="1" x14ac:dyDescent="0.2">
      <c r="A126" s="387" t="s">
        <v>263</v>
      </c>
      <c r="B126" s="815" t="s">
        <v>263</v>
      </c>
      <c r="C126" s="1550"/>
      <c r="D126" s="1551"/>
      <c r="E126" s="1551"/>
      <c r="F126" s="1552"/>
      <c r="G126" s="952"/>
      <c r="H126" s="982"/>
      <c r="I126" s="559"/>
      <c r="J126" s="877"/>
      <c r="K126" s="872">
        <v>151</v>
      </c>
      <c r="L126" s="799"/>
      <c r="M126" s="598"/>
      <c r="N126" s="889"/>
      <c r="O126" s="230">
        <f t="shared" si="34"/>
        <v>0</v>
      </c>
      <c r="P126" s="230">
        <f t="shared" si="35"/>
        <v>0</v>
      </c>
      <c r="Q126" s="877"/>
      <c r="R126" s="10"/>
      <c r="S126" s="10"/>
      <c r="T126" s="10"/>
      <c r="U126" s="651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</row>
    <row r="127" spans="1:36" ht="14.25" customHeight="1" x14ac:dyDescent="0.2">
      <c r="A127" s="813" t="s">
        <v>264</v>
      </c>
      <c r="B127" s="814" t="s">
        <v>264</v>
      </c>
      <c r="C127" s="979">
        <v>15</v>
      </c>
      <c r="D127" s="926">
        <v>22</v>
      </c>
      <c r="E127" s="926"/>
      <c r="F127" s="926">
        <v>28</v>
      </c>
      <c r="G127" s="926">
        <v>25</v>
      </c>
      <c r="H127" s="978">
        <v>15</v>
      </c>
      <c r="I127" s="559">
        <v>12</v>
      </c>
      <c r="J127" s="877"/>
      <c r="K127" s="703"/>
      <c r="L127" s="799"/>
      <c r="M127" s="598"/>
      <c r="N127" s="889"/>
      <c r="O127" s="230">
        <f t="shared" si="34"/>
        <v>0</v>
      </c>
      <c r="P127" s="230">
        <f t="shared" si="35"/>
        <v>0</v>
      </c>
      <c r="Q127" s="877"/>
      <c r="R127" s="10"/>
      <c r="S127" s="10"/>
      <c r="T127" s="10"/>
      <c r="U127" s="651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</row>
    <row r="128" spans="1:36" ht="14.25" customHeight="1" x14ac:dyDescent="0.2">
      <c r="A128" s="813" t="s">
        <v>266</v>
      </c>
      <c r="B128" s="814" t="s">
        <v>266</v>
      </c>
      <c r="C128" s="979">
        <v>11</v>
      </c>
      <c r="D128" s="926">
        <v>13</v>
      </c>
      <c r="E128" s="926"/>
      <c r="F128" s="926">
        <v>3</v>
      </c>
      <c r="G128" s="926"/>
      <c r="H128" s="980"/>
      <c r="I128" s="559"/>
      <c r="J128" s="877"/>
      <c r="K128" s="703"/>
      <c r="L128" s="799"/>
      <c r="M128" s="598"/>
      <c r="N128" s="889"/>
      <c r="O128" s="230">
        <f t="shared" si="34"/>
        <v>0</v>
      </c>
      <c r="P128" s="230">
        <f t="shared" si="35"/>
        <v>0</v>
      </c>
      <c r="Q128" s="877"/>
      <c r="R128" s="10"/>
      <c r="S128" s="10"/>
      <c r="T128" s="10"/>
      <c r="U128" s="651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</row>
    <row r="129" spans="1:36" ht="14.25" customHeight="1" x14ac:dyDescent="0.2">
      <c r="A129" s="387" t="s">
        <v>267</v>
      </c>
      <c r="B129" s="815" t="s">
        <v>267</v>
      </c>
      <c r="C129" s="975"/>
      <c r="D129" s="952"/>
      <c r="E129" s="952"/>
      <c r="F129" s="952"/>
      <c r="G129" s="952"/>
      <c r="H129" s="976">
        <v>15</v>
      </c>
      <c r="I129" s="559">
        <v>12</v>
      </c>
      <c r="J129" s="877"/>
      <c r="K129" s="703"/>
      <c r="L129" s="799"/>
      <c r="M129" s="598"/>
      <c r="N129" s="889"/>
      <c r="O129" s="230">
        <f t="shared" si="34"/>
        <v>0</v>
      </c>
      <c r="P129" s="230">
        <f t="shared" si="35"/>
        <v>0</v>
      </c>
      <c r="Q129" s="877"/>
      <c r="R129" s="10"/>
      <c r="S129" s="10"/>
      <c r="T129" s="10"/>
      <c r="U129" s="651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</row>
    <row r="130" spans="1:36" ht="14.25" customHeight="1" x14ac:dyDescent="0.2">
      <c r="A130" s="813" t="s">
        <v>268</v>
      </c>
      <c r="B130" s="814" t="s">
        <v>268</v>
      </c>
      <c r="C130" s="977"/>
      <c r="D130" s="926"/>
      <c r="E130" s="926">
        <v>20</v>
      </c>
      <c r="F130" s="953"/>
      <c r="G130" s="953"/>
      <c r="H130" s="980"/>
      <c r="I130" s="559"/>
      <c r="J130" s="877"/>
      <c r="K130" s="703"/>
      <c r="L130" s="799"/>
      <c r="M130" s="598"/>
      <c r="N130" s="889"/>
      <c r="O130" s="230">
        <f t="shared" si="34"/>
        <v>0</v>
      </c>
      <c r="P130" s="230">
        <f t="shared" si="35"/>
        <v>0</v>
      </c>
      <c r="Q130" s="877"/>
      <c r="R130" s="10"/>
      <c r="S130" s="10"/>
      <c r="T130" s="10"/>
      <c r="U130" s="651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</row>
    <row r="131" spans="1:36" ht="14.25" customHeight="1" x14ac:dyDescent="0.2">
      <c r="A131" s="387" t="s">
        <v>269</v>
      </c>
      <c r="B131" s="815" t="s">
        <v>269</v>
      </c>
      <c r="C131" s="975"/>
      <c r="D131" s="952"/>
      <c r="E131" s="952"/>
      <c r="F131" s="952"/>
      <c r="G131" s="952"/>
      <c r="H131" s="976">
        <v>35</v>
      </c>
      <c r="I131" s="559"/>
      <c r="J131" s="877"/>
      <c r="K131" s="703"/>
      <c r="L131" s="799"/>
      <c r="M131" s="598"/>
      <c r="N131" s="889"/>
      <c r="O131" s="230">
        <f t="shared" si="34"/>
        <v>0</v>
      </c>
      <c r="P131" s="230">
        <f t="shared" si="35"/>
        <v>0</v>
      </c>
      <c r="Q131" s="877"/>
      <c r="R131" s="10"/>
      <c r="S131" s="10"/>
      <c r="T131" s="10"/>
      <c r="U131" s="651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</row>
    <row r="132" spans="1:36" ht="14.25" customHeight="1" x14ac:dyDescent="0.2">
      <c r="A132" s="813" t="s">
        <v>270</v>
      </c>
      <c r="B132" s="814" t="s">
        <v>270</v>
      </c>
      <c r="C132" s="977"/>
      <c r="D132" s="953"/>
      <c r="E132" s="953"/>
      <c r="F132" s="953"/>
      <c r="G132" s="953"/>
      <c r="H132" s="978">
        <v>9</v>
      </c>
      <c r="I132" s="559"/>
      <c r="J132" s="877"/>
      <c r="K132" s="703"/>
      <c r="L132" s="799"/>
      <c r="M132" s="598"/>
      <c r="N132" s="889"/>
      <c r="O132" s="230">
        <f t="shared" si="34"/>
        <v>0</v>
      </c>
      <c r="P132" s="230">
        <f t="shared" si="35"/>
        <v>0</v>
      </c>
      <c r="Q132" s="877"/>
      <c r="R132" s="10"/>
      <c r="S132" s="10"/>
      <c r="T132" s="10"/>
      <c r="U132" s="651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</row>
    <row r="133" spans="1:36" ht="14.25" customHeight="1" x14ac:dyDescent="0.2">
      <c r="A133" s="387" t="s">
        <v>271</v>
      </c>
      <c r="B133" s="815" t="s">
        <v>271</v>
      </c>
      <c r="C133" s="975"/>
      <c r="D133" s="952"/>
      <c r="E133" s="952"/>
      <c r="F133" s="952"/>
      <c r="G133" s="929"/>
      <c r="H133" s="976">
        <v>18</v>
      </c>
      <c r="I133" s="559"/>
      <c r="J133" s="877"/>
      <c r="K133" s="703"/>
      <c r="L133" s="799"/>
      <c r="M133" s="598"/>
      <c r="N133" s="889"/>
      <c r="O133" s="230">
        <f t="shared" si="34"/>
        <v>0</v>
      </c>
      <c r="P133" s="230">
        <f t="shared" si="35"/>
        <v>0</v>
      </c>
      <c r="Q133" s="877"/>
      <c r="R133" s="10"/>
      <c r="S133" s="10"/>
      <c r="T133" s="10"/>
      <c r="U133" s="651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</row>
    <row r="134" spans="1:36" ht="14.25" customHeight="1" x14ac:dyDescent="0.2">
      <c r="A134" s="813" t="s">
        <v>272</v>
      </c>
      <c r="B134" s="814" t="s">
        <v>272</v>
      </c>
      <c r="C134" s="977"/>
      <c r="D134" s="953"/>
      <c r="E134" s="953"/>
      <c r="F134" s="953"/>
      <c r="G134" s="953"/>
      <c r="H134" s="978">
        <v>35</v>
      </c>
      <c r="I134" s="559"/>
      <c r="J134" s="877"/>
      <c r="K134" s="703"/>
      <c r="L134" s="799"/>
      <c r="M134" s="598"/>
      <c r="N134" s="889"/>
      <c r="O134" s="230">
        <f t="shared" si="34"/>
        <v>0</v>
      </c>
      <c r="P134" s="230">
        <f t="shared" si="35"/>
        <v>0</v>
      </c>
      <c r="Q134" s="877"/>
      <c r="R134" s="10"/>
      <c r="S134" s="10"/>
      <c r="T134" s="10"/>
      <c r="U134" s="651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</row>
    <row r="135" spans="1:36" ht="14.25" customHeight="1" x14ac:dyDescent="0.2">
      <c r="A135" s="387" t="s">
        <v>273</v>
      </c>
      <c r="B135" s="815" t="s">
        <v>273</v>
      </c>
      <c r="C135" s="1550"/>
      <c r="D135" s="1551"/>
      <c r="E135" s="1551"/>
      <c r="F135" s="1552"/>
      <c r="G135" s="952">
        <v>12</v>
      </c>
      <c r="H135" s="976">
        <v>2</v>
      </c>
      <c r="I135" s="559"/>
      <c r="J135" s="877"/>
      <c r="K135" s="872">
        <v>76</v>
      </c>
      <c r="L135" s="799"/>
      <c r="M135" s="598"/>
      <c r="N135" s="889"/>
      <c r="O135" s="230">
        <f t="shared" si="34"/>
        <v>0</v>
      </c>
      <c r="P135" s="230">
        <f t="shared" si="35"/>
        <v>0</v>
      </c>
      <c r="Q135" s="877"/>
      <c r="R135" s="10"/>
      <c r="S135" s="10"/>
      <c r="T135" s="10"/>
      <c r="U135" s="651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</row>
    <row r="136" spans="1:36" ht="14.25" customHeight="1" x14ac:dyDescent="0.2">
      <c r="A136" s="813" t="s">
        <v>274</v>
      </c>
      <c r="B136" s="814" t="s">
        <v>274</v>
      </c>
      <c r="C136" s="977"/>
      <c r="D136" s="953"/>
      <c r="E136" s="953"/>
      <c r="F136" s="953"/>
      <c r="G136" s="953"/>
      <c r="H136" s="978">
        <v>10</v>
      </c>
      <c r="I136" s="399">
        <v>8</v>
      </c>
      <c r="J136" s="877"/>
      <c r="K136" s="703"/>
      <c r="L136" s="799"/>
      <c r="M136" s="598"/>
      <c r="N136" s="889" t="s">
        <v>81</v>
      </c>
      <c r="O136" s="230">
        <f t="shared" si="34"/>
        <v>10</v>
      </c>
      <c r="P136" s="230">
        <f t="shared" si="35"/>
        <v>0</v>
      </c>
      <c r="Q136" s="877"/>
      <c r="R136" s="10"/>
      <c r="S136" s="10"/>
      <c r="T136" s="10"/>
      <c r="U136" s="651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</row>
    <row r="137" spans="1:36" ht="14.25" customHeight="1" x14ac:dyDescent="0.2">
      <c r="A137" s="387" t="s">
        <v>275</v>
      </c>
      <c r="B137" s="815" t="s">
        <v>275</v>
      </c>
      <c r="C137" s="975"/>
      <c r="D137" s="952"/>
      <c r="E137" s="952"/>
      <c r="F137" s="952"/>
      <c r="G137" s="929"/>
      <c r="H137" s="976">
        <v>15</v>
      </c>
      <c r="I137" s="557"/>
      <c r="J137" s="877"/>
      <c r="K137" s="703"/>
      <c r="L137" s="799"/>
      <c r="M137" s="598"/>
      <c r="N137" s="598"/>
      <c r="O137" s="230">
        <f t="shared" si="34"/>
        <v>0</v>
      </c>
      <c r="P137" s="230">
        <f t="shared" si="35"/>
        <v>0</v>
      </c>
      <c r="Q137" s="877"/>
      <c r="R137" s="10"/>
      <c r="S137" s="10"/>
      <c r="T137" s="10"/>
      <c r="U137" s="651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</row>
    <row r="138" spans="1:36" ht="14.25" customHeight="1" x14ac:dyDescent="0.2">
      <c r="A138" s="812" t="s">
        <v>276</v>
      </c>
      <c r="B138" s="816" t="s">
        <v>276</v>
      </c>
      <c r="C138" s="413"/>
      <c r="D138" s="983"/>
      <c r="E138" s="983">
        <v>45</v>
      </c>
      <c r="F138" s="984"/>
      <c r="G138" s="953"/>
      <c r="H138" s="985"/>
      <c r="I138" s="557"/>
      <c r="J138" s="877"/>
      <c r="K138" s="703"/>
      <c r="L138" s="800"/>
      <c r="M138" s="598"/>
      <c r="N138" s="598"/>
      <c r="O138" s="230">
        <f t="shared" si="34"/>
        <v>0</v>
      </c>
      <c r="P138" s="230">
        <f t="shared" si="35"/>
        <v>0</v>
      </c>
      <c r="Q138" s="877"/>
      <c r="R138" s="10"/>
      <c r="S138" s="10"/>
      <c r="T138" s="10"/>
      <c r="U138" s="651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</row>
    <row r="139" spans="1:36" ht="13.5" customHeight="1" x14ac:dyDescent="0.2">
      <c r="A139" s="387" t="s">
        <v>277</v>
      </c>
      <c r="B139" s="815" t="s">
        <v>277</v>
      </c>
      <c r="C139" s="1550"/>
      <c r="D139" s="1551"/>
      <c r="E139" s="1551"/>
      <c r="F139" s="1552"/>
      <c r="G139" s="929"/>
      <c r="H139" s="982"/>
      <c r="I139" s="559"/>
      <c r="J139" s="877"/>
      <c r="K139" s="872">
        <v>10</v>
      </c>
      <c r="L139" s="799"/>
      <c r="M139" s="598"/>
      <c r="N139" s="889" t="s">
        <v>81</v>
      </c>
      <c r="O139" s="230">
        <f t="shared" si="34"/>
        <v>0</v>
      </c>
      <c r="P139" s="230">
        <f t="shared" si="35"/>
        <v>0</v>
      </c>
      <c r="Q139" s="877"/>
      <c r="R139" s="10"/>
      <c r="S139" s="10"/>
      <c r="T139" s="10"/>
      <c r="U139" s="651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</row>
    <row r="140" spans="1:36" ht="14.25" customHeight="1" x14ac:dyDescent="0.2">
      <c r="A140" s="812" t="s">
        <v>278</v>
      </c>
      <c r="B140" s="816" t="s">
        <v>278</v>
      </c>
      <c r="C140" s="1545"/>
      <c r="D140" s="1546"/>
      <c r="E140" s="1546"/>
      <c r="F140" s="1547"/>
      <c r="G140" s="926"/>
      <c r="H140" s="986"/>
      <c r="I140" s="557"/>
      <c r="J140" s="877"/>
      <c r="K140" s="651"/>
      <c r="L140" s="801">
        <v>38</v>
      </c>
      <c r="M140" s="598"/>
      <c r="N140" s="598"/>
      <c r="O140" s="230">
        <f t="shared" si="34"/>
        <v>0</v>
      </c>
      <c r="P140" s="230">
        <f t="shared" si="35"/>
        <v>0</v>
      </c>
      <c r="Q140" s="877"/>
      <c r="R140" s="10"/>
      <c r="S140" s="10"/>
      <c r="T140" s="10"/>
      <c r="U140" s="651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</row>
    <row r="141" spans="1:36" ht="14.25" customHeight="1" x14ac:dyDescent="0.2">
      <c r="A141" s="387" t="s">
        <v>279</v>
      </c>
      <c r="B141" s="815" t="s">
        <v>279</v>
      </c>
      <c r="C141" s="981">
        <v>6</v>
      </c>
      <c r="D141" s="929">
        <v>6</v>
      </c>
      <c r="E141" s="929"/>
      <c r="F141" s="929">
        <v>9</v>
      </c>
      <c r="G141" s="952">
        <v>15</v>
      </c>
      <c r="H141" s="976">
        <v>7</v>
      </c>
      <c r="I141" s="557"/>
      <c r="J141" s="877"/>
      <c r="K141" s="800"/>
      <c r="L141" s="799"/>
      <c r="M141" s="598"/>
      <c r="N141" s="598"/>
      <c r="O141" s="230">
        <f t="shared" si="34"/>
        <v>0</v>
      </c>
      <c r="P141" s="230">
        <f t="shared" si="35"/>
        <v>0</v>
      </c>
      <c r="Q141" s="877"/>
      <c r="R141" s="10"/>
      <c r="S141" s="10"/>
      <c r="T141" s="10"/>
      <c r="U141" s="651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</row>
    <row r="142" spans="1:36" ht="14.25" customHeight="1" x14ac:dyDescent="0.2">
      <c r="A142" s="387" t="s">
        <v>280</v>
      </c>
      <c r="B142" s="816" t="s">
        <v>280</v>
      </c>
      <c r="C142" s="413"/>
      <c r="D142" s="414"/>
      <c r="E142" s="414"/>
      <c r="F142" s="414"/>
      <c r="G142" s="953"/>
      <c r="H142" s="415">
        <v>4</v>
      </c>
      <c r="I142" s="557"/>
      <c r="J142" s="877"/>
      <c r="K142" s="703"/>
      <c r="L142" s="703"/>
      <c r="M142" s="598"/>
      <c r="N142" s="598"/>
      <c r="O142" s="230">
        <f t="shared" si="34"/>
        <v>0</v>
      </c>
      <c r="P142" s="230">
        <f t="shared" si="35"/>
        <v>0</v>
      </c>
      <c r="Q142" s="598"/>
      <c r="R142" s="121"/>
      <c r="S142" s="10"/>
      <c r="T142" s="10"/>
      <c r="U142" s="651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</row>
    <row r="143" spans="1:36" ht="14.25" customHeight="1" x14ac:dyDescent="0.2">
      <c r="A143" s="813" t="s">
        <v>281</v>
      </c>
      <c r="B143" s="816" t="s">
        <v>281</v>
      </c>
      <c r="C143" s="413">
        <v>23</v>
      </c>
      <c r="D143" s="414">
        <v>20</v>
      </c>
      <c r="E143" s="414"/>
      <c r="F143" s="414">
        <v>30</v>
      </c>
      <c r="G143" s="952">
        <v>2</v>
      </c>
      <c r="H143" s="415"/>
      <c r="I143" s="557"/>
      <c r="J143" s="651"/>
      <c r="K143" s="800"/>
      <c r="L143" s="800"/>
      <c r="M143" s="598"/>
      <c r="N143" s="889"/>
      <c r="O143" s="230">
        <f t="shared" si="34"/>
        <v>0</v>
      </c>
      <c r="P143" s="230">
        <f t="shared" si="35"/>
        <v>0</v>
      </c>
      <c r="Q143" s="877"/>
      <c r="R143" s="889"/>
      <c r="S143" s="370"/>
      <c r="T143" s="370"/>
      <c r="U143" s="651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</row>
    <row r="144" spans="1:36" ht="14.25" customHeight="1" x14ac:dyDescent="0.2">
      <c r="A144" s="387" t="s">
        <v>282</v>
      </c>
      <c r="B144" s="816" t="s">
        <v>282</v>
      </c>
      <c r="C144" s="416">
        <v>28</v>
      </c>
      <c r="D144" s="417">
        <v>14</v>
      </c>
      <c r="E144" s="417"/>
      <c r="F144" s="417">
        <v>37</v>
      </c>
      <c r="G144" s="954"/>
      <c r="H144" s="418"/>
      <c r="I144" s="557"/>
      <c r="J144" s="877"/>
      <c r="K144" s="703"/>
      <c r="L144" s="799"/>
      <c r="M144" s="598"/>
      <c r="N144" s="889"/>
      <c r="O144" s="230">
        <f t="shared" si="34"/>
        <v>0</v>
      </c>
      <c r="P144" s="230">
        <f t="shared" si="35"/>
        <v>0</v>
      </c>
      <c r="Q144" s="877"/>
      <c r="R144" s="10"/>
      <c r="S144" s="10"/>
      <c r="T144" s="10"/>
      <c r="U144" s="651"/>
      <c r="V144" s="651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</row>
    <row r="145" spans="1:36" ht="12.75" customHeight="1" x14ac:dyDescent="0.2">
      <c r="A145" s="1409" t="s">
        <v>283</v>
      </c>
      <c r="B145" s="1413"/>
      <c r="C145" s="132">
        <f t="shared" ref="C145:L145" si="36">SUM(C113:C144)</f>
        <v>186</v>
      </c>
      <c r="D145" s="132">
        <f t="shared" si="36"/>
        <v>89</v>
      </c>
      <c r="E145" s="132">
        <f t="shared" si="36"/>
        <v>65</v>
      </c>
      <c r="F145" s="132">
        <f t="shared" si="36"/>
        <v>137</v>
      </c>
      <c r="G145" s="132">
        <f t="shared" si="36"/>
        <v>54</v>
      </c>
      <c r="H145" s="132">
        <f t="shared" si="36"/>
        <v>250</v>
      </c>
      <c r="I145" s="132">
        <f t="shared" si="36"/>
        <v>62</v>
      </c>
      <c r="J145" s="132">
        <f t="shared" si="36"/>
        <v>0</v>
      </c>
      <c r="K145" s="132">
        <f t="shared" si="36"/>
        <v>237</v>
      </c>
      <c r="L145" s="132">
        <f t="shared" si="36"/>
        <v>38</v>
      </c>
      <c r="M145" s="139"/>
      <c r="N145" s="139"/>
      <c r="O145" s="139"/>
      <c r="P145" s="139"/>
      <c r="Q145" s="139"/>
      <c r="R145" s="10"/>
      <c r="S145" s="10"/>
      <c r="T145" s="10"/>
      <c r="U145" s="651"/>
      <c r="V145" s="651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</row>
    <row r="146" spans="1:36" ht="12.75" customHeight="1" x14ac:dyDescent="0.2">
      <c r="A146" s="1409" t="s">
        <v>284</v>
      </c>
      <c r="B146" s="1413"/>
      <c r="C146" s="132">
        <f t="shared" ref="C146:L146" si="37">C145+C110</f>
        <v>1398</v>
      </c>
      <c r="D146" s="132">
        <f t="shared" si="37"/>
        <v>694</v>
      </c>
      <c r="E146" s="132">
        <f t="shared" si="37"/>
        <v>615</v>
      </c>
      <c r="F146" s="132">
        <f t="shared" si="37"/>
        <v>1039</v>
      </c>
      <c r="G146" s="132">
        <f t="shared" si="37"/>
        <v>297</v>
      </c>
      <c r="H146" s="132">
        <f t="shared" si="37"/>
        <v>336</v>
      </c>
      <c r="I146" s="132">
        <f t="shared" si="37"/>
        <v>77</v>
      </c>
      <c r="J146" s="132">
        <f t="shared" si="37"/>
        <v>0</v>
      </c>
      <c r="K146" s="132">
        <f t="shared" si="37"/>
        <v>237</v>
      </c>
      <c r="L146" s="132">
        <f t="shared" si="37"/>
        <v>38</v>
      </c>
      <c r="M146" s="157"/>
      <c r="N146" s="157"/>
      <c r="O146" s="157"/>
      <c r="P146" s="157"/>
      <c r="Q146" s="157"/>
      <c r="R146" s="121"/>
      <c r="S146" s="10"/>
      <c r="T146" s="10"/>
      <c r="U146" s="10"/>
      <c r="V146" s="651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</row>
    <row r="147" spans="1:36" ht="12.75" customHeight="1" x14ac:dyDescent="0.2">
      <c r="A147" s="651"/>
      <c r="B147" s="108"/>
      <c r="C147" s="277"/>
      <c r="D147" s="277"/>
      <c r="E147" s="277"/>
      <c r="F147" s="277"/>
      <c r="G147" s="277"/>
      <c r="H147" s="277"/>
      <c r="I147" s="277"/>
      <c r="J147" s="877"/>
      <c r="K147" s="1477"/>
      <c r="L147" s="1407"/>
      <c r="M147" s="651"/>
      <c r="N147" s="880"/>
      <c r="O147" s="880"/>
      <c r="P147" s="17"/>
      <c r="Q147" s="17"/>
      <c r="R147" s="17"/>
      <c r="S147" s="10"/>
      <c r="T147" s="10"/>
      <c r="U147" s="10"/>
      <c r="V147" s="651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</row>
    <row r="148" spans="1:36" ht="15" customHeight="1" x14ac:dyDescent="0.2">
      <c r="A148" s="651"/>
      <c r="B148" s="108"/>
      <c r="C148" s="140"/>
      <c r="D148" s="252"/>
      <c r="E148" s="252"/>
      <c r="F148" s="140"/>
      <c r="G148" s="140"/>
      <c r="H148" s="598"/>
      <c r="I148" s="877"/>
      <c r="J148" s="1414" t="s">
        <v>246</v>
      </c>
      <c r="K148" s="1462"/>
      <c r="L148" s="1413"/>
      <c r="M148" s="370"/>
      <c r="N148" s="889"/>
      <c r="O148" s="889"/>
      <c r="P148" s="651"/>
      <c r="Q148" s="370"/>
      <c r="R148" s="17"/>
      <c r="S148" s="10"/>
      <c r="T148" s="10"/>
      <c r="U148" s="10"/>
      <c r="V148" s="651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</row>
    <row r="149" spans="1:36" ht="15" customHeight="1" x14ac:dyDescent="0.25">
      <c r="A149" s="1412" t="s">
        <v>285</v>
      </c>
      <c r="B149" s="1517"/>
      <c r="C149" s="653" t="s">
        <v>5</v>
      </c>
      <c r="D149" s="1414" t="s">
        <v>6</v>
      </c>
      <c r="E149" s="1413"/>
      <c r="F149" s="653" t="s">
        <v>7</v>
      </c>
      <c r="G149" s="653" t="s">
        <v>8</v>
      </c>
      <c r="H149" s="653" t="s">
        <v>9</v>
      </c>
      <c r="I149" s="16" t="s">
        <v>63</v>
      </c>
      <c r="J149" s="889"/>
      <c r="K149" s="139" t="s">
        <v>249</v>
      </c>
      <c r="L149" s="17"/>
      <c r="M149" s="17"/>
      <c r="N149" s="889"/>
      <c r="O149" s="889"/>
      <c r="P149" s="651"/>
      <c r="Q149" s="17"/>
      <c r="R149" s="370"/>
      <c r="S149" s="10"/>
      <c r="T149" s="10"/>
      <c r="U149" s="10"/>
      <c r="V149" s="651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</row>
    <row r="150" spans="1:36" ht="12.75" customHeight="1" x14ac:dyDescent="0.2">
      <c r="A150" s="812" t="s">
        <v>286</v>
      </c>
      <c r="B150" s="812" t="s">
        <v>286</v>
      </c>
      <c r="C150" s="1518"/>
      <c r="D150" s="1519"/>
      <c r="E150" s="1519"/>
      <c r="F150" s="1520"/>
      <c r="G150" s="955">
        <v>8</v>
      </c>
      <c r="H150" s="559">
        <v>6</v>
      </c>
      <c r="I150" s="390"/>
      <c r="J150" s="941"/>
      <c r="K150" s="566">
        <v>24</v>
      </c>
      <c r="L150" s="650"/>
      <c r="M150" s="650"/>
      <c r="N150" s="889"/>
      <c r="O150" s="230">
        <f t="shared" ref="O150:O178" si="38">IF(N150="*",$H150,0)</f>
        <v>0</v>
      </c>
      <c r="P150" s="230">
        <f t="shared" ref="P150:P178" si="39">IF(N150="**",$H150,0)</f>
        <v>0</v>
      </c>
      <c r="Q150" s="370"/>
      <c r="R150" s="370"/>
      <c r="S150" s="10"/>
      <c r="T150" s="10"/>
      <c r="U150" s="10"/>
      <c r="V150" s="651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</row>
    <row r="151" spans="1:36" ht="15" customHeight="1" x14ac:dyDescent="0.2">
      <c r="A151" s="387" t="s">
        <v>287</v>
      </c>
      <c r="B151" s="387" t="s">
        <v>287</v>
      </c>
      <c r="C151" s="1521"/>
      <c r="D151" s="1522"/>
      <c r="E151" s="1522"/>
      <c r="F151" s="1523"/>
      <c r="G151" s="956">
        <v>5</v>
      </c>
      <c r="H151" s="559"/>
      <c r="I151" s="419">
        <v>7</v>
      </c>
      <c r="J151" s="941"/>
      <c r="K151" s="553">
        <v>15</v>
      </c>
      <c r="L151" s="650"/>
      <c r="M151" s="650"/>
      <c r="N151" s="889"/>
      <c r="O151" s="230">
        <f t="shared" si="38"/>
        <v>0</v>
      </c>
      <c r="P151" s="230">
        <f t="shared" si="39"/>
        <v>0</v>
      </c>
      <c r="Q151" s="370"/>
      <c r="R151" s="370"/>
      <c r="S151" s="10"/>
      <c r="T151" s="10"/>
      <c r="U151" s="10"/>
      <c r="V151" s="651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</row>
    <row r="152" spans="1:36" ht="15" customHeight="1" x14ac:dyDescent="0.2">
      <c r="A152" s="387" t="s">
        <v>288</v>
      </c>
      <c r="B152" s="387"/>
      <c r="C152" s="1521"/>
      <c r="D152" s="1522"/>
      <c r="E152" s="1522"/>
      <c r="F152" s="1523"/>
      <c r="G152" s="956"/>
      <c r="H152" s="559"/>
      <c r="I152" s="419"/>
      <c r="J152" s="941"/>
      <c r="K152" s="553">
        <v>2</v>
      </c>
      <c r="L152" s="650"/>
      <c r="M152" s="650"/>
      <c r="N152" s="889"/>
      <c r="O152" s="230"/>
      <c r="P152" s="230"/>
      <c r="Q152" s="370"/>
      <c r="R152" s="370"/>
      <c r="S152" s="10"/>
      <c r="T152" s="10"/>
      <c r="U152" s="10"/>
      <c r="V152" s="651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</row>
    <row r="153" spans="1:36" ht="15.75" customHeight="1" x14ac:dyDescent="0.2">
      <c r="A153" s="812" t="s">
        <v>289</v>
      </c>
      <c r="B153" s="812" t="s">
        <v>289</v>
      </c>
      <c r="C153" s="1521"/>
      <c r="D153" s="1522"/>
      <c r="E153" s="1522"/>
      <c r="F153" s="1523"/>
      <c r="G153" s="956"/>
      <c r="H153" s="559"/>
      <c r="I153" s="390"/>
      <c r="J153" s="941"/>
      <c r="K153" s="566">
        <v>3</v>
      </c>
      <c r="L153" s="650"/>
      <c r="M153" s="650"/>
      <c r="N153" s="889"/>
      <c r="O153" s="230">
        <f t="shared" si="38"/>
        <v>0</v>
      </c>
      <c r="P153" s="230">
        <f t="shared" si="39"/>
        <v>0</v>
      </c>
      <c r="Q153" s="370"/>
      <c r="R153" s="370"/>
      <c r="S153" s="10"/>
      <c r="T153" s="10"/>
      <c r="U153" s="10"/>
      <c r="V153" s="651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</row>
    <row r="154" spans="1:36" ht="12.75" customHeight="1" x14ac:dyDescent="0.2">
      <c r="A154" s="387" t="s">
        <v>290</v>
      </c>
      <c r="B154" s="387" t="s">
        <v>290</v>
      </c>
      <c r="C154" s="1521"/>
      <c r="D154" s="1522"/>
      <c r="E154" s="1522"/>
      <c r="F154" s="1523"/>
      <c r="G154" s="956">
        <v>5</v>
      </c>
      <c r="H154" s="559"/>
      <c r="I154" s="421">
        <v>15</v>
      </c>
      <c r="J154" s="942"/>
      <c r="K154" s="553">
        <v>20</v>
      </c>
      <c r="L154" s="651"/>
      <c r="M154" s="651"/>
      <c r="N154" s="370"/>
      <c r="O154" s="230">
        <f t="shared" si="38"/>
        <v>0</v>
      </c>
      <c r="P154" s="230">
        <f t="shared" si="39"/>
        <v>0</v>
      </c>
      <c r="Q154" s="651"/>
      <c r="R154" s="10"/>
      <c r="S154" s="10"/>
      <c r="T154" s="10"/>
      <c r="U154" s="10"/>
      <c r="V154" s="651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</row>
    <row r="155" spans="1:36" ht="12.75" customHeight="1" x14ac:dyDescent="0.2">
      <c r="A155" s="812" t="s">
        <v>291</v>
      </c>
      <c r="B155" s="812" t="s">
        <v>291</v>
      </c>
      <c r="C155" s="1521"/>
      <c r="D155" s="1522"/>
      <c r="E155" s="1522"/>
      <c r="F155" s="1523"/>
      <c r="G155" s="956">
        <v>3</v>
      </c>
      <c r="H155" s="559"/>
      <c r="I155" s="419"/>
      <c r="J155" s="941"/>
      <c r="K155" s="566">
        <v>20</v>
      </c>
      <c r="L155" s="650"/>
      <c r="M155" s="650"/>
      <c r="N155" s="889"/>
      <c r="O155" s="230">
        <f t="shared" si="38"/>
        <v>0</v>
      </c>
      <c r="P155" s="230">
        <f t="shared" si="39"/>
        <v>0</v>
      </c>
      <c r="Q155" s="370"/>
      <c r="R155" s="370"/>
      <c r="S155" s="10"/>
      <c r="T155" s="10"/>
      <c r="U155" s="10"/>
      <c r="V155" s="651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</row>
    <row r="156" spans="1:36" ht="12.75" customHeight="1" x14ac:dyDescent="0.2">
      <c r="A156" s="387" t="s">
        <v>292</v>
      </c>
      <c r="B156" s="387" t="s">
        <v>292</v>
      </c>
      <c r="C156" s="1521"/>
      <c r="D156" s="1522"/>
      <c r="E156" s="1522"/>
      <c r="F156" s="1523"/>
      <c r="G156" s="956">
        <v>1</v>
      </c>
      <c r="H156" s="559"/>
      <c r="I156" s="390"/>
      <c r="J156" s="941"/>
      <c r="K156" s="553">
        <v>24</v>
      </c>
      <c r="L156" s="650"/>
      <c r="M156" s="650"/>
      <c r="N156" s="889"/>
      <c r="O156" s="230">
        <f t="shared" si="38"/>
        <v>0</v>
      </c>
      <c r="P156" s="230">
        <f t="shared" si="39"/>
        <v>0</v>
      </c>
      <c r="Q156" s="370"/>
      <c r="R156" s="370"/>
      <c r="S156" s="10"/>
      <c r="T156" s="10"/>
      <c r="U156" s="10"/>
      <c r="V156" s="651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</row>
    <row r="157" spans="1:36" ht="12.75" customHeight="1" x14ac:dyDescent="0.2">
      <c r="A157" s="812" t="s">
        <v>293</v>
      </c>
      <c r="B157" s="812" t="s">
        <v>293</v>
      </c>
      <c r="C157" s="1521"/>
      <c r="D157" s="1522"/>
      <c r="E157" s="1522"/>
      <c r="F157" s="1523"/>
      <c r="G157" s="956"/>
      <c r="H157" s="559"/>
      <c r="I157" s="390"/>
      <c r="J157" s="941"/>
      <c r="K157" s="566">
        <v>17</v>
      </c>
      <c r="L157" s="650"/>
      <c r="M157" s="650"/>
      <c r="N157" s="889"/>
      <c r="O157" s="230">
        <f t="shared" si="38"/>
        <v>0</v>
      </c>
      <c r="P157" s="230">
        <f t="shared" si="39"/>
        <v>0</v>
      </c>
      <c r="Q157" s="370"/>
      <c r="R157" s="370"/>
      <c r="S157" s="10"/>
      <c r="T157" s="10"/>
      <c r="U157" s="10"/>
      <c r="V157" s="651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</row>
    <row r="158" spans="1:36" ht="12.75" customHeight="1" x14ac:dyDescent="0.2">
      <c r="A158" s="387" t="s">
        <v>294</v>
      </c>
      <c r="B158" s="387" t="s">
        <v>294</v>
      </c>
      <c r="C158" s="1521"/>
      <c r="D158" s="1522"/>
      <c r="E158" s="1522"/>
      <c r="F158" s="1523"/>
      <c r="G158" s="956"/>
      <c r="H158" s="559"/>
      <c r="I158" s="419">
        <v>16</v>
      </c>
      <c r="J158" s="941"/>
      <c r="K158" s="553">
        <v>21</v>
      </c>
      <c r="L158" s="650"/>
      <c r="M158" s="650"/>
      <c r="N158" s="889" t="s">
        <v>81</v>
      </c>
      <c r="O158" s="230">
        <f t="shared" si="38"/>
        <v>0</v>
      </c>
      <c r="P158" s="230">
        <f t="shared" si="39"/>
        <v>0</v>
      </c>
      <c r="Q158" s="370"/>
      <c r="R158" s="370"/>
      <c r="S158" s="10"/>
      <c r="T158" s="10"/>
      <c r="U158" s="10"/>
      <c r="V158" s="651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</row>
    <row r="159" spans="1:36" ht="12.75" customHeight="1" x14ac:dyDescent="0.2">
      <c r="A159" s="812" t="s">
        <v>295</v>
      </c>
      <c r="B159" s="812" t="s">
        <v>295</v>
      </c>
      <c r="C159" s="1521"/>
      <c r="D159" s="1522"/>
      <c r="E159" s="1522"/>
      <c r="F159" s="1523"/>
      <c r="G159" s="956"/>
      <c r="H159" s="559"/>
      <c r="I159" s="390"/>
      <c r="J159" s="941"/>
      <c r="K159" s="566">
        <v>5</v>
      </c>
      <c r="L159" s="650"/>
      <c r="M159" s="650"/>
      <c r="N159" s="889"/>
      <c r="O159" s="230">
        <f t="shared" si="38"/>
        <v>0</v>
      </c>
      <c r="P159" s="230">
        <f t="shared" si="39"/>
        <v>0</v>
      </c>
      <c r="Q159" s="370"/>
      <c r="R159" s="370"/>
      <c r="S159" s="10"/>
      <c r="T159" s="10"/>
      <c r="U159" s="10"/>
      <c r="V159" s="651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</row>
    <row r="160" spans="1:36" ht="12.75" customHeight="1" x14ac:dyDescent="0.2">
      <c r="A160" s="387" t="s">
        <v>296</v>
      </c>
      <c r="B160" s="387" t="s">
        <v>296</v>
      </c>
      <c r="C160" s="1521"/>
      <c r="D160" s="1522"/>
      <c r="E160" s="1522"/>
      <c r="F160" s="1523"/>
      <c r="G160" s="956">
        <v>2</v>
      </c>
      <c r="H160" s="559"/>
      <c r="I160" s="419"/>
      <c r="J160" s="941"/>
      <c r="K160" s="553">
        <v>3</v>
      </c>
      <c r="L160" s="650"/>
      <c r="M160" s="650"/>
      <c r="N160" s="889" t="s">
        <v>69</v>
      </c>
      <c r="O160" s="230">
        <f t="shared" si="38"/>
        <v>0</v>
      </c>
      <c r="P160" s="230">
        <f t="shared" si="39"/>
        <v>0</v>
      </c>
      <c r="Q160" s="370"/>
      <c r="R160" s="370"/>
      <c r="S160" s="10"/>
      <c r="T160" s="10"/>
      <c r="U160" s="10"/>
      <c r="V160" s="651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</row>
    <row r="161" spans="1:36" ht="12.75" customHeight="1" x14ac:dyDescent="0.2">
      <c r="A161" s="813" t="s">
        <v>297</v>
      </c>
      <c r="B161" s="813" t="s">
        <v>297</v>
      </c>
      <c r="C161" s="1521"/>
      <c r="D161" s="1522"/>
      <c r="E161" s="1522"/>
      <c r="F161" s="1523"/>
      <c r="G161" s="956">
        <v>2</v>
      </c>
      <c r="H161" s="559">
        <v>40</v>
      </c>
      <c r="I161" s="390">
        <v>30</v>
      </c>
      <c r="J161" s="941"/>
      <c r="K161" s="550">
        <v>16</v>
      </c>
      <c r="L161" s="650"/>
      <c r="M161" s="650"/>
      <c r="N161" s="889"/>
      <c r="O161" s="230">
        <f t="shared" si="38"/>
        <v>0</v>
      </c>
      <c r="P161" s="230">
        <f t="shared" si="39"/>
        <v>0</v>
      </c>
      <c r="Q161" s="370"/>
      <c r="R161" s="370"/>
      <c r="S161" s="10"/>
      <c r="T161" s="10"/>
      <c r="U161" s="10"/>
      <c r="V161" s="651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</row>
    <row r="162" spans="1:36" ht="12.75" customHeight="1" x14ac:dyDescent="0.2">
      <c r="A162" s="387" t="s">
        <v>298</v>
      </c>
      <c r="B162" s="387" t="s">
        <v>298</v>
      </c>
      <c r="C162" s="1521"/>
      <c r="D162" s="1522"/>
      <c r="E162" s="1522"/>
      <c r="F162" s="1523"/>
      <c r="G162" s="956">
        <v>7</v>
      </c>
      <c r="H162" s="559"/>
      <c r="I162" s="390"/>
      <c r="J162" s="941"/>
      <c r="K162" s="553">
        <v>21</v>
      </c>
      <c r="L162" s="650"/>
      <c r="M162" s="650"/>
      <c r="N162" s="889"/>
      <c r="O162" s="230">
        <f t="shared" si="38"/>
        <v>0</v>
      </c>
      <c r="P162" s="230">
        <f t="shared" si="39"/>
        <v>0</v>
      </c>
      <c r="Q162" s="370"/>
      <c r="R162" s="370"/>
      <c r="S162" s="10"/>
      <c r="T162" s="10"/>
      <c r="U162" s="10"/>
      <c r="V162" s="651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</row>
    <row r="163" spans="1:36" ht="12.75" customHeight="1" x14ac:dyDescent="0.2">
      <c r="A163" s="812" t="s">
        <v>299</v>
      </c>
      <c r="B163" s="812" t="s">
        <v>299</v>
      </c>
      <c r="C163" s="1521"/>
      <c r="D163" s="1522"/>
      <c r="E163" s="1522"/>
      <c r="F163" s="1523"/>
      <c r="G163" s="956">
        <v>2</v>
      </c>
      <c r="H163" s="559"/>
      <c r="I163" s="419"/>
      <c r="J163" s="941"/>
      <c r="K163" s="566">
        <v>10</v>
      </c>
      <c r="L163" s="650"/>
      <c r="M163" s="650"/>
      <c r="N163" s="889" t="s">
        <v>81</v>
      </c>
      <c r="O163" s="230">
        <f t="shared" si="38"/>
        <v>0</v>
      </c>
      <c r="P163" s="230">
        <f t="shared" si="39"/>
        <v>0</v>
      </c>
      <c r="Q163" s="370"/>
      <c r="R163" s="370"/>
      <c r="S163" s="10"/>
      <c r="T163" s="10"/>
      <c r="U163" s="10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6" ht="12.75" customHeight="1" x14ac:dyDescent="0.2">
      <c r="A164" s="387" t="s">
        <v>300</v>
      </c>
      <c r="B164" s="387" t="s">
        <v>300</v>
      </c>
      <c r="C164" s="1521"/>
      <c r="D164" s="1522"/>
      <c r="E164" s="1522"/>
      <c r="F164" s="1523"/>
      <c r="G164" s="956">
        <v>2</v>
      </c>
      <c r="H164" s="559"/>
      <c r="I164" s="390"/>
      <c r="J164" s="941"/>
      <c r="K164" s="553">
        <v>3</v>
      </c>
      <c r="L164" s="650"/>
      <c r="M164" s="650"/>
      <c r="N164" s="889"/>
      <c r="O164" s="230">
        <f t="shared" si="38"/>
        <v>0</v>
      </c>
      <c r="P164" s="230">
        <f t="shared" si="39"/>
        <v>0</v>
      </c>
      <c r="Q164" s="370"/>
      <c r="R164" s="370"/>
      <c r="S164" s="10"/>
      <c r="T164" s="10"/>
      <c r="U164" s="10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6" ht="12.75" customHeight="1" x14ac:dyDescent="0.2">
      <c r="A165" s="812" t="s">
        <v>301</v>
      </c>
      <c r="B165" s="812" t="s">
        <v>301</v>
      </c>
      <c r="C165" s="1524"/>
      <c r="D165" s="1525"/>
      <c r="E165" s="1525"/>
      <c r="F165" s="1526"/>
      <c r="G165" s="956">
        <v>4</v>
      </c>
      <c r="H165" s="559"/>
      <c r="I165" s="390"/>
      <c r="J165" s="941"/>
      <c r="K165" s="566">
        <v>27</v>
      </c>
      <c r="L165" s="650"/>
      <c r="M165" s="650"/>
      <c r="N165" s="889"/>
      <c r="O165" s="230">
        <f t="shared" si="38"/>
        <v>0</v>
      </c>
      <c r="P165" s="230">
        <f t="shared" si="39"/>
        <v>0</v>
      </c>
      <c r="Q165" s="370"/>
      <c r="R165" s="370"/>
      <c r="S165" s="10"/>
      <c r="T165" s="10"/>
      <c r="U165" s="10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6" ht="12.75" customHeight="1" x14ac:dyDescent="0.2">
      <c r="A166" s="387" t="s">
        <v>928</v>
      </c>
      <c r="B166" s="387" t="s">
        <v>928</v>
      </c>
      <c r="C166" s="1518"/>
      <c r="D166" s="1519"/>
      <c r="E166" s="1519"/>
      <c r="F166" s="1520"/>
      <c r="G166" s="956"/>
      <c r="H166" s="1320"/>
      <c r="I166" s="390"/>
      <c r="J166" s="941"/>
      <c r="K166" s="566">
        <v>9</v>
      </c>
      <c r="L166" s="650"/>
      <c r="M166" s="650"/>
      <c r="N166" s="889"/>
      <c r="O166" s="230"/>
      <c r="P166" s="230"/>
      <c r="Q166" s="370"/>
      <c r="R166" s="370"/>
      <c r="S166" s="10"/>
      <c r="T166" s="10"/>
      <c r="U166" s="10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6" ht="12.75" customHeight="1" x14ac:dyDescent="0.2">
      <c r="A167" s="812" t="s">
        <v>302</v>
      </c>
      <c r="B167" s="812" t="s">
        <v>302</v>
      </c>
      <c r="C167" s="1521"/>
      <c r="D167" s="1522"/>
      <c r="E167" s="1522"/>
      <c r="F167" s="1523"/>
      <c r="G167" s="1527">
        <v>128</v>
      </c>
      <c r="H167" s="943">
        <v>6</v>
      </c>
      <c r="I167" s="419">
        <v>4</v>
      </c>
      <c r="J167" s="941"/>
      <c r="K167" s="1321"/>
      <c r="L167" s="650"/>
      <c r="M167" s="650"/>
      <c r="N167" s="889"/>
      <c r="O167" s="230">
        <f>IF(N167="*",#REF!,0)</f>
        <v>0</v>
      </c>
      <c r="P167" s="230">
        <f>IF(N167="**",#REF!,0)</f>
        <v>0</v>
      </c>
      <c r="Q167" s="370"/>
      <c r="R167" s="370"/>
      <c r="S167" s="10"/>
      <c r="T167" s="10"/>
      <c r="U167" s="10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6" ht="12.75" customHeight="1" x14ac:dyDescent="0.2">
      <c r="A168" s="387" t="s">
        <v>303</v>
      </c>
      <c r="B168" s="387" t="s">
        <v>303</v>
      </c>
      <c r="C168" s="1521"/>
      <c r="D168" s="1522"/>
      <c r="E168" s="1522"/>
      <c r="F168" s="1523"/>
      <c r="G168" s="1527"/>
      <c r="H168" s="944">
        <v>4</v>
      </c>
      <c r="I168" s="399">
        <v>8</v>
      </c>
      <c r="J168" s="941"/>
      <c r="K168" s="1321"/>
      <c r="L168" s="650"/>
      <c r="M168" s="650"/>
      <c r="N168" s="889" t="s">
        <v>81</v>
      </c>
      <c r="O168" s="230">
        <f>IF(N168="*",$H167,0)</f>
        <v>6</v>
      </c>
      <c r="P168" s="230">
        <f>IF(N168="**",$H167,0)</f>
        <v>0</v>
      </c>
      <c r="Q168" s="370"/>
      <c r="R168" s="370"/>
      <c r="S168" s="10"/>
      <c r="T168" s="10"/>
      <c r="U168" s="10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6" ht="12.75" customHeight="1" x14ac:dyDescent="0.2">
      <c r="A169" s="812" t="s">
        <v>304</v>
      </c>
      <c r="B169" s="812" t="s">
        <v>304</v>
      </c>
      <c r="C169" s="1521"/>
      <c r="D169" s="1522"/>
      <c r="E169" s="1522"/>
      <c r="F169" s="1523"/>
      <c r="G169" s="1527"/>
      <c r="H169" s="944">
        <v>2</v>
      </c>
      <c r="I169" s="399">
        <v>2</v>
      </c>
      <c r="J169" s="941"/>
      <c r="K169" s="1321"/>
      <c r="L169" s="650"/>
      <c r="M169" s="650"/>
      <c r="N169" s="889" t="s">
        <v>81</v>
      </c>
      <c r="O169" s="230">
        <f t="shared" si="38"/>
        <v>2</v>
      </c>
      <c r="P169" s="230">
        <f t="shared" si="39"/>
        <v>0</v>
      </c>
      <c r="Q169" s="370"/>
      <c r="R169" s="370"/>
      <c r="S169" s="10"/>
      <c r="T169" s="10"/>
      <c r="U169" s="10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6" ht="12.75" customHeight="1" x14ac:dyDescent="0.2">
      <c r="A170" s="387" t="s">
        <v>305</v>
      </c>
      <c r="B170" s="387" t="s">
        <v>305</v>
      </c>
      <c r="C170" s="1521"/>
      <c r="D170" s="1522"/>
      <c r="E170" s="1522"/>
      <c r="F170" s="1523"/>
      <c r="G170" s="1527"/>
      <c r="H170" s="944">
        <v>4</v>
      </c>
      <c r="I170" s="399">
        <v>4</v>
      </c>
      <c r="J170" s="941"/>
      <c r="K170" s="1321"/>
      <c r="L170" s="650"/>
      <c r="M170" s="650"/>
      <c r="N170" s="889" t="s">
        <v>81</v>
      </c>
      <c r="O170" s="230">
        <f t="shared" si="38"/>
        <v>4</v>
      </c>
      <c r="P170" s="230">
        <f t="shared" si="39"/>
        <v>0</v>
      </c>
      <c r="Q170" s="370"/>
      <c r="R170" s="370"/>
      <c r="S170" s="10"/>
      <c r="T170" s="10"/>
      <c r="U170" s="10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6" ht="12.75" customHeight="1" x14ac:dyDescent="0.2">
      <c r="A171" s="812" t="s">
        <v>306</v>
      </c>
      <c r="B171" s="812" t="s">
        <v>306</v>
      </c>
      <c r="C171" s="1521"/>
      <c r="D171" s="1522"/>
      <c r="E171" s="1522"/>
      <c r="F171" s="1523"/>
      <c r="G171" s="1527"/>
      <c r="H171" s="944">
        <v>15</v>
      </c>
      <c r="I171" s="399">
        <v>11</v>
      </c>
      <c r="J171" s="941"/>
      <c r="K171" s="1321"/>
      <c r="L171" s="650"/>
      <c r="M171" s="650"/>
      <c r="N171" s="889" t="s">
        <v>81</v>
      </c>
      <c r="O171" s="230">
        <f t="shared" si="38"/>
        <v>15</v>
      </c>
      <c r="P171" s="230">
        <f t="shared" si="39"/>
        <v>0</v>
      </c>
      <c r="Q171" s="370"/>
      <c r="R171" s="370"/>
      <c r="S171" s="10"/>
      <c r="T171" s="10"/>
      <c r="U171" s="10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6" ht="12.75" customHeight="1" x14ac:dyDescent="0.2">
      <c r="A172" s="387" t="s">
        <v>307</v>
      </c>
      <c r="B172" s="387" t="s">
        <v>307</v>
      </c>
      <c r="C172" s="1521"/>
      <c r="D172" s="1522"/>
      <c r="E172" s="1522"/>
      <c r="F172" s="1523"/>
      <c r="G172" s="1527"/>
      <c r="H172" s="944">
        <v>3</v>
      </c>
      <c r="I172" s="399"/>
      <c r="J172" s="941"/>
      <c r="K172" s="1321"/>
      <c r="L172" s="650"/>
      <c r="M172" s="650"/>
      <c r="N172" s="889" t="s">
        <v>81</v>
      </c>
      <c r="O172" s="230">
        <f t="shared" si="38"/>
        <v>3</v>
      </c>
      <c r="P172" s="230">
        <f t="shared" si="39"/>
        <v>0</v>
      </c>
      <c r="Q172" s="370"/>
      <c r="R172" s="370"/>
      <c r="S172" s="10"/>
      <c r="T172" s="10"/>
      <c r="U172" s="10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6" ht="12.75" customHeight="1" x14ac:dyDescent="0.2">
      <c r="A173" s="812" t="s">
        <v>308</v>
      </c>
      <c r="B173" s="812" t="s">
        <v>308</v>
      </c>
      <c r="C173" s="1521"/>
      <c r="D173" s="1522"/>
      <c r="E173" s="1522"/>
      <c r="F173" s="1523"/>
      <c r="G173" s="1527"/>
      <c r="H173" s="944">
        <v>5</v>
      </c>
      <c r="I173" s="399">
        <v>5</v>
      </c>
      <c r="J173" s="941"/>
      <c r="K173" s="1321"/>
      <c r="L173" s="650"/>
      <c r="M173" s="650"/>
      <c r="N173" s="889" t="s">
        <v>81</v>
      </c>
      <c r="O173" s="230">
        <f t="shared" si="38"/>
        <v>5</v>
      </c>
      <c r="P173" s="230">
        <f t="shared" si="39"/>
        <v>0</v>
      </c>
      <c r="Q173" s="370"/>
      <c r="R173" s="370"/>
      <c r="S173" s="10"/>
      <c r="T173" s="10"/>
      <c r="U173" s="10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6" ht="12.75" customHeight="1" x14ac:dyDescent="0.2">
      <c r="A174" s="387" t="s">
        <v>309</v>
      </c>
      <c r="B174" s="387" t="s">
        <v>309</v>
      </c>
      <c r="C174" s="1521"/>
      <c r="D174" s="1522"/>
      <c r="E174" s="1522"/>
      <c r="F174" s="1523"/>
      <c r="G174" s="1527"/>
      <c r="H174" s="944">
        <v>3</v>
      </c>
      <c r="I174" s="399">
        <v>13</v>
      </c>
      <c r="J174" s="941"/>
      <c r="K174" s="1321"/>
      <c r="L174" s="650"/>
      <c r="M174" s="650"/>
      <c r="N174" s="889"/>
      <c r="O174" s="230">
        <f t="shared" si="38"/>
        <v>0</v>
      </c>
      <c r="P174" s="230">
        <f t="shared" si="39"/>
        <v>0</v>
      </c>
      <c r="Q174" s="370"/>
      <c r="R174" s="370"/>
      <c r="S174" s="10"/>
      <c r="T174" s="10"/>
      <c r="U174" s="10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6" ht="12.75" customHeight="1" x14ac:dyDescent="0.2">
      <c r="A175" s="812" t="s">
        <v>310</v>
      </c>
      <c r="B175" s="812" t="s">
        <v>310</v>
      </c>
      <c r="C175" s="1521"/>
      <c r="D175" s="1522"/>
      <c r="E175" s="1522"/>
      <c r="F175" s="1523"/>
      <c r="G175" s="1527"/>
      <c r="H175" s="944">
        <v>3</v>
      </c>
      <c r="I175" s="399">
        <v>6</v>
      </c>
      <c r="J175" s="941"/>
      <c r="K175" s="1321"/>
      <c r="L175" s="650"/>
      <c r="M175" s="650"/>
      <c r="N175" s="889" t="s">
        <v>81</v>
      </c>
      <c r="O175" s="230">
        <f t="shared" si="38"/>
        <v>3</v>
      </c>
      <c r="P175" s="230">
        <f t="shared" si="39"/>
        <v>0</v>
      </c>
      <c r="Q175" s="370"/>
      <c r="R175" s="370"/>
      <c r="S175" s="10"/>
      <c r="T175" s="10"/>
      <c r="U175" s="10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6" ht="12.75" customHeight="1" x14ac:dyDescent="0.2">
      <c r="A176" s="387" t="s">
        <v>311</v>
      </c>
      <c r="B176" s="387" t="s">
        <v>311</v>
      </c>
      <c r="C176" s="1521"/>
      <c r="D176" s="1522"/>
      <c r="E176" s="1522"/>
      <c r="F176" s="1523"/>
      <c r="G176" s="1527"/>
      <c r="H176" s="944">
        <v>14</v>
      </c>
      <c r="I176" s="399">
        <v>15</v>
      </c>
      <c r="J176" s="941"/>
      <c r="K176" s="1321"/>
      <c r="L176" s="650"/>
      <c r="M176" s="650"/>
      <c r="N176" s="889"/>
      <c r="O176" s="230">
        <f t="shared" si="38"/>
        <v>0</v>
      </c>
      <c r="P176" s="230">
        <f t="shared" si="39"/>
        <v>0</v>
      </c>
      <c r="Q176" s="370"/>
      <c r="R176" s="370"/>
      <c r="S176" s="10"/>
      <c r="T176" s="10"/>
      <c r="U176" s="10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1:36" ht="12.75" customHeight="1" x14ac:dyDescent="0.2">
      <c r="A177" s="387" t="s">
        <v>312</v>
      </c>
      <c r="B177" s="387" t="s">
        <v>312</v>
      </c>
      <c r="C177" s="1521"/>
      <c r="D177" s="1522"/>
      <c r="E177" s="1522"/>
      <c r="F177" s="1523"/>
      <c r="G177" s="1527"/>
      <c r="H177" s="944">
        <v>8</v>
      </c>
      <c r="I177" s="399">
        <v>4</v>
      </c>
      <c r="J177" s="941"/>
      <c r="K177" s="1321"/>
      <c r="L177" s="650"/>
      <c r="M177" s="650"/>
      <c r="N177" s="889"/>
      <c r="O177" s="230">
        <f t="shared" si="38"/>
        <v>0</v>
      </c>
      <c r="P177" s="230">
        <f t="shared" si="39"/>
        <v>0</v>
      </c>
      <c r="Q177" s="370"/>
      <c r="R177" s="370"/>
      <c r="S177" s="10"/>
      <c r="T177" s="10"/>
      <c r="U177" s="10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1:36" ht="12.75" customHeight="1" x14ac:dyDescent="0.2">
      <c r="A178" s="813" t="s">
        <v>313</v>
      </c>
      <c r="B178" s="813" t="s">
        <v>313</v>
      </c>
      <c r="C178" s="1524"/>
      <c r="D178" s="1525"/>
      <c r="E178" s="1525"/>
      <c r="F178" s="1526"/>
      <c r="G178" s="1528"/>
      <c r="H178" s="945">
        <v>6</v>
      </c>
      <c r="I178" s="399">
        <v>9</v>
      </c>
      <c r="J178" s="941"/>
      <c r="K178" s="1321"/>
      <c r="L178" s="650"/>
      <c r="M178" s="650"/>
      <c r="N178" s="889"/>
      <c r="O178" s="230">
        <f t="shared" si="38"/>
        <v>0</v>
      </c>
      <c r="P178" s="230">
        <f t="shared" si="39"/>
        <v>0</v>
      </c>
      <c r="Q178" s="370"/>
      <c r="R178" s="370"/>
      <c r="S178" s="10"/>
      <c r="T178" s="10"/>
      <c r="U178" s="10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1:36" ht="12.75" customHeight="1" x14ac:dyDescent="0.2">
      <c r="A179" s="1409" t="s">
        <v>314</v>
      </c>
      <c r="B179" s="1413"/>
      <c r="C179" s="1414"/>
      <c r="D179" s="1512"/>
      <c r="E179" s="1512"/>
      <c r="F179" s="1461"/>
      <c r="G179" s="16">
        <f>SUM(G150:G178)</f>
        <v>169</v>
      </c>
      <c r="H179" s="16">
        <f>SUM(H150:H178)</f>
        <v>119</v>
      </c>
      <c r="I179" s="16">
        <f>SUM(I150:I178)</f>
        <v>149</v>
      </c>
      <c r="J179" s="652"/>
      <c r="K179" s="140">
        <f>SUM(K150:K178)</f>
        <v>240</v>
      </c>
      <c r="L179" s="370"/>
      <c r="M179" s="370"/>
      <c r="N179" s="652"/>
      <c r="O179" s="121"/>
      <c r="P179" s="651"/>
      <c r="Q179" s="370"/>
      <c r="R179" s="370"/>
      <c r="S179" s="10"/>
      <c r="T179" s="10"/>
      <c r="U179" s="10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</row>
    <row r="180" spans="1:36" ht="12.75" customHeight="1" x14ac:dyDescent="0.2">
      <c r="A180" s="651"/>
      <c r="B180" s="108"/>
      <c r="C180" s="140"/>
      <c r="D180" s="140"/>
      <c r="E180" s="140"/>
      <c r="F180" s="140"/>
      <c r="G180" s="140"/>
      <c r="H180" s="598"/>
      <c r="I180" s="651"/>
      <c r="J180" s="889"/>
      <c r="K180" s="370"/>
      <c r="L180" s="370"/>
      <c r="M180" s="370"/>
      <c r="N180" s="889"/>
      <c r="O180" s="889"/>
      <c r="P180" s="651"/>
      <c r="Q180" s="370"/>
      <c r="R180" s="370"/>
      <c r="S180" s="10"/>
      <c r="T180" s="10"/>
      <c r="U180" s="10"/>
      <c r="V180" s="651"/>
      <c r="W180" s="651"/>
      <c r="X180" s="651"/>
      <c r="Y180" s="651"/>
      <c r="Z180" s="651"/>
      <c r="AA180" s="651"/>
      <c r="AB180" s="651"/>
      <c r="AC180" s="651"/>
      <c r="AD180" s="651"/>
      <c r="AE180" s="651"/>
      <c r="AF180" s="651"/>
      <c r="AG180" s="651"/>
      <c r="AH180" s="651"/>
      <c r="AI180" s="651"/>
      <c r="AJ180" s="651"/>
    </row>
    <row r="181" spans="1:36" customFormat="1" ht="12.75" customHeight="1" x14ac:dyDescent="0.2">
      <c r="A181" s="457" t="s">
        <v>315</v>
      </c>
      <c r="B181" s="458"/>
      <c r="C181" s="459" t="s">
        <v>5</v>
      </c>
      <c r="D181" s="1557" t="s">
        <v>6</v>
      </c>
      <c r="E181" s="1558"/>
      <c r="F181" s="459" t="s">
        <v>7</v>
      </c>
      <c r="G181" s="645" t="s">
        <v>8</v>
      </c>
      <c r="H181" s="645" t="s">
        <v>9</v>
      </c>
      <c r="I181" s="634" t="s">
        <v>63</v>
      </c>
    </row>
    <row r="182" spans="1:36" customFormat="1" x14ac:dyDescent="0.2">
      <c r="A182" s="468" t="s">
        <v>316</v>
      </c>
      <c r="B182" s="444" t="s">
        <v>317</v>
      </c>
      <c r="C182" s="989">
        <v>55</v>
      </c>
      <c r="D182" s="989">
        <v>42</v>
      </c>
      <c r="E182" s="501"/>
      <c r="F182" s="1017">
        <v>48</v>
      </c>
      <c r="G182" s="1025">
        <v>25</v>
      </c>
      <c r="H182" s="1026"/>
      <c r="I182" s="1026"/>
    </row>
    <row r="183" spans="1:36" customFormat="1" x14ac:dyDescent="0.2">
      <c r="A183" s="469"/>
      <c r="B183" s="445" t="s">
        <v>318</v>
      </c>
      <c r="C183" s="990">
        <v>8</v>
      </c>
      <c r="D183" s="990">
        <v>4</v>
      </c>
      <c r="E183" s="501"/>
      <c r="F183" s="1018">
        <v>6</v>
      </c>
      <c r="G183" s="1025">
        <v>6</v>
      </c>
      <c r="H183" s="1026"/>
      <c r="I183" s="1026"/>
    </row>
    <row r="184" spans="1:36" customFormat="1" x14ac:dyDescent="0.2">
      <c r="A184" s="469"/>
      <c r="B184" s="445" t="s">
        <v>319</v>
      </c>
      <c r="C184" s="991">
        <v>19</v>
      </c>
      <c r="D184" s="991">
        <v>12</v>
      </c>
      <c r="E184" s="501"/>
      <c r="F184" s="1019">
        <v>19</v>
      </c>
      <c r="G184" s="1025">
        <v>10</v>
      </c>
      <c r="H184" s="1026"/>
      <c r="I184" s="1026"/>
    </row>
    <row r="185" spans="1:36" customFormat="1" ht="19.5" customHeight="1" x14ac:dyDescent="0.2">
      <c r="A185" s="488" t="s">
        <v>320</v>
      </c>
      <c r="B185" s="489" t="s">
        <v>321</v>
      </c>
      <c r="C185" s="992">
        <v>15</v>
      </c>
      <c r="D185" s="993">
        <v>10</v>
      </c>
      <c r="E185" s="957"/>
      <c r="F185" s="1020">
        <v>25</v>
      </c>
      <c r="G185" s="1027">
        <v>16</v>
      </c>
      <c r="H185" s="1028"/>
      <c r="I185" s="1028">
        <v>10</v>
      </c>
    </row>
    <row r="186" spans="1:36" customFormat="1" x14ac:dyDescent="0.2">
      <c r="A186" s="490"/>
      <c r="B186" s="491" t="s">
        <v>322</v>
      </c>
      <c r="C186" s="992">
        <v>1</v>
      </c>
      <c r="D186" s="993">
        <v>1</v>
      </c>
      <c r="E186" s="957"/>
      <c r="F186" s="1021">
        <v>1</v>
      </c>
      <c r="G186" s="1027"/>
      <c r="H186" s="1028"/>
      <c r="I186" s="1028"/>
    </row>
    <row r="187" spans="1:36" customFormat="1" x14ac:dyDescent="0.2">
      <c r="A187" s="446" t="s">
        <v>323</v>
      </c>
      <c r="B187" s="446" t="s">
        <v>324</v>
      </c>
      <c r="C187" s="994">
        <v>35</v>
      </c>
      <c r="D187" s="994">
        <v>15</v>
      </c>
      <c r="E187" s="501"/>
      <c r="F187" s="1022">
        <v>35</v>
      </c>
      <c r="G187" s="1029">
        <v>25</v>
      </c>
      <c r="H187" s="1030"/>
      <c r="I187" s="1026">
        <v>15</v>
      </c>
    </row>
    <row r="188" spans="1:36" customFormat="1" ht="21.75" customHeight="1" x14ac:dyDescent="0.2">
      <c r="A188" s="460" t="s">
        <v>325</v>
      </c>
      <c r="B188" s="460" t="s">
        <v>326</v>
      </c>
      <c r="C188" s="995">
        <v>60</v>
      </c>
      <c r="D188" s="995">
        <v>35</v>
      </c>
      <c r="E188" s="957"/>
      <c r="F188" s="1023">
        <v>60</v>
      </c>
      <c r="G188" s="1027">
        <v>30</v>
      </c>
      <c r="H188" s="1028"/>
      <c r="I188" s="1028"/>
    </row>
    <row r="189" spans="1:36" customFormat="1" ht="21" customHeight="1" x14ac:dyDescent="0.2">
      <c r="A189" s="447" t="s">
        <v>327</v>
      </c>
      <c r="B189" s="447" t="s">
        <v>328</v>
      </c>
      <c r="C189" s="994">
        <v>6</v>
      </c>
      <c r="D189" s="994">
        <v>4</v>
      </c>
      <c r="E189" s="501"/>
      <c r="F189" s="1024">
        <v>12</v>
      </c>
      <c r="G189" s="1025">
        <v>3</v>
      </c>
      <c r="H189" s="1026"/>
      <c r="I189" s="1026"/>
    </row>
    <row r="190" spans="1:36" customFormat="1" ht="72" customHeight="1" x14ac:dyDescent="0.2">
      <c r="A190" s="470" t="s">
        <v>329</v>
      </c>
      <c r="B190" s="460" t="s">
        <v>330</v>
      </c>
      <c r="C190" s="993">
        <v>20</v>
      </c>
      <c r="D190" s="993">
        <v>20</v>
      </c>
      <c r="E190" s="957"/>
      <c r="F190" s="1020">
        <v>22</v>
      </c>
      <c r="G190" s="1031">
        <v>20</v>
      </c>
      <c r="H190" s="1028"/>
      <c r="I190" s="1028"/>
    </row>
    <row r="191" spans="1:36" customFormat="1" x14ac:dyDescent="0.2">
      <c r="A191" s="423"/>
      <c r="B191" s="454" t="s">
        <v>331</v>
      </c>
      <c r="C191" s="453">
        <f>SUM(C182:C190)</f>
        <v>219</v>
      </c>
      <c r="D191" s="1514">
        <f t="shared" ref="D191" si="40">SUM(D182:D190)</f>
        <v>143</v>
      </c>
      <c r="E191" s="1514"/>
      <c r="F191" s="453">
        <f>SUM(F182:F190)</f>
        <v>228</v>
      </c>
      <c r="G191" s="950">
        <f t="shared" ref="G191:I191" si="41">SUM(G182:G190)</f>
        <v>135</v>
      </c>
      <c r="H191" s="950">
        <f t="shared" si="41"/>
        <v>0</v>
      </c>
      <c r="I191" s="950">
        <f t="shared" si="41"/>
        <v>25</v>
      </c>
    </row>
    <row r="192" spans="1:36" customFormat="1" x14ac:dyDescent="0.2">
      <c r="C192" s="423"/>
      <c r="D192" s="424"/>
      <c r="E192" s="425"/>
      <c r="F192" s="425"/>
      <c r="G192" s="426"/>
    </row>
    <row r="193" spans="1:9" customFormat="1" ht="12.75" customHeight="1" x14ac:dyDescent="0.2">
      <c r="A193" s="457" t="s">
        <v>332</v>
      </c>
      <c r="B193" s="458"/>
      <c r="C193" s="967" t="s">
        <v>5</v>
      </c>
      <c r="D193" s="1515" t="s">
        <v>6</v>
      </c>
      <c r="E193" s="1516"/>
      <c r="F193" s="967" t="s">
        <v>7</v>
      </c>
      <c r="G193" s="653" t="s">
        <v>8</v>
      </c>
      <c r="H193" s="653" t="s">
        <v>9</v>
      </c>
      <c r="I193" s="16" t="s">
        <v>63</v>
      </c>
    </row>
    <row r="194" spans="1:9" customFormat="1" ht="12.75" customHeight="1" x14ac:dyDescent="0.2">
      <c r="A194" s="996" t="s">
        <v>909</v>
      </c>
      <c r="B194" s="996" t="s">
        <v>909</v>
      </c>
      <c r="C194" s="997">
        <v>20</v>
      </c>
      <c r="D194" s="997">
        <v>10</v>
      </c>
      <c r="E194" s="997"/>
      <c r="F194" s="997">
        <v>15</v>
      </c>
      <c r="G194" s="140"/>
      <c r="H194" s="140"/>
      <c r="I194" s="140"/>
    </row>
    <row r="195" spans="1:9" customFormat="1" x14ac:dyDescent="0.2">
      <c r="A195" s="471" t="s">
        <v>333</v>
      </c>
      <c r="B195" s="964" t="s">
        <v>333</v>
      </c>
      <c r="C195" s="998">
        <v>10</v>
      </c>
      <c r="D195" s="998">
        <v>10</v>
      </c>
      <c r="E195" s="999"/>
      <c r="F195" s="998">
        <v>20</v>
      </c>
      <c r="G195" s="1032">
        <v>45</v>
      </c>
      <c r="H195" s="1033"/>
      <c r="I195" s="1033">
        <v>10</v>
      </c>
    </row>
    <row r="196" spans="1:9" customFormat="1" x14ac:dyDescent="0.2">
      <c r="A196" s="472" t="s">
        <v>252</v>
      </c>
      <c r="B196" s="965" t="s">
        <v>252</v>
      </c>
      <c r="C196" s="1000">
        <v>12</v>
      </c>
      <c r="D196" s="1000">
        <v>12</v>
      </c>
      <c r="E196" s="1001"/>
      <c r="F196" s="1000">
        <v>18</v>
      </c>
      <c r="G196" s="1034">
        <v>18</v>
      </c>
      <c r="H196" s="1035"/>
      <c r="I196" s="1035">
        <v>5</v>
      </c>
    </row>
    <row r="197" spans="1:9" customFormat="1" x14ac:dyDescent="0.2">
      <c r="A197" s="471" t="s">
        <v>334</v>
      </c>
      <c r="B197" s="964" t="s">
        <v>335</v>
      </c>
      <c r="C197" s="998">
        <v>15</v>
      </c>
      <c r="D197" s="998">
        <v>10</v>
      </c>
      <c r="E197" s="999"/>
      <c r="F197" s="998">
        <v>20</v>
      </c>
      <c r="G197" s="1032">
        <v>35</v>
      </c>
      <c r="H197" s="1033"/>
      <c r="I197" s="1033">
        <v>10</v>
      </c>
    </row>
    <row r="198" spans="1:9" customFormat="1" x14ac:dyDescent="0.2">
      <c r="A198" s="472" t="s">
        <v>336</v>
      </c>
      <c r="B198" s="966" t="s">
        <v>336</v>
      </c>
      <c r="C198" s="1002">
        <v>20</v>
      </c>
      <c r="D198" s="1002">
        <v>12</v>
      </c>
      <c r="E198" s="1001"/>
      <c r="F198" s="1002">
        <v>20</v>
      </c>
      <c r="G198" s="1034">
        <v>20</v>
      </c>
      <c r="H198" s="1035"/>
      <c r="I198" s="1035">
        <v>10</v>
      </c>
    </row>
    <row r="199" spans="1:9" customFormat="1" x14ac:dyDescent="0.2">
      <c r="A199" s="471" t="s">
        <v>907</v>
      </c>
      <c r="B199" s="964" t="s">
        <v>908</v>
      </c>
      <c r="C199" s="998"/>
      <c r="D199" s="998">
        <v>5</v>
      </c>
      <c r="E199" s="999"/>
      <c r="F199" s="998"/>
      <c r="G199" s="1032">
        <v>3</v>
      </c>
      <c r="H199" s="1033"/>
      <c r="I199" s="1033"/>
    </row>
    <row r="200" spans="1:9" customFormat="1" x14ac:dyDescent="0.2">
      <c r="A200" s="471" t="s">
        <v>906</v>
      </c>
      <c r="B200" s="471" t="s">
        <v>906</v>
      </c>
      <c r="C200" s="998">
        <v>4</v>
      </c>
      <c r="D200" s="998">
        <v>11</v>
      </c>
      <c r="E200" s="999"/>
      <c r="F200" s="998">
        <v>4</v>
      </c>
      <c r="G200" s="1032"/>
      <c r="H200" s="1033"/>
      <c r="I200" s="1033"/>
    </row>
    <row r="201" spans="1:9" customFormat="1" x14ac:dyDescent="0.2">
      <c r="A201" s="471" t="s">
        <v>910</v>
      </c>
      <c r="B201" s="471" t="s">
        <v>910</v>
      </c>
      <c r="C201" s="998"/>
      <c r="D201" s="998">
        <v>5</v>
      </c>
      <c r="E201" s="999"/>
      <c r="F201" s="998"/>
      <c r="G201" s="1032"/>
      <c r="H201" s="1033"/>
      <c r="I201" s="1033"/>
    </row>
    <row r="202" spans="1:9" s="448" customFormat="1" x14ac:dyDescent="0.2">
      <c r="A202" s="962" t="s">
        <v>891</v>
      </c>
      <c r="B202" s="963"/>
      <c r="C202" s="998">
        <v>3</v>
      </c>
      <c r="D202" s="998">
        <v>3</v>
      </c>
      <c r="E202" s="999"/>
      <c r="F202" s="998">
        <v>3</v>
      </c>
      <c r="G202" s="1032">
        <v>6</v>
      </c>
      <c r="H202" s="1033"/>
      <c r="I202" s="1033"/>
    </row>
    <row r="203" spans="1:9" customFormat="1" x14ac:dyDescent="0.2">
      <c r="A203" s="960" t="s">
        <v>892</v>
      </c>
      <c r="B203" s="961"/>
      <c r="C203" s="1000">
        <v>1</v>
      </c>
      <c r="D203" s="1000">
        <v>1</v>
      </c>
      <c r="E203" s="1001"/>
      <c r="F203" s="1000">
        <v>1</v>
      </c>
      <c r="G203" s="1034">
        <v>2</v>
      </c>
      <c r="H203" s="1035"/>
      <c r="I203" s="1035"/>
    </row>
    <row r="204" spans="1:9" s="448" customFormat="1" x14ac:dyDescent="0.2">
      <c r="A204" s="962" t="s">
        <v>893</v>
      </c>
      <c r="B204" s="963"/>
      <c r="C204" s="998">
        <v>2</v>
      </c>
      <c r="D204" s="998">
        <v>2</v>
      </c>
      <c r="E204" s="999"/>
      <c r="F204" s="998">
        <v>2</v>
      </c>
      <c r="G204" s="1032">
        <v>4</v>
      </c>
      <c r="H204" s="1033"/>
      <c r="I204" s="1033"/>
    </row>
    <row r="205" spans="1:9" customFormat="1" x14ac:dyDescent="0.2">
      <c r="A205" s="960" t="s">
        <v>894</v>
      </c>
      <c r="B205" s="961"/>
      <c r="C205" s="1000">
        <v>2</v>
      </c>
      <c r="D205" s="1000">
        <v>2</v>
      </c>
      <c r="E205" s="1001"/>
      <c r="F205" s="1000">
        <v>2</v>
      </c>
      <c r="G205" s="1034">
        <v>6</v>
      </c>
      <c r="H205" s="1035"/>
      <c r="I205" s="1035"/>
    </row>
    <row r="206" spans="1:9" customFormat="1" x14ac:dyDescent="0.2">
      <c r="A206" s="428"/>
      <c r="B206" s="456" t="s">
        <v>340</v>
      </c>
      <c r="C206" s="968">
        <f>SUM(C194:C205)</f>
        <v>89</v>
      </c>
      <c r="D206" s="1481">
        <f>SUM(D194:D205)</f>
        <v>83</v>
      </c>
      <c r="E206" s="1481"/>
      <c r="F206" s="968">
        <f>SUM(F194:F205)</f>
        <v>105</v>
      </c>
      <c r="G206" s="968">
        <f>SUM(G195:G205)</f>
        <v>139</v>
      </c>
      <c r="H206" s="968">
        <f>SUM(H195:H199)</f>
        <v>0</v>
      </c>
      <c r="I206" s="968">
        <f>SUM(I195:I199)</f>
        <v>35</v>
      </c>
    </row>
    <row r="207" spans="1:9" customFormat="1" x14ac:dyDescent="0.2">
      <c r="A207" s="428"/>
      <c r="B207" s="429"/>
      <c r="C207" s="430"/>
      <c r="D207" s="430"/>
      <c r="E207" s="431"/>
    </row>
    <row r="208" spans="1:9" customFormat="1" ht="12.75" customHeight="1" x14ac:dyDescent="0.2">
      <c r="A208" s="1492" t="s">
        <v>341</v>
      </c>
      <c r="B208" s="1493"/>
      <c r="C208" s="459" t="s">
        <v>5</v>
      </c>
      <c r="D208" s="1557" t="s">
        <v>6</v>
      </c>
      <c r="E208" s="1558"/>
      <c r="F208" s="459" t="s">
        <v>7</v>
      </c>
      <c r="G208" s="645" t="s">
        <v>8</v>
      </c>
      <c r="H208" s="645" t="s">
        <v>9</v>
      </c>
      <c r="I208" s="634" t="s">
        <v>63</v>
      </c>
    </row>
    <row r="209" spans="1:11" customFormat="1" x14ac:dyDescent="0.2">
      <c r="A209" s="474" t="s">
        <v>251</v>
      </c>
      <c r="B209" s="474" t="s">
        <v>342</v>
      </c>
      <c r="C209" s="946"/>
      <c r="D209" s="946"/>
      <c r="E209" s="578"/>
      <c r="F209" s="1036"/>
      <c r="G209" s="1039">
        <v>5</v>
      </c>
      <c r="H209" s="1040"/>
      <c r="I209" s="1040"/>
      <c r="K209" s="987">
        <v>7</v>
      </c>
    </row>
    <row r="210" spans="1:11" customFormat="1" x14ac:dyDescent="0.2">
      <c r="A210" s="502" t="s">
        <v>343</v>
      </c>
      <c r="B210" s="502" t="s">
        <v>344</v>
      </c>
      <c r="C210" s="947"/>
      <c r="D210" s="947"/>
      <c r="E210" s="579"/>
      <c r="F210" s="1037"/>
      <c r="G210" s="1041">
        <v>15</v>
      </c>
      <c r="H210" s="1042"/>
      <c r="I210" s="1042"/>
      <c r="K210" s="327">
        <v>80</v>
      </c>
    </row>
    <row r="211" spans="1:11" customFormat="1" x14ac:dyDescent="0.2">
      <c r="A211" s="474" t="s">
        <v>345</v>
      </c>
      <c r="B211" s="474" t="s">
        <v>346</v>
      </c>
      <c r="C211" s="946"/>
      <c r="D211" s="946"/>
      <c r="E211" s="578"/>
      <c r="F211" s="1036"/>
      <c r="G211" s="1043">
        <v>4</v>
      </c>
      <c r="H211" s="1040"/>
      <c r="I211" s="1040"/>
      <c r="K211" s="327">
        <v>24</v>
      </c>
    </row>
    <row r="212" spans="1:11" customFormat="1" x14ac:dyDescent="0.2">
      <c r="A212" s="502" t="s">
        <v>347</v>
      </c>
      <c r="B212" s="502" t="s">
        <v>348</v>
      </c>
      <c r="C212" s="948"/>
      <c r="D212" s="948"/>
      <c r="E212" s="579"/>
      <c r="F212" s="1038"/>
      <c r="G212" s="1041">
        <v>8</v>
      </c>
      <c r="H212" s="1042"/>
      <c r="I212" s="1042"/>
      <c r="K212" s="327">
        <v>25</v>
      </c>
    </row>
    <row r="213" spans="1:11" customFormat="1" x14ac:dyDescent="0.2">
      <c r="A213" s="474" t="s">
        <v>349</v>
      </c>
      <c r="B213" s="474" t="s">
        <v>349</v>
      </c>
      <c r="C213" s="946"/>
      <c r="D213" s="946"/>
      <c r="E213" s="578"/>
      <c r="F213" s="1036"/>
      <c r="G213" s="1043">
        <v>5</v>
      </c>
      <c r="H213" s="1040"/>
      <c r="I213" s="1040"/>
      <c r="K213" s="327">
        <v>15</v>
      </c>
    </row>
    <row r="214" spans="1:11" customFormat="1" ht="25.5" x14ac:dyDescent="0.2">
      <c r="A214" s="502" t="s">
        <v>350</v>
      </c>
      <c r="B214" s="502" t="s">
        <v>351</v>
      </c>
      <c r="C214" s="947"/>
      <c r="D214" s="947"/>
      <c r="E214" s="579"/>
      <c r="F214" s="1037"/>
      <c r="G214" s="1041"/>
      <c r="H214" s="1042"/>
      <c r="I214" s="1042">
        <v>20</v>
      </c>
      <c r="K214" s="327">
        <v>15</v>
      </c>
    </row>
    <row r="215" spans="1:11" customFormat="1" x14ac:dyDescent="0.2">
      <c r="A215" s="502" t="s">
        <v>354</v>
      </c>
      <c r="B215" s="502"/>
      <c r="C215" s="947"/>
      <c r="D215" s="947"/>
      <c r="E215" s="579"/>
      <c r="F215" s="1037"/>
      <c r="G215" s="1041"/>
      <c r="H215" s="1042"/>
      <c r="I215" s="1042"/>
      <c r="K215" s="327">
        <v>110</v>
      </c>
    </row>
    <row r="216" spans="1:11" customFormat="1" x14ac:dyDescent="0.2">
      <c r="A216" s="502" t="s">
        <v>272</v>
      </c>
      <c r="B216" s="502"/>
      <c r="C216" s="947"/>
      <c r="D216" s="947"/>
      <c r="E216" s="579"/>
      <c r="F216" s="1037"/>
      <c r="G216" s="1041"/>
      <c r="H216" s="1042"/>
      <c r="I216" s="1042"/>
      <c r="K216" s="327">
        <v>49</v>
      </c>
    </row>
    <row r="217" spans="1:11" customFormat="1" x14ac:dyDescent="0.2">
      <c r="A217" s="474" t="s">
        <v>902</v>
      </c>
      <c r="B217" s="474" t="s">
        <v>355</v>
      </c>
      <c r="C217" s="946"/>
      <c r="D217" s="946"/>
      <c r="E217" s="578"/>
      <c r="F217" s="1036"/>
      <c r="G217" s="1043">
        <v>25</v>
      </c>
      <c r="H217" s="1040"/>
      <c r="I217" s="1040"/>
      <c r="K217" s="327">
        <v>70</v>
      </c>
    </row>
    <row r="218" spans="1:11" customFormat="1" x14ac:dyDescent="0.2">
      <c r="A218" s="502" t="s">
        <v>903</v>
      </c>
      <c r="B218" s="502" t="s">
        <v>356</v>
      </c>
      <c r="C218" s="947"/>
      <c r="D218" s="947"/>
      <c r="E218" s="579"/>
      <c r="F218" s="1037"/>
      <c r="G218" s="1041">
        <v>8</v>
      </c>
      <c r="H218" s="1042"/>
      <c r="I218" s="1042"/>
      <c r="K218" s="327">
        <v>17</v>
      </c>
    </row>
    <row r="219" spans="1:11" customFormat="1" x14ac:dyDescent="0.2">
      <c r="A219" s="474" t="s">
        <v>357</v>
      </c>
      <c r="B219" s="474" t="s">
        <v>358</v>
      </c>
      <c r="C219" s="946"/>
      <c r="D219" s="946"/>
      <c r="E219" s="578"/>
      <c r="F219" s="1036"/>
      <c r="G219" s="1043">
        <v>5</v>
      </c>
      <c r="H219" s="1040"/>
      <c r="I219" s="1040"/>
      <c r="K219" s="327">
        <v>21</v>
      </c>
    </row>
    <row r="220" spans="1:11" customFormat="1" x14ac:dyDescent="0.2">
      <c r="A220" s="474" t="s">
        <v>361</v>
      </c>
      <c r="B220" s="474" t="s">
        <v>362</v>
      </c>
      <c r="C220" s="946"/>
      <c r="D220" s="946"/>
      <c r="E220" s="578"/>
      <c r="F220" s="1036"/>
      <c r="G220" s="1043">
        <v>2</v>
      </c>
      <c r="H220" s="1040"/>
      <c r="I220" s="1040"/>
      <c r="K220" s="327">
        <v>5</v>
      </c>
    </row>
    <row r="221" spans="1:11" customFormat="1" x14ac:dyDescent="0.2">
      <c r="A221" s="502" t="s">
        <v>904</v>
      </c>
      <c r="B221" s="474" t="s">
        <v>905</v>
      </c>
      <c r="C221" s="946"/>
      <c r="D221" s="946"/>
      <c r="E221" s="578"/>
      <c r="F221" s="1036"/>
      <c r="G221" s="1043"/>
      <c r="H221" s="1040"/>
      <c r="I221" s="1040"/>
      <c r="K221" s="327">
        <v>5</v>
      </c>
    </row>
    <row r="222" spans="1:11" customFormat="1" x14ac:dyDescent="0.2">
      <c r="A222" s="502" t="s">
        <v>363</v>
      </c>
      <c r="B222" s="502" t="s">
        <v>364</v>
      </c>
      <c r="C222" s="947"/>
      <c r="D222" s="947"/>
      <c r="E222" s="579"/>
      <c r="F222" s="1037"/>
      <c r="G222" s="1041">
        <v>2</v>
      </c>
      <c r="H222" s="1042"/>
      <c r="I222" s="1042"/>
      <c r="K222" s="327">
        <v>8</v>
      </c>
    </row>
    <row r="223" spans="1:11" customFormat="1" x14ac:dyDescent="0.2">
      <c r="A223" s="474" t="s">
        <v>275</v>
      </c>
      <c r="B223" s="474" t="s">
        <v>275</v>
      </c>
      <c r="C223" s="946"/>
      <c r="D223" s="946"/>
      <c r="E223" s="578"/>
      <c r="F223" s="1036"/>
      <c r="G223" s="1043">
        <v>6</v>
      </c>
      <c r="H223" s="1040"/>
      <c r="I223" s="1040"/>
      <c r="K223" s="988">
        <v>45</v>
      </c>
    </row>
    <row r="224" spans="1:11" customFormat="1" x14ac:dyDescent="0.2">
      <c r="A224" s="434"/>
      <c r="B224" s="454" t="s">
        <v>365</v>
      </c>
      <c r="C224" s="464">
        <f>SUM(C209:C223)</f>
        <v>0</v>
      </c>
      <c r="D224" s="1481">
        <f>SUM(D209:D223)</f>
        <v>0</v>
      </c>
      <c r="E224" s="1481"/>
      <c r="F224" s="464">
        <f>SUM(F209:F223)</f>
        <v>0</v>
      </c>
      <c r="G224" s="949">
        <f>SUM(G209:G223)</f>
        <v>85</v>
      </c>
      <c r="H224" s="949">
        <f>SUM(H209:H223)</f>
        <v>0</v>
      </c>
      <c r="I224" s="949">
        <f>SUM(I209:I223)</f>
        <v>20</v>
      </c>
      <c r="K224" s="968">
        <f>SUM(K209:K223)</f>
        <v>496</v>
      </c>
    </row>
    <row r="225" spans="1:36" customFormat="1" x14ac:dyDescent="0.2">
      <c r="A225" s="434"/>
      <c r="B225" s="424"/>
      <c r="C225" s="435"/>
      <c r="D225" s="435"/>
      <c r="E225" s="436"/>
    </row>
    <row r="226" spans="1:36" customFormat="1" ht="14.25" customHeight="1" x14ac:dyDescent="0.2">
      <c r="A226" s="461" t="s">
        <v>366</v>
      </c>
      <c r="B226" s="462"/>
      <c r="C226" s="463" t="s">
        <v>5</v>
      </c>
      <c r="D226" s="1559" t="s">
        <v>6</v>
      </c>
      <c r="E226" s="1560"/>
      <c r="F226" s="463" t="s">
        <v>7</v>
      </c>
      <c r="G226" s="653" t="s">
        <v>8</v>
      </c>
      <c r="H226" s="653" t="s">
        <v>9</v>
      </c>
      <c r="I226" s="16" t="s">
        <v>63</v>
      </c>
    </row>
    <row r="227" spans="1:36" customFormat="1" ht="14.25" x14ac:dyDescent="0.2">
      <c r="A227" s="475" t="s">
        <v>367</v>
      </c>
      <c r="B227" s="437" t="s">
        <v>368</v>
      </c>
      <c r="C227" s="1003">
        <v>20</v>
      </c>
      <c r="D227" s="1003">
        <v>15</v>
      </c>
      <c r="E227" s="1004"/>
      <c r="F227" s="1005">
        <v>15</v>
      </c>
      <c r="G227" s="580"/>
      <c r="H227" s="580"/>
      <c r="I227" s="580"/>
    </row>
    <row r="228" spans="1:36" customFormat="1" ht="76.5" x14ac:dyDescent="0.2">
      <c r="A228" s="504" t="s">
        <v>369</v>
      </c>
      <c r="B228" s="505" t="s">
        <v>370</v>
      </c>
      <c r="C228" s="1006">
        <v>41</v>
      </c>
      <c r="D228" s="1006">
        <v>23</v>
      </c>
      <c r="E228" s="1007"/>
      <c r="F228" s="1008">
        <v>61</v>
      </c>
      <c r="G228" s="958">
        <v>36</v>
      </c>
      <c r="H228" s="581"/>
      <c r="I228" s="581"/>
    </row>
    <row r="229" spans="1:36" customFormat="1" ht="51" x14ac:dyDescent="0.2">
      <c r="A229" s="476" t="s">
        <v>371</v>
      </c>
      <c r="B229" s="437" t="s">
        <v>372</v>
      </c>
      <c r="C229" s="1009">
        <v>8</v>
      </c>
      <c r="D229" s="1009">
        <v>34</v>
      </c>
      <c r="E229" s="1004"/>
      <c r="F229" s="1009">
        <v>14</v>
      </c>
      <c r="G229" s="959">
        <v>10</v>
      </c>
      <c r="H229" s="580"/>
      <c r="I229" s="580"/>
    </row>
    <row r="230" spans="1:36" customFormat="1" ht="25.5" x14ac:dyDescent="0.2">
      <c r="A230" s="510" t="s">
        <v>373</v>
      </c>
      <c r="B230" s="505" t="s">
        <v>374</v>
      </c>
      <c r="C230" s="1010">
        <v>8</v>
      </c>
      <c r="D230" s="1010">
        <v>10</v>
      </c>
      <c r="E230" s="1007"/>
      <c r="F230" s="1011">
        <v>14</v>
      </c>
      <c r="G230" s="958">
        <v>10</v>
      </c>
      <c r="H230" s="581"/>
      <c r="I230" s="581"/>
    </row>
    <row r="231" spans="1:36" customFormat="1" ht="25.5" x14ac:dyDescent="0.2">
      <c r="A231" s="475" t="s">
        <v>375</v>
      </c>
      <c r="B231" s="437" t="s">
        <v>376</v>
      </c>
      <c r="C231" s="1003"/>
      <c r="D231" s="1003"/>
      <c r="E231" s="1004"/>
      <c r="F231" s="1005"/>
      <c r="G231" s="959">
        <v>32</v>
      </c>
      <c r="H231" s="580"/>
      <c r="I231" s="580">
        <v>25</v>
      </c>
    </row>
    <row r="232" spans="1:36" customFormat="1" ht="14.25" x14ac:dyDescent="0.2">
      <c r="A232" s="510" t="s">
        <v>377</v>
      </c>
      <c r="B232" s="505" t="s">
        <v>378</v>
      </c>
      <c r="C232" s="1010">
        <v>2</v>
      </c>
      <c r="D232" s="1010">
        <v>2</v>
      </c>
      <c r="E232" s="1007"/>
      <c r="F232" s="1011">
        <v>6</v>
      </c>
      <c r="G232" s="958">
        <v>6</v>
      </c>
      <c r="H232" s="581"/>
      <c r="I232" s="581">
        <v>6</v>
      </c>
    </row>
    <row r="233" spans="1:36" customFormat="1" ht="25.5" x14ac:dyDescent="0.2">
      <c r="A233" s="475" t="s">
        <v>379</v>
      </c>
      <c r="B233" s="437" t="s">
        <v>380</v>
      </c>
      <c r="C233" s="1003">
        <v>10</v>
      </c>
      <c r="D233" s="1003">
        <v>5</v>
      </c>
      <c r="E233" s="1004"/>
      <c r="F233" s="1005">
        <v>10</v>
      </c>
      <c r="G233" s="959">
        <v>10</v>
      </c>
      <c r="H233" s="580">
        <v>10</v>
      </c>
      <c r="I233" s="580"/>
    </row>
    <row r="234" spans="1:36" customFormat="1" ht="25.5" x14ac:dyDescent="0.2">
      <c r="A234" s="510" t="s">
        <v>890</v>
      </c>
      <c r="B234" s="505" t="s">
        <v>382</v>
      </c>
      <c r="C234" s="1010">
        <v>15</v>
      </c>
      <c r="D234" s="1010">
        <v>15</v>
      </c>
      <c r="E234" s="1007"/>
      <c r="F234" s="1011">
        <v>15</v>
      </c>
      <c r="G234" s="958">
        <v>25</v>
      </c>
      <c r="H234" s="581"/>
      <c r="I234" s="581"/>
    </row>
    <row r="235" spans="1:36" customFormat="1" ht="14.25" x14ac:dyDescent="0.2">
      <c r="A235" s="868" t="s">
        <v>383</v>
      </c>
      <c r="B235" s="869"/>
      <c r="C235" s="1012"/>
      <c r="D235" s="1012"/>
      <c r="E235" s="1007"/>
      <c r="F235" s="1013"/>
      <c r="G235" s="958">
        <v>20</v>
      </c>
      <c r="H235" s="581"/>
      <c r="I235" s="581"/>
    </row>
    <row r="236" spans="1:36" customFormat="1" ht="14.25" x14ac:dyDescent="0.2">
      <c r="A236" s="868" t="s">
        <v>384</v>
      </c>
      <c r="B236" s="869" t="s">
        <v>385</v>
      </c>
      <c r="C236" s="1012"/>
      <c r="D236" s="1012"/>
      <c r="E236" s="1007"/>
      <c r="F236" s="1013"/>
      <c r="G236" s="958">
        <v>11</v>
      </c>
      <c r="H236" s="581"/>
      <c r="I236" s="581"/>
    </row>
    <row r="237" spans="1:36" customFormat="1" ht="25.5" x14ac:dyDescent="0.2">
      <c r="A237" s="477" t="s">
        <v>386</v>
      </c>
      <c r="B237" s="440" t="s">
        <v>387</v>
      </c>
      <c r="C237" s="1014">
        <v>5</v>
      </c>
      <c r="D237" s="1014"/>
      <c r="E237" s="1004"/>
      <c r="F237" s="1015">
        <v>5</v>
      </c>
      <c r="G237" s="959">
        <v>5</v>
      </c>
      <c r="H237" s="580"/>
      <c r="I237" s="580"/>
    </row>
    <row r="238" spans="1:36" customFormat="1" ht="15" x14ac:dyDescent="0.25">
      <c r="A238" s="465"/>
      <c r="B238" s="466" t="s">
        <v>388</v>
      </c>
      <c r="C238" s="467">
        <f>SUM(C227:C237)</f>
        <v>109</v>
      </c>
      <c r="D238" s="1561">
        <f t="shared" ref="D238" si="42">SUM(D227:D237)</f>
        <v>104</v>
      </c>
      <c r="E238" s="1562"/>
      <c r="F238" s="467">
        <f>SUM(F227:F237)</f>
        <v>140</v>
      </c>
      <c r="G238" s="467">
        <f t="shared" ref="G238:I238" si="43">SUM(G227:G237)</f>
        <v>165</v>
      </c>
      <c r="H238" s="467">
        <f t="shared" si="43"/>
        <v>10</v>
      </c>
      <c r="I238" s="467">
        <f t="shared" si="43"/>
        <v>31</v>
      </c>
    </row>
    <row r="239" spans="1:36" ht="12.75" customHeight="1" x14ac:dyDescent="0.2">
      <c r="A239" s="651"/>
      <c r="B239" s="46"/>
      <c r="C239" s="654"/>
      <c r="D239" s="651"/>
      <c r="E239" s="651"/>
      <c r="F239" s="10"/>
      <c r="G239" s="598"/>
      <c r="H239" s="877"/>
      <c r="I239" s="889"/>
      <c r="J239" s="121"/>
      <c r="K239" s="121"/>
      <c r="L239" s="121"/>
      <c r="M239" s="121"/>
      <c r="N239" s="121"/>
      <c r="O239" s="121"/>
      <c r="P239" s="121"/>
      <c r="Q239" s="121"/>
      <c r="R239" s="10"/>
      <c r="S239" s="10"/>
      <c r="T239" s="10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1:36" ht="12.75" customHeight="1" x14ac:dyDescent="0.2">
      <c r="A240" s="651"/>
      <c r="B240" s="46" t="s">
        <v>389</v>
      </c>
      <c r="C240" s="876">
        <f>C238+C224+C206+C191</f>
        <v>417</v>
      </c>
      <c r="D240" s="1498">
        <f>D238+D224+D206+D191</f>
        <v>330</v>
      </c>
      <c r="E240" s="1498"/>
      <c r="F240" s="876">
        <f>F238+F224+F206+F191</f>
        <v>473</v>
      </c>
      <c r="G240" s="876">
        <f>G238+G224+G206+G191</f>
        <v>524</v>
      </c>
      <c r="H240" s="876">
        <f>H238+H224+H206+H191</f>
        <v>10</v>
      </c>
      <c r="I240" s="876">
        <f>I238+I224+I206+I191</f>
        <v>111</v>
      </c>
      <c r="J240" s="10"/>
      <c r="K240" s="10">
        <f>K179</f>
        <v>240</v>
      </c>
      <c r="L240" s="10"/>
      <c r="M240" s="191" t="s">
        <v>9</v>
      </c>
      <c r="N240" s="598" t="s">
        <v>81</v>
      </c>
      <c r="O240" s="1484" t="s">
        <v>390</v>
      </c>
      <c r="P240" s="1484"/>
      <c r="Q240" s="1484"/>
      <c r="R240" s="10"/>
      <c r="S240" s="10"/>
      <c r="T240" s="10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1:36" ht="15" customHeight="1" x14ac:dyDescent="0.2">
      <c r="A241" s="651"/>
      <c r="B241" s="46"/>
      <c r="C241" s="140"/>
      <c r="D241" s="651"/>
      <c r="E241" s="651"/>
      <c r="F241" s="651"/>
      <c r="G241" s="651"/>
      <c r="H241" s="651"/>
      <c r="I241" s="651"/>
      <c r="J241" s="651"/>
      <c r="K241" s="651"/>
      <c r="L241" s="877"/>
      <c r="M241" s="192"/>
      <c r="N241" s="598" t="s">
        <v>69</v>
      </c>
      <c r="O241" s="1484" t="s">
        <v>391</v>
      </c>
      <c r="P241" s="1484"/>
      <c r="Q241" s="1484"/>
      <c r="R241" s="10"/>
      <c r="S241" s="10"/>
      <c r="T241" s="10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1:36" ht="15.75" customHeight="1" x14ac:dyDescent="0.2">
      <c r="A242" s="651"/>
      <c r="B242" s="46"/>
      <c r="C242" s="140"/>
      <c r="D242" s="651"/>
      <c r="E242" s="651"/>
      <c r="F242" s="10"/>
      <c r="G242" s="598"/>
      <c r="H242" s="877"/>
      <c r="I242" s="877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1:36" ht="12.75" customHeight="1" x14ac:dyDescent="0.2">
      <c r="A243" s="10"/>
      <c r="B243" s="10"/>
      <c r="C243" s="140"/>
      <c r="D243" s="651"/>
      <c r="E243" s="651"/>
      <c r="F243" s="798" t="s">
        <v>888</v>
      </c>
      <c r="G243" s="598"/>
      <c r="H243" s="877"/>
      <c r="I243" s="877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1:36" ht="12.75" customHeight="1" x14ac:dyDescent="0.2">
      <c r="A244" s="105"/>
      <c r="B244" s="651"/>
      <c r="C244" s="651"/>
      <c r="D244" s="651"/>
      <c r="E244" s="651"/>
      <c r="F244" s="10"/>
      <c r="G244" s="598"/>
      <c r="H244" s="877"/>
      <c r="I244" s="877"/>
      <c r="J244" s="1556" t="s">
        <v>246</v>
      </c>
      <c r="K244" s="1462"/>
      <c r="L244" s="1413"/>
      <c r="M244" s="10"/>
      <c r="N244" s="10"/>
      <c r="O244" s="10"/>
      <c r="P244" s="10"/>
      <c r="Q244" s="10"/>
      <c r="R244" s="10"/>
      <c r="S244" s="10"/>
      <c r="T244" s="10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1:36" ht="13.5" customHeight="1" x14ac:dyDescent="0.25">
      <c r="A245" s="651"/>
      <c r="B245" s="1485" t="s">
        <v>393</v>
      </c>
      <c r="C245" s="879" t="s">
        <v>5</v>
      </c>
      <c r="D245" s="1487" t="s">
        <v>6</v>
      </c>
      <c r="E245" s="1413"/>
      <c r="F245" s="879" t="s">
        <v>7</v>
      </c>
      <c r="G245" s="879" t="s">
        <v>8</v>
      </c>
      <c r="H245" s="194" t="s">
        <v>9</v>
      </c>
      <c r="I245" s="194" t="s">
        <v>63</v>
      </c>
      <c r="J245" s="120" t="s">
        <v>248</v>
      </c>
      <c r="K245" s="120" t="s">
        <v>249</v>
      </c>
      <c r="L245" s="120" t="s">
        <v>250</v>
      </c>
      <c r="M245" s="10"/>
      <c r="N245" s="10"/>
      <c r="O245" s="10"/>
      <c r="P245" s="10"/>
      <c r="Q245" s="10"/>
      <c r="R245" s="10"/>
      <c r="S245" s="10"/>
      <c r="T245" s="10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1:36" ht="13.5" customHeight="1" x14ac:dyDescent="0.25">
      <c r="A246" s="651"/>
      <c r="B246" s="1486"/>
      <c r="C246" s="195">
        <f>C240+C146+C73+C35+C15+C8</f>
        <v>4620</v>
      </c>
      <c r="D246" s="1488">
        <f>D240+D146+D73+D35+D15+D8+E146</f>
        <v>3426</v>
      </c>
      <c r="E246" s="1489"/>
      <c r="F246" s="195">
        <f>F240+F146+F73+F35+F15+F8</f>
        <v>3650</v>
      </c>
      <c r="G246" s="195">
        <f>G240+G146+G73+G35+G15+G8</f>
        <v>1802</v>
      </c>
      <c r="H246" s="195">
        <f>H240+H146+H73+H35+H15+H8</f>
        <v>561</v>
      </c>
      <c r="I246" s="655">
        <f>I24+I146+I73+I35+I14+I13+I12+I11+I7+I6+I5</f>
        <v>227</v>
      </c>
      <c r="J246" s="656">
        <v>0</v>
      </c>
      <c r="K246" s="1016">
        <f>K240+K146+K224</f>
        <v>973</v>
      </c>
      <c r="L246" s="656">
        <f>L146</f>
        <v>38</v>
      </c>
      <c r="M246" s="10"/>
      <c r="N246" s="10"/>
      <c r="O246" s="10"/>
      <c r="P246" s="10"/>
      <c r="Q246" s="10"/>
      <c r="R246" s="10"/>
      <c r="S246" s="10"/>
      <c r="T246" s="10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1:36" ht="12.75" customHeight="1" x14ac:dyDescent="0.2">
      <c r="A247" s="651"/>
      <c r="B247" s="651"/>
      <c r="C247" s="10"/>
      <c r="D247" s="10"/>
      <c r="E247" s="10"/>
      <c r="F247" s="258"/>
      <c r="G247" s="598"/>
      <c r="H247" s="877"/>
      <c r="I247" s="877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1:36" ht="12.75" customHeight="1" x14ac:dyDescent="0.2">
      <c r="A248" s="651"/>
      <c r="B248" s="651"/>
      <c r="C248" s="10"/>
      <c r="D248" s="10"/>
      <c r="E248" s="10"/>
      <c r="F248" s="10"/>
      <c r="G248" s="598"/>
      <c r="H248" s="877"/>
      <c r="I248" s="877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1:36" ht="15" customHeight="1" x14ac:dyDescent="0.2">
      <c r="A249" s="10"/>
      <c r="B249" s="10"/>
      <c r="C249" s="10"/>
      <c r="D249" s="10"/>
      <c r="E249" s="10"/>
      <c r="F249" s="10"/>
      <c r="G249" s="877"/>
      <c r="H249" s="10"/>
      <c r="I249" s="877"/>
      <c r="J249" s="10"/>
      <c r="K249" s="10"/>
      <c r="L249" s="10"/>
      <c r="M249" s="10"/>
      <c r="N249" s="10"/>
      <c r="O249" s="10"/>
      <c r="P249" s="10"/>
      <c r="Q249" s="10"/>
      <c r="R249" s="651"/>
      <c r="S249" s="651"/>
      <c r="T249" s="651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1:36" ht="15" hidden="1" customHeight="1" x14ac:dyDescent="0.2">
      <c r="A250" s="10"/>
      <c r="B250" s="10"/>
      <c r="C250" s="10"/>
      <c r="D250" s="10" t="s">
        <v>394</v>
      </c>
      <c r="E250" s="651"/>
      <c r="F250" s="651"/>
      <c r="G250" s="651"/>
      <c r="H250" s="651"/>
      <c r="I250" s="651"/>
      <c r="J250" s="651"/>
      <c r="K250" s="651"/>
      <c r="L250" s="651"/>
      <c r="M250" s="651"/>
      <c r="N250" s="651"/>
      <c r="O250" s="651"/>
      <c r="P250" s="651"/>
      <c r="Q250" s="651"/>
      <c r="R250" s="651"/>
      <c r="S250" s="651"/>
      <c r="T250" s="651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1:36" ht="14.25" hidden="1" customHeight="1" x14ac:dyDescent="0.2">
      <c r="A251" s="10"/>
      <c r="B251" s="10"/>
      <c r="C251" s="10"/>
      <c r="D251" s="10" t="s">
        <v>395</v>
      </c>
      <c r="E251" s="651"/>
      <c r="F251" s="651"/>
      <c r="G251" s="651"/>
      <c r="H251" s="651"/>
      <c r="I251" s="651"/>
      <c r="J251" s="651"/>
      <c r="K251" s="651"/>
      <c r="L251" s="651"/>
      <c r="M251" s="651"/>
      <c r="N251" s="651"/>
      <c r="O251" s="651"/>
      <c r="P251" s="651"/>
      <c r="Q251" s="651"/>
      <c r="R251" s="651"/>
      <c r="S251" s="651"/>
      <c r="T251" s="651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1:36" ht="12.75" customHeight="1" x14ac:dyDescent="0.2">
      <c r="A252" s="10"/>
      <c r="B252" s="10"/>
      <c r="C252" s="10"/>
      <c r="D252" s="10"/>
      <c r="E252" s="651"/>
      <c r="F252" s="651"/>
      <c r="G252" s="651"/>
      <c r="H252" s="651"/>
      <c r="I252" s="651"/>
      <c r="J252" s="651"/>
      <c r="K252" s="651"/>
      <c r="L252" s="651"/>
      <c r="M252" s="651"/>
      <c r="N252" s="651"/>
      <c r="O252" s="651"/>
      <c r="P252" s="651"/>
      <c r="Q252" s="651"/>
      <c r="R252" s="651"/>
      <c r="S252" s="651"/>
      <c r="T252" s="651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1:36" ht="14.25" customHeight="1" x14ac:dyDescent="0.2">
      <c r="A253" s="10"/>
      <c r="B253" s="10"/>
      <c r="C253" s="10"/>
      <c r="D253" s="10"/>
      <c r="E253" s="651"/>
      <c r="F253" s="651"/>
      <c r="G253" s="651"/>
      <c r="H253" s="651"/>
      <c r="I253" s="651"/>
      <c r="J253" s="651"/>
      <c r="K253" s="651"/>
      <c r="L253" s="651"/>
      <c r="M253" s="651"/>
      <c r="N253" s="651"/>
      <c r="O253" s="651"/>
      <c r="P253" s="651"/>
      <c r="Q253" s="651"/>
      <c r="R253" s="651"/>
      <c r="S253" s="651"/>
      <c r="T253" s="651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1:36" ht="12.75" customHeight="1" x14ac:dyDescent="0.2">
      <c r="A254" s="10"/>
      <c r="B254" s="10"/>
      <c r="C254" s="10"/>
      <c r="D254" s="10"/>
      <c r="E254" s="651"/>
      <c r="F254" s="651"/>
      <c r="G254" s="651"/>
      <c r="H254" s="651"/>
      <c r="I254" s="651"/>
      <c r="J254" s="651"/>
      <c r="K254" s="651"/>
      <c r="L254" s="651"/>
      <c r="M254" s="651"/>
      <c r="N254" s="651"/>
      <c r="O254" s="651"/>
      <c r="P254" s="651"/>
      <c r="Q254" s="651"/>
      <c r="R254" s="10"/>
      <c r="S254" s="10"/>
      <c r="T254" s="10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1:36" ht="12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877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1:36" ht="15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877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1:36" ht="15.7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877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1:36" ht="12.7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877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1:36" ht="12.75" customHeight="1" x14ac:dyDescent="0.2">
      <c r="A259" s="10"/>
      <c r="B259" s="10"/>
      <c r="C259" s="259"/>
      <c r="D259" s="259"/>
      <c r="E259" s="259"/>
      <c r="F259" s="10"/>
      <c r="G259" s="10"/>
      <c r="H259" s="10"/>
      <c r="I259" s="877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1:36" ht="12.7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877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1:36" ht="12.7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877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1:36" ht="12.7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877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1:36" ht="12.7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877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1:36" ht="12.7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877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1:36" ht="12.7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877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1:36" ht="12.7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877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1:36" ht="12.7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877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1:36" ht="12.7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877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1:36" ht="12.7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877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1:36" ht="12.7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877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1:36" ht="12.7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877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1:36" ht="12.7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877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1:36" ht="12.7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877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1:36" ht="12.7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877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1:36" ht="12.7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877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1:36" ht="12.7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877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1:36" ht="12.7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877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1:36" ht="12.7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877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1:36" ht="12.7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877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1:36" ht="12.7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877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1:36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877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1:36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877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1:36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877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1:36" ht="12.7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877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1:36" ht="12.7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877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1:36" ht="12.7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877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1:36" ht="12.7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877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1:36" ht="12.7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877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1:36" ht="12.7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877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1:36" ht="12.7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877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1:36" ht="12.7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877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1:36" ht="12.7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877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1:36" ht="12.7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877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1:36" ht="12.7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877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1:36" ht="12.7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877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1:36" ht="12.7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877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1:36" ht="12.7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877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1:36" ht="12.7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877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1:36" ht="12.7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877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1:36" ht="12.7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877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1:36" ht="12.7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877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1:36" ht="12.7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877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1:36" ht="12.7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877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1:36" ht="12.7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877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1:36" ht="12.7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877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1:36" ht="12.7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877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1:36" ht="12.7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877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1:36" ht="12.7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877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1:36" ht="12.7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877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1:36" ht="12.7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877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1:36" ht="12.7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877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1:36" ht="12.7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877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1:36" ht="12.7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877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1:36" ht="12.75" customHeight="1" x14ac:dyDescent="0.2">
      <c r="A314" s="10"/>
      <c r="B314" s="10"/>
      <c r="C314" s="10"/>
      <c r="D314" s="10"/>
      <c r="E314" s="10"/>
      <c r="F314" s="10"/>
      <c r="G314" s="10"/>
      <c r="H314" s="10"/>
      <c r="I314" s="877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1:36" ht="12.75" customHeight="1" x14ac:dyDescent="0.2">
      <c r="A315" s="10"/>
      <c r="B315" s="10"/>
      <c r="C315" s="10"/>
      <c r="D315" s="10"/>
      <c r="E315" s="10"/>
      <c r="F315" s="10"/>
      <c r="G315" s="10"/>
      <c r="H315" s="10"/>
      <c r="I315" s="877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1:36" ht="12.75" customHeight="1" x14ac:dyDescent="0.2">
      <c r="A316" s="10"/>
      <c r="B316" s="10"/>
      <c r="C316" s="10"/>
      <c r="D316" s="10"/>
      <c r="E316" s="10"/>
      <c r="F316" s="10"/>
      <c r="G316" s="10"/>
      <c r="H316" s="10"/>
      <c r="I316" s="877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1:36" ht="12.75" customHeight="1" x14ac:dyDescent="0.2">
      <c r="A317" s="10"/>
      <c r="B317" s="10"/>
      <c r="C317" s="10"/>
      <c r="D317" s="10"/>
      <c r="E317" s="10"/>
      <c r="F317" s="10"/>
      <c r="G317" s="10"/>
      <c r="H317" s="10"/>
      <c r="I317" s="877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1:36" ht="12.75" customHeight="1" x14ac:dyDescent="0.2">
      <c r="A318" s="10"/>
      <c r="B318" s="10"/>
      <c r="C318" s="10"/>
      <c r="D318" s="10"/>
      <c r="E318" s="10"/>
      <c r="F318" s="10"/>
      <c r="G318" s="10"/>
      <c r="H318" s="10"/>
      <c r="I318" s="877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1:36" ht="12.75" customHeight="1" x14ac:dyDescent="0.2">
      <c r="A319" s="10"/>
      <c r="B319" s="10"/>
      <c r="C319" s="10"/>
      <c r="D319" s="10"/>
      <c r="E319" s="10"/>
      <c r="F319" s="10"/>
      <c r="G319" s="10"/>
      <c r="H319" s="10"/>
      <c r="I319" s="877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1:36" ht="12.75" customHeight="1" x14ac:dyDescent="0.2">
      <c r="A320" s="10"/>
      <c r="B320" s="10"/>
      <c r="C320" s="10"/>
      <c r="D320" s="10"/>
      <c r="E320" s="10"/>
      <c r="F320" s="10"/>
      <c r="G320" s="10"/>
      <c r="H320" s="10"/>
      <c r="I320" s="877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1:36" ht="12.75" customHeight="1" x14ac:dyDescent="0.2">
      <c r="A321" s="10"/>
      <c r="B321" s="10"/>
      <c r="C321" s="10"/>
      <c r="D321" s="10"/>
      <c r="E321" s="10"/>
      <c r="F321" s="10"/>
      <c r="G321" s="10"/>
      <c r="H321" s="10"/>
      <c r="I321" s="877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1:36" ht="12.75" customHeight="1" x14ac:dyDescent="0.2">
      <c r="A322" s="10"/>
      <c r="B322" s="10"/>
      <c r="C322" s="10"/>
      <c r="D322" s="10"/>
      <c r="E322" s="10"/>
      <c r="F322" s="10"/>
      <c r="G322" s="10"/>
      <c r="H322" s="10"/>
      <c r="I322" s="877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1:36" ht="12.75" customHeight="1" x14ac:dyDescent="0.2">
      <c r="A323" s="10"/>
      <c r="B323" s="10"/>
      <c r="C323" s="10"/>
      <c r="D323" s="10"/>
      <c r="E323" s="10"/>
      <c r="F323" s="10"/>
      <c r="G323" s="10"/>
      <c r="H323" s="10"/>
      <c r="I323" s="877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1:36" ht="12.75" customHeight="1" x14ac:dyDescent="0.2">
      <c r="A324" s="10"/>
      <c r="B324" s="10"/>
      <c r="C324" s="10"/>
      <c r="D324" s="10"/>
      <c r="E324" s="10"/>
      <c r="F324" s="10"/>
      <c r="G324" s="10"/>
      <c r="H324" s="10"/>
      <c r="I324" s="877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1:36" ht="12.75" customHeight="1" x14ac:dyDescent="0.2">
      <c r="A325" s="10"/>
      <c r="B325" s="10"/>
      <c r="C325" s="10"/>
      <c r="D325" s="10"/>
      <c r="E325" s="10"/>
      <c r="F325" s="10"/>
      <c r="G325" s="10"/>
      <c r="H325" s="10"/>
      <c r="I325" s="877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1:36" ht="12.75" customHeight="1" x14ac:dyDescent="0.2">
      <c r="A326" s="10"/>
      <c r="B326" s="10"/>
      <c r="C326" s="10"/>
      <c r="D326" s="10"/>
      <c r="E326" s="10"/>
      <c r="F326" s="10"/>
      <c r="G326" s="10"/>
      <c r="H326" s="10"/>
      <c r="I326" s="877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1:36" ht="12.75" customHeight="1" x14ac:dyDescent="0.2">
      <c r="A327" s="10"/>
      <c r="B327" s="10"/>
      <c r="C327" s="10"/>
      <c r="D327" s="10"/>
      <c r="E327" s="10"/>
      <c r="F327" s="10"/>
      <c r="G327" s="10"/>
      <c r="H327" s="10"/>
      <c r="I327" s="877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1:36" ht="12.75" customHeight="1" x14ac:dyDescent="0.2">
      <c r="A328" s="10"/>
      <c r="B328" s="10"/>
      <c r="C328" s="10"/>
      <c r="D328" s="10"/>
      <c r="E328" s="10"/>
      <c r="F328" s="10"/>
      <c r="G328" s="10"/>
      <c r="H328" s="10"/>
      <c r="I328" s="877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1:36" ht="12.75" customHeight="1" x14ac:dyDescent="0.2">
      <c r="A329" s="10"/>
      <c r="B329" s="10"/>
      <c r="C329" s="10"/>
      <c r="D329" s="10"/>
      <c r="E329" s="10"/>
      <c r="F329" s="10"/>
      <c r="G329" s="10"/>
      <c r="H329" s="10"/>
      <c r="I329" s="877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1:36" ht="12.75" customHeight="1" x14ac:dyDescent="0.2">
      <c r="A330" s="10"/>
      <c r="B330" s="10"/>
      <c r="C330" s="10"/>
      <c r="D330" s="10"/>
      <c r="E330" s="10"/>
      <c r="F330" s="10"/>
      <c r="G330" s="10"/>
      <c r="H330" s="10"/>
      <c r="I330" s="877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1:36" ht="12.75" customHeight="1" x14ac:dyDescent="0.2">
      <c r="A331" s="10"/>
      <c r="B331" s="10"/>
      <c r="C331" s="10"/>
      <c r="D331" s="10"/>
      <c r="E331" s="10"/>
      <c r="F331" s="10"/>
      <c r="G331" s="10"/>
      <c r="H331" s="10"/>
      <c r="I331" s="877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1:36" ht="12.75" customHeight="1" x14ac:dyDescent="0.2">
      <c r="A332" s="10"/>
      <c r="B332" s="10"/>
      <c r="C332" s="10"/>
      <c r="D332" s="10"/>
      <c r="E332" s="10"/>
      <c r="F332" s="10"/>
      <c r="G332" s="10"/>
      <c r="H332" s="10"/>
      <c r="I332" s="877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1:36" ht="12.75" customHeight="1" x14ac:dyDescent="0.2">
      <c r="A333" s="10"/>
      <c r="B333" s="10"/>
      <c r="C333" s="10"/>
      <c r="D333" s="10"/>
      <c r="E333" s="10"/>
      <c r="F333" s="10"/>
      <c r="G333" s="10"/>
      <c r="H333" s="10"/>
      <c r="I333" s="877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1:36" ht="12.75" customHeight="1" x14ac:dyDescent="0.2">
      <c r="A334" s="10"/>
      <c r="B334" s="10"/>
      <c r="C334" s="10"/>
      <c r="D334" s="10"/>
      <c r="E334" s="10"/>
      <c r="F334" s="10"/>
      <c r="G334" s="10"/>
      <c r="H334" s="10"/>
      <c r="I334" s="877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1:36" ht="12.75" customHeight="1" x14ac:dyDescent="0.2">
      <c r="A335" s="10"/>
      <c r="B335" s="10"/>
      <c r="C335" s="10"/>
      <c r="D335" s="10"/>
      <c r="E335" s="10"/>
      <c r="F335" s="10"/>
      <c r="G335" s="10"/>
      <c r="H335" s="10"/>
      <c r="I335" s="877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1:36" ht="12.75" customHeight="1" x14ac:dyDescent="0.2">
      <c r="A336" s="10"/>
      <c r="B336" s="10"/>
      <c r="C336" s="10"/>
      <c r="D336" s="10"/>
      <c r="E336" s="10"/>
      <c r="F336" s="10"/>
      <c r="G336" s="10"/>
      <c r="H336" s="10"/>
      <c r="I336" s="877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1:36" ht="12.75" customHeight="1" x14ac:dyDescent="0.2">
      <c r="A337" s="10"/>
      <c r="B337" s="10"/>
      <c r="C337" s="10"/>
      <c r="D337" s="10"/>
      <c r="E337" s="10"/>
      <c r="F337" s="10"/>
      <c r="G337" s="10"/>
      <c r="H337" s="10"/>
      <c r="I337" s="877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1:36" ht="12.75" customHeight="1" x14ac:dyDescent="0.2">
      <c r="A338" s="10"/>
      <c r="B338" s="10"/>
      <c r="C338" s="10"/>
      <c r="D338" s="10"/>
      <c r="E338" s="10"/>
      <c r="F338" s="10"/>
      <c r="G338" s="10"/>
      <c r="H338" s="10"/>
      <c r="I338" s="877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1:36" ht="12.75" customHeight="1" x14ac:dyDescent="0.2">
      <c r="A339" s="10"/>
      <c r="B339" s="10"/>
      <c r="C339" s="10"/>
      <c r="D339" s="10"/>
      <c r="E339" s="10"/>
      <c r="F339" s="10"/>
      <c r="G339" s="10"/>
      <c r="H339" s="10"/>
      <c r="I339" s="877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1:36" ht="12.75" customHeight="1" x14ac:dyDescent="0.2">
      <c r="A340" s="10"/>
      <c r="B340" s="10"/>
      <c r="C340" s="10"/>
      <c r="D340" s="10"/>
      <c r="E340" s="10"/>
      <c r="F340" s="10"/>
      <c r="G340" s="10"/>
      <c r="H340" s="10"/>
      <c r="I340" s="877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1:36" ht="12.75" customHeight="1" x14ac:dyDescent="0.2">
      <c r="A341" s="10"/>
      <c r="B341" s="10"/>
      <c r="C341" s="10"/>
      <c r="D341" s="10"/>
      <c r="E341" s="10"/>
      <c r="F341" s="10"/>
      <c r="G341" s="10"/>
      <c r="H341" s="10"/>
      <c r="I341" s="877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1:36" ht="12.75" customHeight="1" x14ac:dyDescent="0.2">
      <c r="A342" s="10"/>
      <c r="B342" s="10"/>
      <c r="C342" s="10"/>
      <c r="D342" s="10"/>
      <c r="E342" s="10"/>
      <c r="F342" s="10"/>
      <c r="G342" s="10"/>
      <c r="H342" s="10"/>
      <c r="I342" s="877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1:36" ht="12.75" customHeight="1" x14ac:dyDescent="0.2">
      <c r="A343" s="10"/>
      <c r="B343" s="10"/>
      <c r="C343" s="10"/>
      <c r="D343" s="10"/>
      <c r="E343" s="10"/>
      <c r="F343" s="10"/>
      <c r="G343" s="10"/>
      <c r="H343" s="10"/>
      <c r="I343" s="877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1:36" ht="12.75" customHeight="1" x14ac:dyDescent="0.2">
      <c r="A344" s="10"/>
      <c r="B344" s="10"/>
      <c r="C344" s="10"/>
      <c r="D344" s="10"/>
      <c r="E344" s="10"/>
      <c r="F344" s="10"/>
      <c r="G344" s="10"/>
      <c r="H344" s="10"/>
      <c r="I344" s="877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1:36" ht="12.75" customHeight="1" x14ac:dyDescent="0.2">
      <c r="A345" s="10"/>
      <c r="B345" s="10"/>
      <c r="C345" s="10"/>
      <c r="D345" s="10"/>
      <c r="E345" s="10"/>
      <c r="F345" s="10"/>
      <c r="G345" s="10"/>
      <c r="H345" s="10"/>
      <c r="I345" s="877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1:36" ht="12.75" customHeight="1" x14ac:dyDescent="0.2">
      <c r="A346" s="10"/>
      <c r="B346" s="10"/>
      <c r="C346" s="10"/>
      <c r="D346" s="10"/>
      <c r="E346" s="10"/>
      <c r="F346" s="10"/>
      <c r="G346" s="10"/>
      <c r="H346" s="10"/>
      <c r="I346" s="877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1:36" ht="12.75" customHeight="1" x14ac:dyDescent="0.2">
      <c r="A347" s="10"/>
      <c r="B347" s="10"/>
      <c r="C347" s="10"/>
      <c r="D347" s="10"/>
      <c r="E347" s="10"/>
      <c r="F347" s="10"/>
      <c r="G347" s="10"/>
      <c r="H347" s="10"/>
      <c r="I347" s="877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1:36" ht="12.75" customHeight="1" x14ac:dyDescent="0.2">
      <c r="A348" s="10"/>
      <c r="B348" s="10"/>
      <c r="C348" s="10"/>
      <c r="D348" s="10"/>
      <c r="E348" s="10"/>
      <c r="F348" s="10"/>
      <c r="G348" s="10"/>
      <c r="H348" s="10"/>
      <c r="I348" s="877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1:36" ht="12.75" customHeight="1" x14ac:dyDescent="0.2">
      <c r="A349" s="10"/>
      <c r="B349" s="10"/>
      <c r="C349" s="10"/>
      <c r="D349" s="10"/>
      <c r="E349" s="10"/>
      <c r="F349" s="10"/>
      <c r="G349" s="10"/>
      <c r="H349" s="10"/>
      <c r="I349" s="877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1:36" ht="12.75" customHeight="1" x14ac:dyDescent="0.2">
      <c r="A350" s="10"/>
      <c r="B350" s="10"/>
      <c r="C350" s="10"/>
      <c r="D350" s="10"/>
      <c r="E350" s="10"/>
      <c r="F350" s="10"/>
      <c r="G350" s="10"/>
      <c r="H350" s="10"/>
      <c r="I350" s="877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1:36" ht="12.75" customHeight="1" x14ac:dyDescent="0.2">
      <c r="A351" s="10"/>
      <c r="B351" s="10"/>
      <c r="C351" s="10"/>
      <c r="D351" s="10"/>
      <c r="E351" s="10"/>
      <c r="F351" s="10"/>
      <c r="G351" s="10"/>
      <c r="H351" s="10"/>
      <c r="I351" s="877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1:36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651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1:36" ht="12" customHeight="1" x14ac:dyDescent="0.2">
      <c r="A353" s="651"/>
      <c r="B353" s="651"/>
      <c r="C353" s="651"/>
      <c r="D353" s="651"/>
      <c r="E353" s="651"/>
      <c r="F353" s="651"/>
      <c r="G353" s="651"/>
      <c r="H353" s="651"/>
      <c r="I353" s="651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1:36" ht="12" customHeight="1" x14ac:dyDescent="0.2">
      <c r="A354" s="651"/>
      <c r="B354" s="651"/>
      <c r="C354" s="651"/>
      <c r="D354" s="651"/>
      <c r="E354" s="651"/>
      <c r="F354" s="651"/>
      <c r="G354" s="651"/>
      <c r="H354" s="651"/>
      <c r="I354" s="651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1:36" ht="12" customHeight="1" x14ac:dyDescent="0.2">
      <c r="A355" s="651"/>
      <c r="B355" s="651"/>
      <c r="C355" s="651"/>
      <c r="D355" s="651"/>
      <c r="E355" s="651"/>
      <c r="F355" s="651"/>
      <c r="G355" s="651"/>
      <c r="H355" s="651"/>
      <c r="I355" s="651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1:36" ht="12" customHeight="1" x14ac:dyDescent="0.2">
      <c r="A356" s="651"/>
      <c r="B356" s="651"/>
      <c r="C356" s="651"/>
      <c r="D356" s="651"/>
      <c r="E356" s="651"/>
      <c r="F356" s="651"/>
      <c r="G356" s="651"/>
      <c r="H356" s="651"/>
      <c r="I356" s="651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1:36" ht="12" customHeight="1" x14ac:dyDescent="0.2">
      <c r="A357" s="651"/>
      <c r="B357" s="651"/>
      <c r="C357" s="651"/>
      <c r="D357" s="651"/>
      <c r="E357" s="651"/>
      <c r="F357" s="651"/>
      <c r="G357" s="651"/>
      <c r="H357" s="651"/>
      <c r="I357" s="651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1:36" ht="12" customHeight="1" x14ac:dyDescent="0.2">
      <c r="A358" s="651"/>
      <c r="B358" s="651"/>
      <c r="C358" s="651"/>
      <c r="D358" s="651"/>
      <c r="E358" s="651"/>
      <c r="F358" s="651"/>
      <c r="G358" s="651"/>
      <c r="H358" s="651"/>
      <c r="I358" s="651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1:36" ht="12" customHeight="1" x14ac:dyDescent="0.2">
      <c r="A359" s="651"/>
      <c r="B359" s="651"/>
      <c r="C359" s="651"/>
      <c r="D359" s="651"/>
      <c r="E359" s="651"/>
      <c r="F359" s="651"/>
      <c r="G359" s="651"/>
      <c r="H359" s="651"/>
      <c r="I359" s="651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1:36" ht="12" customHeight="1" x14ac:dyDescent="0.2">
      <c r="A360" s="651"/>
      <c r="B360" s="651"/>
      <c r="C360" s="651"/>
      <c r="D360" s="651"/>
      <c r="E360" s="651"/>
      <c r="F360" s="651"/>
      <c r="G360" s="651"/>
      <c r="H360" s="651"/>
      <c r="I360" s="651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1:36" ht="12" customHeight="1" x14ac:dyDescent="0.2">
      <c r="A361" s="651"/>
      <c r="B361" s="651"/>
      <c r="C361" s="651"/>
      <c r="D361" s="651"/>
      <c r="E361" s="651"/>
      <c r="F361" s="651"/>
      <c r="G361" s="651"/>
      <c r="H361" s="651"/>
      <c r="I361" s="651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1:36" ht="12" customHeight="1" x14ac:dyDescent="0.2">
      <c r="A362" s="651"/>
      <c r="B362" s="651"/>
      <c r="C362" s="651"/>
      <c r="D362" s="651"/>
      <c r="E362" s="651"/>
      <c r="F362" s="651"/>
      <c r="G362" s="651"/>
      <c r="H362" s="651"/>
      <c r="I362" s="651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1:36" ht="12" customHeight="1" x14ac:dyDescent="0.2">
      <c r="A363" s="651"/>
      <c r="B363" s="651"/>
      <c r="C363" s="651"/>
      <c r="D363" s="651"/>
      <c r="E363" s="651"/>
      <c r="F363" s="651"/>
      <c r="G363" s="651"/>
      <c r="H363" s="651"/>
      <c r="I363" s="651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1:36" ht="12" customHeight="1" x14ac:dyDescent="0.2">
      <c r="A364" s="651"/>
      <c r="B364" s="651"/>
      <c r="C364" s="651"/>
      <c r="D364" s="651"/>
      <c r="E364" s="651"/>
      <c r="F364" s="651"/>
      <c r="G364" s="651"/>
      <c r="H364" s="651"/>
      <c r="I364" s="651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1:36" ht="12" customHeight="1" x14ac:dyDescent="0.2">
      <c r="A365" s="651"/>
      <c r="B365" s="651"/>
      <c r="C365" s="651"/>
      <c r="D365" s="651"/>
      <c r="E365" s="651"/>
      <c r="F365" s="651"/>
      <c r="G365" s="651"/>
      <c r="H365" s="651"/>
      <c r="I365" s="651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1:36" ht="12" customHeight="1" x14ac:dyDescent="0.2">
      <c r="A366" s="651"/>
      <c r="B366" s="651"/>
      <c r="C366" s="651"/>
      <c r="D366" s="651"/>
      <c r="E366" s="651"/>
      <c r="F366" s="651"/>
      <c r="G366" s="651"/>
      <c r="H366" s="651"/>
      <c r="I366" s="651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1:36" ht="12" customHeight="1" x14ac:dyDescent="0.2">
      <c r="A367" s="651"/>
      <c r="B367" s="651"/>
      <c r="C367" s="651"/>
      <c r="D367" s="651"/>
      <c r="E367" s="651"/>
      <c r="F367" s="651"/>
      <c r="G367" s="651"/>
      <c r="H367" s="651"/>
      <c r="I367" s="651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1:36" ht="12" customHeight="1" x14ac:dyDescent="0.2">
      <c r="A368" s="651"/>
      <c r="B368" s="651"/>
      <c r="C368" s="651"/>
      <c r="D368" s="651"/>
      <c r="E368" s="651"/>
      <c r="F368" s="651"/>
      <c r="G368" s="651"/>
      <c r="H368" s="651"/>
      <c r="I368" s="651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1:36" ht="12" customHeight="1" x14ac:dyDescent="0.2">
      <c r="A369" s="651"/>
      <c r="B369" s="651"/>
      <c r="C369" s="651"/>
      <c r="D369" s="651"/>
      <c r="E369" s="651"/>
      <c r="F369" s="651"/>
      <c r="G369" s="651"/>
      <c r="H369" s="651"/>
      <c r="I369" s="651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1:36" ht="12" customHeight="1" x14ac:dyDescent="0.2">
      <c r="A370" s="651"/>
      <c r="B370" s="651"/>
      <c r="C370" s="651"/>
      <c r="D370" s="651"/>
      <c r="E370" s="651"/>
      <c r="F370" s="651"/>
      <c r="G370" s="651"/>
      <c r="H370" s="651"/>
      <c r="I370" s="651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1:36" ht="12" customHeight="1" x14ac:dyDescent="0.2">
      <c r="A371" s="651"/>
      <c r="B371" s="651"/>
      <c r="C371" s="651"/>
      <c r="D371" s="651"/>
      <c r="E371" s="651"/>
      <c r="F371" s="651"/>
      <c r="G371" s="651"/>
      <c r="H371" s="651"/>
      <c r="I371" s="651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1:36" ht="12" customHeight="1" x14ac:dyDescent="0.2">
      <c r="A372" s="651"/>
      <c r="B372" s="651"/>
      <c r="C372" s="651"/>
      <c r="D372" s="651"/>
      <c r="E372" s="651"/>
      <c r="F372" s="651"/>
      <c r="G372" s="651"/>
      <c r="H372" s="651"/>
      <c r="I372" s="651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1:36" ht="12" customHeight="1" x14ac:dyDescent="0.2">
      <c r="A373" s="651"/>
      <c r="B373" s="651"/>
      <c r="C373" s="651"/>
      <c r="D373" s="651"/>
      <c r="E373" s="651"/>
      <c r="F373" s="651"/>
      <c r="G373" s="651"/>
      <c r="H373" s="651"/>
      <c r="I373" s="651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1:36" ht="12" customHeight="1" x14ac:dyDescent="0.2">
      <c r="A374" s="651"/>
      <c r="B374" s="651"/>
      <c r="C374" s="651"/>
      <c r="D374" s="651"/>
      <c r="E374" s="651"/>
      <c r="F374" s="651"/>
      <c r="G374" s="651"/>
      <c r="H374" s="651"/>
      <c r="I374" s="651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1:36" ht="12" customHeight="1" x14ac:dyDescent="0.2">
      <c r="A375" s="651"/>
      <c r="B375" s="651"/>
      <c r="C375" s="651"/>
      <c r="D375" s="651"/>
      <c r="E375" s="651"/>
      <c r="F375" s="651"/>
      <c r="G375" s="651"/>
      <c r="H375" s="651"/>
      <c r="I375" s="651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1:36" ht="12" customHeight="1" x14ac:dyDescent="0.2">
      <c r="A376" s="651"/>
      <c r="B376" s="651"/>
      <c r="C376" s="651"/>
      <c r="D376" s="651"/>
      <c r="E376" s="651"/>
      <c r="F376" s="651"/>
      <c r="G376" s="651"/>
      <c r="H376" s="651"/>
      <c r="I376" s="651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1:36" ht="12" customHeight="1" x14ac:dyDescent="0.2">
      <c r="A377" s="651"/>
      <c r="B377" s="651"/>
      <c r="C377" s="651"/>
      <c r="D377" s="651"/>
      <c r="E377" s="651"/>
      <c r="F377" s="651"/>
      <c r="G377" s="651"/>
      <c r="H377" s="651"/>
      <c r="I377" s="651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1:36" ht="12" customHeight="1" x14ac:dyDescent="0.2">
      <c r="A378" s="651"/>
      <c r="B378" s="651"/>
      <c r="C378" s="651"/>
      <c r="D378" s="651"/>
      <c r="E378" s="651"/>
      <c r="F378" s="651"/>
      <c r="G378" s="651"/>
      <c r="H378" s="651"/>
      <c r="I378" s="651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1:36" ht="12" customHeight="1" x14ac:dyDescent="0.2">
      <c r="A379" s="651"/>
      <c r="B379" s="651"/>
      <c r="C379" s="651"/>
      <c r="D379" s="651"/>
      <c r="E379" s="651"/>
      <c r="F379" s="651"/>
      <c r="G379" s="651"/>
      <c r="H379" s="651"/>
      <c r="I379" s="651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1:36" ht="12" customHeight="1" x14ac:dyDescent="0.2">
      <c r="A380" s="651"/>
      <c r="B380" s="651"/>
      <c r="C380" s="651"/>
      <c r="D380" s="651"/>
      <c r="E380" s="651"/>
      <c r="F380" s="651"/>
      <c r="G380" s="651"/>
      <c r="H380" s="651"/>
      <c r="I380" s="651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1:36" ht="12" customHeight="1" x14ac:dyDescent="0.2">
      <c r="A381" s="651"/>
      <c r="B381" s="651"/>
      <c r="C381" s="651"/>
      <c r="D381" s="651"/>
      <c r="E381" s="651"/>
      <c r="F381" s="651"/>
      <c r="G381" s="651"/>
      <c r="H381" s="651"/>
      <c r="I381" s="651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1:36" ht="12" customHeight="1" x14ac:dyDescent="0.2">
      <c r="A382" s="651"/>
      <c r="B382" s="651"/>
      <c r="C382" s="651"/>
      <c r="D382" s="651"/>
      <c r="E382" s="651"/>
      <c r="F382" s="651"/>
      <c r="G382" s="651"/>
      <c r="H382" s="651"/>
      <c r="I382" s="651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1:36" ht="12" customHeight="1" x14ac:dyDescent="0.2">
      <c r="A383" s="651"/>
      <c r="B383" s="651"/>
      <c r="C383" s="651"/>
      <c r="D383" s="651"/>
      <c r="E383" s="651"/>
      <c r="F383" s="651"/>
      <c r="G383" s="651"/>
      <c r="H383" s="651"/>
      <c r="I383" s="651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1:36" ht="12" customHeight="1" x14ac:dyDescent="0.2">
      <c r="A384" s="651"/>
      <c r="B384" s="651"/>
      <c r="C384" s="651"/>
      <c r="D384" s="651"/>
      <c r="E384" s="651"/>
      <c r="F384" s="651"/>
      <c r="G384" s="651"/>
      <c r="H384" s="651"/>
      <c r="I384" s="651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1:36" ht="12" customHeight="1" x14ac:dyDescent="0.2">
      <c r="A385" s="651"/>
      <c r="B385" s="651"/>
      <c r="C385" s="651"/>
      <c r="D385" s="651"/>
      <c r="E385" s="651"/>
      <c r="F385" s="651"/>
      <c r="G385" s="651"/>
      <c r="H385" s="651"/>
      <c r="I385" s="651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1:36" ht="12" customHeight="1" x14ac:dyDescent="0.2">
      <c r="A386" s="651"/>
      <c r="B386" s="651"/>
      <c r="C386" s="651"/>
      <c r="D386" s="651"/>
      <c r="E386" s="651"/>
      <c r="F386" s="651"/>
      <c r="G386" s="651"/>
      <c r="H386" s="651"/>
      <c r="I386" s="651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1:36" ht="12" customHeight="1" x14ac:dyDescent="0.2">
      <c r="A387" s="651"/>
      <c r="B387" s="651"/>
      <c r="C387" s="651"/>
      <c r="D387" s="651"/>
      <c r="E387" s="651"/>
      <c r="F387" s="651"/>
      <c r="G387" s="651"/>
      <c r="H387" s="651"/>
      <c r="I387" s="651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1:36" ht="12" customHeight="1" x14ac:dyDescent="0.2">
      <c r="A388" s="651"/>
      <c r="B388" s="651"/>
      <c r="C388" s="651"/>
      <c r="D388" s="651"/>
      <c r="E388" s="651"/>
      <c r="F388" s="651"/>
      <c r="G388" s="651"/>
      <c r="H388" s="651"/>
      <c r="I388" s="651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1:36" ht="12" customHeight="1" x14ac:dyDescent="0.2">
      <c r="A389" s="651"/>
      <c r="B389" s="651"/>
      <c r="C389" s="651"/>
      <c r="D389" s="651"/>
      <c r="E389" s="651"/>
      <c r="F389" s="651"/>
      <c r="G389" s="651"/>
      <c r="H389" s="651"/>
      <c r="I389" s="651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1:36" ht="12" customHeight="1" x14ac:dyDescent="0.2">
      <c r="A390" s="651"/>
      <c r="B390" s="651"/>
      <c r="C390" s="651"/>
      <c r="D390" s="651"/>
      <c r="E390" s="651"/>
      <c r="F390" s="651"/>
      <c r="G390" s="651"/>
      <c r="H390" s="651"/>
      <c r="I390" s="651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1:36" ht="12" customHeight="1" x14ac:dyDescent="0.2">
      <c r="A391" s="651"/>
      <c r="B391" s="651"/>
      <c r="C391" s="651"/>
      <c r="D391" s="651"/>
      <c r="E391" s="651"/>
      <c r="F391" s="651"/>
      <c r="G391" s="651"/>
      <c r="H391" s="651"/>
      <c r="I391" s="651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1:36" ht="12" customHeight="1" x14ac:dyDescent="0.2">
      <c r="A392" s="651"/>
      <c r="B392" s="651"/>
      <c r="C392" s="651"/>
      <c r="D392" s="651"/>
      <c r="E392" s="651"/>
      <c r="F392" s="651"/>
      <c r="G392" s="651"/>
      <c r="H392" s="651"/>
      <c r="I392" s="651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1:36" ht="12" customHeight="1" x14ac:dyDescent="0.2">
      <c r="A393" s="651"/>
      <c r="B393" s="651"/>
      <c r="C393" s="651"/>
      <c r="D393" s="651"/>
      <c r="E393" s="651"/>
      <c r="F393" s="651"/>
      <c r="G393" s="651"/>
      <c r="H393" s="651"/>
      <c r="I393" s="651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1:36" ht="12" customHeight="1" x14ac:dyDescent="0.2">
      <c r="A394" s="651"/>
      <c r="B394" s="651"/>
      <c r="C394" s="651"/>
      <c r="D394" s="651"/>
      <c r="E394" s="651"/>
      <c r="F394" s="651"/>
      <c r="G394" s="651"/>
      <c r="H394" s="651"/>
      <c r="I394" s="651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1:36" ht="12" customHeight="1" x14ac:dyDescent="0.2">
      <c r="A395" s="651"/>
      <c r="B395" s="651"/>
      <c r="C395" s="651"/>
      <c r="D395" s="651"/>
      <c r="E395" s="651"/>
      <c r="F395" s="651"/>
      <c r="G395" s="651"/>
      <c r="H395" s="651"/>
      <c r="I395" s="651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1:36" ht="12" customHeight="1" x14ac:dyDescent="0.2">
      <c r="A396" s="651"/>
      <c r="B396" s="651"/>
      <c r="C396" s="651"/>
      <c r="D396" s="651"/>
      <c r="E396" s="651"/>
      <c r="F396" s="651"/>
      <c r="G396" s="651"/>
      <c r="H396" s="651"/>
      <c r="I396" s="651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1:36" ht="12" customHeight="1" x14ac:dyDescent="0.2">
      <c r="A397" s="651"/>
      <c r="B397" s="651"/>
      <c r="C397" s="651"/>
      <c r="D397" s="651"/>
      <c r="E397" s="651"/>
      <c r="F397" s="651"/>
      <c r="G397" s="651"/>
      <c r="H397" s="651"/>
      <c r="I397" s="651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1:36" ht="12" customHeight="1" x14ac:dyDescent="0.2">
      <c r="A398" s="651"/>
      <c r="B398" s="651"/>
      <c r="C398" s="651"/>
      <c r="D398" s="651"/>
      <c r="E398" s="651"/>
      <c r="F398" s="651"/>
      <c r="G398" s="651"/>
      <c r="H398" s="651"/>
      <c r="I398" s="651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1:36" ht="12" customHeight="1" x14ac:dyDescent="0.2">
      <c r="A399" s="651"/>
      <c r="B399" s="651"/>
      <c r="C399" s="651"/>
      <c r="D399" s="651"/>
      <c r="E399" s="651"/>
      <c r="F399" s="651"/>
      <c r="G399" s="651"/>
      <c r="H399" s="651"/>
      <c r="I399" s="651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1:36" ht="12" customHeight="1" x14ac:dyDescent="0.2">
      <c r="A400" s="651"/>
      <c r="B400" s="651"/>
      <c r="C400" s="651"/>
      <c r="D400" s="651"/>
      <c r="E400" s="651"/>
      <c r="F400" s="651"/>
      <c r="G400" s="651"/>
      <c r="H400" s="651"/>
      <c r="I400" s="651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1:36" ht="12" customHeight="1" x14ac:dyDescent="0.2">
      <c r="A401" s="651"/>
      <c r="B401" s="651"/>
      <c r="C401" s="651"/>
      <c r="D401" s="651"/>
      <c r="E401" s="651"/>
      <c r="F401" s="651"/>
      <c r="G401" s="651"/>
      <c r="H401" s="651"/>
      <c r="I401" s="651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1:36" ht="12" customHeight="1" x14ac:dyDescent="0.2">
      <c r="A402" s="651"/>
      <c r="B402" s="651"/>
      <c r="C402" s="651"/>
      <c r="D402" s="651"/>
      <c r="E402" s="651"/>
      <c r="F402" s="651"/>
      <c r="G402" s="651"/>
      <c r="H402" s="651"/>
      <c r="I402" s="651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1:36" ht="12" customHeight="1" x14ac:dyDescent="0.2">
      <c r="A403" s="651"/>
      <c r="B403" s="651"/>
      <c r="C403" s="651"/>
      <c r="D403" s="651"/>
      <c r="E403" s="651"/>
      <c r="F403" s="651"/>
      <c r="G403" s="651"/>
      <c r="H403" s="651"/>
      <c r="I403" s="651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1:36" ht="12" customHeight="1" x14ac:dyDescent="0.2">
      <c r="A404" s="651"/>
      <c r="B404" s="651"/>
      <c r="C404" s="651"/>
      <c r="D404" s="651"/>
      <c r="E404" s="651"/>
      <c r="F404" s="651"/>
      <c r="G404" s="651"/>
      <c r="H404" s="651"/>
      <c r="I404" s="651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1:36" ht="12" customHeight="1" x14ac:dyDescent="0.2">
      <c r="A405" s="651"/>
      <c r="B405" s="651"/>
      <c r="C405" s="651"/>
      <c r="D405" s="651"/>
      <c r="E405" s="651"/>
      <c r="F405" s="651"/>
      <c r="G405" s="651"/>
      <c r="H405" s="651"/>
      <c r="I405" s="651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1:36" ht="12" customHeight="1" x14ac:dyDescent="0.2">
      <c r="A406" s="651"/>
      <c r="B406" s="651"/>
      <c r="C406" s="651"/>
      <c r="D406" s="651"/>
      <c r="E406" s="651"/>
      <c r="F406" s="651"/>
      <c r="G406" s="651"/>
      <c r="H406" s="651"/>
      <c r="I406" s="651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1:36" ht="12" customHeight="1" x14ac:dyDescent="0.2">
      <c r="A407" s="651"/>
      <c r="B407" s="651"/>
      <c r="C407" s="651"/>
      <c r="D407" s="651"/>
      <c r="E407" s="651"/>
      <c r="F407" s="651"/>
      <c r="G407" s="651"/>
      <c r="H407" s="651"/>
      <c r="I407" s="651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1:36" ht="12" customHeight="1" x14ac:dyDescent="0.2">
      <c r="A408" s="651"/>
      <c r="B408" s="651"/>
      <c r="C408" s="651"/>
      <c r="D408" s="651"/>
      <c r="E408" s="651"/>
      <c r="F408" s="651"/>
      <c r="G408" s="651"/>
      <c r="H408" s="651"/>
      <c r="I408" s="651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1:36" ht="12" customHeight="1" x14ac:dyDescent="0.2">
      <c r="A409" s="651"/>
      <c r="B409" s="651"/>
      <c r="C409" s="651"/>
      <c r="D409" s="651"/>
      <c r="E409" s="651"/>
      <c r="F409" s="651"/>
      <c r="G409" s="651"/>
      <c r="H409" s="651"/>
      <c r="I409" s="651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1:36" ht="12" customHeight="1" x14ac:dyDescent="0.2">
      <c r="A410" s="651"/>
      <c r="B410" s="651"/>
      <c r="C410" s="651"/>
      <c r="D410" s="651"/>
      <c r="E410" s="651"/>
      <c r="F410" s="651"/>
      <c r="G410" s="651"/>
      <c r="H410" s="651"/>
      <c r="I410" s="651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1:36" ht="12" customHeight="1" x14ac:dyDescent="0.2">
      <c r="A411" s="651"/>
      <c r="B411" s="651"/>
      <c r="C411" s="651"/>
      <c r="D411" s="651"/>
      <c r="E411" s="651"/>
      <c r="F411" s="651"/>
      <c r="G411" s="651"/>
      <c r="H411" s="651"/>
      <c r="I411" s="651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1:36" ht="12" customHeight="1" x14ac:dyDescent="0.2">
      <c r="A412" s="651"/>
      <c r="B412" s="651"/>
      <c r="C412" s="651"/>
      <c r="D412" s="651"/>
      <c r="E412" s="651"/>
      <c r="F412" s="651"/>
      <c r="G412" s="651"/>
      <c r="H412" s="651"/>
      <c r="I412" s="651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1:36" ht="12" customHeight="1" x14ac:dyDescent="0.2">
      <c r="A413" s="651"/>
      <c r="B413" s="651"/>
      <c r="C413" s="651"/>
      <c r="D413" s="651"/>
      <c r="E413" s="651"/>
      <c r="F413" s="651"/>
      <c r="G413" s="651"/>
      <c r="H413" s="651"/>
      <c r="I413" s="651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1:36" ht="12" customHeight="1" x14ac:dyDescent="0.2">
      <c r="A414" s="651"/>
      <c r="B414" s="651"/>
      <c r="C414" s="651"/>
      <c r="D414" s="651"/>
      <c r="E414" s="651"/>
      <c r="F414" s="651"/>
      <c r="G414" s="651"/>
      <c r="H414" s="651"/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1:36" ht="12" customHeight="1" x14ac:dyDescent="0.2">
      <c r="A415" s="651"/>
      <c r="B415" s="651"/>
      <c r="C415" s="651"/>
      <c r="D415" s="651"/>
      <c r="E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1:36" ht="12" customHeight="1" x14ac:dyDescent="0.2">
      <c r="A416" s="651"/>
      <c r="B416" s="651"/>
      <c r="C416" s="651"/>
      <c r="D416" s="651"/>
      <c r="E416" s="651"/>
      <c r="F416" s="651"/>
      <c r="G416" s="651"/>
      <c r="H416" s="651"/>
      <c r="I416" s="651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1:36" ht="12" customHeight="1" x14ac:dyDescent="0.2">
      <c r="A417" s="651"/>
      <c r="B417" s="651"/>
      <c r="C417" s="651"/>
      <c r="D417" s="651"/>
      <c r="E417" s="651"/>
      <c r="F417" s="651"/>
      <c r="G417" s="651"/>
      <c r="H417" s="651"/>
      <c r="I417" s="651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1:36" ht="12" customHeight="1" x14ac:dyDescent="0.2">
      <c r="A418" s="651"/>
      <c r="B418" s="651"/>
      <c r="C418" s="651"/>
      <c r="D418" s="651"/>
      <c r="E418" s="651"/>
      <c r="F418" s="651"/>
      <c r="G418" s="651"/>
      <c r="H418" s="651"/>
      <c r="I418" s="651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1:36" ht="12" customHeight="1" x14ac:dyDescent="0.2">
      <c r="A419" s="651"/>
      <c r="B419" s="651"/>
      <c r="C419" s="651"/>
      <c r="D419" s="651"/>
      <c r="E419" s="651"/>
      <c r="F419" s="651"/>
      <c r="G419" s="651"/>
      <c r="H419" s="651"/>
      <c r="I419" s="651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1:36" ht="12" customHeight="1" x14ac:dyDescent="0.2">
      <c r="A420" s="651"/>
      <c r="B420" s="651"/>
      <c r="C420" s="651"/>
      <c r="D420" s="651"/>
      <c r="E420" s="651"/>
      <c r="F420" s="651"/>
      <c r="G420" s="651"/>
      <c r="H420" s="651"/>
      <c r="I420" s="651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1:36" ht="12" customHeight="1" x14ac:dyDescent="0.2">
      <c r="A421" s="651"/>
      <c r="B421" s="651"/>
      <c r="C421" s="651"/>
      <c r="D421" s="651"/>
      <c r="E421" s="651"/>
      <c r="F421" s="651"/>
      <c r="G421" s="651"/>
      <c r="H421" s="651"/>
      <c r="I421" s="651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1:36" ht="12" customHeight="1" x14ac:dyDescent="0.2">
      <c r="A422" s="651"/>
      <c r="B422" s="651"/>
      <c r="C422" s="651"/>
      <c r="D422" s="651"/>
      <c r="E422" s="651"/>
      <c r="F422" s="651"/>
      <c r="G422" s="651"/>
      <c r="H422" s="651"/>
      <c r="I422" s="651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1:36" ht="12" customHeight="1" x14ac:dyDescent="0.2">
      <c r="A423" s="651"/>
      <c r="B423" s="651"/>
      <c r="C423" s="651"/>
      <c r="D423" s="651"/>
      <c r="E423" s="651"/>
      <c r="F423" s="651"/>
      <c r="G423" s="651"/>
      <c r="H423" s="651"/>
      <c r="I423" s="651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1:36" ht="12" customHeight="1" x14ac:dyDescent="0.2">
      <c r="A424" s="651"/>
      <c r="B424" s="651"/>
      <c r="C424" s="651"/>
      <c r="D424" s="651"/>
      <c r="E424" s="651"/>
      <c r="F424" s="651"/>
      <c r="G424" s="651"/>
      <c r="H424" s="651"/>
      <c r="I424" s="651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1:36" ht="12" customHeight="1" x14ac:dyDescent="0.2">
      <c r="A425" s="651"/>
      <c r="B425" s="651"/>
      <c r="C425" s="651"/>
      <c r="D425" s="651"/>
      <c r="E425" s="651"/>
      <c r="F425" s="651"/>
      <c r="G425" s="651"/>
      <c r="H425" s="651"/>
      <c r="I425" s="651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1:36" ht="12" customHeight="1" x14ac:dyDescent="0.2">
      <c r="A426" s="651"/>
      <c r="B426" s="651"/>
      <c r="C426" s="651"/>
      <c r="D426" s="651"/>
      <c r="E426" s="651"/>
      <c r="F426" s="651"/>
      <c r="G426" s="651"/>
      <c r="H426" s="651"/>
      <c r="I426" s="651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1:36" ht="12" customHeight="1" x14ac:dyDescent="0.2">
      <c r="A427" s="651"/>
      <c r="B427" s="651"/>
      <c r="C427" s="651"/>
      <c r="D427" s="651"/>
      <c r="E427" s="651"/>
      <c r="F427" s="651"/>
      <c r="G427" s="651"/>
      <c r="H427" s="651"/>
      <c r="I427" s="651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1:36" ht="12" customHeight="1" x14ac:dyDescent="0.2">
      <c r="A428" s="651"/>
      <c r="B428" s="651"/>
      <c r="C428" s="651"/>
      <c r="D428" s="651"/>
      <c r="E428" s="651"/>
      <c r="F428" s="651"/>
      <c r="G428" s="651"/>
      <c r="H428" s="651"/>
      <c r="I428" s="651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1:36" ht="12" customHeight="1" x14ac:dyDescent="0.2">
      <c r="A429" s="651"/>
      <c r="B429" s="651"/>
      <c r="C429" s="651"/>
      <c r="D429" s="651"/>
      <c r="E429" s="651"/>
      <c r="F429" s="651"/>
      <c r="G429" s="651"/>
      <c r="H429" s="651"/>
      <c r="I429" s="651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1:36" ht="12" customHeight="1" x14ac:dyDescent="0.2">
      <c r="A430" s="651"/>
      <c r="B430" s="651"/>
      <c r="C430" s="651"/>
      <c r="D430" s="651"/>
      <c r="E430" s="651"/>
      <c r="F430" s="651"/>
      <c r="G430" s="651"/>
      <c r="H430" s="651"/>
      <c r="I430" s="651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1:36" ht="12" customHeight="1" x14ac:dyDescent="0.2">
      <c r="A431" s="651"/>
      <c r="B431" s="651"/>
      <c r="C431" s="651"/>
      <c r="D431" s="651"/>
      <c r="E431" s="651"/>
      <c r="F431" s="651"/>
      <c r="G431" s="651"/>
      <c r="H431" s="651"/>
      <c r="I431" s="651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1:36" ht="12" customHeight="1" x14ac:dyDescent="0.2">
      <c r="A432" s="651"/>
      <c r="B432" s="651"/>
      <c r="C432" s="651"/>
      <c r="D432" s="651"/>
      <c r="E432" s="651"/>
      <c r="F432" s="651"/>
      <c r="G432" s="651"/>
      <c r="H432" s="651"/>
      <c r="I432" s="651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1:36" ht="12" customHeight="1" x14ac:dyDescent="0.2">
      <c r="A433" s="651"/>
      <c r="B433" s="651"/>
      <c r="C433" s="651"/>
      <c r="D433" s="651"/>
      <c r="E433" s="651"/>
      <c r="F433" s="651"/>
      <c r="G433" s="651"/>
      <c r="H433" s="651"/>
      <c r="I433" s="651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1:36" ht="12" customHeight="1" x14ac:dyDescent="0.2">
      <c r="A434" s="651"/>
      <c r="B434" s="651"/>
      <c r="C434" s="651"/>
      <c r="D434" s="651"/>
      <c r="E434" s="651"/>
      <c r="F434" s="651"/>
      <c r="G434" s="651"/>
      <c r="H434" s="651"/>
      <c r="I434" s="651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1:36" ht="12" customHeight="1" x14ac:dyDescent="0.2">
      <c r="A435" s="651"/>
      <c r="B435" s="651"/>
      <c r="C435" s="651"/>
      <c r="D435" s="651"/>
      <c r="E435" s="651"/>
      <c r="F435" s="651"/>
      <c r="G435" s="651"/>
      <c r="H435" s="651"/>
      <c r="I435" s="651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1:36" ht="12" customHeight="1" x14ac:dyDescent="0.2">
      <c r="A436" s="651"/>
      <c r="B436" s="651"/>
      <c r="C436" s="651"/>
      <c r="D436" s="651"/>
      <c r="E436" s="651"/>
      <c r="F436" s="651"/>
      <c r="G436" s="651"/>
      <c r="H436" s="651"/>
      <c r="I436" s="651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1:36" ht="12" customHeight="1" x14ac:dyDescent="0.2">
      <c r="A437" s="651"/>
      <c r="B437" s="651"/>
      <c r="C437" s="651"/>
      <c r="D437" s="651"/>
      <c r="E437" s="651"/>
      <c r="F437" s="651"/>
      <c r="G437" s="651"/>
      <c r="H437" s="651"/>
      <c r="I437" s="651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1:36" ht="12" customHeight="1" x14ac:dyDescent="0.2">
      <c r="A438" s="651"/>
      <c r="B438" s="651"/>
      <c r="C438" s="651"/>
      <c r="D438" s="651"/>
      <c r="E438" s="651"/>
      <c r="F438" s="651"/>
      <c r="G438" s="651"/>
      <c r="H438" s="651"/>
      <c r="I438" s="651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1:36" ht="12" customHeight="1" x14ac:dyDescent="0.2">
      <c r="A439" s="651"/>
      <c r="B439" s="651"/>
      <c r="C439" s="651"/>
      <c r="D439" s="651"/>
      <c r="E439" s="651"/>
      <c r="F439" s="651"/>
      <c r="G439" s="651"/>
      <c r="H439" s="651"/>
      <c r="I439" s="651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1:36" ht="12" customHeight="1" x14ac:dyDescent="0.2">
      <c r="A440" s="651"/>
      <c r="B440" s="651"/>
      <c r="C440" s="651"/>
      <c r="D440" s="651"/>
      <c r="E440" s="651"/>
      <c r="F440" s="651"/>
      <c r="G440" s="651"/>
      <c r="H440" s="651"/>
      <c r="I440" s="651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1:36" ht="12" customHeight="1" x14ac:dyDescent="0.2">
      <c r="A441" s="651"/>
      <c r="B441" s="651"/>
      <c r="C441" s="651"/>
      <c r="D441" s="651"/>
      <c r="E441" s="651"/>
      <c r="F441" s="651"/>
      <c r="G441" s="651"/>
      <c r="H441" s="651"/>
      <c r="I441" s="651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1:36" ht="12" customHeight="1" x14ac:dyDescent="0.2">
      <c r="A442" s="651"/>
      <c r="B442" s="651"/>
      <c r="C442" s="651"/>
      <c r="D442" s="651"/>
      <c r="E442" s="651"/>
      <c r="F442" s="651"/>
      <c r="G442" s="651"/>
      <c r="H442" s="651"/>
      <c r="I442" s="651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1:36" ht="12" customHeight="1" x14ac:dyDescent="0.2">
      <c r="A443" s="651"/>
      <c r="B443" s="651"/>
      <c r="C443" s="651"/>
      <c r="D443" s="651"/>
      <c r="E443" s="651"/>
      <c r="F443" s="651"/>
      <c r="G443" s="651"/>
      <c r="H443" s="651"/>
      <c r="I443" s="651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1:36" ht="12" customHeight="1" x14ac:dyDescent="0.2">
      <c r="A444" s="651"/>
      <c r="B444" s="651"/>
      <c r="C444" s="651"/>
      <c r="D444" s="651"/>
      <c r="E444" s="651"/>
      <c r="F444" s="651"/>
      <c r="G444" s="651"/>
      <c r="H444" s="651"/>
      <c r="I444" s="651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1:36" ht="12" customHeight="1" x14ac:dyDescent="0.2">
      <c r="A445" s="651"/>
      <c r="B445" s="651"/>
      <c r="C445" s="651"/>
      <c r="D445" s="651"/>
      <c r="E445" s="651"/>
      <c r="F445" s="651"/>
      <c r="G445" s="651"/>
      <c r="H445" s="651"/>
      <c r="I445" s="651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1:36" ht="12" customHeight="1" x14ac:dyDescent="0.2">
      <c r="A446" s="651"/>
      <c r="B446" s="651"/>
      <c r="C446" s="651"/>
      <c r="D446" s="651"/>
      <c r="E446" s="651"/>
      <c r="F446" s="651"/>
      <c r="G446" s="651"/>
      <c r="H446" s="651"/>
      <c r="I446" s="651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1:36" ht="12" customHeight="1" x14ac:dyDescent="0.2">
      <c r="A447" s="651"/>
      <c r="B447" s="651"/>
      <c r="C447" s="651"/>
      <c r="D447" s="651"/>
      <c r="E447" s="651"/>
      <c r="F447" s="651"/>
      <c r="G447" s="651"/>
      <c r="H447" s="651"/>
      <c r="I447" s="651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1:36" ht="12" customHeight="1" x14ac:dyDescent="0.2">
      <c r="A448" s="651"/>
      <c r="B448" s="651"/>
      <c r="C448" s="651"/>
      <c r="D448" s="651"/>
      <c r="E448" s="651"/>
      <c r="F448" s="651"/>
      <c r="G448" s="651"/>
      <c r="H448" s="651"/>
      <c r="I448" s="651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1:36" ht="12" customHeight="1" x14ac:dyDescent="0.2">
      <c r="A449" s="651"/>
      <c r="B449" s="651"/>
      <c r="C449" s="651"/>
      <c r="D449" s="651"/>
      <c r="E449" s="651"/>
      <c r="F449" s="651"/>
      <c r="G449" s="651"/>
      <c r="H449" s="651"/>
      <c r="I449" s="651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1:36" ht="12" customHeight="1" x14ac:dyDescent="0.2">
      <c r="A450" s="651"/>
      <c r="B450" s="651"/>
      <c r="C450" s="651"/>
      <c r="D450" s="651"/>
      <c r="E450" s="651"/>
      <c r="F450" s="651"/>
      <c r="G450" s="651"/>
      <c r="H450" s="651"/>
      <c r="I450" s="651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1:36" ht="12" customHeight="1" x14ac:dyDescent="0.2">
      <c r="A451" s="651"/>
      <c r="B451" s="651"/>
      <c r="C451" s="651"/>
      <c r="D451" s="651"/>
      <c r="E451" s="651"/>
      <c r="F451" s="651"/>
      <c r="G451" s="651"/>
      <c r="H451" s="651"/>
      <c r="I451" s="651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1:36" ht="12" customHeight="1" x14ac:dyDescent="0.2">
      <c r="A452" s="651"/>
      <c r="B452" s="651"/>
      <c r="C452" s="651"/>
      <c r="D452" s="651"/>
      <c r="E452" s="651"/>
      <c r="F452" s="651"/>
      <c r="G452" s="651"/>
      <c r="H452" s="651"/>
      <c r="I452" s="651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1:36" ht="12" customHeight="1" x14ac:dyDescent="0.2">
      <c r="A453" s="651"/>
      <c r="B453" s="651"/>
      <c r="C453" s="651"/>
      <c r="D453" s="651"/>
      <c r="E453" s="651"/>
      <c r="F453" s="651"/>
      <c r="G453" s="651"/>
      <c r="H453" s="651"/>
      <c r="I453" s="651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1:36" ht="12" customHeight="1" x14ac:dyDescent="0.2">
      <c r="A454" s="651"/>
      <c r="B454" s="651"/>
      <c r="C454" s="651"/>
      <c r="D454" s="651"/>
      <c r="E454" s="651"/>
      <c r="F454" s="651"/>
      <c r="G454" s="651"/>
      <c r="H454" s="651"/>
      <c r="I454" s="651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1:36" ht="12" customHeight="1" x14ac:dyDescent="0.2">
      <c r="A455" s="651"/>
      <c r="B455" s="651"/>
      <c r="C455" s="651"/>
      <c r="D455" s="651"/>
      <c r="E455" s="651"/>
      <c r="F455" s="651"/>
      <c r="G455" s="651"/>
      <c r="H455" s="651"/>
      <c r="I455" s="651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1:36" ht="12" customHeight="1" x14ac:dyDescent="0.2">
      <c r="A456" s="651"/>
      <c r="B456" s="651"/>
      <c r="C456" s="651"/>
      <c r="D456" s="651"/>
      <c r="E456" s="651"/>
      <c r="F456" s="651"/>
      <c r="G456" s="651"/>
      <c r="H456" s="651"/>
      <c r="I456" s="651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1:36" ht="12" customHeight="1" x14ac:dyDescent="0.2">
      <c r="A457" s="651"/>
      <c r="B457" s="651"/>
      <c r="C457" s="651"/>
      <c r="D457" s="651"/>
      <c r="E457" s="651"/>
      <c r="F457" s="651"/>
      <c r="G457" s="651"/>
      <c r="H457" s="651"/>
      <c r="I457" s="651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1:36" ht="12" customHeight="1" x14ac:dyDescent="0.2">
      <c r="A458" s="651"/>
      <c r="B458" s="651"/>
      <c r="C458" s="651"/>
      <c r="D458" s="651"/>
      <c r="E458" s="651"/>
      <c r="F458" s="651"/>
      <c r="G458" s="651"/>
      <c r="H458" s="651"/>
      <c r="I458" s="651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1:36" ht="12" customHeight="1" x14ac:dyDescent="0.2">
      <c r="A459" s="651"/>
      <c r="B459" s="651"/>
      <c r="C459" s="651"/>
      <c r="D459" s="651"/>
      <c r="E459" s="651"/>
      <c r="F459" s="651"/>
      <c r="G459" s="651"/>
      <c r="H459" s="651"/>
      <c r="I459" s="651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1:36" ht="12" customHeight="1" x14ac:dyDescent="0.2">
      <c r="A460" s="651"/>
      <c r="B460" s="651"/>
      <c r="C460" s="651"/>
      <c r="D460" s="651"/>
      <c r="E460" s="651"/>
      <c r="F460" s="651"/>
      <c r="G460" s="651"/>
      <c r="H460" s="651"/>
      <c r="I460" s="651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1:36" ht="12" customHeight="1" x14ac:dyDescent="0.2">
      <c r="A461" s="651"/>
      <c r="B461" s="651"/>
      <c r="C461" s="651"/>
      <c r="D461" s="651"/>
      <c r="E461" s="651"/>
      <c r="F461" s="651"/>
      <c r="G461" s="651"/>
      <c r="H461" s="651"/>
      <c r="I461" s="651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1:36" ht="12" customHeight="1" x14ac:dyDescent="0.2">
      <c r="A462" s="651"/>
      <c r="B462" s="651"/>
      <c r="C462" s="651"/>
      <c r="D462" s="651"/>
      <c r="E462" s="651"/>
      <c r="F462" s="651"/>
      <c r="G462" s="651"/>
      <c r="H462" s="651"/>
      <c r="I462" s="651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1:36" ht="12" customHeight="1" x14ac:dyDescent="0.2">
      <c r="A463" s="651"/>
      <c r="B463" s="651"/>
      <c r="C463" s="651"/>
      <c r="D463" s="651"/>
      <c r="E463" s="651"/>
      <c r="F463" s="651"/>
      <c r="G463" s="651"/>
      <c r="H463" s="651"/>
      <c r="I463" s="651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1:36" ht="12" customHeight="1" x14ac:dyDescent="0.2">
      <c r="A464" s="651"/>
      <c r="B464" s="651"/>
      <c r="C464" s="651"/>
      <c r="D464" s="651"/>
      <c r="E464" s="651"/>
      <c r="F464" s="651"/>
      <c r="G464" s="651"/>
      <c r="H464" s="651"/>
      <c r="I464" s="651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1:36" ht="12" customHeight="1" x14ac:dyDescent="0.2">
      <c r="A465" s="651"/>
      <c r="B465" s="651"/>
      <c r="C465" s="651"/>
      <c r="D465" s="651"/>
      <c r="E465" s="651"/>
      <c r="F465" s="651"/>
      <c r="G465" s="651"/>
      <c r="H465" s="651"/>
      <c r="I465" s="651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1:36" ht="12" customHeight="1" x14ac:dyDescent="0.2">
      <c r="A466" s="651"/>
      <c r="B466" s="651"/>
      <c r="C466" s="651"/>
      <c r="D466" s="651"/>
      <c r="E466" s="651"/>
      <c r="F466" s="651"/>
      <c r="G466" s="651"/>
      <c r="H466" s="651"/>
      <c r="I466" s="651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1:36" ht="12" customHeight="1" x14ac:dyDescent="0.2">
      <c r="A467" s="651"/>
      <c r="B467" s="651"/>
      <c r="C467" s="651"/>
      <c r="D467" s="651"/>
      <c r="E467" s="651"/>
      <c r="F467" s="651"/>
      <c r="G467" s="651"/>
      <c r="H467" s="651"/>
      <c r="I467" s="651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1:36" ht="12" customHeight="1" x14ac:dyDescent="0.2">
      <c r="A468" s="651"/>
      <c r="B468" s="651"/>
      <c r="C468" s="651"/>
      <c r="D468" s="651"/>
      <c r="E468" s="651"/>
      <c r="F468" s="651"/>
      <c r="G468" s="651"/>
      <c r="H468" s="651"/>
      <c r="I468" s="651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1:36" ht="12" customHeight="1" x14ac:dyDescent="0.2">
      <c r="A469" s="651"/>
      <c r="B469" s="651"/>
      <c r="C469" s="651"/>
      <c r="D469" s="651"/>
      <c r="E469" s="651"/>
      <c r="F469" s="651"/>
      <c r="G469" s="651"/>
      <c r="H469" s="651"/>
      <c r="I469" s="651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1:36" ht="12" customHeight="1" x14ac:dyDescent="0.2">
      <c r="A470" s="651"/>
      <c r="B470" s="651"/>
      <c r="C470" s="651"/>
      <c r="D470" s="651"/>
      <c r="E470" s="651"/>
      <c r="F470" s="651"/>
      <c r="G470" s="651"/>
      <c r="H470" s="651"/>
      <c r="I470" s="651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1:36" ht="12" customHeight="1" x14ac:dyDescent="0.2">
      <c r="A471" s="651"/>
      <c r="B471" s="651"/>
      <c r="C471" s="651"/>
      <c r="D471" s="651"/>
      <c r="E471" s="651"/>
      <c r="F471" s="651"/>
      <c r="G471" s="651"/>
      <c r="H471" s="651"/>
      <c r="I471" s="651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1:36" ht="12" customHeight="1" x14ac:dyDescent="0.2">
      <c r="A472" s="651"/>
      <c r="B472" s="651"/>
      <c r="C472" s="651"/>
      <c r="D472" s="651"/>
      <c r="E472" s="651"/>
      <c r="F472" s="651"/>
      <c r="G472" s="651"/>
      <c r="H472" s="651"/>
      <c r="I472" s="651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1:36" ht="12" customHeight="1" x14ac:dyDescent="0.2">
      <c r="A473" s="651"/>
      <c r="B473" s="651"/>
      <c r="C473" s="651"/>
      <c r="D473" s="651"/>
      <c r="E473" s="651"/>
      <c r="F473" s="651"/>
      <c r="G473" s="651"/>
      <c r="H473" s="651"/>
      <c r="I473" s="651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1:36" ht="12" customHeight="1" x14ac:dyDescent="0.2">
      <c r="A474" s="651"/>
      <c r="B474" s="651"/>
      <c r="C474" s="651"/>
      <c r="D474" s="651"/>
      <c r="E474" s="651"/>
      <c r="F474" s="651"/>
      <c r="G474" s="651"/>
      <c r="H474" s="651"/>
      <c r="I474" s="651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1:36" ht="12" customHeight="1" x14ac:dyDescent="0.2">
      <c r="A475" s="651"/>
      <c r="B475" s="651"/>
      <c r="C475" s="651"/>
      <c r="D475" s="651"/>
      <c r="E475" s="651"/>
      <c r="F475" s="651"/>
      <c r="G475" s="651"/>
      <c r="H475" s="651"/>
      <c r="I475" s="651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1:36" ht="12" customHeight="1" x14ac:dyDescent="0.2">
      <c r="A476" s="651"/>
      <c r="B476" s="651"/>
      <c r="C476" s="651"/>
      <c r="D476" s="651"/>
      <c r="E476" s="651"/>
      <c r="F476" s="651"/>
      <c r="G476" s="651"/>
      <c r="H476" s="651"/>
      <c r="I476" s="651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1:36" ht="12" customHeight="1" x14ac:dyDescent="0.2">
      <c r="A477" s="651"/>
      <c r="B477" s="651"/>
      <c r="C477" s="651"/>
      <c r="D477" s="651"/>
      <c r="E477" s="651"/>
      <c r="F477" s="651"/>
      <c r="G477" s="651"/>
      <c r="H477" s="651"/>
      <c r="I477" s="651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1:36" ht="12" customHeight="1" x14ac:dyDescent="0.2">
      <c r="A478" s="651"/>
      <c r="B478" s="651"/>
      <c r="C478" s="651"/>
      <c r="D478" s="651"/>
      <c r="E478" s="651"/>
      <c r="F478" s="651"/>
      <c r="G478" s="651"/>
      <c r="H478" s="651"/>
      <c r="I478" s="651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1:36" ht="12" customHeight="1" x14ac:dyDescent="0.2">
      <c r="A479" s="651"/>
      <c r="B479" s="651"/>
      <c r="C479" s="651"/>
      <c r="D479" s="651"/>
      <c r="E479" s="651"/>
      <c r="F479" s="651"/>
      <c r="G479" s="651"/>
      <c r="H479" s="651"/>
      <c r="I479" s="651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1:36" ht="12" customHeight="1" x14ac:dyDescent="0.2">
      <c r="A480" s="651"/>
      <c r="B480" s="651"/>
      <c r="C480" s="651"/>
      <c r="D480" s="651"/>
      <c r="E480" s="651"/>
      <c r="F480" s="651"/>
      <c r="G480" s="651"/>
      <c r="H480" s="651"/>
      <c r="I480" s="651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1:36" ht="12" customHeight="1" x14ac:dyDescent="0.2">
      <c r="A481" s="651"/>
      <c r="B481" s="651"/>
      <c r="C481" s="651"/>
      <c r="D481" s="651"/>
      <c r="E481" s="651"/>
      <c r="F481" s="651"/>
      <c r="G481" s="651"/>
      <c r="H481" s="651"/>
      <c r="I481" s="651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1:36" ht="12" customHeight="1" x14ac:dyDescent="0.2">
      <c r="A482" s="651"/>
      <c r="B482" s="651"/>
      <c r="C482" s="651"/>
      <c r="D482" s="651"/>
      <c r="E482" s="651"/>
      <c r="F482" s="651"/>
      <c r="G482" s="651"/>
      <c r="H482" s="651"/>
      <c r="I482" s="651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1:36" ht="12" customHeight="1" x14ac:dyDescent="0.2">
      <c r="A483" s="651"/>
      <c r="B483" s="651"/>
      <c r="C483" s="651"/>
      <c r="D483" s="651"/>
      <c r="E483" s="651"/>
      <c r="F483" s="651"/>
      <c r="G483" s="651"/>
      <c r="H483" s="651"/>
      <c r="I483" s="651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1:36" ht="12" customHeight="1" x14ac:dyDescent="0.2">
      <c r="A484" s="651"/>
      <c r="B484" s="651"/>
      <c r="C484" s="651"/>
      <c r="D484" s="651"/>
      <c r="E484" s="651"/>
      <c r="F484" s="651"/>
      <c r="G484" s="651"/>
      <c r="H484" s="651"/>
      <c r="I484" s="651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1:36" ht="12" customHeight="1" x14ac:dyDescent="0.2">
      <c r="A485" s="651"/>
      <c r="B485" s="651"/>
      <c r="C485" s="651"/>
      <c r="D485" s="651"/>
      <c r="E485" s="651"/>
      <c r="F485" s="651"/>
      <c r="G485" s="651"/>
      <c r="H485" s="651"/>
      <c r="I485" s="651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1:36" ht="12" customHeight="1" x14ac:dyDescent="0.2">
      <c r="A486" s="651"/>
      <c r="B486" s="651"/>
      <c r="C486" s="651"/>
      <c r="D486" s="651"/>
      <c r="E486" s="651"/>
      <c r="F486" s="651"/>
      <c r="G486" s="651"/>
      <c r="H486" s="651"/>
      <c r="I486" s="651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1:36" ht="12" customHeight="1" x14ac:dyDescent="0.2">
      <c r="A487" s="651"/>
      <c r="B487" s="651"/>
      <c r="C487" s="651"/>
      <c r="D487" s="651"/>
      <c r="E487" s="651"/>
      <c r="F487" s="651"/>
      <c r="G487" s="651"/>
      <c r="H487" s="651"/>
      <c r="I487" s="651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1:36" ht="12" customHeight="1" x14ac:dyDescent="0.2">
      <c r="A488" s="651"/>
      <c r="B488" s="651"/>
      <c r="C488" s="651"/>
      <c r="D488" s="651"/>
      <c r="E488" s="651"/>
      <c r="F488" s="651"/>
      <c r="G488" s="651"/>
      <c r="H488" s="651"/>
      <c r="I488" s="651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1:36" ht="12" customHeight="1" x14ac:dyDescent="0.2">
      <c r="A489" s="651"/>
      <c r="B489" s="651"/>
      <c r="C489" s="651"/>
      <c r="D489" s="651"/>
      <c r="E489" s="651"/>
      <c r="F489" s="651"/>
      <c r="G489" s="651"/>
      <c r="H489" s="651"/>
      <c r="I489" s="651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1:36" ht="12" customHeight="1" x14ac:dyDescent="0.2">
      <c r="A490" s="651"/>
      <c r="B490" s="651"/>
      <c r="C490" s="651"/>
      <c r="D490" s="651"/>
      <c r="E490" s="651"/>
      <c r="F490" s="651"/>
      <c r="G490" s="651"/>
      <c r="H490" s="651"/>
      <c r="I490" s="651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1:36" ht="12" customHeight="1" x14ac:dyDescent="0.2">
      <c r="A491" s="651"/>
      <c r="B491" s="651"/>
      <c r="C491" s="651"/>
      <c r="D491" s="651"/>
      <c r="E491" s="651"/>
      <c r="F491" s="651"/>
      <c r="G491" s="651"/>
      <c r="H491" s="651"/>
      <c r="I491" s="651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1:36" ht="12" customHeight="1" x14ac:dyDescent="0.2">
      <c r="A492" s="651"/>
      <c r="B492" s="651"/>
      <c r="C492" s="651"/>
      <c r="D492" s="651"/>
      <c r="E492" s="651"/>
      <c r="F492" s="651"/>
      <c r="G492" s="651"/>
      <c r="H492" s="651"/>
      <c r="I492" s="651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1:36" ht="12" customHeight="1" x14ac:dyDescent="0.2">
      <c r="A493" s="651"/>
      <c r="B493" s="651"/>
      <c r="C493" s="651"/>
      <c r="D493" s="651"/>
      <c r="E493" s="651"/>
      <c r="F493" s="651"/>
      <c r="G493" s="651"/>
      <c r="H493" s="651"/>
      <c r="I493" s="651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1:36" ht="12" customHeight="1" x14ac:dyDescent="0.2">
      <c r="A494" s="651"/>
      <c r="B494" s="651"/>
      <c r="C494" s="651"/>
      <c r="D494" s="651"/>
      <c r="E494" s="651"/>
      <c r="F494" s="651"/>
      <c r="G494" s="651"/>
      <c r="H494" s="651"/>
      <c r="I494" s="651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1:36" ht="12" customHeight="1" x14ac:dyDescent="0.2">
      <c r="A495" s="651"/>
      <c r="B495" s="651"/>
      <c r="C495" s="651"/>
      <c r="D495" s="651"/>
      <c r="E495" s="651"/>
      <c r="F495" s="651"/>
      <c r="G495" s="651"/>
      <c r="H495" s="651"/>
      <c r="I495" s="651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1:36" ht="12" customHeight="1" x14ac:dyDescent="0.2">
      <c r="A496" s="651"/>
      <c r="B496" s="651"/>
      <c r="C496" s="651"/>
      <c r="D496" s="651"/>
      <c r="E496" s="651"/>
      <c r="F496" s="651"/>
      <c r="G496" s="651"/>
      <c r="H496" s="651"/>
      <c r="I496" s="651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1:36" ht="12" customHeight="1" x14ac:dyDescent="0.2">
      <c r="A497" s="651"/>
      <c r="B497" s="651"/>
      <c r="C497" s="651"/>
      <c r="D497" s="651"/>
      <c r="E497" s="651"/>
      <c r="F497" s="651"/>
      <c r="G497" s="651"/>
      <c r="H497" s="651"/>
      <c r="I497" s="651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1:36" ht="12" customHeight="1" x14ac:dyDescent="0.2">
      <c r="A498" s="651"/>
      <c r="B498" s="651"/>
      <c r="C498" s="651"/>
      <c r="D498" s="651"/>
      <c r="E498" s="651"/>
      <c r="F498" s="651"/>
      <c r="G498" s="651"/>
      <c r="H498" s="651"/>
      <c r="I498" s="651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1:36" ht="12" customHeight="1" x14ac:dyDescent="0.2">
      <c r="A499" s="651"/>
      <c r="B499" s="651"/>
      <c r="C499" s="651"/>
      <c r="D499" s="651"/>
      <c r="E499" s="651"/>
      <c r="F499" s="651"/>
      <c r="G499" s="651"/>
      <c r="H499" s="651"/>
      <c r="I499" s="651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1:36" ht="12" customHeight="1" x14ac:dyDescent="0.2">
      <c r="A500" s="651"/>
      <c r="B500" s="651"/>
      <c r="C500" s="651"/>
      <c r="D500" s="651"/>
      <c r="E500" s="651"/>
      <c r="F500" s="651"/>
      <c r="G500" s="651"/>
      <c r="H500" s="651"/>
      <c r="I500" s="651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1:36" ht="12" customHeight="1" x14ac:dyDescent="0.2">
      <c r="A501" s="651"/>
      <c r="B501" s="651"/>
      <c r="C501" s="651"/>
      <c r="D501" s="651"/>
      <c r="E501" s="651"/>
      <c r="F501" s="651"/>
      <c r="G501" s="651"/>
      <c r="H501" s="651"/>
      <c r="I501" s="651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1:36" ht="12" customHeight="1" x14ac:dyDescent="0.2">
      <c r="A502" s="651"/>
      <c r="B502" s="651"/>
      <c r="C502" s="651"/>
      <c r="D502" s="651"/>
      <c r="E502" s="651"/>
      <c r="F502" s="651"/>
      <c r="G502" s="651"/>
      <c r="H502" s="651"/>
      <c r="I502" s="651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1:36" ht="12" customHeight="1" x14ac:dyDescent="0.2">
      <c r="A503" s="651"/>
      <c r="B503" s="651"/>
      <c r="C503" s="651"/>
      <c r="D503" s="651"/>
      <c r="E503" s="651"/>
      <c r="F503" s="651"/>
      <c r="G503" s="651"/>
      <c r="H503" s="651"/>
      <c r="I503" s="651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1:36" ht="12" customHeight="1" x14ac:dyDescent="0.2">
      <c r="A504" s="651"/>
      <c r="B504" s="651"/>
      <c r="C504" s="651"/>
      <c r="D504" s="651"/>
      <c r="E504" s="651"/>
      <c r="F504" s="651"/>
      <c r="G504" s="651"/>
      <c r="H504" s="651"/>
      <c r="I504" s="651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1:36" ht="12" customHeight="1" x14ac:dyDescent="0.2">
      <c r="A505" s="651"/>
      <c r="B505" s="651"/>
      <c r="C505" s="651"/>
      <c r="D505" s="651"/>
      <c r="E505" s="651"/>
      <c r="F505" s="651"/>
      <c r="G505" s="651"/>
      <c r="H505" s="651"/>
      <c r="I505" s="651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1:36" ht="12" customHeight="1" x14ac:dyDescent="0.2">
      <c r="A506" s="651"/>
      <c r="B506" s="651"/>
      <c r="C506" s="651"/>
      <c r="D506" s="651"/>
      <c r="E506" s="651"/>
      <c r="F506" s="651"/>
      <c r="G506" s="651"/>
      <c r="H506" s="651"/>
      <c r="I506" s="651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1:36" ht="12" customHeight="1" x14ac:dyDescent="0.2">
      <c r="A507" s="651"/>
      <c r="B507" s="651"/>
      <c r="C507" s="651"/>
      <c r="D507" s="651"/>
      <c r="E507" s="651"/>
      <c r="F507" s="651"/>
      <c r="G507" s="651"/>
      <c r="H507" s="651"/>
      <c r="I507" s="651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1:36" ht="12" customHeight="1" x14ac:dyDescent="0.2">
      <c r="A508" s="651"/>
      <c r="B508" s="651"/>
      <c r="C508" s="651"/>
      <c r="D508" s="651"/>
      <c r="E508" s="651"/>
      <c r="F508" s="651"/>
      <c r="G508" s="651"/>
      <c r="H508" s="651"/>
      <c r="I508" s="651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1:36" ht="12" customHeight="1" x14ac:dyDescent="0.2">
      <c r="A509" s="651"/>
      <c r="B509" s="651"/>
      <c r="C509" s="651"/>
      <c r="D509" s="651"/>
      <c r="E509" s="651"/>
      <c r="F509" s="651"/>
      <c r="G509" s="651"/>
      <c r="H509" s="651"/>
      <c r="I509" s="651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1:36" ht="12" customHeight="1" x14ac:dyDescent="0.2">
      <c r="A510" s="651"/>
      <c r="B510" s="651"/>
      <c r="C510" s="651"/>
      <c r="D510" s="651"/>
      <c r="E510" s="651"/>
      <c r="F510" s="651"/>
      <c r="G510" s="651"/>
      <c r="H510" s="651"/>
      <c r="I510" s="651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1:36" ht="12" customHeight="1" x14ac:dyDescent="0.2">
      <c r="A511" s="651"/>
      <c r="B511" s="651"/>
      <c r="C511" s="651"/>
      <c r="D511" s="651"/>
      <c r="E511" s="651"/>
      <c r="F511" s="651"/>
      <c r="G511" s="651"/>
      <c r="H511" s="651"/>
      <c r="I511" s="651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1:36" ht="12" customHeight="1" x14ac:dyDescent="0.2">
      <c r="A512" s="651"/>
      <c r="B512" s="651"/>
      <c r="C512" s="651"/>
      <c r="D512" s="651"/>
      <c r="E512" s="651"/>
      <c r="F512" s="651"/>
      <c r="G512" s="651"/>
      <c r="H512" s="651"/>
      <c r="I512" s="651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1:36" ht="12" customHeight="1" x14ac:dyDescent="0.2">
      <c r="A513" s="651"/>
      <c r="B513" s="651"/>
      <c r="C513" s="651"/>
      <c r="D513" s="651"/>
      <c r="E513" s="651"/>
      <c r="F513" s="651"/>
      <c r="G513" s="651"/>
      <c r="H513" s="651"/>
      <c r="I513" s="651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1:36" ht="12" customHeight="1" x14ac:dyDescent="0.2">
      <c r="A514" s="651"/>
      <c r="B514" s="651"/>
      <c r="C514" s="651"/>
      <c r="D514" s="651"/>
      <c r="E514" s="651"/>
      <c r="F514" s="651"/>
      <c r="G514" s="651"/>
      <c r="H514" s="651"/>
      <c r="I514" s="651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1:36" ht="12" customHeight="1" x14ac:dyDescent="0.2">
      <c r="A515" s="651"/>
      <c r="B515" s="651"/>
      <c r="C515" s="651"/>
      <c r="D515" s="651"/>
      <c r="E515" s="651"/>
      <c r="F515" s="651"/>
      <c r="G515" s="651"/>
      <c r="H515" s="651"/>
      <c r="I515" s="651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1:36" ht="12" customHeight="1" x14ac:dyDescent="0.2">
      <c r="A516" s="651"/>
      <c r="B516" s="651"/>
      <c r="C516" s="651"/>
      <c r="D516" s="651"/>
      <c r="E516" s="651"/>
      <c r="F516" s="651"/>
      <c r="G516" s="651"/>
      <c r="H516" s="651"/>
      <c r="I516" s="651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1:36" ht="12" customHeight="1" x14ac:dyDescent="0.2">
      <c r="A517" s="651"/>
      <c r="B517" s="651"/>
      <c r="C517" s="651"/>
      <c r="D517" s="651"/>
      <c r="E517" s="651"/>
      <c r="F517" s="651"/>
      <c r="G517" s="651"/>
      <c r="H517" s="651"/>
      <c r="I517" s="651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1:36" ht="12" customHeight="1" x14ac:dyDescent="0.2">
      <c r="A518" s="651"/>
      <c r="B518" s="651"/>
      <c r="C518" s="651"/>
      <c r="D518" s="651"/>
      <c r="E518" s="651"/>
      <c r="F518" s="651"/>
      <c r="G518" s="651"/>
      <c r="H518" s="651"/>
      <c r="I518" s="651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1:36" ht="12" customHeight="1" x14ac:dyDescent="0.2">
      <c r="A519" s="651"/>
      <c r="B519" s="651"/>
      <c r="C519" s="651"/>
      <c r="D519" s="651"/>
      <c r="E519" s="651"/>
      <c r="F519" s="651"/>
      <c r="G519" s="651"/>
      <c r="H519" s="651"/>
      <c r="I519" s="651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1:36" ht="12" customHeight="1" x14ac:dyDescent="0.2">
      <c r="A520" s="651"/>
      <c r="B520" s="651"/>
      <c r="C520" s="651"/>
      <c r="D520" s="651"/>
      <c r="E520" s="651"/>
      <c r="F520" s="651"/>
      <c r="G520" s="651"/>
      <c r="H520" s="651"/>
      <c r="I520" s="651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1:36" ht="12" customHeight="1" x14ac:dyDescent="0.2">
      <c r="A521" s="651"/>
      <c r="B521" s="651"/>
      <c r="C521" s="651"/>
      <c r="D521" s="651"/>
      <c r="E521" s="651"/>
      <c r="F521" s="651"/>
      <c r="G521" s="651"/>
      <c r="H521" s="651"/>
      <c r="I521" s="651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1:36" ht="12" customHeight="1" x14ac:dyDescent="0.2">
      <c r="A522" s="651"/>
      <c r="B522" s="651"/>
      <c r="C522" s="651"/>
      <c r="D522" s="651"/>
      <c r="E522" s="651"/>
      <c r="F522" s="651"/>
      <c r="G522" s="651"/>
      <c r="H522" s="651"/>
      <c r="I522" s="651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1:36" ht="12" customHeight="1" x14ac:dyDescent="0.2">
      <c r="A523" s="651"/>
      <c r="B523" s="651"/>
      <c r="C523" s="651"/>
      <c r="D523" s="651"/>
      <c r="E523" s="651"/>
      <c r="F523" s="651"/>
      <c r="G523" s="651"/>
      <c r="H523" s="651"/>
      <c r="I523" s="651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1:36" ht="12" customHeight="1" x14ac:dyDescent="0.2">
      <c r="A524" s="651"/>
      <c r="B524" s="651"/>
      <c r="C524" s="651"/>
      <c r="D524" s="651"/>
      <c r="E524" s="651"/>
      <c r="F524" s="651"/>
      <c r="G524" s="651"/>
      <c r="H524" s="651"/>
      <c r="I524" s="651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1:36" ht="12" customHeight="1" x14ac:dyDescent="0.2">
      <c r="A525" s="651"/>
      <c r="B525" s="651"/>
      <c r="C525" s="651"/>
      <c r="D525" s="651"/>
      <c r="E525" s="651"/>
      <c r="F525" s="651"/>
      <c r="G525" s="651"/>
      <c r="H525" s="651"/>
      <c r="I525" s="651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1:36" ht="12" customHeight="1" x14ac:dyDescent="0.2">
      <c r="A526" s="651"/>
      <c r="B526" s="651"/>
      <c r="C526" s="651"/>
      <c r="D526" s="651"/>
      <c r="E526" s="651"/>
      <c r="F526" s="651"/>
      <c r="G526" s="651"/>
      <c r="H526" s="651"/>
      <c r="I526" s="651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1:36" ht="12" customHeight="1" x14ac:dyDescent="0.2">
      <c r="A527" s="651"/>
      <c r="B527" s="651"/>
      <c r="C527" s="651"/>
      <c r="D527" s="651"/>
      <c r="E527" s="651"/>
      <c r="F527" s="651"/>
      <c r="G527" s="651"/>
      <c r="H527" s="651"/>
      <c r="I527" s="651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1:36" ht="12" customHeight="1" x14ac:dyDescent="0.2">
      <c r="A528" s="651"/>
      <c r="B528" s="651"/>
      <c r="C528" s="651"/>
      <c r="D528" s="651"/>
      <c r="E528" s="651"/>
      <c r="F528" s="651"/>
      <c r="G528" s="651"/>
      <c r="H528" s="651"/>
      <c r="I528" s="651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1:36" ht="12" customHeight="1" x14ac:dyDescent="0.2">
      <c r="A529" s="651"/>
      <c r="B529" s="651"/>
      <c r="C529" s="651"/>
      <c r="D529" s="651"/>
      <c r="E529" s="651"/>
      <c r="F529" s="651"/>
      <c r="G529" s="651"/>
      <c r="H529" s="651"/>
      <c r="I529" s="651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1:36" ht="12" customHeight="1" x14ac:dyDescent="0.2">
      <c r="A530" s="651"/>
      <c r="B530" s="651"/>
      <c r="C530" s="651"/>
      <c r="D530" s="651"/>
      <c r="E530" s="651"/>
      <c r="F530" s="651"/>
      <c r="G530" s="651"/>
      <c r="H530" s="651"/>
      <c r="I530" s="651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1:36" ht="12" customHeight="1" x14ac:dyDescent="0.2">
      <c r="A531" s="651"/>
      <c r="B531" s="651"/>
      <c r="C531" s="651"/>
      <c r="D531" s="651"/>
      <c r="E531" s="651"/>
      <c r="F531" s="651"/>
      <c r="G531" s="651"/>
      <c r="H531" s="651"/>
      <c r="I531" s="651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1:36" ht="12" customHeight="1" x14ac:dyDescent="0.2">
      <c r="A532" s="651"/>
      <c r="B532" s="651"/>
      <c r="C532" s="651"/>
      <c r="D532" s="651"/>
      <c r="E532" s="651"/>
      <c r="F532" s="651"/>
      <c r="G532" s="651"/>
      <c r="H532" s="651"/>
      <c r="I532" s="651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1:36" ht="12" customHeight="1" x14ac:dyDescent="0.2">
      <c r="A533" s="651"/>
      <c r="B533" s="651"/>
      <c r="C533" s="651"/>
      <c r="D533" s="651"/>
      <c r="E533" s="651"/>
      <c r="F533" s="651"/>
      <c r="G533" s="651"/>
      <c r="H533" s="651"/>
      <c r="I533" s="651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1:36" ht="12" customHeight="1" x14ac:dyDescent="0.2">
      <c r="A534" s="651"/>
      <c r="B534" s="651"/>
      <c r="C534" s="651"/>
      <c r="D534" s="651"/>
      <c r="E534" s="651"/>
      <c r="F534" s="651"/>
      <c r="G534" s="651"/>
      <c r="H534" s="651"/>
      <c r="I534" s="651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1:36" ht="12" customHeight="1" x14ac:dyDescent="0.2">
      <c r="A535" s="651"/>
      <c r="B535" s="651"/>
      <c r="C535" s="651"/>
      <c r="D535" s="651"/>
      <c r="E535" s="651"/>
      <c r="F535" s="651"/>
      <c r="G535" s="651"/>
      <c r="H535" s="651"/>
      <c r="I535" s="651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1:36" ht="12" customHeight="1" x14ac:dyDescent="0.2">
      <c r="A536" s="651"/>
      <c r="B536" s="651"/>
      <c r="C536" s="651"/>
      <c r="D536" s="651"/>
      <c r="E536" s="651"/>
      <c r="F536" s="651"/>
      <c r="G536" s="651"/>
      <c r="H536" s="651"/>
      <c r="I536" s="651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1:36" ht="12" customHeight="1" x14ac:dyDescent="0.2">
      <c r="A537" s="651"/>
      <c r="B537" s="651"/>
      <c r="C537" s="651"/>
      <c r="D537" s="651"/>
      <c r="E537" s="651"/>
      <c r="F537" s="651"/>
      <c r="G537" s="651"/>
      <c r="H537" s="651"/>
      <c r="I537" s="651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1:36" ht="12" customHeight="1" x14ac:dyDescent="0.2">
      <c r="A538" s="651"/>
      <c r="B538" s="651"/>
      <c r="C538" s="651"/>
      <c r="D538" s="651"/>
      <c r="E538" s="651"/>
      <c r="F538" s="651"/>
      <c r="G538" s="651"/>
      <c r="H538" s="651"/>
      <c r="I538" s="651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1:36" ht="12" customHeight="1" x14ac:dyDescent="0.2">
      <c r="A539" s="651"/>
      <c r="B539" s="651"/>
      <c r="C539" s="651"/>
      <c r="D539" s="651"/>
      <c r="E539" s="651"/>
      <c r="F539" s="651"/>
      <c r="G539" s="651"/>
      <c r="H539" s="651"/>
      <c r="I539" s="651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1:36" ht="12" customHeight="1" x14ac:dyDescent="0.2">
      <c r="A540" s="651"/>
      <c r="B540" s="651"/>
      <c r="C540" s="651"/>
      <c r="D540" s="651"/>
      <c r="E540" s="651"/>
      <c r="F540" s="651"/>
      <c r="G540" s="651"/>
      <c r="H540" s="651"/>
      <c r="I540" s="651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1:36" ht="12" customHeight="1" x14ac:dyDescent="0.2">
      <c r="A541" s="651"/>
      <c r="B541" s="651"/>
      <c r="C541" s="651"/>
      <c r="D541" s="651"/>
      <c r="E541" s="651"/>
      <c r="F541" s="651"/>
      <c r="G541" s="651"/>
      <c r="H541" s="651"/>
      <c r="I541" s="651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1:36" ht="12" customHeight="1" x14ac:dyDescent="0.2">
      <c r="A542" s="651"/>
      <c r="B542" s="651"/>
      <c r="C542" s="651"/>
      <c r="D542" s="651"/>
      <c r="E542" s="651"/>
      <c r="F542" s="651"/>
      <c r="G542" s="651"/>
      <c r="H542" s="651"/>
      <c r="I542" s="651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1:36" ht="12" customHeight="1" x14ac:dyDescent="0.2">
      <c r="A543" s="651"/>
      <c r="B543" s="651"/>
      <c r="C543" s="651"/>
      <c r="D543" s="651"/>
      <c r="E543" s="651"/>
      <c r="F543" s="651"/>
      <c r="G543" s="651"/>
      <c r="H543" s="651"/>
      <c r="I543" s="651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1:36" ht="12" customHeight="1" x14ac:dyDescent="0.2">
      <c r="A544" s="651"/>
      <c r="B544" s="651"/>
      <c r="C544" s="651"/>
      <c r="D544" s="651"/>
      <c r="E544" s="651"/>
      <c r="F544" s="651"/>
      <c r="G544" s="651"/>
      <c r="H544" s="651"/>
      <c r="I544" s="651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1:36" ht="12" customHeight="1" x14ac:dyDescent="0.2">
      <c r="A545" s="651"/>
      <c r="B545" s="651"/>
      <c r="C545" s="651"/>
      <c r="D545" s="651"/>
      <c r="E545" s="651"/>
      <c r="F545" s="651"/>
      <c r="G545" s="651"/>
      <c r="H545" s="651"/>
      <c r="I545" s="651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1:36" ht="12" customHeight="1" x14ac:dyDescent="0.2">
      <c r="A546" s="651"/>
      <c r="B546" s="651"/>
      <c r="C546" s="651"/>
      <c r="D546" s="651"/>
      <c r="E546" s="651"/>
      <c r="F546" s="651"/>
      <c r="G546" s="651"/>
      <c r="H546" s="651"/>
      <c r="I546" s="651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1:36" ht="12" customHeight="1" x14ac:dyDescent="0.2">
      <c r="A547" s="651"/>
      <c r="B547" s="651"/>
      <c r="C547" s="651"/>
      <c r="D547" s="651"/>
      <c r="E547" s="651"/>
      <c r="F547" s="651"/>
      <c r="G547" s="651"/>
      <c r="H547" s="651"/>
      <c r="I547" s="651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1:36" ht="12" customHeight="1" x14ac:dyDescent="0.2">
      <c r="A548" s="651"/>
      <c r="B548" s="651"/>
      <c r="C548" s="651"/>
      <c r="D548" s="651"/>
      <c r="E548" s="651"/>
      <c r="F548" s="651"/>
      <c r="G548" s="651"/>
      <c r="H548" s="651"/>
      <c r="I548" s="651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1:36" ht="12" customHeight="1" x14ac:dyDescent="0.2">
      <c r="A549" s="651"/>
      <c r="B549" s="651"/>
      <c r="C549" s="651"/>
      <c r="D549" s="651"/>
      <c r="E549" s="651"/>
      <c r="F549" s="651"/>
      <c r="G549" s="651"/>
      <c r="H549" s="651"/>
      <c r="I549" s="651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1:36" ht="12" customHeight="1" x14ac:dyDescent="0.2">
      <c r="A550" s="651"/>
      <c r="B550" s="651"/>
      <c r="C550" s="651"/>
      <c r="D550" s="651"/>
      <c r="E550" s="651"/>
      <c r="F550" s="651"/>
      <c r="G550" s="651"/>
      <c r="H550" s="651"/>
      <c r="I550" s="651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1:36" ht="12" customHeight="1" x14ac:dyDescent="0.2">
      <c r="A551" s="651"/>
      <c r="B551" s="651"/>
      <c r="C551" s="651"/>
      <c r="D551" s="651"/>
      <c r="E551" s="651"/>
      <c r="F551" s="651"/>
      <c r="G551" s="651"/>
      <c r="H551" s="651"/>
      <c r="I551" s="651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1:36" ht="12" customHeight="1" x14ac:dyDescent="0.2">
      <c r="A552" s="651"/>
      <c r="B552" s="651"/>
      <c r="C552" s="651"/>
      <c r="D552" s="651"/>
      <c r="E552" s="651"/>
      <c r="F552" s="651"/>
      <c r="G552" s="651"/>
      <c r="H552" s="651"/>
      <c r="I552" s="651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1:36" ht="12" customHeight="1" x14ac:dyDescent="0.2">
      <c r="A553" s="651"/>
      <c r="B553" s="651"/>
      <c r="C553" s="651"/>
      <c r="D553" s="651"/>
      <c r="E553" s="651"/>
      <c r="F553" s="651"/>
      <c r="G553" s="651"/>
      <c r="H553" s="651"/>
      <c r="I553" s="651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1:36" ht="12" customHeight="1" x14ac:dyDescent="0.2">
      <c r="A554" s="651"/>
      <c r="B554" s="651"/>
      <c r="C554" s="651"/>
      <c r="D554" s="651"/>
      <c r="E554" s="651"/>
      <c r="F554" s="651"/>
      <c r="G554" s="651"/>
      <c r="H554" s="651"/>
      <c r="I554" s="651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1:36" ht="12" customHeight="1" x14ac:dyDescent="0.2">
      <c r="A555" s="651"/>
      <c r="B555" s="651"/>
      <c r="C555" s="651"/>
      <c r="D555" s="651"/>
      <c r="E555" s="651"/>
      <c r="F555" s="651"/>
      <c r="G555" s="651"/>
      <c r="H555" s="651"/>
      <c r="I555" s="651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1:36" ht="12" customHeight="1" x14ac:dyDescent="0.2">
      <c r="A556" s="651"/>
      <c r="B556" s="651"/>
      <c r="C556" s="651"/>
      <c r="D556" s="651"/>
      <c r="E556" s="651"/>
      <c r="F556" s="651"/>
      <c r="G556" s="651"/>
      <c r="H556" s="651"/>
      <c r="I556" s="651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1:36" ht="12" customHeight="1" x14ac:dyDescent="0.2">
      <c r="A557" s="651"/>
      <c r="B557" s="651"/>
      <c r="C557" s="651"/>
      <c r="D557" s="651"/>
      <c r="E557" s="651"/>
      <c r="F557" s="651"/>
      <c r="G557" s="651"/>
      <c r="H557" s="651"/>
      <c r="I557" s="651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1:36" ht="12" customHeight="1" x14ac:dyDescent="0.2">
      <c r="A558" s="651"/>
      <c r="B558" s="651"/>
      <c r="C558" s="651"/>
      <c r="D558" s="651"/>
      <c r="E558" s="651"/>
      <c r="F558" s="651"/>
      <c r="G558" s="651"/>
      <c r="H558" s="651"/>
      <c r="I558" s="651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1:36" ht="12" customHeight="1" x14ac:dyDescent="0.2">
      <c r="A559" s="651"/>
      <c r="B559" s="651"/>
      <c r="C559" s="651"/>
      <c r="D559" s="651"/>
      <c r="E559" s="651"/>
      <c r="F559" s="651"/>
      <c r="G559" s="651"/>
      <c r="H559" s="651"/>
      <c r="I559" s="651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1:36" ht="12" customHeight="1" x14ac:dyDescent="0.2">
      <c r="A560" s="651"/>
      <c r="B560" s="651"/>
      <c r="C560" s="651"/>
      <c r="D560" s="651"/>
      <c r="E560" s="651"/>
      <c r="F560" s="651"/>
      <c r="G560" s="651"/>
      <c r="H560" s="651"/>
      <c r="I560" s="651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1:36" ht="12" customHeight="1" x14ac:dyDescent="0.2">
      <c r="A561" s="651"/>
      <c r="B561" s="651"/>
      <c r="C561" s="651"/>
      <c r="D561" s="651"/>
      <c r="E561" s="651"/>
      <c r="F561" s="651"/>
      <c r="G561" s="651"/>
      <c r="H561" s="651"/>
      <c r="I561" s="651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1:36" ht="12" customHeight="1" x14ac:dyDescent="0.2">
      <c r="A562" s="651"/>
      <c r="B562" s="651"/>
      <c r="C562" s="651"/>
      <c r="D562" s="651"/>
      <c r="E562" s="651"/>
      <c r="F562" s="651"/>
      <c r="G562" s="651"/>
      <c r="H562" s="651"/>
      <c r="I562" s="651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1:36" ht="12" customHeight="1" x14ac:dyDescent="0.2">
      <c r="A563" s="651"/>
      <c r="B563" s="651"/>
      <c r="C563" s="651"/>
      <c r="D563" s="651"/>
      <c r="E563" s="651"/>
      <c r="F563" s="651"/>
      <c r="G563" s="651"/>
      <c r="H563" s="651"/>
      <c r="I563" s="651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1:36" ht="12" customHeight="1" x14ac:dyDescent="0.2">
      <c r="A564" s="651"/>
      <c r="B564" s="651"/>
      <c r="C564" s="651"/>
      <c r="D564" s="651"/>
      <c r="E564" s="651"/>
      <c r="F564" s="651"/>
      <c r="G564" s="651"/>
      <c r="H564" s="651"/>
      <c r="I564" s="651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1:36" ht="12" customHeight="1" x14ac:dyDescent="0.2">
      <c r="A565" s="651"/>
      <c r="B565" s="651"/>
      <c r="C565" s="651"/>
      <c r="D565" s="651"/>
      <c r="E565" s="651"/>
      <c r="F565" s="651"/>
      <c r="G565" s="651"/>
      <c r="H565" s="651"/>
      <c r="I565" s="651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1:36" ht="12" customHeight="1" x14ac:dyDescent="0.2">
      <c r="A566" s="651"/>
      <c r="B566" s="651"/>
      <c r="C566" s="651"/>
      <c r="D566" s="651"/>
      <c r="E566" s="651"/>
      <c r="F566" s="651"/>
      <c r="G566" s="651"/>
      <c r="H566" s="651"/>
      <c r="I566" s="651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1:36" ht="12" customHeight="1" x14ac:dyDescent="0.2">
      <c r="A567" s="651"/>
      <c r="B567" s="651"/>
      <c r="C567" s="651"/>
      <c r="D567" s="651"/>
      <c r="E567" s="651"/>
      <c r="F567" s="651"/>
      <c r="G567" s="651"/>
      <c r="H567" s="651"/>
      <c r="I567" s="651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1:36" ht="12" customHeight="1" x14ac:dyDescent="0.2">
      <c r="A568" s="651"/>
      <c r="B568" s="651"/>
      <c r="C568" s="651"/>
      <c r="D568" s="651"/>
      <c r="E568" s="651"/>
      <c r="F568" s="651"/>
      <c r="G568" s="651"/>
      <c r="H568" s="651"/>
      <c r="I568" s="651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1:36" ht="12" customHeight="1" x14ac:dyDescent="0.2">
      <c r="A569" s="651"/>
      <c r="B569" s="651"/>
      <c r="C569" s="651"/>
      <c r="D569" s="651"/>
      <c r="E569" s="651"/>
      <c r="F569" s="651"/>
      <c r="G569" s="651"/>
      <c r="H569" s="651"/>
      <c r="I569" s="651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1:36" ht="12" customHeight="1" x14ac:dyDescent="0.2">
      <c r="A570" s="651"/>
      <c r="B570" s="651"/>
      <c r="C570" s="651"/>
      <c r="D570" s="651"/>
      <c r="E570" s="651"/>
      <c r="F570" s="651"/>
      <c r="G570" s="651"/>
      <c r="H570" s="651"/>
      <c r="I570" s="651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1:36" ht="12" customHeight="1" x14ac:dyDescent="0.2">
      <c r="A571" s="651"/>
      <c r="B571" s="651"/>
      <c r="C571" s="651"/>
      <c r="D571" s="651"/>
      <c r="E571" s="651"/>
      <c r="F571" s="651"/>
      <c r="G571" s="651"/>
      <c r="H571" s="651"/>
      <c r="I571" s="651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1:36" ht="12" customHeight="1" x14ac:dyDescent="0.2">
      <c r="A572" s="651"/>
      <c r="B572" s="651"/>
      <c r="C572" s="651"/>
      <c r="D572" s="651"/>
      <c r="E572" s="651"/>
      <c r="F572" s="651"/>
      <c r="G572" s="651"/>
      <c r="H572" s="651"/>
      <c r="I572" s="651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1:36" ht="12" customHeight="1" x14ac:dyDescent="0.2">
      <c r="A573" s="651"/>
      <c r="B573" s="651"/>
      <c r="C573" s="651"/>
      <c r="D573" s="651"/>
      <c r="E573" s="651"/>
      <c r="F573" s="651"/>
      <c r="G573" s="651"/>
      <c r="H573" s="651"/>
      <c r="I573" s="651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1:36" ht="12" customHeight="1" x14ac:dyDescent="0.2">
      <c r="A574" s="651"/>
      <c r="B574" s="651"/>
      <c r="C574" s="651"/>
      <c r="D574" s="651"/>
      <c r="E574" s="651"/>
      <c r="F574" s="651"/>
      <c r="G574" s="651"/>
      <c r="H574" s="651"/>
      <c r="I574" s="651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1:36" ht="12" customHeight="1" x14ac:dyDescent="0.2">
      <c r="A575" s="651"/>
      <c r="B575" s="651"/>
      <c r="C575" s="651"/>
      <c r="D575" s="651"/>
      <c r="E575" s="651"/>
      <c r="F575" s="651"/>
      <c r="G575" s="651"/>
      <c r="H575" s="651"/>
      <c r="I575" s="651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1:36" ht="12" customHeight="1" x14ac:dyDescent="0.2">
      <c r="A576" s="651"/>
      <c r="B576" s="651"/>
      <c r="C576" s="651"/>
      <c r="D576" s="651"/>
      <c r="E576" s="651"/>
      <c r="F576" s="651"/>
      <c r="G576" s="651"/>
      <c r="H576" s="651"/>
      <c r="I576" s="651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1:36" ht="12" customHeight="1" x14ac:dyDescent="0.2">
      <c r="A577" s="651"/>
      <c r="B577" s="651"/>
      <c r="C577" s="651"/>
      <c r="D577" s="651"/>
      <c r="E577" s="651"/>
      <c r="F577" s="651"/>
      <c r="G577" s="651"/>
      <c r="H577" s="651"/>
      <c r="I577" s="651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1:36" ht="12" customHeight="1" x14ac:dyDescent="0.2">
      <c r="A578" s="651"/>
      <c r="B578" s="651"/>
      <c r="C578" s="651"/>
      <c r="D578" s="651"/>
      <c r="E578" s="651"/>
      <c r="F578" s="651"/>
      <c r="G578" s="651"/>
      <c r="H578" s="651"/>
      <c r="I578" s="651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1:36" ht="12" customHeight="1" x14ac:dyDescent="0.2">
      <c r="A579" s="651"/>
      <c r="B579" s="651"/>
      <c r="C579" s="651"/>
      <c r="D579" s="651"/>
      <c r="E579" s="651"/>
      <c r="F579" s="651"/>
      <c r="G579" s="651"/>
      <c r="H579" s="651"/>
      <c r="I579" s="651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1:36" ht="12" customHeight="1" x14ac:dyDescent="0.2">
      <c r="A580" s="651"/>
      <c r="B580" s="651"/>
      <c r="C580" s="651"/>
      <c r="D580" s="651"/>
      <c r="E580" s="651"/>
      <c r="F580" s="651"/>
      <c r="G580" s="651"/>
      <c r="H580" s="651"/>
      <c r="I580" s="651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1:36" ht="12" customHeight="1" x14ac:dyDescent="0.2">
      <c r="A581" s="651"/>
      <c r="B581" s="651"/>
      <c r="C581" s="651"/>
      <c r="D581" s="651"/>
      <c r="E581" s="651"/>
      <c r="F581" s="651"/>
      <c r="G581" s="651"/>
      <c r="H581" s="651"/>
      <c r="I581" s="651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1:36" ht="12" customHeight="1" x14ac:dyDescent="0.2">
      <c r="A582" s="651"/>
      <c r="B582" s="651"/>
      <c r="C582" s="651"/>
      <c r="D582" s="651"/>
      <c r="E582" s="651"/>
      <c r="F582" s="651"/>
      <c r="G582" s="651"/>
      <c r="H582" s="651"/>
      <c r="I582" s="651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1:36" ht="12" customHeight="1" x14ac:dyDescent="0.2">
      <c r="A583" s="651"/>
      <c r="B583" s="651"/>
      <c r="C583" s="651"/>
      <c r="D583" s="651"/>
      <c r="E583" s="651"/>
      <c r="F583" s="651"/>
      <c r="G583" s="651"/>
      <c r="H583" s="651"/>
      <c r="I583" s="651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1:36" ht="12" customHeight="1" x14ac:dyDescent="0.2">
      <c r="A584" s="651"/>
      <c r="B584" s="651"/>
      <c r="C584" s="651"/>
      <c r="D584" s="651"/>
      <c r="E584" s="651"/>
      <c r="F584" s="651"/>
      <c r="G584" s="651"/>
      <c r="H584" s="651"/>
      <c r="I584" s="651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1:36" ht="12" customHeight="1" x14ac:dyDescent="0.2">
      <c r="A585" s="651"/>
      <c r="B585" s="651"/>
      <c r="C585" s="651"/>
      <c r="D585" s="651"/>
      <c r="E585" s="651"/>
      <c r="F585" s="651"/>
      <c r="G585" s="651"/>
      <c r="H585" s="651"/>
      <c r="I585" s="651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1:36" ht="12" customHeight="1" x14ac:dyDescent="0.2">
      <c r="A586" s="651"/>
      <c r="B586" s="651"/>
      <c r="C586" s="651"/>
      <c r="D586" s="651"/>
      <c r="E586" s="651"/>
      <c r="F586" s="651"/>
      <c r="G586" s="651"/>
      <c r="H586" s="651"/>
      <c r="I586" s="651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1:36" ht="12" customHeight="1" x14ac:dyDescent="0.2">
      <c r="A587" s="651"/>
      <c r="B587" s="651"/>
      <c r="C587" s="651"/>
      <c r="D587" s="651"/>
      <c r="E587" s="651"/>
      <c r="F587" s="651"/>
      <c r="G587" s="651"/>
      <c r="H587" s="651"/>
      <c r="I587" s="651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1:36" ht="12" customHeight="1" x14ac:dyDescent="0.2">
      <c r="A588" s="651"/>
      <c r="B588" s="651"/>
      <c r="C588" s="651"/>
      <c r="D588" s="651"/>
      <c r="E588" s="651"/>
      <c r="F588" s="651"/>
      <c r="G588" s="651"/>
      <c r="H588" s="651"/>
      <c r="I588" s="651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1:36" ht="12" customHeight="1" x14ac:dyDescent="0.2">
      <c r="A589" s="651"/>
      <c r="B589" s="651"/>
      <c r="C589" s="651"/>
      <c r="D589" s="651"/>
      <c r="E589" s="651"/>
      <c r="F589" s="651"/>
      <c r="G589" s="651"/>
      <c r="H589" s="651"/>
      <c r="I589" s="651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1:36" ht="12" customHeight="1" x14ac:dyDescent="0.2">
      <c r="A590" s="651"/>
      <c r="B590" s="651"/>
      <c r="C590" s="651"/>
      <c r="D590" s="651"/>
      <c r="E590" s="651"/>
      <c r="F590" s="651"/>
      <c r="G590" s="651"/>
      <c r="H590" s="651"/>
      <c r="I590" s="651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1:36" ht="12" customHeight="1" x14ac:dyDescent="0.2">
      <c r="A591" s="651"/>
      <c r="B591" s="651"/>
      <c r="C591" s="651"/>
      <c r="D591" s="651"/>
      <c r="E591" s="651"/>
      <c r="F591" s="651"/>
      <c r="G591" s="651"/>
      <c r="H591" s="651"/>
      <c r="I591" s="651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1:36" ht="12" customHeight="1" x14ac:dyDescent="0.2">
      <c r="A592" s="651"/>
      <c r="B592" s="651"/>
      <c r="C592" s="651"/>
      <c r="D592" s="651"/>
      <c r="E592" s="651"/>
      <c r="F592" s="651"/>
      <c r="G592" s="651"/>
      <c r="H592" s="651"/>
      <c r="I592" s="651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1:36" ht="12" customHeight="1" x14ac:dyDescent="0.2">
      <c r="A593" s="651"/>
      <c r="B593" s="651"/>
      <c r="C593" s="651"/>
      <c r="D593" s="651"/>
      <c r="E593" s="651"/>
      <c r="F593" s="651"/>
      <c r="G593" s="651"/>
      <c r="H593" s="651"/>
      <c r="I593" s="651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1:36" ht="12" customHeight="1" x14ac:dyDescent="0.2">
      <c r="A594" s="651"/>
      <c r="B594" s="651"/>
      <c r="C594" s="651"/>
      <c r="D594" s="651"/>
      <c r="E594" s="651"/>
      <c r="F594" s="651"/>
      <c r="G594" s="651"/>
      <c r="H594" s="651"/>
      <c r="I594" s="651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1:36" ht="12" customHeight="1" x14ac:dyDescent="0.2">
      <c r="A595" s="651"/>
      <c r="B595" s="651"/>
      <c r="C595" s="651"/>
      <c r="D595" s="651"/>
      <c r="E595" s="651"/>
      <c r="F595" s="651"/>
      <c r="G595" s="651"/>
      <c r="H595" s="651"/>
      <c r="I595" s="651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1:36" ht="12" customHeight="1" x14ac:dyDescent="0.2">
      <c r="A596" s="651"/>
      <c r="B596" s="651"/>
      <c r="C596" s="651"/>
      <c r="D596" s="651"/>
      <c r="E596" s="651"/>
      <c r="F596" s="651"/>
      <c r="G596" s="651"/>
      <c r="H596" s="651"/>
      <c r="I596" s="651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1:36" ht="12" customHeight="1" x14ac:dyDescent="0.2">
      <c r="A597" s="651"/>
      <c r="B597" s="651"/>
      <c r="C597" s="651"/>
      <c r="D597" s="651"/>
      <c r="E597" s="651"/>
      <c r="F597" s="651"/>
      <c r="G597" s="651"/>
      <c r="H597" s="651"/>
      <c r="I597" s="651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1:36" ht="12" customHeight="1" x14ac:dyDescent="0.2">
      <c r="A598" s="651"/>
      <c r="B598" s="651"/>
      <c r="C598" s="651"/>
      <c r="D598" s="651"/>
      <c r="E598" s="651"/>
      <c r="F598" s="651"/>
      <c r="G598" s="651"/>
      <c r="H598" s="651"/>
      <c r="I598" s="651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1:36" ht="12" customHeight="1" x14ac:dyDescent="0.2">
      <c r="A599" s="651"/>
      <c r="B599" s="651"/>
      <c r="C599" s="651"/>
      <c r="D599" s="651"/>
      <c r="E599" s="651"/>
      <c r="F599" s="651"/>
      <c r="G599" s="651"/>
      <c r="H599" s="651"/>
      <c r="I599" s="651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1:36" ht="12" customHeight="1" x14ac:dyDescent="0.2">
      <c r="A600" s="651"/>
      <c r="B600" s="651"/>
      <c r="C600" s="651"/>
      <c r="D600" s="651"/>
      <c r="E600" s="651"/>
      <c r="F600" s="651"/>
      <c r="G600" s="651"/>
      <c r="H600" s="651"/>
      <c r="I600" s="651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1:36" ht="12" customHeight="1" x14ac:dyDescent="0.2">
      <c r="A601" s="651"/>
      <c r="B601" s="651"/>
      <c r="C601" s="651"/>
      <c r="D601" s="651"/>
      <c r="E601" s="651"/>
      <c r="F601" s="651"/>
      <c r="G601" s="651"/>
      <c r="H601" s="651"/>
      <c r="I601" s="651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1:36" ht="12" customHeight="1" x14ac:dyDescent="0.2">
      <c r="A602" s="651"/>
      <c r="B602" s="651"/>
      <c r="C602" s="651"/>
      <c r="D602" s="651"/>
      <c r="E602" s="651"/>
      <c r="F602" s="651"/>
      <c r="G602" s="651"/>
      <c r="H602" s="651"/>
      <c r="I602" s="651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1:36" ht="12" customHeight="1" x14ac:dyDescent="0.2">
      <c r="A603" s="651"/>
      <c r="B603" s="651"/>
      <c r="C603" s="651"/>
      <c r="D603" s="651"/>
      <c r="E603" s="651"/>
      <c r="F603" s="651"/>
      <c r="G603" s="651"/>
      <c r="H603" s="651"/>
      <c r="I603" s="651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1:36" ht="12" customHeight="1" x14ac:dyDescent="0.2">
      <c r="A604" s="651"/>
      <c r="B604" s="651"/>
      <c r="C604" s="651"/>
      <c r="D604" s="651"/>
      <c r="E604" s="651"/>
      <c r="F604" s="651"/>
      <c r="G604" s="651"/>
      <c r="H604" s="651"/>
      <c r="I604" s="651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1:36" ht="12" customHeight="1" x14ac:dyDescent="0.2">
      <c r="A605" s="651"/>
      <c r="B605" s="651"/>
      <c r="C605" s="651"/>
      <c r="D605" s="651"/>
      <c r="E605" s="651"/>
      <c r="F605" s="651"/>
      <c r="G605" s="651"/>
      <c r="H605" s="651"/>
      <c r="I605" s="651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1:36" ht="12" customHeight="1" x14ac:dyDescent="0.2">
      <c r="A606" s="651"/>
      <c r="B606" s="651"/>
      <c r="C606" s="651"/>
      <c r="D606" s="651"/>
      <c r="E606" s="651"/>
      <c r="F606" s="651"/>
      <c r="G606" s="651"/>
      <c r="H606" s="651"/>
      <c r="I606" s="651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1:36" ht="12" customHeight="1" x14ac:dyDescent="0.2">
      <c r="A607" s="651"/>
      <c r="B607" s="651"/>
      <c r="C607" s="651"/>
      <c r="D607" s="651"/>
      <c r="E607" s="651"/>
      <c r="F607" s="651"/>
      <c r="G607" s="651"/>
      <c r="H607" s="651"/>
      <c r="I607" s="651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1:36" ht="12" customHeight="1" x14ac:dyDescent="0.2">
      <c r="A608" s="651"/>
      <c r="B608" s="651"/>
      <c r="C608" s="651"/>
      <c r="D608" s="651"/>
      <c r="E608" s="651"/>
      <c r="F608" s="651"/>
      <c r="G608" s="651"/>
      <c r="H608" s="651"/>
      <c r="I608" s="651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1:36" ht="12" customHeight="1" x14ac:dyDescent="0.2">
      <c r="A609" s="651"/>
      <c r="B609" s="651"/>
      <c r="C609" s="651"/>
      <c r="D609" s="651"/>
      <c r="E609" s="651"/>
      <c r="F609" s="651"/>
      <c r="G609" s="651"/>
      <c r="H609" s="651"/>
      <c r="I609" s="651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1:36" ht="12" customHeight="1" x14ac:dyDescent="0.2">
      <c r="A610" s="651"/>
      <c r="B610" s="651"/>
      <c r="C610" s="651"/>
      <c r="D610" s="651"/>
      <c r="E610" s="651"/>
      <c r="F610" s="651"/>
      <c r="G610" s="651"/>
      <c r="H610" s="651"/>
      <c r="I610" s="651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1:36" ht="12" customHeight="1" x14ac:dyDescent="0.2">
      <c r="A611" s="651"/>
      <c r="B611" s="651"/>
      <c r="C611" s="651"/>
      <c r="D611" s="651"/>
      <c r="E611" s="651"/>
      <c r="F611" s="651"/>
      <c r="G611" s="651"/>
      <c r="H611" s="651"/>
      <c r="I611" s="651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1:36" ht="12" customHeight="1" x14ac:dyDescent="0.2">
      <c r="A612" s="651"/>
      <c r="B612" s="651"/>
      <c r="C612" s="651"/>
      <c r="D612" s="651"/>
      <c r="E612" s="651"/>
      <c r="F612" s="651"/>
      <c r="G612" s="651"/>
      <c r="H612" s="651"/>
      <c r="I612" s="651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1:36" ht="12" customHeight="1" x14ac:dyDescent="0.2">
      <c r="A613" s="651"/>
      <c r="B613" s="651"/>
      <c r="C613" s="651"/>
      <c r="D613" s="651"/>
      <c r="E613" s="651"/>
      <c r="F613" s="651"/>
      <c r="G613" s="651"/>
      <c r="H613" s="651"/>
      <c r="I613" s="651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1:36" ht="12" customHeight="1" x14ac:dyDescent="0.2">
      <c r="A614" s="651"/>
      <c r="B614" s="651"/>
      <c r="C614" s="651"/>
      <c r="D614" s="651"/>
      <c r="E614" s="651"/>
      <c r="F614" s="651"/>
      <c r="G614" s="651"/>
      <c r="H614" s="651"/>
      <c r="I614" s="651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1:36" ht="12" customHeight="1" x14ac:dyDescent="0.2">
      <c r="A615" s="651"/>
      <c r="B615" s="651"/>
      <c r="C615" s="651"/>
      <c r="D615" s="651"/>
      <c r="E615" s="651"/>
      <c r="F615" s="651"/>
      <c r="G615" s="651"/>
      <c r="H615" s="651"/>
      <c r="I615" s="651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1:36" ht="12" customHeight="1" x14ac:dyDescent="0.2">
      <c r="A616" s="651"/>
      <c r="B616" s="651"/>
      <c r="C616" s="651"/>
      <c r="D616" s="651"/>
      <c r="E616" s="651"/>
      <c r="F616" s="651"/>
      <c r="G616" s="651"/>
      <c r="H616" s="651"/>
      <c r="I616" s="651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1:36" ht="12" customHeight="1" x14ac:dyDescent="0.2">
      <c r="A617" s="651"/>
      <c r="B617" s="651"/>
      <c r="C617" s="651"/>
      <c r="D617" s="651"/>
      <c r="E617" s="651"/>
      <c r="F617" s="651"/>
      <c r="G617" s="651"/>
      <c r="H617" s="651"/>
      <c r="I617" s="651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1:36" ht="12" customHeight="1" x14ac:dyDescent="0.2">
      <c r="A618" s="651"/>
      <c r="B618" s="651"/>
      <c r="C618" s="651"/>
      <c r="D618" s="651"/>
      <c r="E618" s="651"/>
      <c r="F618" s="651"/>
      <c r="G618" s="651"/>
      <c r="H618" s="651"/>
      <c r="I618" s="651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1:36" ht="12" customHeight="1" x14ac:dyDescent="0.2">
      <c r="A619" s="651"/>
      <c r="B619" s="651"/>
      <c r="C619" s="651"/>
      <c r="D619" s="651"/>
      <c r="E619" s="651"/>
      <c r="F619" s="651"/>
      <c r="G619" s="651"/>
      <c r="H619" s="651"/>
      <c r="I619" s="651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1:36" ht="12" customHeight="1" x14ac:dyDescent="0.2">
      <c r="A620" s="651"/>
      <c r="B620" s="651"/>
      <c r="C620" s="651"/>
      <c r="D620" s="651"/>
      <c r="E620" s="651"/>
      <c r="F620" s="651"/>
      <c r="G620" s="651"/>
      <c r="H620" s="651"/>
      <c r="I620" s="651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1:36" ht="12" customHeight="1" x14ac:dyDescent="0.2">
      <c r="A621" s="651"/>
      <c r="B621" s="651"/>
      <c r="C621" s="651"/>
      <c r="D621" s="651"/>
      <c r="E621" s="651"/>
      <c r="F621" s="651"/>
      <c r="G621" s="651"/>
      <c r="H621" s="651"/>
      <c r="I621" s="651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1:36" ht="12" customHeight="1" x14ac:dyDescent="0.2">
      <c r="A622" s="651"/>
      <c r="B622" s="651"/>
      <c r="C622" s="651"/>
      <c r="D622" s="651"/>
      <c r="E622" s="651"/>
      <c r="F622" s="651"/>
      <c r="G622" s="651"/>
      <c r="H622" s="651"/>
      <c r="I622" s="651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1:36" ht="12" customHeight="1" x14ac:dyDescent="0.2">
      <c r="A623" s="651"/>
      <c r="B623" s="651"/>
      <c r="C623" s="651"/>
      <c r="D623" s="651"/>
      <c r="E623" s="651"/>
      <c r="F623" s="651"/>
      <c r="G623" s="651"/>
      <c r="H623" s="651"/>
      <c r="I623" s="651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1:36" ht="12" customHeight="1" x14ac:dyDescent="0.2">
      <c r="A624" s="651"/>
      <c r="B624" s="651"/>
      <c r="C624" s="651"/>
      <c r="D624" s="651"/>
      <c r="E624" s="651"/>
      <c r="F624" s="651"/>
      <c r="G624" s="651"/>
      <c r="H624" s="651"/>
      <c r="I624" s="651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1:36" ht="12" customHeight="1" x14ac:dyDescent="0.2">
      <c r="A625" s="651"/>
      <c r="B625" s="651"/>
      <c r="C625" s="651"/>
      <c r="D625" s="651"/>
      <c r="E625" s="651"/>
      <c r="F625" s="651"/>
      <c r="G625" s="651"/>
      <c r="H625" s="651"/>
      <c r="I625" s="651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1:36" ht="12" customHeight="1" x14ac:dyDescent="0.2">
      <c r="A626" s="651"/>
      <c r="B626" s="651"/>
      <c r="C626" s="651"/>
      <c r="D626" s="651"/>
      <c r="E626" s="651"/>
      <c r="F626" s="651"/>
      <c r="G626" s="651"/>
      <c r="H626" s="651"/>
      <c r="I626" s="651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1:36" ht="12" customHeight="1" x14ac:dyDescent="0.2">
      <c r="A627" s="651"/>
      <c r="B627" s="651"/>
      <c r="C627" s="651"/>
      <c r="D627" s="651"/>
      <c r="E627" s="651"/>
      <c r="F627" s="651"/>
      <c r="G627" s="651"/>
      <c r="H627" s="651"/>
      <c r="I627" s="651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1:36" ht="12" customHeight="1" x14ac:dyDescent="0.2">
      <c r="A628" s="651"/>
      <c r="B628" s="651"/>
      <c r="C628" s="651"/>
      <c r="D628" s="651"/>
      <c r="E628" s="651"/>
      <c r="F628" s="651"/>
      <c r="G628" s="651"/>
      <c r="H628" s="651"/>
      <c r="I628" s="651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1:36" ht="12" customHeight="1" x14ac:dyDescent="0.2">
      <c r="A629" s="651"/>
      <c r="B629" s="651"/>
      <c r="C629" s="651"/>
      <c r="D629" s="651"/>
      <c r="E629" s="651"/>
      <c r="F629" s="651"/>
      <c r="G629" s="651"/>
      <c r="H629" s="651"/>
      <c r="I629" s="651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1:36" ht="12" customHeight="1" x14ac:dyDescent="0.2">
      <c r="A630" s="651"/>
      <c r="B630" s="651"/>
      <c r="C630" s="651"/>
      <c r="D630" s="651"/>
      <c r="E630" s="651"/>
      <c r="F630" s="651"/>
      <c r="G630" s="651"/>
      <c r="H630" s="651"/>
      <c r="I630" s="651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1:36" ht="12" customHeight="1" x14ac:dyDescent="0.2">
      <c r="A631" s="651"/>
      <c r="B631" s="651"/>
      <c r="C631" s="651"/>
      <c r="D631" s="651"/>
      <c r="E631" s="651"/>
      <c r="F631" s="651"/>
      <c r="G631" s="651"/>
      <c r="H631" s="651"/>
      <c r="I631" s="651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1:36" ht="12" customHeight="1" x14ac:dyDescent="0.2">
      <c r="A632" s="651"/>
      <c r="B632" s="651"/>
      <c r="C632" s="651"/>
      <c r="D632" s="651"/>
      <c r="E632" s="651"/>
      <c r="F632" s="651"/>
      <c r="G632" s="651"/>
      <c r="H632" s="651"/>
      <c r="I632" s="651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1:36" ht="12" customHeight="1" x14ac:dyDescent="0.2">
      <c r="A633" s="651"/>
      <c r="B633" s="651"/>
      <c r="C633" s="651"/>
      <c r="D633" s="651"/>
      <c r="E633" s="651"/>
      <c r="F633" s="651"/>
      <c r="G633" s="651"/>
      <c r="H633" s="651"/>
      <c r="I633" s="651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1:36" ht="12" customHeight="1" x14ac:dyDescent="0.2">
      <c r="A634" s="651"/>
      <c r="B634" s="651"/>
      <c r="C634" s="651"/>
      <c r="D634" s="651"/>
      <c r="E634" s="651"/>
      <c r="F634" s="651"/>
      <c r="G634" s="651"/>
      <c r="H634" s="651"/>
      <c r="I634" s="651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1:36" ht="12" customHeight="1" x14ac:dyDescent="0.2">
      <c r="A635" s="651"/>
      <c r="B635" s="651"/>
      <c r="C635" s="651"/>
      <c r="D635" s="651"/>
      <c r="E635" s="651"/>
      <c r="F635" s="651"/>
      <c r="G635" s="651"/>
      <c r="H635" s="651"/>
      <c r="I635" s="651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1:36" ht="12" customHeight="1" x14ac:dyDescent="0.2">
      <c r="A636" s="651"/>
      <c r="B636" s="651"/>
      <c r="C636" s="651"/>
      <c r="D636" s="651"/>
      <c r="E636" s="651"/>
      <c r="F636" s="651"/>
      <c r="G636" s="651"/>
      <c r="H636" s="651"/>
      <c r="I636" s="651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1:36" ht="12" customHeight="1" x14ac:dyDescent="0.2">
      <c r="A637" s="651"/>
      <c r="B637" s="651"/>
      <c r="C637" s="651"/>
      <c r="D637" s="651"/>
      <c r="E637" s="651"/>
      <c r="F637" s="651"/>
      <c r="G637" s="651"/>
      <c r="H637" s="651"/>
      <c r="I637" s="651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1:36" ht="12" customHeight="1" x14ac:dyDescent="0.2">
      <c r="A638" s="651"/>
      <c r="B638" s="651"/>
      <c r="C638" s="651"/>
      <c r="D638" s="651"/>
      <c r="E638" s="651"/>
      <c r="F638" s="651"/>
      <c r="G638" s="651"/>
      <c r="H638" s="651"/>
      <c r="I638" s="651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1:36" ht="12" customHeight="1" x14ac:dyDescent="0.2">
      <c r="A639" s="651"/>
      <c r="B639" s="651"/>
      <c r="C639" s="651"/>
      <c r="D639" s="651"/>
      <c r="E639" s="651"/>
      <c r="F639" s="651"/>
      <c r="G639" s="651"/>
      <c r="H639" s="651"/>
      <c r="I639" s="651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1:36" ht="12" customHeight="1" x14ac:dyDescent="0.2">
      <c r="A640" s="651"/>
      <c r="B640" s="651"/>
      <c r="C640" s="651"/>
      <c r="D640" s="651"/>
      <c r="E640" s="651"/>
      <c r="F640" s="651"/>
      <c r="G640" s="651"/>
      <c r="H640" s="651"/>
      <c r="I640" s="651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1:36" ht="12" customHeight="1" x14ac:dyDescent="0.2">
      <c r="A641" s="651"/>
      <c r="B641" s="651"/>
      <c r="C641" s="651"/>
      <c r="D641" s="651"/>
      <c r="E641" s="651"/>
      <c r="F641" s="651"/>
      <c r="G641" s="651"/>
      <c r="H641" s="651"/>
      <c r="I641" s="651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1:36" ht="12" customHeight="1" x14ac:dyDescent="0.2">
      <c r="A642" s="651"/>
      <c r="B642" s="651"/>
      <c r="C642" s="651"/>
      <c r="D642" s="651"/>
      <c r="E642" s="651"/>
      <c r="F642" s="651"/>
      <c r="G642" s="651"/>
      <c r="H642" s="651"/>
      <c r="I642" s="651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1:36" ht="12" customHeight="1" x14ac:dyDescent="0.2">
      <c r="A643" s="651"/>
      <c r="B643" s="651"/>
      <c r="C643" s="651"/>
      <c r="D643" s="651"/>
      <c r="E643" s="651"/>
      <c r="F643" s="651"/>
      <c r="G643" s="651"/>
      <c r="H643" s="651"/>
      <c r="I643" s="651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1:36" ht="12" customHeight="1" x14ac:dyDescent="0.2">
      <c r="A644" s="651"/>
      <c r="B644" s="651"/>
      <c r="C644" s="651"/>
      <c r="D644" s="651"/>
      <c r="E644" s="651"/>
      <c r="F644" s="651"/>
      <c r="G644" s="651"/>
      <c r="H644" s="651"/>
      <c r="I644" s="651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1:36" ht="12" customHeight="1" x14ac:dyDescent="0.2">
      <c r="A645" s="651"/>
      <c r="B645" s="651"/>
      <c r="C645" s="651"/>
      <c r="D645" s="651"/>
      <c r="E645" s="651"/>
      <c r="F645" s="651"/>
      <c r="G645" s="651"/>
      <c r="H645" s="651"/>
      <c r="I645" s="651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1:36" ht="12" customHeight="1" x14ac:dyDescent="0.2">
      <c r="A646" s="651"/>
      <c r="B646" s="651"/>
      <c r="C646" s="651"/>
      <c r="D646" s="651"/>
      <c r="E646" s="651"/>
      <c r="F646" s="651"/>
      <c r="G646" s="651"/>
      <c r="H646" s="651"/>
      <c r="I646" s="651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1:36" ht="12" customHeight="1" x14ac:dyDescent="0.2">
      <c r="A647" s="651"/>
      <c r="B647" s="651"/>
      <c r="C647" s="651"/>
      <c r="D647" s="651"/>
      <c r="E647" s="651"/>
      <c r="F647" s="651"/>
      <c r="G647" s="651"/>
      <c r="H647" s="651"/>
      <c r="I647" s="651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1:36" ht="12" customHeight="1" x14ac:dyDescent="0.2">
      <c r="A648" s="651"/>
      <c r="B648" s="651"/>
      <c r="C648" s="651"/>
      <c r="D648" s="651"/>
      <c r="E648" s="651"/>
      <c r="F648" s="651"/>
      <c r="G648" s="651"/>
      <c r="H648" s="651"/>
      <c r="I648" s="651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1:36" ht="12" customHeight="1" x14ac:dyDescent="0.2">
      <c r="A649" s="651"/>
      <c r="B649" s="651"/>
      <c r="C649" s="651"/>
      <c r="D649" s="651"/>
      <c r="E649" s="651"/>
      <c r="F649" s="651"/>
      <c r="G649" s="651"/>
      <c r="H649" s="651"/>
      <c r="I649" s="651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1:36" ht="12" customHeight="1" x14ac:dyDescent="0.2">
      <c r="A650" s="651"/>
      <c r="B650" s="651"/>
      <c r="C650" s="651"/>
      <c r="D650" s="651"/>
      <c r="E650" s="651"/>
      <c r="F650" s="651"/>
      <c r="G650" s="651"/>
      <c r="H650" s="651"/>
      <c r="I650" s="651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1:36" ht="12" customHeight="1" x14ac:dyDescent="0.2">
      <c r="A651" s="651"/>
      <c r="B651" s="651"/>
      <c r="C651" s="651"/>
      <c r="D651" s="651"/>
      <c r="E651" s="651"/>
      <c r="F651" s="651"/>
      <c r="G651" s="651"/>
      <c r="H651" s="651"/>
      <c r="I651" s="651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1:36" ht="12" customHeight="1" x14ac:dyDescent="0.2">
      <c r="A652" s="651"/>
      <c r="B652" s="651"/>
      <c r="C652" s="651"/>
      <c r="D652" s="651"/>
      <c r="E652" s="651"/>
      <c r="F652" s="651"/>
      <c r="G652" s="651"/>
      <c r="H652" s="651"/>
      <c r="I652" s="651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1:36" ht="12" customHeight="1" x14ac:dyDescent="0.2">
      <c r="A653" s="651"/>
      <c r="B653" s="651"/>
      <c r="C653" s="651"/>
      <c r="D653" s="651"/>
      <c r="E653" s="651"/>
      <c r="F653" s="651"/>
      <c r="G653" s="651"/>
      <c r="H653" s="651"/>
      <c r="I653" s="651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1:36" ht="12" customHeight="1" x14ac:dyDescent="0.2">
      <c r="A654" s="651"/>
      <c r="B654" s="651"/>
      <c r="C654" s="651"/>
      <c r="D654" s="651"/>
      <c r="E654" s="651"/>
      <c r="F654" s="651"/>
      <c r="G654" s="651"/>
      <c r="H654" s="651"/>
      <c r="I654" s="651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1:36" ht="12" customHeight="1" x14ac:dyDescent="0.2">
      <c r="A655" s="651"/>
      <c r="B655" s="651"/>
      <c r="C655" s="651"/>
      <c r="D655" s="651"/>
      <c r="E655" s="651"/>
      <c r="F655" s="651"/>
      <c r="G655" s="651"/>
      <c r="H655" s="651"/>
      <c r="I655" s="651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1:36" ht="12" customHeight="1" x14ac:dyDescent="0.2">
      <c r="A656" s="651"/>
      <c r="B656" s="651"/>
      <c r="C656" s="651"/>
      <c r="D656" s="651"/>
      <c r="E656" s="651"/>
      <c r="F656" s="651"/>
      <c r="G656" s="651"/>
      <c r="H656" s="651"/>
      <c r="I656" s="651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1:36" ht="12" customHeight="1" x14ac:dyDescent="0.2">
      <c r="A657" s="651"/>
      <c r="B657" s="651"/>
      <c r="C657" s="651"/>
      <c r="D657" s="651"/>
      <c r="E657" s="651"/>
      <c r="F657" s="651"/>
      <c r="G657" s="651"/>
      <c r="H657" s="651"/>
      <c r="I657" s="651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1:36" ht="12" customHeight="1" x14ac:dyDescent="0.2">
      <c r="A658" s="651"/>
      <c r="B658" s="651"/>
      <c r="C658" s="651"/>
      <c r="D658" s="651"/>
      <c r="E658" s="651"/>
      <c r="F658" s="651"/>
      <c r="G658" s="651"/>
      <c r="H658" s="651"/>
      <c r="I658" s="651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1:36" ht="12" customHeight="1" x14ac:dyDescent="0.2">
      <c r="A659" s="651"/>
      <c r="B659" s="651"/>
      <c r="C659" s="651"/>
      <c r="D659" s="651"/>
      <c r="E659" s="651"/>
      <c r="F659" s="651"/>
      <c r="G659" s="651"/>
      <c r="H659" s="651"/>
      <c r="I659" s="651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1:36" ht="12" customHeight="1" x14ac:dyDescent="0.2">
      <c r="A660" s="651"/>
      <c r="B660" s="651"/>
      <c r="C660" s="651"/>
      <c r="D660" s="651"/>
      <c r="E660" s="651"/>
      <c r="F660" s="651"/>
      <c r="G660" s="651"/>
      <c r="H660" s="651"/>
      <c r="I660" s="651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1:36" ht="12" customHeight="1" x14ac:dyDescent="0.2">
      <c r="A661" s="651"/>
      <c r="B661" s="651"/>
      <c r="C661" s="651"/>
      <c r="D661" s="651"/>
      <c r="E661" s="651"/>
      <c r="F661" s="651"/>
      <c r="G661" s="651"/>
      <c r="H661" s="651"/>
      <c r="I661" s="651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1:36" ht="12" customHeight="1" x14ac:dyDescent="0.2">
      <c r="A662" s="651"/>
      <c r="B662" s="651"/>
      <c r="C662" s="651"/>
      <c r="D662" s="651"/>
      <c r="E662" s="651"/>
      <c r="F662" s="651"/>
      <c r="G662" s="651"/>
      <c r="H662" s="651"/>
      <c r="I662" s="651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1:36" ht="12" customHeight="1" x14ac:dyDescent="0.2">
      <c r="A663" s="651"/>
      <c r="B663" s="651"/>
      <c r="C663" s="651"/>
      <c r="D663" s="651"/>
      <c r="E663" s="651"/>
      <c r="F663" s="651"/>
      <c r="G663" s="651"/>
      <c r="H663" s="651"/>
      <c r="I663" s="651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1:36" ht="12" customHeight="1" x14ac:dyDescent="0.2">
      <c r="A664" s="651"/>
      <c r="B664" s="651"/>
      <c r="C664" s="651"/>
      <c r="D664" s="651"/>
      <c r="E664" s="651"/>
      <c r="F664" s="651"/>
      <c r="G664" s="651"/>
      <c r="H664" s="651"/>
      <c r="I664" s="651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1:36" ht="12" customHeight="1" x14ac:dyDescent="0.2">
      <c r="A665" s="651"/>
      <c r="B665" s="651"/>
      <c r="C665" s="651"/>
      <c r="D665" s="651"/>
      <c r="E665" s="651"/>
      <c r="F665" s="651"/>
      <c r="G665" s="651"/>
      <c r="H665" s="651"/>
      <c r="I665" s="651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1:36" ht="12" customHeight="1" x14ac:dyDescent="0.2">
      <c r="A666" s="651"/>
      <c r="B666" s="651"/>
      <c r="C666" s="651"/>
      <c r="D666" s="651"/>
      <c r="E666" s="651"/>
      <c r="F666" s="651"/>
      <c r="G666" s="651"/>
      <c r="H666" s="651"/>
      <c r="I666" s="651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1:36" ht="12" customHeight="1" x14ac:dyDescent="0.2">
      <c r="A667" s="651"/>
      <c r="B667" s="651"/>
      <c r="C667" s="651"/>
      <c r="D667" s="651"/>
      <c r="E667" s="651"/>
      <c r="F667" s="651"/>
      <c r="G667" s="651"/>
      <c r="H667" s="651"/>
      <c r="I667" s="651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1:36" ht="12" customHeight="1" x14ac:dyDescent="0.2">
      <c r="A668" s="651"/>
      <c r="B668" s="651"/>
      <c r="C668" s="651"/>
      <c r="D668" s="651"/>
      <c r="E668" s="651"/>
      <c r="F668" s="651"/>
      <c r="G668" s="651"/>
      <c r="H668" s="651"/>
      <c r="I668" s="651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1:36" ht="12" customHeight="1" x14ac:dyDescent="0.2">
      <c r="A669" s="651"/>
      <c r="B669" s="651"/>
      <c r="C669" s="651"/>
      <c r="D669" s="651"/>
      <c r="E669" s="651"/>
      <c r="F669" s="651"/>
      <c r="G669" s="651"/>
      <c r="H669" s="651"/>
      <c r="I669" s="651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1:36" ht="12" customHeight="1" x14ac:dyDescent="0.2">
      <c r="A670" s="651"/>
      <c r="B670" s="651"/>
      <c r="C670" s="651"/>
      <c r="D670" s="651"/>
      <c r="E670" s="651"/>
      <c r="F670" s="651"/>
      <c r="G670" s="651"/>
      <c r="H670" s="651"/>
      <c r="I670" s="651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1:36" ht="12" customHeight="1" x14ac:dyDescent="0.2">
      <c r="A671" s="651"/>
      <c r="B671" s="651"/>
      <c r="C671" s="651"/>
      <c r="D671" s="651"/>
      <c r="E671" s="651"/>
      <c r="F671" s="651"/>
      <c r="G671" s="651"/>
      <c r="H671" s="651"/>
      <c r="I671" s="651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1:36" ht="12" customHeight="1" x14ac:dyDescent="0.2">
      <c r="A672" s="651"/>
      <c r="B672" s="651"/>
      <c r="C672" s="651"/>
      <c r="D672" s="651"/>
      <c r="E672" s="651"/>
      <c r="F672" s="651"/>
      <c r="G672" s="651"/>
      <c r="H672" s="651"/>
      <c r="I672" s="651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1:36" ht="12" customHeight="1" x14ac:dyDescent="0.2">
      <c r="A673" s="651"/>
      <c r="B673" s="651"/>
      <c r="C673" s="651"/>
      <c r="D673" s="651"/>
      <c r="E673" s="651"/>
      <c r="F673" s="651"/>
      <c r="G673" s="651"/>
      <c r="H673" s="651"/>
      <c r="I673" s="651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1:36" ht="12" customHeight="1" x14ac:dyDescent="0.2">
      <c r="A674" s="651"/>
      <c r="B674" s="651"/>
      <c r="C674" s="651"/>
      <c r="D674" s="651"/>
      <c r="E674" s="651"/>
      <c r="F674" s="651"/>
      <c r="G674" s="651"/>
      <c r="H674" s="651"/>
      <c r="I674" s="651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1:36" ht="12" customHeight="1" x14ac:dyDescent="0.2">
      <c r="A675" s="651"/>
      <c r="B675" s="651"/>
      <c r="C675" s="651"/>
      <c r="D675" s="651"/>
      <c r="E675" s="651"/>
      <c r="F675" s="651"/>
      <c r="G675" s="651"/>
      <c r="H675" s="651"/>
      <c r="I675" s="651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1:36" ht="12" customHeight="1" x14ac:dyDescent="0.2">
      <c r="A676" s="651"/>
      <c r="B676" s="651"/>
      <c r="C676" s="651"/>
      <c r="D676" s="651"/>
      <c r="E676" s="651"/>
      <c r="F676" s="651"/>
      <c r="G676" s="651"/>
      <c r="H676" s="651"/>
      <c r="I676" s="651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1:36" ht="12" customHeight="1" x14ac:dyDescent="0.2">
      <c r="A677" s="651"/>
      <c r="B677" s="651"/>
      <c r="C677" s="651"/>
      <c r="D677" s="651"/>
      <c r="E677" s="651"/>
      <c r="F677" s="651"/>
      <c r="G677" s="651"/>
      <c r="H677" s="651"/>
      <c r="I677" s="651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1:36" ht="12" customHeight="1" x14ac:dyDescent="0.2">
      <c r="A678" s="651"/>
      <c r="B678" s="651"/>
      <c r="C678" s="651"/>
      <c r="D678" s="651"/>
      <c r="E678" s="651"/>
      <c r="F678" s="651"/>
      <c r="G678" s="651"/>
      <c r="H678" s="651"/>
      <c r="I678" s="651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1:36" ht="12" customHeight="1" x14ac:dyDescent="0.2">
      <c r="A679" s="651"/>
      <c r="B679" s="651"/>
      <c r="C679" s="651"/>
      <c r="D679" s="651"/>
      <c r="E679" s="651"/>
      <c r="F679" s="651"/>
      <c r="G679" s="651"/>
      <c r="H679" s="651"/>
      <c r="I679" s="651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1:36" ht="12" customHeight="1" x14ac:dyDescent="0.2">
      <c r="A680" s="651"/>
      <c r="B680" s="651"/>
      <c r="C680" s="651"/>
      <c r="D680" s="651"/>
      <c r="E680" s="651"/>
      <c r="F680" s="651"/>
      <c r="G680" s="651"/>
      <c r="H680" s="651"/>
      <c r="I680" s="651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1:36" ht="12" customHeight="1" x14ac:dyDescent="0.2">
      <c r="A681" s="651"/>
      <c r="B681" s="651"/>
      <c r="C681" s="651"/>
      <c r="D681" s="651"/>
      <c r="E681" s="651"/>
      <c r="F681" s="651"/>
      <c r="G681" s="651"/>
      <c r="H681" s="651"/>
      <c r="I681" s="651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1:36" ht="12" customHeight="1" x14ac:dyDescent="0.2">
      <c r="A682" s="651"/>
      <c r="B682" s="651"/>
      <c r="C682" s="651"/>
      <c r="D682" s="651"/>
      <c r="E682" s="651"/>
      <c r="F682" s="651"/>
      <c r="G682" s="651"/>
      <c r="H682" s="651"/>
      <c r="I682" s="651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1:36" ht="12" customHeight="1" x14ac:dyDescent="0.2">
      <c r="A683" s="651"/>
      <c r="B683" s="651"/>
      <c r="C683" s="651"/>
      <c r="D683" s="651"/>
      <c r="E683" s="651"/>
      <c r="F683" s="651"/>
      <c r="G683" s="651"/>
      <c r="H683" s="651"/>
      <c r="I683" s="651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1:36" ht="12" customHeight="1" x14ac:dyDescent="0.2">
      <c r="A684" s="651"/>
      <c r="B684" s="651"/>
      <c r="C684" s="651"/>
      <c r="D684" s="651"/>
      <c r="E684" s="651"/>
      <c r="F684" s="651"/>
      <c r="G684" s="651"/>
      <c r="H684" s="651"/>
      <c r="I684" s="651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1:36" ht="12" customHeight="1" x14ac:dyDescent="0.2">
      <c r="A685" s="651"/>
      <c r="B685" s="651"/>
      <c r="C685" s="651"/>
      <c r="D685" s="651"/>
      <c r="E685" s="651"/>
      <c r="F685" s="651"/>
      <c r="G685" s="651"/>
      <c r="H685" s="651"/>
      <c r="I685" s="651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1:36" ht="12" customHeight="1" x14ac:dyDescent="0.2">
      <c r="A686" s="651"/>
      <c r="B686" s="651"/>
      <c r="C686" s="651"/>
      <c r="D686" s="651"/>
      <c r="E686" s="651"/>
      <c r="F686" s="651"/>
      <c r="G686" s="651"/>
      <c r="H686" s="651"/>
      <c r="I686" s="651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1:36" ht="12" customHeight="1" x14ac:dyDescent="0.2">
      <c r="A687" s="651"/>
      <c r="B687" s="651"/>
      <c r="C687" s="651"/>
      <c r="D687" s="651"/>
      <c r="E687" s="651"/>
      <c r="F687" s="651"/>
      <c r="G687" s="651"/>
      <c r="H687" s="651"/>
      <c r="I687" s="651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1:36" ht="12" customHeight="1" x14ac:dyDescent="0.2">
      <c r="A688" s="651"/>
      <c r="B688" s="651"/>
      <c r="C688" s="651"/>
      <c r="D688" s="651"/>
      <c r="E688" s="651"/>
      <c r="F688" s="651"/>
      <c r="G688" s="651"/>
      <c r="H688" s="651"/>
      <c r="I688" s="651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1:36" ht="12" customHeight="1" x14ac:dyDescent="0.2">
      <c r="A689" s="651"/>
      <c r="B689" s="651"/>
      <c r="C689" s="651"/>
      <c r="D689" s="651"/>
      <c r="E689" s="651"/>
      <c r="F689" s="651"/>
      <c r="G689" s="651"/>
      <c r="H689" s="651"/>
      <c r="I689" s="651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1:36" ht="12" customHeight="1" x14ac:dyDescent="0.2">
      <c r="A690" s="651"/>
      <c r="B690" s="651"/>
      <c r="C690" s="651"/>
      <c r="D690" s="651"/>
      <c r="E690" s="651"/>
      <c r="F690" s="651"/>
      <c r="G690" s="651"/>
      <c r="H690" s="651"/>
      <c r="I690" s="651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1:36" ht="12" customHeight="1" x14ac:dyDescent="0.2">
      <c r="A691" s="651"/>
      <c r="B691" s="651"/>
      <c r="C691" s="651"/>
      <c r="D691" s="651"/>
      <c r="E691" s="651"/>
      <c r="F691" s="651"/>
      <c r="G691" s="651"/>
      <c r="H691" s="651"/>
      <c r="I691" s="651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1:36" ht="12" customHeight="1" x14ac:dyDescent="0.2">
      <c r="A692" s="651"/>
      <c r="B692" s="651"/>
      <c r="C692" s="651"/>
      <c r="D692" s="651"/>
      <c r="E692" s="651"/>
      <c r="F692" s="651"/>
      <c r="G692" s="651"/>
      <c r="H692" s="651"/>
      <c r="I692" s="651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1:36" ht="12" customHeight="1" x14ac:dyDescent="0.2">
      <c r="A693" s="651"/>
      <c r="B693" s="651"/>
      <c r="C693" s="651"/>
      <c r="D693" s="651"/>
      <c r="E693" s="651"/>
      <c r="F693" s="651"/>
      <c r="G693" s="651"/>
      <c r="H693" s="651"/>
      <c r="I693" s="651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1:36" ht="12" customHeight="1" x14ac:dyDescent="0.2">
      <c r="A694" s="651"/>
      <c r="B694" s="651"/>
      <c r="C694" s="651"/>
      <c r="D694" s="651"/>
      <c r="E694" s="651"/>
      <c r="F694" s="651"/>
      <c r="G694" s="651"/>
      <c r="H694" s="651"/>
      <c r="I694" s="651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1:36" ht="12" customHeight="1" x14ac:dyDescent="0.2">
      <c r="A695" s="651"/>
      <c r="B695" s="651"/>
      <c r="C695" s="651"/>
      <c r="D695" s="651"/>
      <c r="E695" s="651"/>
      <c r="F695" s="651"/>
      <c r="G695" s="651"/>
      <c r="H695" s="651"/>
      <c r="I695" s="651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1:36" ht="12" customHeight="1" x14ac:dyDescent="0.2">
      <c r="A696" s="651"/>
      <c r="B696" s="651"/>
      <c r="C696" s="651"/>
      <c r="D696" s="651"/>
      <c r="E696" s="651"/>
      <c r="F696" s="651"/>
      <c r="G696" s="651"/>
      <c r="H696" s="651"/>
      <c r="I696" s="651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1:36" ht="12" customHeight="1" x14ac:dyDescent="0.2">
      <c r="A697" s="651"/>
      <c r="B697" s="651"/>
      <c r="C697" s="651"/>
      <c r="D697" s="651"/>
      <c r="E697" s="651"/>
      <c r="F697" s="651"/>
      <c r="G697" s="651"/>
      <c r="H697" s="651"/>
      <c r="I697" s="651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1:36" ht="12" customHeight="1" x14ac:dyDescent="0.2">
      <c r="A698" s="651"/>
      <c r="B698" s="651"/>
      <c r="C698" s="651"/>
      <c r="D698" s="651"/>
      <c r="E698" s="651"/>
      <c r="F698" s="651"/>
      <c r="G698" s="651"/>
      <c r="H698" s="651"/>
      <c r="I698" s="651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1:36" ht="12" customHeight="1" x14ac:dyDescent="0.2">
      <c r="A699" s="651"/>
      <c r="B699" s="651"/>
      <c r="C699" s="651"/>
      <c r="D699" s="651"/>
      <c r="E699" s="651"/>
      <c r="F699" s="651"/>
      <c r="G699" s="651"/>
      <c r="H699" s="651"/>
      <c r="I699" s="651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1:36" ht="12" customHeight="1" x14ac:dyDescent="0.2">
      <c r="A700" s="651"/>
      <c r="B700" s="651"/>
      <c r="C700" s="651"/>
      <c r="D700" s="651"/>
      <c r="E700" s="651"/>
      <c r="F700" s="651"/>
      <c r="G700" s="651"/>
      <c r="H700" s="651"/>
      <c r="I700" s="651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1:36" ht="12" customHeight="1" x14ac:dyDescent="0.2">
      <c r="A701" s="651"/>
      <c r="B701" s="651"/>
      <c r="C701" s="651"/>
      <c r="D701" s="651"/>
      <c r="E701" s="651"/>
      <c r="F701" s="651"/>
      <c r="G701" s="651"/>
      <c r="H701" s="651"/>
      <c r="I701" s="651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1:36" ht="12" customHeight="1" x14ac:dyDescent="0.2">
      <c r="A702" s="651"/>
      <c r="B702" s="651"/>
      <c r="C702" s="651"/>
      <c r="D702" s="651"/>
      <c r="E702" s="651"/>
      <c r="F702" s="651"/>
      <c r="G702" s="651"/>
      <c r="H702" s="651"/>
      <c r="I702" s="651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1:36" ht="12" customHeight="1" x14ac:dyDescent="0.2">
      <c r="A703" s="651"/>
      <c r="B703" s="651"/>
      <c r="C703" s="651"/>
      <c r="D703" s="651"/>
      <c r="E703" s="651"/>
      <c r="F703" s="651"/>
      <c r="G703" s="651"/>
      <c r="H703" s="651"/>
      <c r="I703" s="651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1:36" ht="12" customHeight="1" x14ac:dyDescent="0.2">
      <c r="A704" s="651"/>
      <c r="B704" s="651"/>
      <c r="C704" s="651"/>
      <c r="D704" s="651"/>
      <c r="E704" s="651"/>
      <c r="F704" s="651"/>
      <c r="G704" s="651"/>
      <c r="H704" s="651"/>
      <c r="I704" s="651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1:36" ht="12" customHeight="1" x14ac:dyDescent="0.2">
      <c r="A705" s="651"/>
      <c r="B705" s="651"/>
      <c r="C705" s="651"/>
      <c r="D705" s="651"/>
      <c r="E705" s="651"/>
      <c r="F705" s="651"/>
      <c r="G705" s="651"/>
      <c r="H705" s="651"/>
      <c r="I705" s="651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1:36" ht="12" customHeight="1" x14ac:dyDescent="0.2">
      <c r="A706" s="651"/>
      <c r="B706" s="651"/>
      <c r="C706" s="651"/>
      <c r="D706" s="651"/>
      <c r="E706" s="651"/>
      <c r="F706" s="651"/>
      <c r="G706" s="651"/>
      <c r="H706" s="651"/>
      <c r="I706" s="651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1:36" ht="12" customHeight="1" x14ac:dyDescent="0.2">
      <c r="A707" s="651"/>
      <c r="B707" s="651"/>
      <c r="C707" s="651"/>
      <c r="D707" s="651"/>
      <c r="E707" s="651"/>
      <c r="F707" s="651"/>
      <c r="G707" s="651"/>
      <c r="H707" s="651"/>
      <c r="I707" s="651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1:36" ht="12" customHeight="1" x14ac:dyDescent="0.2">
      <c r="A708" s="651"/>
      <c r="B708" s="651"/>
      <c r="C708" s="651"/>
      <c r="D708" s="651"/>
      <c r="E708" s="651"/>
      <c r="F708" s="651"/>
      <c r="G708" s="651"/>
      <c r="H708" s="651"/>
      <c r="I708" s="651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1:36" ht="12" customHeight="1" x14ac:dyDescent="0.2">
      <c r="A709" s="651"/>
      <c r="B709" s="651"/>
      <c r="C709" s="651"/>
      <c r="D709" s="651"/>
      <c r="E709" s="651"/>
      <c r="F709" s="651"/>
      <c r="G709" s="651"/>
      <c r="H709" s="651"/>
      <c r="I709" s="651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1:36" ht="12" customHeight="1" x14ac:dyDescent="0.2">
      <c r="A710" s="651"/>
      <c r="B710" s="651"/>
      <c r="C710" s="651"/>
      <c r="D710" s="651"/>
      <c r="E710" s="651"/>
      <c r="F710" s="651"/>
      <c r="G710" s="651"/>
      <c r="H710" s="651"/>
      <c r="I710" s="651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1:36" ht="12" customHeight="1" x14ac:dyDescent="0.2">
      <c r="A711" s="651"/>
      <c r="B711" s="651"/>
      <c r="C711" s="651"/>
      <c r="D711" s="651"/>
      <c r="E711" s="651"/>
      <c r="F711" s="651"/>
      <c r="G711" s="651"/>
      <c r="H711" s="651"/>
      <c r="I711" s="651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1:36" ht="12" customHeight="1" x14ac:dyDescent="0.2">
      <c r="A712" s="651"/>
      <c r="B712" s="651"/>
      <c r="C712" s="651"/>
      <c r="D712" s="651"/>
      <c r="E712" s="651"/>
      <c r="F712" s="651"/>
      <c r="G712" s="651"/>
      <c r="H712" s="651"/>
      <c r="I712" s="651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1:36" ht="12" customHeight="1" x14ac:dyDescent="0.2">
      <c r="A713" s="651"/>
      <c r="B713" s="651"/>
      <c r="C713" s="651"/>
      <c r="D713" s="651"/>
      <c r="E713" s="651"/>
      <c r="F713" s="651"/>
      <c r="G713" s="651"/>
      <c r="H713" s="651"/>
      <c r="I713" s="651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1:36" ht="12" customHeight="1" x14ac:dyDescent="0.2">
      <c r="A714" s="651"/>
      <c r="B714" s="651"/>
      <c r="C714" s="651"/>
      <c r="D714" s="651"/>
      <c r="E714" s="651"/>
      <c r="F714" s="651"/>
      <c r="G714" s="651"/>
      <c r="H714" s="651"/>
      <c r="I714" s="651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1:36" ht="12" customHeight="1" x14ac:dyDescent="0.2">
      <c r="A715" s="651"/>
      <c r="B715" s="651"/>
      <c r="C715" s="651"/>
      <c r="D715" s="651"/>
      <c r="E715" s="651"/>
      <c r="F715" s="651"/>
      <c r="G715" s="651"/>
      <c r="H715" s="651"/>
      <c r="I715" s="651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1:36" ht="12" customHeight="1" x14ac:dyDescent="0.2">
      <c r="A716" s="651"/>
      <c r="B716" s="651"/>
      <c r="C716" s="651"/>
      <c r="D716" s="651"/>
      <c r="E716" s="651"/>
      <c r="F716" s="651"/>
      <c r="G716" s="651"/>
      <c r="H716" s="651"/>
      <c r="I716" s="651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1:36" ht="12" customHeight="1" x14ac:dyDescent="0.2">
      <c r="A717" s="651"/>
      <c r="B717" s="651"/>
      <c r="C717" s="651"/>
      <c r="D717" s="651"/>
      <c r="E717" s="651"/>
      <c r="F717" s="651"/>
      <c r="G717" s="651"/>
      <c r="H717" s="651"/>
      <c r="I717" s="651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1:36" ht="12" customHeight="1" x14ac:dyDescent="0.2">
      <c r="A718" s="651"/>
      <c r="B718" s="651"/>
      <c r="C718" s="651"/>
      <c r="D718" s="651"/>
      <c r="E718" s="651"/>
      <c r="F718" s="651"/>
      <c r="G718" s="651"/>
      <c r="H718" s="651"/>
      <c r="I718" s="651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1:36" ht="12" customHeight="1" x14ac:dyDescent="0.2">
      <c r="A719" s="651"/>
      <c r="B719" s="651"/>
      <c r="C719" s="651"/>
      <c r="D719" s="651"/>
      <c r="E719" s="651"/>
      <c r="F719" s="651"/>
      <c r="G719" s="651"/>
      <c r="H719" s="651"/>
      <c r="I719" s="651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1:36" ht="12" customHeight="1" x14ac:dyDescent="0.2">
      <c r="A720" s="651"/>
      <c r="B720" s="651"/>
      <c r="C720" s="651"/>
      <c r="D720" s="651"/>
      <c r="E720" s="651"/>
      <c r="F720" s="651"/>
      <c r="G720" s="651"/>
      <c r="H720" s="651"/>
      <c r="I720" s="651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1:36" ht="12" customHeight="1" x14ac:dyDescent="0.2">
      <c r="A721" s="651"/>
      <c r="B721" s="651"/>
      <c r="C721" s="651"/>
      <c r="D721" s="651"/>
      <c r="E721" s="651"/>
      <c r="F721" s="651"/>
      <c r="G721" s="651"/>
      <c r="H721" s="651"/>
      <c r="I721" s="651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1:36" ht="12" customHeight="1" x14ac:dyDescent="0.2">
      <c r="A722" s="651"/>
      <c r="B722" s="651"/>
      <c r="C722" s="651"/>
      <c r="D722" s="651"/>
      <c r="E722" s="651"/>
      <c r="F722" s="651"/>
      <c r="G722" s="651"/>
      <c r="H722" s="651"/>
      <c r="I722" s="651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1:36" ht="12" customHeight="1" x14ac:dyDescent="0.2">
      <c r="A723" s="651"/>
      <c r="B723" s="651"/>
      <c r="C723" s="651"/>
      <c r="D723" s="651"/>
      <c r="E723" s="651"/>
      <c r="F723" s="651"/>
      <c r="G723" s="651"/>
      <c r="H723" s="651"/>
      <c r="I723" s="651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1:36" ht="12" customHeight="1" x14ac:dyDescent="0.2">
      <c r="A724" s="651"/>
      <c r="B724" s="651"/>
      <c r="C724" s="651"/>
      <c r="D724" s="651"/>
      <c r="E724" s="651"/>
      <c r="F724" s="651"/>
      <c r="G724" s="651"/>
      <c r="H724" s="651"/>
      <c r="I724" s="651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1:36" ht="12" customHeight="1" x14ac:dyDescent="0.2">
      <c r="A725" s="651"/>
      <c r="B725" s="651"/>
      <c r="C725" s="651"/>
      <c r="D725" s="651"/>
      <c r="E725" s="651"/>
      <c r="F725" s="651"/>
      <c r="G725" s="651"/>
      <c r="H725" s="651"/>
      <c r="I725" s="651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1:36" ht="12" customHeight="1" x14ac:dyDescent="0.2">
      <c r="A726" s="651"/>
      <c r="B726" s="651"/>
      <c r="C726" s="651"/>
      <c r="D726" s="651"/>
      <c r="E726" s="651"/>
      <c r="F726" s="651"/>
      <c r="G726" s="651"/>
      <c r="H726" s="651"/>
      <c r="I726" s="651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1:36" ht="12" customHeight="1" x14ac:dyDescent="0.2">
      <c r="A727" s="651"/>
      <c r="B727" s="651"/>
      <c r="C727" s="651"/>
      <c r="D727" s="651"/>
      <c r="E727" s="651"/>
      <c r="F727" s="651"/>
      <c r="G727" s="651"/>
      <c r="H727" s="651"/>
      <c r="I727" s="651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1:36" ht="12" customHeight="1" x14ac:dyDescent="0.2">
      <c r="A728" s="651"/>
      <c r="B728" s="651"/>
      <c r="C728" s="651"/>
      <c r="D728" s="651"/>
      <c r="E728" s="651"/>
      <c r="F728" s="651"/>
      <c r="G728" s="651"/>
      <c r="H728" s="651"/>
      <c r="I728" s="651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1:36" ht="12" customHeight="1" x14ac:dyDescent="0.2">
      <c r="A729" s="651"/>
      <c r="B729" s="651"/>
      <c r="C729" s="651"/>
      <c r="D729" s="651"/>
      <c r="E729" s="651"/>
      <c r="F729" s="651"/>
      <c r="G729" s="651"/>
      <c r="H729" s="651"/>
      <c r="I729" s="651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1:36" ht="12" customHeight="1" x14ac:dyDescent="0.2">
      <c r="A730" s="651"/>
      <c r="B730" s="651"/>
      <c r="C730" s="651"/>
      <c r="D730" s="651"/>
      <c r="E730" s="651"/>
      <c r="F730" s="651"/>
      <c r="G730" s="651"/>
      <c r="H730" s="651"/>
      <c r="I730" s="651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1:36" ht="12" customHeight="1" x14ac:dyDescent="0.2">
      <c r="A731" s="651"/>
      <c r="B731" s="651"/>
      <c r="C731" s="651"/>
      <c r="D731" s="651"/>
      <c r="E731" s="651"/>
      <c r="F731" s="651"/>
      <c r="G731" s="651"/>
      <c r="H731" s="651"/>
      <c r="I731" s="651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1:36" ht="12" customHeight="1" x14ac:dyDescent="0.2">
      <c r="A732" s="651"/>
      <c r="B732" s="651"/>
      <c r="C732" s="651"/>
      <c r="D732" s="651"/>
      <c r="E732" s="651"/>
      <c r="F732" s="651"/>
      <c r="G732" s="651"/>
      <c r="H732" s="651"/>
      <c r="I732" s="651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1:36" ht="12" customHeight="1" x14ac:dyDescent="0.2">
      <c r="A733" s="651"/>
      <c r="B733" s="651"/>
      <c r="C733" s="651"/>
      <c r="D733" s="651"/>
      <c r="E733" s="651"/>
      <c r="F733" s="651"/>
      <c r="G733" s="651"/>
      <c r="H733" s="651"/>
      <c r="I733" s="651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1:36" ht="12" customHeight="1" x14ac:dyDescent="0.2">
      <c r="A734" s="651"/>
      <c r="B734" s="651"/>
      <c r="C734" s="651"/>
      <c r="D734" s="651"/>
      <c r="E734" s="651"/>
      <c r="F734" s="651"/>
      <c r="G734" s="651"/>
      <c r="H734" s="651"/>
      <c r="I734" s="651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1:36" ht="12" customHeight="1" x14ac:dyDescent="0.2">
      <c r="A735" s="651"/>
      <c r="B735" s="651"/>
      <c r="C735" s="651"/>
      <c r="D735" s="651"/>
      <c r="E735" s="651"/>
      <c r="F735" s="651"/>
      <c r="G735" s="651"/>
      <c r="H735" s="651"/>
      <c r="I735" s="651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1:36" ht="12" customHeight="1" x14ac:dyDescent="0.2">
      <c r="A736" s="651"/>
      <c r="B736" s="651"/>
      <c r="C736" s="651"/>
      <c r="D736" s="651"/>
      <c r="E736" s="651"/>
      <c r="F736" s="651"/>
      <c r="G736" s="651"/>
      <c r="H736" s="651"/>
      <c r="I736" s="651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1:36" ht="12" customHeight="1" x14ac:dyDescent="0.2">
      <c r="A737" s="651"/>
      <c r="B737" s="651"/>
      <c r="C737" s="651"/>
      <c r="D737" s="651"/>
      <c r="E737" s="651"/>
      <c r="F737" s="651"/>
      <c r="G737" s="651"/>
      <c r="H737" s="651"/>
      <c r="I737" s="651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1:36" ht="12" customHeight="1" x14ac:dyDescent="0.2">
      <c r="A738" s="651"/>
      <c r="B738" s="651"/>
      <c r="C738" s="651"/>
      <c r="D738" s="651"/>
      <c r="E738" s="651"/>
      <c r="F738" s="651"/>
      <c r="G738" s="651"/>
      <c r="H738" s="651"/>
      <c r="I738" s="651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1:36" ht="12" customHeight="1" x14ac:dyDescent="0.2">
      <c r="A739" s="651"/>
      <c r="B739" s="651"/>
      <c r="C739" s="651"/>
      <c r="D739" s="651"/>
      <c r="E739" s="651"/>
      <c r="F739" s="651"/>
      <c r="G739" s="651"/>
      <c r="H739" s="651"/>
      <c r="I739" s="651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1:36" ht="12" customHeight="1" x14ac:dyDescent="0.2">
      <c r="A740" s="651"/>
      <c r="B740" s="651"/>
      <c r="C740" s="651"/>
      <c r="D740" s="651"/>
      <c r="E740" s="651"/>
      <c r="F740" s="651"/>
      <c r="G740" s="651"/>
      <c r="H740" s="651"/>
      <c r="I740" s="651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1:36" ht="12" customHeight="1" x14ac:dyDescent="0.2">
      <c r="A741" s="651"/>
      <c r="B741" s="651"/>
      <c r="C741" s="651"/>
      <c r="D741" s="651"/>
      <c r="E741" s="651"/>
      <c r="F741" s="651"/>
      <c r="G741" s="651"/>
      <c r="H741" s="651"/>
      <c r="I741" s="651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1:36" ht="12" customHeight="1" x14ac:dyDescent="0.2">
      <c r="A742" s="651"/>
      <c r="B742" s="651"/>
      <c r="C742" s="651"/>
      <c r="D742" s="651"/>
      <c r="E742" s="651"/>
      <c r="F742" s="651"/>
      <c r="G742" s="651"/>
      <c r="H742" s="651"/>
      <c r="I742" s="651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1:36" ht="12" customHeight="1" x14ac:dyDescent="0.2">
      <c r="A743" s="651"/>
      <c r="B743" s="651"/>
      <c r="C743" s="651"/>
      <c r="D743" s="651"/>
      <c r="E743" s="651"/>
      <c r="F743" s="651"/>
      <c r="G743" s="651"/>
      <c r="H743" s="651"/>
      <c r="I743" s="651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1:36" ht="12" customHeight="1" x14ac:dyDescent="0.2">
      <c r="A744" s="651"/>
      <c r="B744" s="651"/>
      <c r="C744" s="651"/>
      <c r="D744" s="651"/>
      <c r="E744" s="651"/>
      <c r="F744" s="651"/>
      <c r="G744" s="651"/>
      <c r="H744" s="651"/>
      <c r="I744" s="651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1:36" ht="12" customHeight="1" x14ac:dyDescent="0.2">
      <c r="A745" s="651"/>
      <c r="B745" s="651"/>
      <c r="C745" s="651"/>
      <c r="D745" s="651"/>
      <c r="E745" s="651"/>
      <c r="F745" s="651"/>
      <c r="G745" s="651"/>
      <c r="H745" s="651"/>
      <c r="I745" s="651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1:36" ht="12" customHeight="1" x14ac:dyDescent="0.2">
      <c r="A746" s="651"/>
      <c r="B746" s="651"/>
      <c r="C746" s="651"/>
      <c r="D746" s="651"/>
      <c r="E746" s="651"/>
      <c r="F746" s="651"/>
      <c r="G746" s="651"/>
      <c r="H746" s="651"/>
      <c r="I746" s="651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1:36" ht="12" customHeight="1" x14ac:dyDescent="0.2">
      <c r="A747" s="651"/>
      <c r="B747" s="651"/>
      <c r="C747" s="651"/>
      <c r="D747" s="651"/>
      <c r="E747" s="651"/>
      <c r="F747" s="651"/>
      <c r="G747" s="651"/>
      <c r="H747" s="651"/>
      <c r="I747" s="651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1:36" ht="12" customHeight="1" x14ac:dyDescent="0.2">
      <c r="A748" s="651"/>
      <c r="B748" s="651"/>
      <c r="C748" s="651"/>
      <c r="D748" s="651"/>
      <c r="E748" s="651"/>
      <c r="F748" s="651"/>
      <c r="G748" s="651"/>
      <c r="H748" s="651"/>
      <c r="I748" s="651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1:36" ht="12" customHeight="1" x14ac:dyDescent="0.2">
      <c r="A749" s="651"/>
      <c r="B749" s="651"/>
      <c r="C749" s="651"/>
      <c r="D749" s="651"/>
      <c r="E749" s="651"/>
      <c r="F749" s="651"/>
      <c r="G749" s="651"/>
      <c r="H749" s="651"/>
      <c r="I749" s="651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1:36" ht="12" customHeight="1" x14ac:dyDescent="0.2">
      <c r="A750" s="651"/>
      <c r="B750" s="651"/>
      <c r="C750" s="651"/>
      <c r="D750" s="651"/>
      <c r="E750" s="651"/>
      <c r="F750" s="651"/>
      <c r="G750" s="651"/>
      <c r="H750" s="651"/>
      <c r="I750" s="651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1:36" ht="12" customHeight="1" x14ac:dyDescent="0.2">
      <c r="A751" s="651"/>
      <c r="B751" s="651"/>
      <c r="C751" s="651"/>
      <c r="D751" s="651"/>
      <c r="E751" s="651"/>
      <c r="F751" s="651"/>
      <c r="G751" s="651"/>
      <c r="H751" s="651"/>
      <c r="I751" s="651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1:36" ht="12" customHeight="1" x14ac:dyDescent="0.2">
      <c r="A752" s="651"/>
      <c r="B752" s="651"/>
      <c r="C752" s="651"/>
      <c r="D752" s="651"/>
      <c r="E752" s="651"/>
      <c r="F752" s="651"/>
      <c r="G752" s="651"/>
      <c r="H752" s="651"/>
      <c r="I752" s="651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1:36" ht="12" customHeight="1" x14ac:dyDescent="0.2">
      <c r="A753" s="651"/>
      <c r="B753" s="651"/>
      <c r="C753" s="651"/>
      <c r="D753" s="651"/>
      <c r="E753" s="651"/>
      <c r="F753" s="651"/>
      <c r="G753" s="651"/>
      <c r="H753" s="651"/>
      <c r="I753" s="651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1:36" ht="12" customHeight="1" x14ac:dyDescent="0.2">
      <c r="A754" s="651"/>
      <c r="B754" s="651"/>
      <c r="C754" s="651"/>
      <c r="D754" s="651"/>
      <c r="E754" s="651"/>
      <c r="F754" s="651"/>
      <c r="G754" s="651"/>
      <c r="H754" s="651"/>
      <c r="I754" s="651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1:36" ht="12" customHeight="1" x14ac:dyDescent="0.2">
      <c r="A755" s="651"/>
      <c r="B755" s="651"/>
      <c r="C755" s="651"/>
      <c r="D755" s="651"/>
      <c r="E755" s="651"/>
      <c r="F755" s="651"/>
      <c r="G755" s="651"/>
      <c r="H755" s="651"/>
      <c r="I755" s="651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1:36" ht="12" customHeight="1" x14ac:dyDescent="0.2">
      <c r="A756" s="651"/>
      <c r="B756" s="651"/>
      <c r="C756" s="651"/>
      <c r="D756" s="651"/>
      <c r="E756" s="651"/>
      <c r="F756" s="651"/>
      <c r="G756" s="651"/>
      <c r="H756" s="651"/>
      <c r="I756" s="651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1:36" ht="12" customHeight="1" x14ac:dyDescent="0.2">
      <c r="A757" s="651"/>
      <c r="B757" s="651"/>
      <c r="C757" s="651"/>
      <c r="D757" s="651"/>
      <c r="E757" s="651"/>
      <c r="F757" s="651"/>
      <c r="G757" s="651"/>
      <c r="H757" s="651"/>
      <c r="I757" s="651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1:36" ht="12" customHeight="1" x14ac:dyDescent="0.2">
      <c r="A758" s="651"/>
      <c r="B758" s="651"/>
      <c r="C758" s="651"/>
      <c r="D758" s="651"/>
      <c r="E758" s="651"/>
      <c r="F758" s="651"/>
      <c r="G758" s="651"/>
      <c r="H758" s="651"/>
      <c r="I758" s="651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1:36" ht="12" customHeight="1" x14ac:dyDescent="0.2">
      <c r="A759" s="651"/>
      <c r="B759" s="651"/>
      <c r="C759" s="651"/>
      <c r="D759" s="651"/>
      <c r="E759" s="651"/>
      <c r="F759" s="651"/>
      <c r="G759" s="651"/>
      <c r="H759" s="651"/>
      <c r="I759" s="651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1:36" ht="12" customHeight="1" x14ac:dyDescent="0.2">
      <c r="A760" s="651"/>
      <c r="B760" s="651"/>
      <c r="C760" s="651"/>
      <c r="D760" s="651"/>
      <c r="E760" s="651"/>
      <c r="F760" s="651"/>
      <c r="G760" s="651"/>
      <c r="H760" s="651"/>
      <c r="I760" s="651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1:36" ht="12" customHeight="1" x14ac:dyDescent="0.2">
      <c r="A761" s="651"/>
      <c r="B761" s="651"/>
      <c r="C761" s="651"/>
      <c r="D761" s="651"/>
      <c r="E761" s="651"/>
      <c r="F761" s="651"/>
      <c r="G761" s="651"/>
      <c r="H761" s="651"/>
      <c r="I761" s="651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1:36" ht="12" customHeight="1" x14ac:dyDescent="0.2">
      <c r="A762" s="651"/>
      <c r="B762" s="651"/>
      <c r="C762" s="651"/>
      <c r="D762" s="651"/>
      <c r="E762" s="651"/>
      <c r="F762" s="651"/>
      <c r="G762" s="651"/>
      <c r="H762" s="651"/>
      <c r="I762" s="651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1:36" ht="12" customHeight="1" x14ac:dyDescent="0.2">
      <c r="A763" s="651"/>
      <c r="B763" s="651"/>
      <c r="C763" s="651"/>
      <c r="D763" s="651"/>
      <c r="E763" s="651"/>
      <c r="F763" s="651"/>
      <c r="G763" s="651"/>
      <c r="H763" s="651"/>
      <c r="I763" s="651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1:36" ht="12" customHeight="1" x14ac:dyDescent="0.2">
      <c r="A764" s="651"/>
      <c r="B764" s="651"/>
      <c r="C764" s="651"/>
      <c r="D764" s="651"/>
      <c r="E764" s="651"/>
      <c r="F764" s="651"/>
      <c r="G764" s="651"/>
      <c r="H764" s="651"/>
      <c r="I764" s="651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1:36" ht="12" customHeight="1" x14ac:dyDescent="0.2">
      <c r="A765" s="651"/>
      <c r="B765" s="651"/>
      <c r="C765" s="651"/>
      <c r="D765" s="651"/>
      <c r="E765" s="651"/>
      <c r="F765" s="651"/>
      <c r="G765" s="651"/>
      <c r="H765" s="651"/>
      <c r="I765" s="651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1:36" ht="12" customHeight="1" x14ac:dyDescent="0.2">
      <c r="A766" s="651"/>
      <c r="B766" s="651"/>
      <c r="C766" s="651"/>
      <c r="D766" s="651"/>
      <c r="E766" s="651"/>
      <c r="F766" s="651"/>
      <c r="G766" s="651"/>
      <c r="H766" s="651"/>
      <c r="I766" s="651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1:36" ht="12" customHeight="1" x14ac:dyDescent="0.2">
      <c r="A767" s="651"/>
      <c r="B767" s="651"/>
      <c r="C767" s="651"/>
      <c r="D767" s="651"/>
      <c r="E767" s="651"/>
      <c r="F767" s="651"/>
      <c r="G767" s="651"/>
      <c r="H767" s="651"/>
      <c r="I767" s="651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1:36" ht="12" customHeight="1" x14ac:dyDescent="0.2">
      <c r="A768" s="651"/>
      <c r="B768" s="651"/>
      <c r="C768" s="651"/>
      <c r="D768" s="651"/>
      <c r="E768" s="651"/>
      <c r="F768" s="651"/>
      <c r="G768" s="651"/>
      <c r="H768" s="651"/>
      <c r="I768" s="651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1:36" ht="12" customHeight="1" x14ac:dyDescent="0.2">
      <c r="A769" s="651"/>
      <c r="B769" s="651"/>
      <c r="C769" s="651"/>
      <c r="D769" s="651"/>
      <c r="E769" s="651"/>
      <c r="F769" s="651"/>
      <c r="G769" s="651"/>
      <c r="H769" s="651"/>
      <c r="I769" s="651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1:36" ht="12" customHeight="1" x14ac:dyDescent="0.2">
      <c r="A770" s="651"/>
      <c r="B770" s="651"/>
      <c r="C770" s="651"/>
      <c r="D770" s="651"/>
      <c r="E770" s="651"/>
      <c r="F770" s="651"/>
      <c r="G770" s="651"/>
      <c r="H770" s="651"/>
      <c r="I770" s="651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1:36" ht="12" customHeight="1" x14ac:dyDescent="0.2">
      <c r="A771" s="651"/>
      <c r="B771" s="651"/>
      <c r="C771" s="651"/>
      <c r="D771" s="651"/>
      <c r="E771" s="651"/>
      <c r="F771" s="651"/>
      <c r="G771" s="651"/>
      <c r="H771" s="651"/>
      <c r="I771" s="651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1:36" ht="12" customHeight="1" x14ac:dyDescent="0.2">
      <c r="A772" s="651"/>
      <c r="B772" s="651"/>
      <c r="C772" s="651"/>
      <c r="D772" s="651"/>
      <c r="E772" s="651"/>
      <c r="F772" s="651"/>
      <c r="G772" s="651"/>
      <c r="H772" s="651"/>
      <c r="I772" s="651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1:36" ht="12" customHeight="1" x14ac:dyDescent="0.2">
      <c r="A773" s="651"/>
      <c r="B773" s="651"/>
      <c r="C773" s="651"/>
      <c r="D773" s="651"/>
      <c r="E773" s="651"/>
      <c r="F773" s="651"/>
      <c r="G773" s="651"/>
      <c r="H773" s="651"/>
      <c r="I773" s="651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1:36" ht="12" customHeight="1" x14ac:dyDescent="0.2">
      <c r="A774" s="651"/>
      <c r="B774" s="651"/>
      <c r="C774" s="651"/>
      <c r="D774" s="651"/>
      <c r="E774" s="651"/>
      <c r="F774" s="651"/>
      <c r="G774" s="651"/>
      <c r="H774" s="651"/>
      <c r="I774" s="651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1:36" ht="12" customHeight="1" x14ac:dyDescent="0.2">
      <c r="A775" s="651"/>
      <c r="B775" s="651"/>
      <c r="C775" s="651"/>
      <c r="D775" s="651"/>
      <c r="E775" s="651"/>
      <c r="F775" s="651"/>
      <c r="G775" s="651"/>
      <c r="H775" s="651"/>
      <c r="I775" s="651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1:36" ht="12" customHeight="1" x14ac:dyDescent="0.2">
      <c r="A776" s="651"/>
      <c r="B776" s="651"/>
      <c r="C776" s="651"/>
      <c r="D776" s="651"/>
      <c r="E776" s="651"/>
      <c r="F776" s="651"/>
      <c r="G776" s="651"/>
      <c r="H776" s="651"/>
      <c r="I776" s="651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1:36" ht="12" customHeight="1" x14ac:dyDescent="0.2">
      <c r="A777" s="651"/>
      <c r="B777" s="651"/>
      <c r="C777" s="651"/>
      <c r="D777" s="651"/>
      <c r="E777" s="651"/>
      <c r="F777" s="651"/>
      <c r="G777" s="651"/>
      <c r="H777" s="651"/>
      <c r="I777" s="651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1:36" ht="12" customHeight="1" x14ac:dyDescent="0.2">
      <c r="A778" s="651"/>
      <c r="B778" s="651"/>
      <c r="C778" s="651"/>
      <c r="D778" s="651"/>
      <c r="E778" s="651"/>
      <c r="F778" s="651"/>
      <c r="G778" s="651"/>
      <c r="H778" s="651"/>
      <c r="I778" s="651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1:36" ht="12" customHeight="1" x14ac:dyDescent="0.2">
      <c r="A779" s="651"/>
      <c r="B779" s="651"/>
      <c r="C779" s="651"/>
      <c r="D779" s="651"/>
      <c r="E779" s="651"/>
      <c r="F779" s="651"/>
      <c r="G779" s="651"/>
      <c r="H779" s="651"/>
      <c r="I779" s="651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1:36" ht="12" customHeight="1" x14ac:dyDescent="0.2">
      <c r="A780" s="651"/>
      <c r="B780" s="651"/>
      <c r="C780" s="651"/>
      <c r="D780" s="651"/>
      <c r="E780" s="651"/>
      <c r="F780" s="651"/>
      <c r="G780" s="651"/>
      <c r="H780" s="651"/>
      <c r="I780" s="651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1:36" ht="12" customHeight="1" x14ac:dyDescent="0.2">
      <c r="A781" s="651"/>
      <c r="B781" s="651"/>
      <c r="C781" s="651"/>
      <c r="D781" s="651"/>
      <c r="E781" s="651"/>
      <c r="F781" s="651"/>
      <c r="G781" s="651"/>
      <c r="H781" s="651"/>
      <c r="I781" s="651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1:36" ht="12" customHeight="1" x14ac:dyDescent="0.2">
      <c r="A782" s="651"/>
      <c r="B782" s="651"/>
      <c r="C782" s="651"/>
      <c r="D782" s="651"/>
      <c r="E782" s="651"/>
      <c r="F782" s="651"/>
      <c r="G782" s="651"/>
      <c r="H782" s="651"/>
      <c r="I782" s="651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1:36" ht="12" customHeight="1" x14ac:dyDescent="0.2">
      <c r="A783" s="651"/>
      <c r="B783" s="651"/>
      <c r="C783" s="651"/>
      <c r="D783" s="651"/>
      <c r="E783" s="651"/>
      <c r="F783" s="651"/>
      <c r="G783" s="651"/>
      <c r="H783" s="651"/>
      <c r="I783" s="651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1:36" ht="12" customHeight="1" x14ac:dyDescent="0.2">
      <c r="A784" s="651"/>
      <c r="B784" s="651"/>
      <c r="C784" s="651"/>
      <c r="D784" s="651"/>
      <c r="E784" s="651"/>
      <c r="F784" s="651"/>
      <c r="G784" s="651"/>
      <c r="H784" s="651"/>
      <c r="I784" s="651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1:36" ht="12" customHeight="1" x14ac:dyDescent="0.2">
      <c r="A785" s="651"/>
      <c r="B785" s="651"/>
      <c r="C785" s="651"/>
      <c r="D785" s="651"/>
      <c r="E785" s="651"/>
      <c r="F785" s="651"/>
      <c r="G785" s="651"/>
      <c r="H785" s="651"/>
      <c r="I785" s="651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1:36" ht="12" customHeight="1" x14ac:dyDescent="0.2">
      <c r="A786" s="651"/>
      <c r="B786" s="651"/>
      <c r="C786" s="651"/>
      <c r="D786" s="651"/>
      <c r="E786" s="651"/>
      <c r="F786" s="651"/>
      <c r="G786" s="651"/>
      <c r="H786" s="651"/>
      <c r="I786" s="651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1:36" ht="12" customHeight="1" x14ac:dyDescent="0.2">
      <c r="A787" s="651"/>
      <c r="B787" s="651"/>
      <c r="C787" s="651"/>
      <c r="D787" s="651"/>
      <c r="E787" s="651"/>
      <c r="F787" s="651"/>
      <c r="G787" s="651"/>
      <c r="H787" s="651"/>
      <c r="I787" s="651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1:36" ht="12" customHeight="1" x14ac:dyDescent="0.2">
      <c r="A788" s="651"/>
      <c r="B788" s="651"/>
      <c r="C788" s="651"/>
      <c r="D788" s="651"/>
      <c r="E788" s="651"/>
      <c r="F788" s="651"/>
      <c r="G788" s="651"/>
      <c r="H788" s="651"/>
      <c r="I788" s="651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1:36" ht="12" customHeight="1" x14ac:dyDescent="0.2">
      <c r="A789" s="651"/>
      <c r="B789" s="651"/>
      <c r="C789" s="651"/>
      <c r="D789" s="651"/>
      <c r="E789" s="651"/>
      <c r="F789" s="651"/>
      <c r="G789" s="651"/>
      <c r="H789" s="651"/>
      <c r="I789" s="651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1:36" ht="12" customHeight="1" x14ac:dyDescent="0.2">
      <c r="A790" s="651"/>
      <c r="B790" s="651"/>
      <c r="C790" s="651"/>
      <c r="D790" s="651"/>
      <c r="E790" s="651"/>
      <c r="F790" s="651"/>
      <c r="G790" s="651"/>
      <c r="H790" s="651"/>
      <c r="I790" s="651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1:36" ht="12" customHeight="1" x14ac:dyDescent="0.2">
      <c r="A791" s="651"/>
      <c r="B791" s="651"/>
      <c r="C791" s="651"/>
      <c r="D791" s="651"/>
      <c r="E791" s="651"/>
      <c r="F791" s="651"/>
      <c r="G791" s="651"/>
      <c r="H791" s="651"/>
      <c r="I791" s="651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1:36" ht="12" customHeight="1" x14ac:dyDescent="0.2">
      <c r="A792" s="651"/>
      <c r="B792" s="651"/>
      <c r="C792" s="651"/>
      <c r="D792" s="651"/>
      <c r="E792" s="651"/>
      <c r="F792" s="651"/>
      <c r="G792" s="651"/>
      <c r="H792" s="651"/>
      <c r="I792" s="651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1:36" ht="12" customHeight="1" x14ac:dyDescent="0.2">
      <c r="A793" s="651"/>
      <c r="B793" s="651"/>
      <c r="C793" s="651"/>
      <c r="D793" s="651"/>
      <c r="E793" s="651"/>
      <c r="F793" s="651"/>
      <c r="G793" s="651"/>
      <c r="H793" s="651"/>
      <c r="I793" s="651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1:36" ht="12" customHeight="1" x14ac:dyDescent="0.2">
      <c r="A794" s="651"/>
      <c r="B794" s="651"/>
      <c r="C794" s="651"/>
      <c r="D794" s="651"/>
      <c r="E794" s="651"/>
      <c r="F794" s="651"/>
      <c r="G794" s="651"/>
      <c r="H794" s="651"/>
      <c r="I794" s="651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1:36" ht="12" customHeight="1" x14ac:dyDescent="0.2">
      <c r="A795" s="651"/>
      <c r="B795" s="651"/>
      <c r="C795" s="651"/>
      <c r="D795" s="651"/>
      <c r="E795" s="651"/>
      <c r="F795" s="651"/>
      <c r="G795" s="651"/>
      <c r="H795" s="651"/>
      <c r="I795" s="651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1:36" ht="12" customHeight="1" x14ac:dyDescent="0.2">
      <c r="A796" s="651"/>
      <c r="B796" s="651"/>
      <c r="C796" s="651"/>
      <c r="D796" s="651"/>
      <c r="E796" s="651"/>
      <c r="F796" s="651"/>
      <c r="G796" s="651"/>
      <c r="H796" s="651"/>
      <c r="I796" s="651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1:36" ht="12" customHeight="1" x14ac:dyDescent="0.2">
      <c r="A797" s="651"/>
      <c r="B797" s="651"/>
      <c r="C797" s="651"/>
      <c r="D797" s="651"/>
      <c r="E797" s="651"/>
      <c r="F797" s="651"/>
      <c r="G797" s="651"/>
      <c r="H797" s="651"/>
      <c r="I797" s="651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1:36" ht="12" customHeight="1" x14ac:dyDescent="0.2">
      <c r="A798" s="651"/>
      <c r="B798" s="651"/>
      <c r="C798" s="651"/>
      <c r="D798" s="651"/>
      <c r="E798" s="651"/>
      <c r="F798" s="651"/>
      <c r="G798" s="651"/>
      <c r="H798" s="651"/>
      <c r="I798" s="651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1:36" ht="12" customHeight="1" x14ac:dyDescent="0.2">
      <c r="A799" s="651"/>
      <c r="B799" s="651"/>
      <c r="C799" s="651"/>
      <c r="D799" s="651"/>
      <c r="E799" s="651"/>
      <c r="F799" s="651"/>
      <c r="G799" s="651"/>
      <c r="H799" s="651"/>
      <c r="I799" s="651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1:36" ht="12" customHeight="1" x14ac:dyDescent="0.2">
      <c r="A800" s="651"/>
      <c r="B800" s="651"/>
      <c r="C800" s="651"/>
      <c r="D800" s="651"/>
      <c r="E800" s="651"/>
      <c r="F800" s="651"/>
      <c r="G800" s="651"/>
      <c r="H800" s="651"/>
      <c r="I800" s="651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1:36" ht="12" customHeight="1" x14ac:dyDescent="0.2">
      <c r="A801" s="651"/>
      <c r="B801" s="651"/>
      <c r="C801" s="651"/>
      <c r="D801" s="651"/>
      <c r="E801" s="651"/>
      <c r="F801" s="651"/>
      <c r="G801" s="651"/>
      <c r="H801" s="651"/>
      <c r="I801" s="651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1:36" ht="12" customHeight="1" x14ac:dyDescent="0.2">
      <c r="A802" s="651"/>
      <c r="B802" s="651"/>
      <c r="C802" s="651"/>
      <c r="D802" s="651"/>
      <c r="E802" s="651"/>
      <c r="F802" s="651"/>
      <c r="G802" s="651"/>
      <c r="H802" s="651"/>
      <c r="I802" s="651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1:36" ht="12" customHeight="1" x14ac:dyDescent="0.2">
      <c r="A803" s="651"/>
      <c r="B803" s="651"/>
      <c r="C803" s="651"/>
      <c r="D803" s="651"/>
      <c r="E803" s="651"/>
      <c r="F803" s="651"/>
      <c r="G803" s="651"/>
      <c r="H803" s="651"/>
      <c r="I803" s="651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1:36" ht="12" customHeight="1" x14ac:dyDescent="0.2">
      <c r="A804" s="651"/>
      <c r="B804" s="651"/>
      <c r="C804" s="651"/>
      <c r="D804" s="651"/>
      <c r="E804" s="651"/>
      <c r="F804" s="651"/>
      <c r="G804" s="651"/>
      <c r="H804" s="651"/>
      <c r="I804" s="651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1:36" ht="12" customHeight="1" x14ac:dyDescent="0.2">
      <c r="A805" s="651"/>
      <c r="B805" s="651"/>
      <c r="C805" s="651"/>
      <c r="D805" s="651"/>
      <c r="E805" s="651"/>
      <c r="F805" s="651"/>
      <c r="G805" s="651"/>
      <c r="H805" s="651"/>
      <c r="I805" s="651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1:36" ht="12" customHeight="1" x14ac:dyDescent="0.2">
      <c r="A806" s="651"/>
      <c r="B806" s="651"/>
      <c r="C806" s="651"/>
      <c r="D806" s="651"/>
      <c r="E806" s="651"/>
      <c r="F806" s="651"/>
      <c r="G806" s="651"/>
      <c r="H806" s="651"/>
      <c r="I806" s="651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1:36" ht="12" customHeight="1" x14ac:dyDescent="0.2">
      <c r="A807" s="651"/>
      <c r="B807" s="651"/>
      <c r="C807" s="651"/>
      <c r="D807" s="651"/>
      <c r="E807" s="651"/>
      <c r="F807" s="651"/>
      <c r="G807" s="651"/>
      <c r="H807" s="651"/>
      <c r="I807" s="651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1:36" ht="12" customHeight="1" x14ac:dyDescent="0.2">
      <c r="A808" s="651"/>
      <c r="B808" s="651"/>
      <c r="C808" s="651"/>
      <c r="D808" s="651"/>
      <c r="E808" s="651"/>
      <c r="F808" s="651"/>
      <c r="G808" s="651"/>
      <c r="H808" s="651"/>
      <c r="I808" s="651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1:36" ht="12" customHeight="1" x14ac:dyDescent="0.2">
      <c r="A809" s="651"/>
      <c r="B809" s="651"/>
      <c r="C809" s="651"/>
      <c r="D809" s="651"/>
      <c r="E809" s="651"/>
      <c r="F809" s="651"/>
      <c r="G809" s="651"/>
      <c r="H809" s="651"/>
      <c r="I809" s="651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1:36" ht="12" customHeight="1" x14ac:dyDescent="0.2">
      <c r="A810" s="651"/>
      <c r="B810" s="651"/>
      <c r="C810" s="651"/>
      <c r="D810" s="651"/>
      <c r="E810" s="651"/>
      <c r="F810" s="651"/>
      <c r="G810" s="651"/>
      <c r="H810" s="651"/>
      <c r="I810" s="651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1:36" ht="12" customHeight="1" x14ac:dyDescent="0.2">
      <c r="A811" s="651"/>
      <c r="B811" s="651"/>
      <c r="C811" s="651"/>
      <c r="D811" s="651"/>
      <c r="E811" s="651"/>
      <c r="F811" s="651"/>
      <c r="G811" s="651"/>
      <c r="H811" s="651"/>
      <c r="I811" s="651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1:36" ht="12" customHeight="1" x14ac:dyDescent="0.2">
      <c r="A812" s="651"/>
      <c r="B812" s="651"/>
      <c r="C812" s="651"/>
      <c r="D812" s="651"/>
      <c r="E812" s="651"/>
      <c r="F812" s="651"/>
      <c r="G812" s="651"/>
      <c r="H812" s="651"/>
      <c r="I812" s="651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1:36" ht="12" customHeight="1" x14ac:dyDescent="0.2">
      <c r="A813" s="651"/>
      <c r="B813" s="651"/>
      <c r="C813" s="651"/>
      <c r="D813" s="651"/>
      <c r="E813" s="651"/>
      <c r="F813" s="651"/>
      <c r="G813" s="651"/>
      <c r="H813" s="651"/>
      <c r="I813" s="651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1:36" ht="12" customHeight="1" x14ac:dyDescent="0.2">
      <c r="A814" s="651"/>
      <c r="B814" s="651"/>
      <c r="C814" s="651"/>
      <c r="D814" s="651"/>
      <c r="E814" s="651"/>
      <c r="F814" s="651"/>
      <c r="G814" s="651"/>
      <c r="H814" s="651"/>
      <c r="I814" s="651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1:36" ht="12" customHeight="1" x14ac:dyDescent="0.2">
      <c r="A815" s="651"/>
      <c r="B815" s="651"/>
      <c r="C815" s="651"/>
      <c r="D815" s="651"/>
      <c r="E815" s="651"/>
      <c r="F815" s="651"/>
      <c r="G815" s="651"/>
      <c r="H815" s="651"/>
      <c r="I815" s="651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1:36" ht="12" customHeight="1" x14ac:dyDescent="0.2">
      <c r="A816" s="651"/>
      <c r="B816" s="651"/>
      <c r="C816" s="651"/>
      <c r="D816" s="651"/>
      <c r="E816" s="651"/>
      <c r="F816" s="651"/>
      <c r="G816" s="651"/>
      <c r="H816" s="651"/>
      <c r="I816" s="651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1:36" ht="12" customHeight="1" x14ac:dyDescent="0.2">
      <c r="A817" s="651"/>
      <c r="B817" s="651"/>
      <c r="C817" s="651"/>
      <c r="D817" s="651"/>
      <c r="E817" s="651"/>
      <c r="F817" s="651"/>
      <c r="G817" s="651"/>
      <c r="H817" s="651"/>
      <c r="I817" s="651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1:36" ht="12" customHeight="1" x14ac:dyDescent="0.2">
      <c r="A818" s="651"/>
      <c r="B818" s="651"/>
      <c r="C818" s="651"/>
      <c r="D818" s="651"/>
      <c r="E818" s="651"/>
      <c r="F818" s="651"/>
      <c r="G818" s="651"/>
      <c r="H818" s="651"/>
      <c r="I818" s="651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1:36" ht="12" customHeight="1" x14ac:dyDescent="0.2">
      <c r="A819" s="651"/>
      <c r="B819" s="651"/>
      <c r="C819" s="651"/>
      <c r="D819" s="651"/>
      <c r="E819" s="651"/>
      <c r="F819" s="651"/>
      <c r="G819" s="651"/>
      <c r="H819" s="651"/>
      <c r="I819" s="651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1:36" ht="12" customHeight="1" x14ac:dyDescent="0.2">
      <c r="A820" s="651"/>
      <c r="B820" s="651"/>
      <c r="C820" s="651"/>
      <c r="D820" s="651"/>
      <c r="E820" s="651"/>
      <c r="F820" s="651"/>
      <c r="G820" s="651"/>
      <c r="H820" s="651"/>
      <c r="I820" s="651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1:36" ht="12" customHeight="1" x14ac:dyDescent="0.2">
      <c r="A821" s="651"/>
      <c r="B821" s="651"/>
      <c r="C821" s="651"/>
      <c r="D821" s="651"/>
      <c r="E821" s="651"/>
      <c r="F821" s="651"/>
      <c r="G821" s="651"/>
      <c r="H821" s="651"/>
      <c r="I821" s="651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1:36" ht="12" customHeight="1" x14ac:dyDescent="0.2">
      <c r="A822" s="651"/>
      <c r="B822" s="651"/>
      <c r="C822" s="651"/>
      <c r="D822" s="651"/>
      <c r="E822" s="651"/>
      <c r="F822" s="651"/>
      <c r="G822" s="651"/>
      <c r="H822" s="651"/>
      <c r="I822" s="651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1:36" ht="12" customHeight="1" x14ac:dyDescent="0.2">
      <c r="A823" s="651"/>
      <c r="B823" s="651"/>
      <c r="C823" s="651"/>
      <c r="D823" s="651"/>
      <c r="E823" s="651"/>
      <c r="F823" s="651"/>
      <c r="G823" s="651"/>
      <c r="H823" s="651"/>
      <c r="I823" s="651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1:36" ht="12" customHeight="1" x14ac:dyDescent="0.2">
      <c r="A824" s="651"/>
      <c r="B824" s="651"/>
      <c r="C824" s="651"/>
      <c r="D824" s="651"/>
      <c r="E824" s="651"/>
      <c r="F824" s="651"/>
      <c r="G824" s="651"/>
      <c r="H824" s="651"/>
      <c r="I824" s="651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1:36" ht="12" customHeight="1" x14ac:dyDescent="0.2">
      <c r="A825" s="651"/>
      <c r="B825" s="651"/>
      <c r="C825" s="651"/>
      <c r="D825" s="651"/>
      <c r="E825" s="651"/>
      <c r="F825" s="651"/>
      <c r="G825" s="651"/>
      <c r="H825" s="651"/>
      <c r="I825" s="651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1:36" ht="12" customHeight="1" x14ac:dyDescent="0.2">
      <c r="A826" s="651"/>
      <c r="B826" s="651"/>
      <c r="C826" s="651"/>
      <c r="D826" s="651"/>
      <c r="E826" s="651"/>
      <c r="F826" s="651"/>
      <c r="G826" s="651"/>
      <c r="H826" s="651"/>
      <c r="I826" s="651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1:36" ht="12" customHeight="1" x14ac:dyDescent="0.2">
      <c r="A827" s="651"/>
      <c r="B827" s="651"/>
      <c r="C827" s="651"/>
      <c r="D827" s="651"/>
      <c r="E827" s="651"/>
      <c r="F827" s="651"/>
      <c r="G827" s="651"/>
      <c r="H827" s="651"/>
      <c r="I827" s="651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1:36" ht="12" customHeight="1" x14ac:dyDescent="0.2">
      <c r="A828" s="651"/>
      <c r="B828" s="651"/>
      <c r="C828" s="651"/>
      <c r="D828" s="651"/>
      <c r="E828" s="651"/>
      <c r="F828" s="651"/>
      <c r="G828" s="651"/>
      <c r="H828" s="651"/>
      <c r="I828" s="651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1:36" ht="12" customHeight="1" x14ac:dyDescent="0.2">
      <c r="A829" s="651"/>
      <c r="B829" s="651"/>
      <c r="C829" s="651"/>
      <c r="D829" s="651"/>
      <c r="E829" s="651"/>
      <c r="F829" s="651"/>
      <c r="G829" s="651"/>
      <c r="H829" s="651"/>
      <c r="I829" s="651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1:36" ht="12" customHeight="1" x14ac:dyDescent="0.2">
      <c r="A830" s="651"/>
      <c r="B830" s="651"/>
      <c r="C830" s="651"/>
      <c r="D830" s="651"/>
      <c r="E830" s="651"/>
      <c r="F830" s="651"/>
      <c r="G830" s="651"/>
      <c r="H830" s="651"/>
      <c r="I830" s="651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1:36" ht="12" customHeight="1" x14ac:dyDescent="0.2">
      <c r="A831" s="651"/>
      <c r="B831" s="651"/>
      <c r="C831" s="651"/>
      <c r="D831" s="651"/>
      <c r="E831" s="651"/>
      <c r="F831" s="651"/>
      <c r="G831" s="651"/>
      <c r="H831" s="651"/>
      <c r="I831" s="651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1:36" ht="12" customHeight="1" x14ac:dyDescent="0.2">
      <c r="A832" s="651"/>
      <c r="B832" s="651"/>
      <c r="C832" s="651"/>
      <c r="D832" s="651"/>
      <c r="E832" s="651"/>
      <c r="F832" s="651"/>
      <c r="G832" s="651"/>
      <c r="H832" s="651"/>
      <c r="I832" s="651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1:36" ht="12" customHeight="1" x14ac:dyDescent="0.2">
      <c r="A833" s="651"/>
      <c r="B833" s="651"/>
      <c r="C833" s="651"/>
      <c r="D833" s="651"/>
      <c r="E833" s="651"/>
      <c r="F833" s="651"/>
      <c r="G833" s="651"/>
      <c r="H833" s="651"/>
      <c r="I833" s="651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1:36" ht="12" customHeight="1" x14ac:dyDescent="0.2">
      <c r="A834" s="651"/>
      <c r="B834" s="651"/>
      <c r="C834" s="651"/>
      <c r="D834" s="651"/>
      <c r="E834" s="651"/>
      <c r="F834" s="651"/>
      <c r="G834" s="651"/>
      <c r="H834" s="651"/>
      <c r="I834" s="651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1:36" ht="12" customHeight="1" x14ac:dyDescent="0.2">
      <c r="A835" s="651"/>
      <c r="B835" s="651"/>
      <c r="C835" s="651"/>
      <c r="D835" s="651"/>
      <c r="E835" s="651"/>
      <c r="F835" s="651"/>
      <c r="G835" s="651"/>
      <c r="H835" s="651"/>
      <c r="I835" s="651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1:36" ht="12" customHeight="1" x14ac:dyDescent="0.2">
      <c r="A836" s="651"/>
      <c r="B836" s="651"/>
      <c r="C836" s="651"/>
      <c r="D836" s="651"/>
      <c r="E836" s="651"/>
      <c r="F836" s="651"/>
      <c r="G836" s="651"/>
      <c r="H836" s="651"/>
      <c r="I836" s="651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1:36" ht="12" customHeight="1" x14ac:dyDescent="0.2">
      <c r="A837" s="651"/>
      <c r="B837" s="651"/>
      <c r="C837" s="651"/>
      <c r="D837" s="651"/>
      <c r="E837" s="651"/>
      <c r="F837" s="651"/>
      <c r="G837" s="651"/>
      <c r="H837" s="651"/>
      <c r="I837" s="651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1:36" ht="12" customHeight="1" x14ac:dyDescent="0.2">
      <c r="A838" s="651"/>
      <c r="B838" s="651"/>
      <c r="C838" s="651"/>
      <c r="D838" s="651"/>
      <c r="E838" s="651"/>
      <c r="F838" s="651"/>
      <c r="G838" s="651"/>
      <c r="H838" s="651"/>
      <c r="I838" s="651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1:36" ht="12" customHeight="1" x14ac:dyDescent="0.2">
      <c r="A839" s="651"/>
      <c r="B839" s="651"/>
      <c r="C839" s="651"/>
      <c r="D839" s="651"/>
      <c r="E839" s="651"/>
      <c r="F839" s="651"/>
      <c r="G839" s="651"/>
      <c r="H839" s="651"/>
      <c r="I839" s="651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1:36" ht="12" customHeight="1" x14ac:dyDescent="0.2">
      <c r="A840" s="651"/>
      <c r="B840" s="651"/>
      <c r="C840" s="651"/>
      <c r="D840" s="651"/>
      <c r="E840" s="651"/>
      <c r="F840" s="651"/>
      <c r="G840" s="651"/>
      <c r="H840" s="651"/>
      <c r="I840" s="651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1:36" ht="12" customHeight="1" x14ac:dyDescent="0.2">
      <c r="A841" s="651"/>
      <c r="B841" s="651"/>
      <c r="C841" s="651"/>
      <c r="D841" s="651"/>
      <c r="E841" s="651"/>
      <c r="F841" s="651"/>
      <c r="G841" s="651"/>
      <c r="H841" s="651"/>
      <c r="I841" s="651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1:36" ht="12" customHeight="1" x14ac:dyDescent="0.2">
      <c r="A842" s="651"/>
      <c r="B842" s="651"/>
      <c r="C842" s="651"/>
      <c r="D842" s="651"/>
      <c r="E842" s="651"/>
      <c r="F842" s="651"/>
      <c r="G842" s="651"/>
      <c r="H842" s="651"/>
      <c r="I842" s="651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1:36" ht="12" customHeight="1" x14ac:dyDescent="0.2">
      <c r="A843" s="651"/>
      <c r="B843" s="651"/>
      <c r="C843" s="651"/>
      <c r="D843" s="651"/>
      <c r="E843" s="651"/>
      <c r="F843" s="651"/>
      <c r="G843" s="651"/>
      <c r="H843" s="651"/>
      <c r="I843" s="651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1:36" ht="12" customHeight="1" x14ac:dyDescent="0.2">
      <c r="A844" s="651"/>
      <c r="B844" s="651"/>
      <c r="C844" s="651"/>
      <c r="D844" s="651"/>
      <c r="E844" s="651"/>
      <c r="F844" s="651"/>
      <c r="G844" s="651"/>
      <c r="H844" s="651"/>
      <c r="I844" s="651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1:36" ht="12" customHeight="1" x14ac:dyDescent="0.2">
      <c r="A845" s="651"/>
      <c r="B845" s="651"/>
      <c r="C845" s="651"/>
      <c r="D845" s="651"/>
      <c r="E845" s="651"/>
      <c r="F845" s="651"/>
      <c r="G845" s="651"/>
      <c r="H845" s="651"/>
      <c r="I845" s="651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1:36" ht="12" customHeight="1" x14ac:dyDescent="0.2">
      <c r="A846" s="651"/>
      <c r="B846" s="651"/>
      <c r="C846" s="651"/>
      <c r="D846" s="651"/>
      <c r="E846" s="651"/>
      <c r="F846" s="651"/>
      <c r="G846" s="651"/>
      <c r="H846" s="651"/>
      <c r="I846" s="651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1:36" ht="12" customHeight="1" x14ac:dyDescent="0.2">
      <c r="A847" s="651"/>
      <c r="B847" s="651"/>
      <c r="C847" s="651"/>
      <c r="D847" s="651"/>
      <c r="E847" s="651"/>
      <c r="F847" s="651"/>
      <c r="G847" s="651"/>
      <c r="H847" s="651"/>
      <c r="I847" s="651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1:36" ht="12" customHeight="1" x14ac:dyDescent="0.2">
      <c r="A848" s="651"/>
      <c r="B848" s="651"/>
      <c r="C848" s="651"/>
      <c r="D848" s="651"/>
      <c r="E848" s="651"/>
      <c r="F848" s="651"/>
      <c r="G848" s="651"/>
      <c r="H848" s="651"/>
      <c r="I848" s="651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1:36" ht="12" customHeight="1" x14ac:dyDescent="0.2">
      <c r="A849" s="651"/>
      <c r="B849" s="651"/>
      <c r="C849" s="651"/>
      <c r="D849" s="651"/>
      <c r="E849" s="651"/>
      <c r="F849" s="651"/>
      <c r="G849" s="651"/>
      <c r="H849" s="651"/>
      <c r="I849" s="651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1:36" ht="12" customHeight="1" x14ac:dyDescent="0.2">
      <c r="A850" s="651"/>
      <c r="B850" s="651"/>
      <c r="C850" s="651"/>
      <c r="D850" s="651"/>
      <c r="E850" s="651"/>
      <c r="F850" s="651"/>
      <c r="G850" s="651"/>
      <c r="H850" s="651"/>
      <c r="I850" s="651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1:36" ht="12" customHeight="1" x14ac:dyDescent="0.2">
      <c r="A851" s="651"/>
      <c r="B851" s="651"/>
      <c r="C851" s="651"/>
      <c r="D851" s="651"/>
      <c r="E851" s="651"/>
      <c r="F851" s="651"/>
      <c r="G851" s="651"/>
      <c r="H851" s="651"/>
      <c r="I851" s="651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1:36" ht="12" customHeight="1" x14ac:dyDescent="0.2">
      <c r="A852" s="651"/>
      <c r="B852" s="651"/>
      <c r="C852" s="651"/>
      <c r="D852" s="651"/>
      <c r="E852" s="651"/>
      <c r="F852" s="651"/>
      <c r="G852" s="651"/>
      <c r="H852" s="651"/>
      <c r="I852" s="651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1:36" ht="12" customHeight="1" x14ac:dyDescent="0.2">
      <c r="A853" s="651"/>
      <c r="B853" s="651"/>
      <c r="C853" s="651"/>
      <c r="D853" s="651"/>
      <c r="E853" s="651"/>
      <c r="F853" s="651"/>
      <c r="G853" s="651"/>
      <c r="H853" s="651"/>
      <c r="I853" s="651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1:36" ht="12" customHeight="1" x14ac:dyDescent="0.2">
      <c r="A854" s="651"/>
      <c r="B854" s="651"/>
      <c r="C854" s="651"/>
      <c r="D854" s="651"/>
      <c r="E854" s="651"/>
      <c r="F854" s="651"/>
      <c r="G854" s="651"/>
      <c r="H854" s="651"/>
      <c r="I854" s="651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1:36" ht="12" customHeight="1" x14ac:dyDescent="0.2">
      <c r="A855" s="651"/>
      <c r="B855" s="651"/>
      <c r="C855" s="651"/>
      <c r="D855" s="651"/>
      <c r="E855" s="651"/>
      <c r="F855" s="651"/>
      <c r="G855" s="651"/>
      <c r="H855" s="651"/>
      <c r="I855" s="651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1:36" ht="12" customHeight="1" x14ac:dyDescent="0.2">
      <c r="A856" s="651"/>
      <c r="B856" s="651"/>
      <c r="C856" s="651"/>
      <c r="D856" s="651"/>
      <c r="E856" s="651"/>
      <c r="F856" s="651"/>
      <c r="G856" s="651"/>
      <c r="H856" s="651"/>
      <c r="I856" s="651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1:36" ht="12" customHeight="1" x14ac:dyDescent="0.2">
      <c r="A857" s="651"/>
      <c r="B857" s="651"/>
      <c r="C857" s="651"/>
      <c r="D857" s="651"/>
      <c r="E857" s="651"/>
      <c r="F857" s="651"/>
      <c r="G857" s="651"/>
      <c r="H857" s="651"/>
      <c r="I857" s="651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1:36" ht="12" customHeight="1" x14ac:dyDescent="0.2">
      <c r="A858" s="651"/>
      <c r="B858" s="651"/>
      <c r="C858" s="651"/>
      <c r="D858" s="651"/>
      <c r="E858" s="651"/>
      <c r="F858" s="651"/>
      <c r="G858" s="651"/>
      <c r="H858" s="651"/>
      <c r="I858" s="651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1:36" ht="12" customHeight="1" x14ac:dyDescent="0.2">
      <c r="A859" s="651"/>
      <c r="B859" s="651"/>
      <c r="C859" s="651"/>
      <c r="D859" s="651"/>
      <c r="E859" s="651"/>
      <c r="F859" s="651"/>
      <c r="G859" s="651"/>
      <c r="H859" s="651"/>
      <c r="I859" s="651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1:36" ht="12" customHeight="1" x14ac:dyDescent="0.2">
      <c r="A860" s="651"/>
      <c r="B860" s="651"/>
      <c r="C860" s="651"/>
      <c r="D860" s="651"/>
      <c r="E860" s="651"/>
      <c r="F860" s="651"/>
      <c r="G860" s="651"/>
      <c r="H860" s="651"/>
      <c r="I860" s="651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1:36" ht="12" customHeight="1" x14ac:dyDescent="0.2">
      <c r="A861" s="651"/>
      <c r="B861" s="651"/>
      <c r="C861" s="651"/>
      <c r="D861" s="651"/>
      <c r="E861" s="651"/>
      <c r="F861" s="651"/>
      <c r="G861" s="651"/>
      <c r="H861" s="651"/>
      <c r="I861" s="651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1:36" ht="12" customHeight="1" x14ac:dyDescent="0.2">
      <c r="A862" s="651"/>
      <c r="B862" s="651"/>
      <c r="C862" s="651"/>
      <c r="D862" s="651"/>
      <c r="E862" s="651"/>
      <c r="F862" s="651"/>
      <c r="G862" s="651"/>
      <c r="H862" s="651"/>
      <c r="I862" s="651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1:36" ht="12" customHeight="1" x14ac:dyDescent="0.2">
      <c r="A863" s="651"/>
      <c r="B863" s="651"/>
      <c r="C863" s="651"/>
      <c r="D863" s="651"/>
      <c r="E863" s="651"/>
      <c r="F863" s="651"/>
      <c r="G863" s="651"/>
      <c r="H863" s="651"/>
      <c r="I863" s="651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1:36" ht="12" customHeight="1" x14ac:dyDescent="0.2">
      <c r="A864" s="651"/>
      <c r="B864" s="651"/>
      <c r="C864" s="651"/>
      <c r="D864" s="651"/>
      <c r="E864" s="651"/>
      <c r="F864" s="651"/>
      <c r="G864" s="651"/>
      <c r="H864" s="651"/>
      <c r="I864" s="651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1:36" ht="12" customHeight="1" x14ac:dyDescent="0.2">
      <c r="A865" s="651"/>
      <c r="B865" s="651"/>
      <c r="C865" s="651"/>
      <c r="D865" s="651"/>
      <c r="E865" s="651"/>
      <c r="F865" s="651"/>
      <c r="G865" s="651"/>
      <c r="H865" s="651"/>
      <c r="I865" s="651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1:36" ht="12" customHeight="1" x14ac:dyDescent="0.2">
      <c r="A866" s="651"/>
      <c r="B866" s="651"/>
      <c r="C866" s="651"/>
      <c r="D866" s="651"/>
      <c r="E866" s="651"/>
      <c r="F866" s="651"/>
      <c r="G866" s="651"/>
      <c r="H866" s="651"/>
      <c r="I866" s="651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1:36" ht="12" customHeight="1" x14ac:dyDescent="0.2">
      <c r="A867" s="651"/>
      <c r="B867" s="651"/>
      <c r="C867" s="651"/>
      <c r="D867" s="651"/>
      <c r="E867" s="651"/>
      <c r="F867" s="651"/>
      <c r="G867" s="651"/>
      <c r="H867" s="651"/>
      <c r="I867" s="651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1:36" ht="12" customHeight="1" x14ac:dyDescent="0.2">
      <c r="A868" s="651"/>
      <c r="B868" s="651"/>
      <c r="C868" s="651"/>
      <c r="D868" s="651"/>
      <c r="E868" s="651"/>
      <c r="F868" s="651"/>
      <c r="G868" s="651"/>
      <c r="H868" s="651"/>
      <c r="I868" s="651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1:36" ht="12" customHeight="1" x14ac:dyDescent="0.2">
      <c r="A869" s="651"/>
      <c r="B869" s="651"/>
      <c r="C869" s="651"/>
      <c r="D869" s="651"/>
      <c r="E869" s="651"/>
      <c r="F869" s="651"/>
      <c r="G869" s="651"/>
      <c r="H869" s="651"/>
      <c r="I869" s="651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1:36" ht="12" customHeight="1" x14ac:dyDescent="0.2">
      <c r="A870" s="651"/>
      <c r="B870" s="651"/>
      <c r="C870" s="651"/>
      <c r="D870" s="651"/>
      <c r="E870" s="651"/>
      <c r="F870" s="651"/>
      <c r="G870" s="651"/>
      <c r="H870" s="651"/>
      <c r="I870" s="651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1:36" ht="12" customHeight="1" x14ac:dyDescent="0.2">
      <c r="A871" s="651"/>
      <c r="B871" s="651"/>
      <c r="C871" s="651"/>
      <c r="D871" s="651"/>
      <c r="E871" s="651"/>
      <c r="F871" s="651"/>
      <c r="G871" s="651"/>
      <c r="H871" s="651"/>
      <c r="I871" s="651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1:36" ht="12" customHeight="1" x14ac:dyDescent="0.2">
      <c r="A872" s="651"/>
      <c r="B872" s="651"/>
      <c r="C872" s="651"/>
      <c r="D872" s="651"/>
      <c r="E872" s="651"/>
      <c r="F872" s="651"/>
      <c r="G872" s="651"/>
      <c r="H872" s="651"/>
      <c r="I872" s="651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1:36" ht="12" customHeight="1" x14ac:dyDescent="0.2">
      <c r="A873" s="651"/>
      <c r="B873" s="651"/>
      <c r="C873" s="651"/>
      <c r="D873" s="651"/>
      <c r="E873" s="651"/>
      <c r="F873" s="651"/>
      <c r="G873" s="651"/>
      <c r="H873" s="651"/>
      <c r="I873" s="651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1:36" ht="12" customHeight="1" x14ac:dyDescent="0.2">
      <c r="A874" s="651"/>
      <c r="B874" s="651"/>
      <c r="C874" s="651"/>
      <c r="D874" s="651"/>
      <c r="E874" s="651"/>
      <c r="F874" s="651"/>
      <c r="G874" s="651"/>
      <c r="H874" s="651"/>
      <c r="I874" s="651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1:36" ht="12" customHeight="1" x14ac:dyDescent="0.2">
      <c r="A875" s="651"/>
      <c r="B875" s="651"/>
      <c r="C875" s="651"/>
      <c r="D875" s="651"/>
      <c r="E875" s="651"/>
      <c r="F875" s="651"/>
      <c r="G875" s="651"/>
      <c r="H875" s="651"/>
      <c r="I875" s="651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1:36" ht="12" customHeight="1" x14ac:dyDescent="0.2">
      <c r="A876" s="651"/>
      <c r="B876" s="651"/>
      <c r="C876" s="651"/>
      <c r="D876" s="651"/>
      <c r="E876" s="651"/>
      <c r="F876" s="651"/>
      <c r="G876" s="651"/>
      <c r="H876" s="651"/>
      <c r="I876" s="651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1:36" ht="12" customHeight="1" x14ac:dyDescent="0.2">
      <c r="A877" s="651"/>
      <c r="B877" s="651"/>
      <c r="C877" s="651"/>
      <c r="D877" s="651"/>
      <c r="E877" s="651"/>
      <c r="F877" s="651"/>
      <c r="G877" s="651"/>
      <c r="H877" s="651"/>
      <c r="I877" s="651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1:36" ht="12" customHeight="1" x14ac:dyDescent="0.2">
      <c r="A878" s="651"/>
      <c r="B878" s="651"/>
      <c r="C878" s="651"/>
      <c r="D878" s="651"/>
      <c r="E878" s="651"/>
      <c r="F878" s="651"/>
      <c r="G878" s="651"/>
      <c r="H878" s="651"/>
      <c r="I878" s="651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1:36" ht="12" customHeight="1" x14ac:dyDescent="0.2">
      <c r="A879" s="651"/>
      <c r="B879" s="651"/>
      <c r="C879" s="651"/>
      <c r="D879" s="651"/>
      <c r="E879" s="651"/>
      <c r="F879" s="651"/>
      <c r="G879" s="651"/>
      <c r="H879" s="651"/>
      <c r="I879" s="651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1:36" ht="12" customHeight="1" x14ac:dyDescent="0.2">
      <c r="A880" s="651"/>
      <c r="B880" s="651"/>
      <c r="C880" s="651"/>
      <c r="D880" s="651"/>
      <c r="E880" s="651"/>
      <c r="F880" s="651"/>
      <c r="G880" s="651"/>
      <c r="H880" s="651"/>
      <c r="I880" s="651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1:36" ht="12" customHeight="1" x14ac:dyDescent="0.2">
      <c r="A881" s="651"/>
      <c r="B881" s="651"/>
      <c r="C881" s="651"/>
      <c r="D881" s="651"/>
      <c r="E881" s="651"/>
      <c r="F881" s="651"/>
      <c r="G881" s="651"/>
      <c r="H881" s="651"/>
      <c r="I881" s="651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1:36" ht="12" customHeight="1" x14ac:dyDescent="0.2">
      <c r="A882" s="651"/>
      <c r="B882" s="651"/>
      <c r="C882" s="651"/>
      <c r="D882" s="651"/>
      <c r="E882" s="651"/>
      <c r="F882" s="651"/>
      <c r="G882" s="651"/>
      <c r="H882" s="651"/>
      <c r="I882" s="651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1:36" ht="12" customHeight="1" x14ac:dyDescent="0.2">
      <c r="A883" s="651"/>
      <c r="B883" s="651"/>
      <c r="C883" s="651"/>
      <c r="D883" s="651"/>
      <c r="E883" s="651"/>
      <c r="F883" s="651"/>
      <c r="G883" s="651"/>
      <c r="H883" s="651"/>
      <c r="I883" s="651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1:36" ht="12" customHeight="1" x14ac:dyDescent="0.2">
      <c r="A884" s="651"/>
      <c r="B884" s="651"/>
      <c r="C884" s="651"/>
      <c r="D884" s="651"/>
      <c r="E884" s="651"/>
      <c r="F884" s="651"/>
      <c r="G884" s="651"/>
      <c r="H884" s="651"/>
      <c r="I884" s="651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1:36" ht="12" customHeight="1" x14ac:dyDescent="0.2">
      <c r="A885" s="651"/>
      <c r="B885" s="651"/>
      <c r="C885" s="651"/>
      <c r="D885" s="651"/>
      <c r="E885" s="651"/>
      <c r="F885" s="651"/>
      <c r="G885" s="651"/>
      <c r="H885" s="651"/>
      <c r="I885" s="651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1:36" ht="12" customHeight="1" x14ac:dyDescent="0.2">
      <c r="A886" s="651"/>
      <c r="B886" s="651"/>
      <c r="C886" s="651"/>
      <c r="D886" s="651"/>
      <c r="E886" s="651"/>
      <c r="F886" s="651"/>
      <c r="G886" s="651"/>
      <c r="H886" s="651"/>
      <c r="I886" s="651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1:36" ht="12" customHeight="1" x14ac:dyDescent="0.2">
      <c r="A887" s="651"/>
      <c r="B887" s="651"/>
      <c r="C887" s="651"/>
      <c r="D887" s="651"/>
      <c r="E887" s="651"/>
      <c r="F887" s="651"/>
      <c r="G887" s="651"/>
      <c r="H887" s="651"/>
      <c r="I887" s="651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1:36" ht="12" customHeight="1" x14ac:dyDescent="0.2">
      <c r="A888" s="651"/>
      <c r="B888" s="651"/>
      <c r="C888" s="651"/>
      <c r="D888" s="651"/>
      <c r="E888" s="651"/>
      <c r="F888" s="651"/>
      <c r="G888" s="651"/>
      <c r="H888" s="651"/>
      <c r="I888" s="651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1:36" ht="12" customHeight="1" x14ac:dyDescent="0.2">
      <c r="A889" s="651"/>
      <c r="B889" s="651"/>
      <c r="C889" s="651"/>
      <c r="D889" s="651"/>
      <c r="E889" s="651"/>
      <c r="F889" s="651"/>
      <c r="G889" s="651"/>
      <c r="H889" s="651"/>
      <c r="I889" s="651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1:36" ht="12" customHeight="1" x14ac:dyDescent="0.2">
      <c r="A890" s="651"/>
      <c r="B890" s="651"/>
      <c r="C890" s="651"/>
      <c r="D890" s="651"/>
      <c r="E890" s="651"/>
      <c r="F890" s="651"/>
      <c r="G890" s="651"/>
      <c r="H890" s="651"/>
      <c r="I890" s="651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1:36" ht="12" customHeight="1" x14ac:dyDescent="0.2">
      <c r="A891" s="651"/>
      <c r="B891" s="651"/>
      <c r="C891" s="651"/>
      <c r="D891" s="651"/>
      <c r="E891" s="651"/>
      <c r="F891" s="651"/>
      <c r="G891" s="651"/>
      <c r="H891" s="651"/>
      <c r="I891" s="651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1:36" ht="12" customHeight="1" x14ac:dyDescent="0.2">
      <c r="A892" s="651"/>
      <c r="B892" s="651"/>
      <c r="C892" s="651"/>
      <c r="D892" s="651"/>
      <c r="E892" s="651"/>
      <c r="F892" s="651"/>
      <c r="G892" s="651"/>
      <c r="H892" s="651"/>
      <c r="I892" s="651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1:36" ht="12" customHeight="1" x14ac:dyDescent="0.2">
      <c r="A893" s="651"/>
      <c r="B893" s="651"/>
      <c r="C893" s="651"/>
      <c r="D893" s="651"/>
      <c r="E893" s="651"/>
      <c r="F893" s="651"/>
      <c r="G893" s="651"/>
      <c r="H893" s="651"/>
      <c r="I893" s="651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1:36" ht="12" customHeight="1" x14ac:dyDescent="0.2">
      <c r="A894" s="651"/>
      <c r="B894" s="651"/>
      <c r="C894" s="651"/>
      <c r="D894" s="651"/>
      <c r="E894" s="651"/>
      <c r="F894" s="651"/>
      <c r="G894" s="651"/>
      <c r="H894" s="651"/>
      <c r="I894" s="651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1:36" ht="12" customHeight="1" x14ac:dyDescent="0.2">
      <c r="A895" s="651"/>
      <c r="B895" s="651"/>
      <c r="C895" s="651"/>
      <c r="D895" s="651"/>
      <c r="E895" s="651"/>
      <c r="F895" s="651"/>
      <c r="G895" s="651"/>
      <c r="H895" s="651"/>
      <c r="I895" s="651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1:36" ht="12" customHeight="1" x14ac:dyDescent="0.2">
      <c r="A896" s="651"/>
      <c r="B896" s="651"/>
      <c r="C896" s="651"/>
      <c r="D896" s="651"/>
      <c r="E896" s="651"/>
      <c r="F896" s="651"/>
      <c r="G896" s="651"/>
      <c r="H896" s="651"/>
      <c r="I896" s="651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1:36" ht="12" customHeight="1" x14ac:dyDescent="0.2">
      <c r="A897" s="651"/>
      <c r="B897" s="651"/>
      <c r="C897" s="651"/>
      <c r="D897" s="651"/>
      <c r="E897" s="651"/>
      <c r="F897" s="651"/>
      <c r="G897" s="651"/>
      <c r="H897" s="651"/>
      <c r="I897" s="651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1:36" ht="12" customHeight="1" x14ac:dyDescent="0.2">
      <c r="A898" s="651"/>
      <c r="B898" s="651"/>
      <c r="C898" s="651"/>
      <c r="D898" s="651"/>
      <c r="E898" s="651"/>
      <c r="F898" s="651"/>
      <c r="G898" s="651"/>
      <c r="H898" s="651"/>
      <c r="I898" s="651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1:36" ht="12" customHeight="1" x14ac:dyDescent="0.2">
      <c r="A899" s="651"/>
      <c r="B899" s="651"/>
      <c r="C899" s="651"/>
      <c r="D899" s="651"/>
      <c r="E899" s="651"/>
      <c r="F899" s="651"/>
      <c r="G899" s="651"/>
      <c r="H899" s="651"/>
      <c r="I899" s="651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1:36" ht="12" customHeight="1" x14ac:dyDescent="0.2">
      <c r="A900" s="651"/>
      <c r="B900" s="651"/>
      <c r="C900" s="651"/>
      <c r="D900" s="651"/>
      <c r="E900" s="651"/>
      <c r="F900" s="651"/>
      <c r="G900" s="651"/>
      <c r="H900" s="651"/>
      <c r="I900" s="651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1:36" ht="12" customHeight="1" x14ac:dyDescent="0.2">
      <c r="A901" s="651"/>
      <c r="B901" s="651"/>
      <c r="C901" s="651"/>
      <c r="D901" s="651"/>
      <c r="E901" s="651"/>
      <c r="F901" s="651"/>
      <c r="G901" s="651"/>
      <c r="H901" s="651"/>
      <c r="I901" s="651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1:36" ht="12" customHeight="1" x14ac:dyDescent="0.2">
      <c r="A902" s="651"/>
      <c r="B902" s="651"/>
      <c r="C902" s="651"/>
      <c r="D902" s="651"/>
      <c r="E902" s="651"/>
      <c r="F902" s="651"/>
      <c r="G902" s="651"/>
      <c r="H902" s="651"/>
      <c r="I902" s="651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1:36" ht="12" customHeight="1" x14ac:dyDescent="0.2">
      <c r="A903" s="651"/>
      <c r="B903" s="651"/>
      <c r="C903" s="651"/>
      <c r="D903" s="651"/>
      <c r="E903" s="651"/>
      <c r="F903" s="651"/>
      <c r="G903" s="651"/>
      <c r="H903" s="651"/>
      <c r="I903" s="651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1:36" ht="12" customHeight="1" x14ac:dyDescent="0.2">
      <c r="A904" s="651"/>
      <c r="B904" s="651"/>
      <c r="C904" s="651"/>
      <c r="D904" s="651"/>
      <c r="E904" s="651"/>
      <c r="F904" s="651"/>
      <c r="G904" s="651"/>
      <c r="H904" s="651"/>
      <c r="I904" s="651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1:36" ht="12" customHeight="1" x14ac:dyDescent="0.2">
      <c r="A905" s="651"/>
      <c r="B905" s="651"/>
      <c r="C905" s="651"/>
      <c r="D905" s="651"/>
      <c r="E905" s="651"/>
      <c r="F905" s="651"/>
      <c r="G905" s="651"/>
      <c r="H905" s="651"/>
      <c r="I905" s="651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1:36" ht="12" customHeight="1" x14ac:dyDescent="0.2">
      <c r="A906" s="651"/>
      <c r="B906" s="651"/>
      <c r="C906" s="651"/>
      <c r="D906" s="651"/>
      <c r="E906" s="651"/>
      <c r="F906" s="651"/>
      <c r="G906" s="651"/>
      <c r="H906" s="651"/>
      <c r="I906" s="651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1:36" ht="12" customHeight="1" x14ac:dyDescent="0.2">
      <c r="A907" s="651"/>
      <c r="B907" s="651"/>
      <c r="C907" s="651"/>
      <c r="D907" s="651"/>
      <c r="E907" s="651"/>
      <c r="F907" s="651"/>
      <c r="G907" s="651"/>
      <c r="H907" s="651"/>
      <c r="I907" s="651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1:36" ht="12" customHeight="1" x14ac:dyDescent="0.2">
      <c r="A908" s="651"/>
      <c r="B908" s="651"/>
      <c r="C908" s="651"/>
      <c r="D908" s="651"/>
      <c r="E908" s="651"/>
      <c r="F908" s="651"/>
      <c r="G908" s="651"/>
      <c r="H908" s="651"/>
      <c r="I908" s="651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1:36" ht="12" customHeight="1" x14ac:dyDescent="0.2">
      <c r="A909" s="651"/>
      <c r="B909" s="651"/>
      <c r="C909" s="651"/>
      <c r="D909" s="651"/>
      <c r="E909" s="651"/>
      <c r="F909" s="651"/>
      <c r="G909" s="651"/>
      <c r="H909" s="651"/>
      <c r="I909" s="651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1:36" ht="12" customHeight="1" x14ac:dyDescent="0.2">
      <c r="A910" s="651"/>
      <c r="B910" s="651"/>
      <c r="C910" s="651"/>
      <c r="D910" s="651"/>
      <c r="E910" s="651"/>
      <c r="F910" s="651"/>
      <c r="G910" s="651"/>
      <c r="H910" s="651"/>
      <c r="I910" s="651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1:36" ht="12" customHeight="1" x14ac:dyDescent="0.2">
      <c r="A911" s="651"/>
      <c r="B911" s="651"/>
      <c r="C911" s="651"/>
      <c r="D911" s="651"/>
      <c r="E911" s="651"/>
      <c r="F911" s="651"/>
      <c r="G911" s="651"/>
      <c r="H911" s="651"/>
      <c r="I911" s="651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1:36" ht="12" customHeight="1" x14ac:dyDescent="0.2">
      <c r="A912" s="651"/>
      <c r="B912" s="651"/>
      <c r="C912" s="651"/>
      <c r="D912" s="651"/>
      <c r="E912" s="651"/>
      <c r="F912" s="651"/>
      <c r="G912" s="651"/>
      <c r="H912" s="651"/>
      <c r="I912" s="651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1:36" ht="12" customHeight="1" x14ac:dyDescent="0.2">
      <c r="A913" s="651"/>
      <c r="B913" s="651"/>
      <c r="C913" s="651"/>
      <c r="D913" s="651"/>
      <c r="E913" s="651"/>
      <c r="F913" s="651"/>
      <c r="G913" s="651"/>
      <c r="H913" s="651"/>
      <c r="I913" s="651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1:36" ht="12" customHeight="1" x14ac:dyDescent="0.2">
      <c r="A914" s="651"/>
      <c r="B914" s="651"/>
      <c r="C914" s="651"/>
      <c r="D914" s="651"/>
      <c r="E914" s="651"/>
      <c r="F914" s="651"/>
      <c r="G914" s="651"/>
      <c r="H914" s="651"/>
      <c r="I914" s="651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1:36" ht="12" customHeight="1" x14ac:dyDescent="0.2">
      <c r="A915" s="651"/>
      <c r="B915" s="651"/>
      <c r="C915" s="651"/>
      <c r="D915" s="651"/>
      <c r="E915" s="651"/>
      <c r="F915" s="651"/>
      <c r="G915" s="651"/>
      <c r="H915" s="651"/>
      <c r="I915" s="651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1:36" ht="12" customHeight="1" x14ac:dyDescent="0.2">
      <c r="A916" s="651"/>
      <c r="B916" s="651"/>
      <c r="C916" s="651"/>
      <c r="D916" s="651"/>
      <c r="E916" s="651"/>
      <c r="F916" s="651"/>
      <c r="G916" s="651"/>
      <c r="H916" s="651"/>
      <c r="I916" s="651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1:36" ht="12" customHeight="1" x14ac:dyDescent="0.2">
      <c r="A917" s="651"/>
      <c r="B917" s="651"/>
      <c r="C917" s="651"/>
      <c r="D917" s="651"/>
      <c r="E917" s="651"/>
      <c r="F917" s="651"/>
      <c r="G917" s="651"/>
      <c r="H917" s="651"/>
      <c r="I917" s="651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1:36" ht="12" customHeight="1" x14ac:dyDescent="0.2">
      <c r="A918" s="651"/>
      <c r="B918" s="651"/>
      <c r="C918" s="651"/>
      <c r="D918" s="651"/>
      <c r="E918" s="651"/>
      <c r="F918" s="651"/>
      <c r="G918" s="651"/>
      <c r="H918" s="651"/>
      <c r="I918" s="651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1:36" ht="12" customHeight="1" x14ac:dyDescent="0.2">
      <c r="A919" s="651"/>
      <c r="B919" s="651"/>
      <c r="C919" s="651"/>
      <c r="D919" s="651"/>
      <c r="E919" s="651"/>
      <c r="F919" s="651"/>
      <c r="G919" s="651"/>
      <c r="H919" s="651"/>
      <c r="I919" s="651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1:36" ht="12" customHeight="1" x14ac:dyDescent="0.2">
      <c r="A920" s="651"/>
      <c r="B920" s="651"/>
      <c r="C920" s="651"/>
      <c r="D920" s="651"/>
      <c r="E920" s="651"/>
      <c r="F920" s="651"/>
      <c r="G920" s="651"/>
      <c r="H920" s="651"/>
      <c r="I920" s="651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1:36" ht="12" customHeight="1" x14ac:dyDescent="0.2">
      <c r="A921" s="651"/>
      <c r="B921" s="651"/>
      <c r="C921" s="651"/>
      <c r="D921" s="651"/>
      <c r="E921" s="651"/>
      <c r="F921" s="651"/>
      <c r="G921" s="651"/>
      <c r="H921" s="651"/>
      <c r="I921" s="651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1:36" ht="12" customHeight="1" x14ac:dyDescent="0.2">
      <c r="A922" s="651"/>
      <c r="B922" s="651"/>
      <c r="C922" s="651"/>
      <c r="D922" s="651"/>
      <c r="E922" s="651"/>
      <c r="F922" s="651"/>
      <c r="G922" s="651"/>
      <c r="H922" s="651"/>
      <c r="I922" s="651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1:36" ht="12" customHeight="1" x14ac:dyDescent="0.2">
      <c r="A923" s="651"/>
      <c r="B923" s="651"/>
      <c r="C923" s="651"/>
      <c r="D923" s="651"/>
      <c r="E923" s="651"/>
      <c r="F923" s="651"/>
      <c r="G923" s="651"/>
      <c r="H923" s="651"/>
      <c r="I923" s="651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1:36" ht="12" customHeight="1" x14ac:dyDescent="0.2">
      <c r="A924" s="651"/>
      <c r="B924" s="651"/>
      <c r="C924" s="651"/>
      <c r="D924" s="651"/>
      <c r="E924" s="651"/>
      <c r="F924" s="651"/>
      <c r="G924" s="651"/>
      <c r="H924" s="651"/>
      <c r="I924" s="651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1:36" ht="12" customHeight="1" x14ac:dyDescent="0.2">
      <c r="A925" s="651"/>
      <c r="B925" s="651"/>
      <c r="C925" s="651"/>
      <c r="D925" s="651"/>
      <c r="E925" s="651"/>
      <c r="F925" s="651"/>
      <c r="G925" s="651"/>
      <c r="H925" s="651"/>
      <c r="I925" s="651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1:36" ht="12" customHeight="1" x14ac:dyDescent="0.2">
      <c r="A926" s="651"/>
      <c r="B926" s="651"/>
      <c r="C926" s="651"/>
      <c r="D926" s="651"/>
      <c r="E926" s="651"/>
      <c r="F926" s="651"/>
      <c r="G926" s="651"/>
      <c r="H926" s="651"/>
      <c r="I926" s="651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1:36" ht="12" customHeight="1" x14ac:dyDescent="0.2">
      <c r="A927" s="651"/>
      <c r="B927" s="651"/>
      <c r="C927" s="651"/>
      <c r="D927" s="651"/>
      <c r="E927" s="651"/>
      <c r="F927" s="651"/>
      <c r="G927" s="651"/>
      <c r="H927" s="651"/>
      <c r="I927" s="651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1:36" ht="12" customHeight="1" x14ac:dyDescent="0.2">
      <c r="A928" s="651"/>
      <c r="B928" s="651"/>
      <c r="C928" s="651"/>
      <c r="D928" s="651"/>
      <c r="E928" s="651"/>
      <c r="F928" s="651"/>
      <c r="G928" s="651"/>
      <c r="H928" s="651"/>
      <c r="I928" s="651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1:36" ht="12" customHeight="1" x14ac:dyDescent="0.2">
      <c r="A929" s="651"/>
      <c r="B929" s="651"/>
      <c r="C929" s="651"/>
      <c r="D929" s="651"/>
      <c r="E929" s="651"/>
      <c r="F929" s="651"/>
      <c r="G929" s="651"/>
      <c r="H929" s="651"/>
      <c r="I929" s="651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1:36" ht="12" customHeight="1" x14ac:dyDescent="0.2">
      <c r="A930" s="651"/>
      <c r="B930" s="651"/>
      <c r="C930" s="651"/>
      <c r="D930" s="651"/>
      <c r="E930" s="651"/>
      <c r="F930" s="651"/>
      <c r="G930" s="651"/>
      <c r="H930" s="651"/>
      <c r="I930" s="651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1:36" ht="12" customHeight="1" x14ac:dyDescent="0.2">
      <c r="A931" s="651"/>
      <c r="B931" s="651"/>
      <c r="C931" s="651"/>
      <c r="D931" s="651"/>
      <c r="E931" s="651"/>
      <c r="F931" s="651"/>
      <c r="G931" s="651"/>
      <c r="H931" s="651"/>
      <c r="I931" s="651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1:36" ht="12" customHeight="1" x14ac:dyDescent="0.2">
      <c r="A932" s="651"/>
      <c r="B932" s="651"/>
      <c r="C932" s="651"/>
      <c r="D932" s="651"/>
      <c r="E932" s="651"/>
      <c r="F932" s="651"/>
      <c r="G932" s="651"/>
      <c r="H932" s="651"/>
      <c r="I932" s="651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1:36" ht="12" customHeight="1" x14ac:dyDescent="0.2">
      <c r="A933" s="651"/>
      <c r="B933" s="651"/>
      <c r="C933" s="651"/>
      <c r="D933" s="651"/>
      <c r="E933" s="651"/>
      <c r="F933" s="651"/>
      <c r="G933" s="651"/>
      <c r="H933" s="651"/>
      <c r="I933" s="651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1:36" ht="12" customHeight="1" x14ac:dyDescent="0.2">
      <c r="A934" s="651"/>
      <c r="B934" s="651"/>
      <c r="C934" s="651"/>
      <c r="D934" s="651"/>
      <c r="E934" s="651"/>
      <c r="F934" s="651"/>
      <c r="G934" s="651"/>
      <c r="H934" s="651"/>
      <c r="I934" s="651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1:36" ht="12" customHeight="1" x14ac:dyDescent="0.2">
      <c r="A935" s="651"/>
      <c r="B935" s="651"/>
      <c r="C935" s="651"/>
      <c r="D935" s="651"/>
      <c r="E935" s="651"/>
      <c r="F935" s="651"/>
      <c r="G935" s="651"/>
      <c r="H935" s="651"/>
      <c r="I935" s="651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1:36" ht="12" customHeight="1" x14ac:dyDescent="0.2">
      <c r="A936" s="651"/>
      <c r="B936" s="651"/>
      <c r="C936" s="651"/>
      <c r="D936" s="651"/>
      <c r="E936" s="651"/>
      <c r="F936" s="651"/>
      <c r="G936" s="651"/>
      <c r="H936" s="651"/>
      <c r="I936" s="651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1:36" ht="12" customHeight="1" x14ac:dyDescent="0.2">
      <c r="A937" s="651"/>
      <c r="B937" s="651"/>
      <c r="C937" s="651"/>
      <c r="D937" s="651"/>
      <c r="E937" s="651"/>
      <c r="F937" s="651"/>
      <c r="G937" s="651"/>
      <c r="H937" s="651"/>
      <c r="I937" s="651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1:36" ht="12" customHeight="1" x14ac:dyDescent="0.2">
      <c r="A938" s="651"/>
      <c r="B938" s="651"/>
      <c r="C938" s="651"/>
      <c r="D938" s="651"/>
      <c r="E938" s="651"/>
      <c r="F938" s="651"/>
      <c r="G938" s="651"/>
      <c r="H938" s="651"/>
      <c r="I938" s="651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1:36" ht="12" customHeight="1" x14ac:dyDescent="0.2">
      <c r="A939" s="651"/>
      <c r="B939" s="651"/>
      <c r="C939" s="651"/>
      <c r="D939" s="651"/>
      <c r="E939" s="651"/>
      <c r="F939" s="651"/>
      <c r="G939" s="651"/>
      <c r="H939" s="651"/>
      <c r="I939" s="651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1:36" ht="12" customHeight="1" x14ac:dyDescent="0.2">
      <c r="A940" s="651"/>
      <c r="B940" s="651"/>
      <c r="C940" s="651"/>
      <c r="D940" s="651"/>
      <c r="E940" s="651"/>
      <c r="F940" s="651"/>
      <c r="G940" s="651"/>
      <c r="H940" s="651"/>
      <c r="I940" s="651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1:36" ht="12" customHeight="1" x14ac:dyDescent="0.2">
      <c r="A941" s="651"/>
      <c r="B941" s="651"/>
      <c r="C941" s="651"/>
      <c r="D941" s="651"/>
      <c r="E941" s="651"/>
      <c r="F941" s="651"/>
      <c r="G941" s="651"/>
      <c r="H941" s="651"/>
      <c r="I941" s="651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1:36" ht="12" customHeight="1" x14ac:dyDescent="0.2">
      <c r="A942" s="651"/>
      <c r="B942" s="651"/>
      <c r="C942" s="651"/>
      <c r="D942" s="651"/>
      <c r="E942" s="651"/>
      <c r="F942" s="651"/>
      <c r="G942" s="651"/>
      <c r="H942" s="651"/>
      <c r="I942" s="651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1:36" ht="12" customHeight="1" x14ac:dyDescent="0.2">
      <c r="A943" s="651"/>
      <c r="B943" s="651"/>
      <c r="C943" s="651"/>
      <c r="D943" s="651"/>
      <c r="E943" s="651"/>
      <c r="F943" s="651"/>
      <c r="G943" s="651"/>
      <c r="H943" s="651"/>
      <c r="I943" s="651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1:36" ht="12" customHeight="1" x14ac:dyDescent="0.2">
      <c r="A944" s="651"/>
      <c r="B944" s="651"/>
      <c r="C944" s="651"/>
      <c r="D944" s="651"/>
      <c r="E944" s="651"/>
      <c r="F944" s="651"/>
      <c r="G944" s="651"/>
      <c r="H944" s="651"/>
      <c r="I944" s="651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1:36" ht="12" customHeight="1" x14ac:dyDescent="0.2">
      <c r="A945" s="651"/>
      <c r="B945" s="651"/>
      <c r="C945" s="651"/>
      <c r="D945" s="651"/>
      <c r="E945" s="651"/>
      <c r="F945" s="651"/>
      <c r="G945" s="651"/>
      <c r="H945" s="651"/>
      <c r="I945" s="651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1:36" ht="12" customHeight="1" x14ac:dyDescent="0.2">
      <c r="A946" s="651"/>
      <c r="B946" s="651"/>
      <c r="C946" s="651"/>
      <c r="D946" s="651"/>
      <c r="E946" s="651"/>
      <c r="F946" s="651"/>
      <c r="G946" s="651"/>
      <c r="H946" s="651"/>
      <c r="I946" s="651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1:36" ht="12" customHeight="1" x14ac:dyDescent="0.2">
      <c r="A947" s="651"/>
      <c r="B947" s="651"/>
      <c r="C947" s="651"/>
      <c r="D947" s="651"/>
      <c r="E947" s="651"/>
      <c r="F947" s="651"/>
      <c r="G947" s="651"/>
      <c r="H947" s="651"/>
      <c r="I947" s="651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1:36" ht="12" customHeight="1" x14ac:dyDescent="0.2">
      <c r="A948" s="651"/>
      <c r="B948" s="651"/>
      <c r="C948" s="651"/>
      <c r="D948" s="651"/>
      <c r="E948" s="651"/>
      <c r="F948" s="651"/>
      <c r="G948" s="651"/>
      <c r="H948" s="651"/>
      <c r="I948" s="651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1:36" ht="12" customHeight="1" x14ac:dyDescent="0.2">
      <c r="A949" s="651"/>
      <c r="B949" s="651"/>
      <c r="C949" s="651"/>
      <c r="D949" s="651"/>
      <c r="E949" s="651"/>
      <c r="F949" s="651"/>
      <c r="G949" s="651"/>
      <c r="H949" s="651"/>
      <c r="I949" s="651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1:36" ht="12" customHeight="1" x14ac:dyDescent="0.2">
      <c r="A950" s="651"/>
      <c r="B950" s="651"/>
      <c r="C950" s="651"/>
      <c r="D950" s="651"/>
      <c r="E950" s="651"/>
      <c r="F950" s="651"/>
      <c r="G950" s="651"/>
      <c r="H950" s="651"/>
      <c r="I950" s="651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1:36" ht="12" customHeight="1" x14ac:dyDescent="0.2">
      <c r="A951" s="651"/>
      <c r="B951" s="651"/>
      <c r="C951" s="651"/>
      <c r="D951" s="651"/>
      <c r="E951" s="651"/>
      <c r="F951" s="651"/>
      <c r="G951" s="651"/>
      <c r="H951" s="651"/>
      <c r="I951" s="651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1:36" ht="12" customHeight="1" x14ac:dyDescent="0.2">
      <c r="A952" s="651"/>
      <c r="B952" s="651"/>
      <c r="C952" s="651"/>
      <c r="D952" s="651"/>
      <c r="E952" s="651"/>
      <c r="F952" s="651"/>
      <c r="G952" s="651"/>
      <c r="H952" s="651"/>
      <c r="I952" s="651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1:36" ht="12" customHeight="1" x14ac:dyDescent="0.2">
      <c r="A953" s="651"/>
      <c r="B953" s="651"/>
      <c r="C953" s="651"/>
      <c r="D953" s="651"/>
      <c r="E953" s="651"/>
      <c r="F953" s="651"/>
      <c r="G953" s="651"/>
      <c r="H953" s="651"/>
      <c r="I953" s="651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1:36" ht="12" customHeight="1" x14ac:dyDescent="0.2">
      <c r="A954" s="651"/>
      <c r="B954" s="651"/>
      <c r="C954" s="651"/>
      <c r="D954" s="651"/>
      <c r="E954" s="651"/>
      <c r="F954" s="651"/>
      <c r="G954" s="651"/>
      <c r="H954" s="651"/>
      <c r="I954" s="651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1:36" ht="12" customHeight="1" x14ac:dyDescent="0.2">
      <c r="A955" s="651"/>
      <c r="B955" s="651"/>
      <c r="C955" s="651"/>
      <c r="D955" s="651"/>
      <c r="E955" s="651"/>
      <c r="F955" s="651"/>
      <c r="G955" s="651"/>
      <c r="H955" s="651"/>
      <c r="I955" s="651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1:36" ht="12" customHeight="1" x14ac:dyDescent="0.2">
      <c r="A956" s="651"/>
      <c r="B956" s="651"/>
      <c r="C956" s="651"/>
      <c r="D956" s="651"/>
      <c r="E956" s="651"/>
      <c r="F956" s="651"/>
      <c r="G956" s="651"/>
      <c r="H956" s="651"/>
      <c r="I956" s="651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1:36" ht="12" customHeight="1" x14ac:dyDescent="0.2">
      <c r="A957" s="651"/>
      <c r="B957" s="651"/>
      <c r="C957" s="651"/>
      <c r="D957" s="651"/>
      <c r="E957" s="651"/>
      <c r="F957" s="651"/>
      <c r="G957" s="651"/>
      <c r="H957" s="651"/>
      <c r="I957" s="651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1:36" ht="12" customHeight="1" x14ac:dyDescent="0.2">
      <c r="A958" s="651"/>
      <c r="B958" s="651"/>
      <c r="C958" s="651"/>
      <c r="D958" s="651"/>
      <c r="E958" s="651"/>
      <c r="F958" s="651"/>
      <c r="G958" s="651"/>
      <c r="H958" s="651"/>
      <c r="I958" s="651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1:36" ht="12" customHeight="1" x14ac:dyDescent="0.2">
      <c r="A959" s="651"/>
      <c r="B959" s="651"/>
      <c r="C959" s="651"/>
      <c r="D959" s="651"/>
      <c r="E959" s="651"/>
      <c r="F959" s="651"/>
      <c r="G959" s="651"/>
      <c r="H959" s="651"/>
      <c r="I959" s="651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1:36" ht="12" customHeight="1" x14ac:dyDescent="0.2">
      <c r="A960" s="651"/>
      <c r="B960" s="651"/>
      <c r="C960" s="651"/>
      <c r="D960" s="651"/>
      <c r="E960" s="651"/>
      <c r="F960" s="651"/>
      <c r="G960" s="651"/>
      <c r="H960" s="651"/>
      <c r="I960" s="651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1:36" ht="12" customHeight="1" x14ac:dyDescent="0.2">
      <c r="A961" s="651"/>
      <c r="B961" s="651"/>
      <c r="C961" s="651"/>
      <c r="D961" s="651"/>
      <c r="E961" s="651"/>
      <c r="F961" s="651"/>
      <c r="G961" s="651"/>
      <c r="H961" s="651"/>
      <c r="I961" s="651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1:36" ht="12" customHeight="1" x14ac:dyDescent="0.2">
      <c r="A962" s="651"/>
      <c r="B962" s="651"/>
      <c r="C962" s="651"/>
      <c r="D962" s="651"/>
      <c r="E962" s="651"/>
      <c r="F962" s="651"/>
      <c r="G962" s="651"/>
      <c r="H962" s="651"/>
      <c r="I962" s="651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1:36" ht="12" customHeight="1" x14ac:dyDescent="0.2">
      <c r="A963" s="651"/>
      <c r="B963" s="651"/>
      <c r="C963" s="651"/>
      <c r="D963" s="651"/>
      <c r="E963" s="651"/>
      <c r="F963" s="651"/>
      <c r="G963" s="651"/>
      <c r="H963" s="651"/>
      <c r="I963" s="651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1:36" ht="12" customHeight="1" x14ac:dyDescent="0.2">
      <c r="A964" s="651"/>
      <c r="B964" s="651"/>
      <c r="C964" s="651"/>
      <c r="D964" s="651"/>
      <c r="E964" s="651"/>
      <c r="F964" s="651"/>
      <c r="G964" s="651"/>
      <c r="H964" s="651"/>
      <c r="I964" s="651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1:36" ht="12" customHeight="1" x14ac:dyDescent="0.2">
      <c r="A965" s="651"/>
      <c r="B965" s="651"/>
      <c r="C965" s="651"/>
      <c r="D965" s="651"/>
      <c r="E965" s="651"/>
      <c r="F965" s="651"/>
      <c r="G965" s="651"/>
      <c r="H965" s="651"/>
      <c r="I965" s="651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1:36" ht="12" customHeight="1" x14ac:dyDescent="0.2">
      <c r="A966" s="651"/>
      <c r="B966" s="651"/>
      <c r="C966" s="651"/>
      <c r="D966" s="651"/>
      <c r="E966" s="651"/>
      <c r="F966" s="651"/>
      <c r="G966" s="651"/>
      <c r="H966" s="651"/>
      <c r="I966" s="651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1:36" ht="12" customHeight="1" x14ac:dyDescent="0.2">
      <c r="A967" s="651"/>
      <c r="B967" s="651"/>
      <c r="C967" s="651"/>
      <c r="D967" s="651"/>
      <c r="E967" s="651"/>
      <c r="F967" s="651"/>
      <c r="G967" s="651"/>
      <c r="H967" s="651"/>
      <c r="I967" s="651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1:36" ht="12" customHeight="1" x14ac:dyDescent="0.2">
      <c r="A968" s="651"/>
      <c r="B968" s="651"/>
      <c r="C968" s="651"/>
      <c r="D968" s="651"/>
      <c r="E968" s="651"/>
      <c r="F968" s="651"/>
      <c r="G968" s="651"/>
      <c r="H968" s="651"/>
      <c r="I968" s="651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1:36" ht="12" customHeight="1" x14ac:dyDescent="0.2">
      <c r="A969" s="651"/>
      <c r="B969" s="651"/>
      <c r="C969" s="651"/>
      <c r="D969" s="651"/>
      <c r="E969" s="651"/>
      <c r="F969" s="651"/>
      <c r="G969" s="651"/>
      <c r="H969" s="651"/>
      <c r="I969" s="651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1:36" ht="12" customHeight="1" x14ac:dyDescent="0.2">
      <c r="A970" s="651"/>
      <c r="B970" s="651"/>
      <c r="C970" s="651"/>
      <c r="D970" s="651"/>
      <c r="E970" s="651"/>
      <c r="F970" s="651"/>
      <c r="G970" s="651"/>
      <c r="H970" s="651"/>
      <c r="I970" s="651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1:36" ht="12" customHeight="1" x14ac:dyDescent="0.2">
      <c r="A971" s="651"/>
      <c r="B971" s="651"/>
      <c r="C971" s="651"/>
      <c r="D971" s="651"/>
      <c r="E971" s="651"/>
      <c r="F971" s="651"/>
      <c r="G971" s="651"/>
      <c r="H971" s="651"/>
      <c r="I971" s="651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1:36" ht="12" customHeight="1" x14ac:dyDescent="0.2">
      <c r="A972" s="651"/>
      <c r="B972" s="651"/>
      <c r="C972" s="651"/>
      <c r="D972" s="651"/>
      <c r="E972" s="651"/>
      <c r="F972" s="651"/>
      <c r="G972" s="651"/>
      <c r="H972" s="651"/>
      <c r="I972" s="651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1:36" ht="12" customHeight="1" x14ac:dyDescent="0.2">
      <c r="A973" s="651"/>
      <c r="B973" s="651"/>
      <c r="C973" s="651"/>
      <c r="D973" s="651"/>
      <c r="E973" s="651"/>
      <c r="F973" s="651"/>
      <c r="G973" s="651"/>
      <c r="H973" s="651"/>
      <c r="I973" s="651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1:36" ht="12" customHeight="1" x14ac:dyDescent="0.2">
      <c r="A974" s="651"/>
      <c r="B974" s="651"/>
      <c r="C974" s="651"/>
      <c r="D974" s="651"/>
      <c r="E974" s="651"/>
      <c r="F974" s="651"/>
      <c r="G974" s="651"/>
      <c r="H974" s="651"/>
      <c r="I974" s="651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1:36" ht="12" customHeight="1" x14ac:dyDescent="0.2">
      <c r="A975" s="651"/>
      <c r="B975" s="651"/>
      <c r="C975" s="651"/>
      <c r="D975" s="651"/>
      <c r="E975" s="651"/>
      <c r="F975" s="651"/>
      <c r="G975" s="651"/>
      <c r="H975" s="651"/>
      <c r="I975" s="651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1:36" ht="12" customHeight="1" x14ac:dyDescent="0.2">
      <c r="A976" s="651"/>
      <c r="B976" s="651"/>
      <c r="C976" s="651"/>
      <c r="D976" s="651"/>
      <c r="E976" s="651"/>
      <c r="F976" s="651"/>
      <c r="G976" s="651"/>
      <c r="H976" s="651"/>
      <c r="I976" s="651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1:36" ht="12" customHeight="1" x14ac:dyDescent="0.2">
      <c r="A977" s="651"/>
      <c r="B977" s="651"/>
      <c r="C977" s="651"/>
      <c r="D977" s="651"/>
      <c r="E977" s="651"/>
      <c r="F977" s="651"/>
      <c r="G977" s="651"/>
      <c r="H977" s="651"/>
      <c r="I977" s="651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1:36" ht="12" customHeight="1" x14ac:dyDescent="0.2">
      <c r="A978" s="651"/>
      <c r="B978" s="651"/>
      <c r="C978" s="651"/>
      <c r="D978" s="651"/>
      <c r="E978" s="651"/>
      <c r="F978" s="651"/>
      <c r="G978" s="651"/>
      <c r="H978" s="651"/>
      <c r="I978" s="651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1:36" ht="12" customHeight="1" x14ac:dyDescent="0.2">
      <c r="A979" s="651"/>
      <c r="B979" s="651"/>
      <c r="C979" s="651"/>
      <c r="D979" s="651"/>
      <c r="E979" s="651"/>
      <c r="F979" s="651"/>
      <c r="G979" s="651"/>
      <c r="H979" s="651"/>
      <c r="I979" s="651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1:36" ht="12" customHeight="1" x14ac:dyDescent="0.2">
      <c r="A980" s="651"/>
      <c r="B980" s="651"/>
      <c r="C980" s="651"/>
      <c r="D980" s="651"/>
      <c r="E980" s="651"/>
      <c r="F980" s="651"/>
      <c r="G980" s="651"/>
      <c r="H980" s="651"/>
      <c r="I980" s="651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1:36" ht="12" customHeight="1" x14ac:dyDescent="0.2">
      <c r="A981" s="651"/>
      <c r="B981" s="651"/>
      <c r="C981" s="651"/>
      <c r="D981" s="651"/>
      <c r="E981" s="651"/>
      <c r="F981" s="651"/>
      <c r="G981" s="651"/>
      <c r="H981" s="651"/>
      <c r="I981" s="651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1:36" ht="12" customHeight="1" x14ac:dyDescent="0.2">
      <c r="A982" s="651"/>
      <c r="B982" s="651"/>
      <c r="C982" s="651"/>
      <c r="D982" s="651"/>
      <c r="E982" s="651"/>
      <c r="F982" s="651"/>
      <c r="G982" s="651"/>
      <c r="H982" s="651"/>
      <c r="I982" s="651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1:36" ht="12" customHeight="1" x14ac:dyDescent="0.2">
      <c r="A983" s="651"/>
      <c r="B983" s="651"/>
      <c r="C983" s="651"/>
      <c r="D983" s="651"/>
      <c r="E983" s="651"/>
      <c r="F983" s="651"/>
      <c r="G983" s="651"/>
      <c r="H983" s="651"/>
      <c r="I983" s="651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1:36" ht="12" customHeight="1" x14ac:dyDescent="0.2">
      <c r="A984" s="651"/>
      <c r="B984" s="651"/>
      <c r="C984" s="651"/>
      <c r="D984" s="651"/>
      <c r="E984" s="651"/>
      <c r="F984" s="651"/>
      <c r="G984" s="651"/>
      <c r="H984" s="651"/>
      <c r="I984" s="651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1:36" ht="12" customHeight="1" x14ac:dyDescent="0.2">
      <c r="A985" s="651"/>
      <c r="B985" s="651"/>
      <c r="C985" s="651"/>
      <c r="D985" s="651"/>
      <c r="E985" s="651"/>
      <c r="F985" s="651"/>
      <c r="G985" s="651"/>
      <c r="H985" s="651"/>
      <c r="I985" s="651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1:36" ht="12" customHeight="1" x14ac:dyDescent="0.2">
      <c r="A986" s="651"/>
      <c r="B986" s="651"/>
      <c r="C986" s="651"/>
      <c r="D986" s="651"/>
      <c r="E986" s="651"/>
      <c r="F986" s="651"/>
      <c r="G986" s="651"/>
      <c r="H986" s="651"/>
      <c r="I986" s="651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1:36" ht="12" customHeight="1" x14ac:dyDescent="0.2">
      <c r="A987" s="651"/>
      <c r="B987" s="651"/>
      <c r="C987" s="651"/>
      <c r="D987" s="651"/>
      <c r="E987" s="651"/>
      <c r="F987" s="651"/>
      <c r="G987" s="651"/>
      <c r="H987" s="651"/>
      <c r="I987" s="651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1:36" ht="12" customHeight="1" x14ac:dyDescent="0.2">
      <c r="A988" s="651"/>
      <c r="B988" s="651"/>
      <c r="C988" s="651"/>
      <c r="D988" s="651"/>
      <c r="E988" s="651"/>
      <c r="F988" s="651"/>
      <c r="G988" s="651"/>
      <c r="H988" s="651"/>
      <c r="I988" s="651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1:36" ht="12" customHeight="1" x14ac:dyDescent="0.2">
      <c r="A989" s="651"/>
      <c r="B989" s="651"/>
      <c r="C989" s="651"/>
      <c r="D989" s="651"/>
      <c r="E989" s="651"/>
      <c r="F989" s="651"/>
      <c r="G989" s="651"/>
      <c r="H989" s="651"/>
      <c r="I989" s="651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1:36" ht="12" customHeight="1" x14ac:dyDescent="0.2">
      <c r="A990" s="651"/>
      <c r="B990" s="651"/>
      <c r="C990" s="651"/>
      <c r="D990" s="651"/>
      <c r="E990" s="651"/>
      <c r="F990" s="651"/>
      <c r="G990" s="651"/>
      <c r="H990" s="651"/>
      <c r="I990" s="651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1:36" ht="12" customHeight="1" x14ac:dyDescent="0.2">
      <c r="A991" s="651"/>
      <c r="B991" s="651"/>
      <c r="C991" s="651"/>
      <c r="D991" s="651"/>
      <c r="E991" s="651"/>
      <c r="F991" s="651"/>
      <c r="G991" s="651"/>
      <c r="H991" s="651"/>
      <c r="I991" s="651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1:36" ht="12" customHeight="1" x14ac:dyDescent="0.2">
      <c r="A992" s="651"/>
      <c r="B992" s="651"/>
      <c r="C992" s="651"/>
      <c r="D992" s="651"/>
      <c r="E992" s="651"/>
      <c r="F992" s="651"/>
      <c r="G992" s="651"/>
      <c r="H992" s="651"/>
      <c r="I992" s="651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1:36" ht="12" customHeight="1" x14ac:dyDescent="0.2">
      <c r="A993" s="651"/>
      <c r="B993" s="651"/>
      <c r="C993" s="651"/>
      <c r="D993" s="651"/>
      <c r="E993" s="651"/>
      <c r="F993" s="651"/>
      <c r="G993" s="651"/>
      <c r="H993" s="651"/>
      <c r="I993" s="651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1:36" ht="12" customHeight="1" x14ac:dyDescent="0.2">
      <c r="A994" s="651"/>
      <c r="B994" s="651"/>
      <c r="C994" s="651"/>
      <c r="D994" s="651"/>
      <c r="E994" s="651"/>
      <c r="F994" s="651"/>
      <c r="G994" s="651"/>
      <c r="H994" s="651"/>
      <c r="I994" s="651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  <row r="995" spans="1:36" ht="12" customHeight="1" x14ac:dyDescent="0.2">
      <c r="A995" s="651"/>
      <c r="B995" s="651"/>
      <c r="C995" s="651"/>
      <c r="D995" s="651"/>
      <c r="E995" s="651"/>
      <c r="F995" s="651"/>
      <c r="G995" s="651"/>
      <c r="H995" s="651"/>
      <c r="I995" s="651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</row>
    <row r="996" spans="1:36" ht="12" customHeight="1" x14ac:dyDescent="0.2">
      <c r="A996" s="651"/>
      <c r="B996" s="651"/>
      <c r="C996" s="651"/>
      <c r="D996" s="651"/>
      <c r="E996" s="651"/>
      <c r="F996" s="651"/>
      <c r="G996" s="651"/>
      <c r="H996" s="651"/>
      <c r="I996" s="651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</row>
    <row r="997" spans="1:36" ht="12" customHeight="1" x14ac:dyDescent="0.2">
      <c r="A997" s="651"/>
      <c r="B997" s="651"/>
      <c r="C997" s="651"/>
      <c r="D997" s="651"/>
      <c r="E997" s="651"/>
      <c r="F997" s="651"/>
      <c r="G997" s="651"/>
      <c r="H997" s="651"/>
      <c r="I997" s="651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</row>
    <row r="998" spans="1:36" ht="12" customHeight="1" x14ac:dyDescent="0.2">
      <c r="A998" s="651"/>
      <c r="B998" s="651"/>
      <c r="C998" s="651"/>
      <c r="D998" s="651"/>
      <c r="E998" s="651"/>
      <c r="F998" s="651"/>
      <c r="G998" s="651"/>
      <c r="H998" s="651"/>
      <c r="I998" s="651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</row>
    <row r="999" spans="1:36" ht="12" customHeight="1" x14ac:dyDescent="0.2">
      <c r="A999" s="651"/>
      <c r="B999" s="651"/>
      <c r="C999" s="651"/>
      <c r="D999" s="651"/>
      <c r="E999" s="651"/>
      <c r="F999" s="651"/>
      <c r="G999" s="651"/>
      <c r="H999" s="651"/>
      <c r="I999" s="651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</row>
    <row r="1000" spans="1:36" ht="12" customHeight="1" x14ac:dyDescent="0.2">
      <c r="A1000" s="651"/>
      <c r="B1000" s="651"/>
      <c r="C1000" s="651"/>
      <c r="D1000" s="651"/>
      <c r="E1000" s="651"/>
      <c r="F1000" s="651"/>
      <c r="G1000" s="651"/>
      <c r="H1000" s="651"/>
      <c r="I1000" s="651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</row>
    <row r="1001" spans="1:36" ht="12" customHeight="1" x14ac:dyDescent="0.2">
      <c r="A1001" s="651"/>
      <c r="B1001" s="651"/>
      <c r="C1001" s="651"/>
      <c r="D1001" s="651"/>
      <c r="E1001" s="651"/>
      <c r="F1001" s="651"/>
      <c r="G1001" s="651"/>
      <c r="H1001" s="651"/>
      <c r="I1001" s="651"/>
      <c r="J1001" s="651"/>
      <c r="K1001" s="651"/>
      <c r="L1001" s="651"/>
      <c r="M1001" s="651"/>
      <c r="N1001" s="651"/>
      <c r="O1001" s="651"/>
      <c r="P1001" s="651"/>
      <c r="Q1001" s="651"/>
      <c r="R1001" s="651"/>
      <c r="S1001" s="651"/>
      <c r="T1001" s="651"/>
      <c r="U1001" s="651"/>
      <c r="V1001" s="651"/>
      <c r="W1001" s="651"/>
      <c r="X1001" s="651"/>
      <c r="Y1001" s="651"/>
      <c r="Z1001" s="651"/>
      <c r="AA1001" s="651"/>
      <c r="AB1001" s="651"/>
      <c r="AC1001" s="651"/>
      <c r="AD1001" s="651"/>
      <c r="AE1001" s="651"/>
      <c r="AF1001" s="651"/>
      <c r="AG1001" s="651"/>
      <c r="AH1001" s="651"/>
      <c r="AI1001" s="651"/>
      <c r="AJ1001" s="651"/>
    </row>
    <row r="1002" spans="1:36" ht="12" customHeight="1" x14ac:dyDescent="0.2">
      <c r="A1002" s="651"/>
      <c r="B1002" s="651"/>
      <c r="C1002" s="651"/>
      <c r="D1002" s="651"/>
      <c r="E1002" s="651"/>
      <c r="F1002" s="651"/>
      <c r="G1002" s="651"/>
      <c r="H1002" s="651"/>
      <c r="I1002" s="651"/>
      <c r="J1002" s="651"/>
      <c r="K1002" s="651"/>
      <c r="L1002" s="651"/>
      <c r="M1002" s="651"/>
      <c r="N1002" s="651"/>
      <c r="O1002" s="651"/>
      <c r="P1002" s="651"/>
      <c r="Q1002" s="651"/>
      <c r="R1002" s="651"/>
      <c r="S1002" s="651"/>
      <c r="T1002" s="651"/>
      <c r="U1002" s="651"/>
      <c r="V1002" s="651"/>
      <c r="W1002" s="651"/>
      <c r="X1002" s="651"/>
      <c r="Y1002" s="651"/>
      <c r="Z1002" s="651"/>
      <c r="AA1002" s="651"/>
      <c r="AB1002" s="651"/>
      <c r="AC1002" s="651"/>
      <c r="AD1002" s="651"/>
      <c r="AE1002" s="651"/>
      <c r="AF1002" s="651"/>
      <c r="AG1002" s="651"/>
      <c r="AH1002" s="651"/>
      <c r="AI1002" s="651"/>
      <c r="AJ1002" s="651"/>
    </row>
    <row r="1003" spans="1:36" ht="12" customHeight="1" x14ac:dyDescent="0.2">
      <c r="A1003" s="651"/>
      <c r="B1003" s="651"/>
      <c r="C1003" s="651"/>
      <c r="D1003" s="651"/>
      <c r="E1003" s="651"/>
      <c r="F1003" s="651"/>
      <c r="G1003" s="651"/>
      <c r="H1003" s="651"/>
      <c r="I1003" s="651"/>
      <c r="J1003" s="651"/>
      <c r="K1003" s="651"/>
      <c r="L1003" s="651"/>
      <c r="M1003" s="651"/>
      <c r="N1003" s="651"/>
      <c r="O1003" s="651"/>
      <c r="P1003" s="651"/>
      <c r="Q1003" s="651"/>
      <c r="R1003" s="651"/>
      <c r="S1003" s="651"/>
      <c r="T1003" s="651"/>
      <c r="U1003" s="651"/>
      <c r="V1003" s="651"/>
      <c r="W1003" s="651"/>
      <c r="X1003" s="651"/>
      <c r="Y1003" s="651"/>
      <c r="Z1003" s="651"/>
      <c r="AA1003" s="651"/>
      <c r="AB1003" s="651"/>
      <c r="AC1003" s="651"/>
      <c r="AD1003" s="651"/>
      <c r="AE1003" s="651"/>
      <c r="AF1003" s="651"/>
      <c r="AG1003" s="651"/>
      <c r="AH1003" s="651"/>
      <c r="AI1003" s="651"/>
      <c r="AJ1003" s="651"/>
    </row>
    <row r="1004" spans="1:36" ht="12" customHeight="1" x14ac:dyDescent="0.2">
      <c r="A1004" s="651"/>
      <c r="B1004" s="651"/>
      <c r="C1004" s="651"/>
      <c r="D1004" s="651"/>
      <c r="E1004" s="651"/>
      <c r="F1004" s="651"/>
      <c r="G1004" s="651"/>
      <c r="H1004" s="651"/>
      <c r="I1004" s="651"/>
      <c r="J1004" s="651"/>
      <c r="K1004" s="651"/>
      <c r="L1004" s="651"/>
      <c r="M1004" s="651"/>
      <c r="N1004" s="651"/>
      <c r="O1004" s="651"/>
      <c r="P1004" s="651"/>
      <c r="Q1004" s="651"/>
      <c r="R1004" s="651"/>
      <c r="S1004" s="651"/>
      <c r="T1004" s="651"/>
      <c r="U1004" s="651"/>
      <c r="V1004" s="651"/>
      <c r="W1004" s="651"/>
      <c r="X1004" s="651"/>
      <c r="Y1004" s="651"/>
      <c r="Z1004" s="651"/>
      <c r="AA1004" s="651"/>
      <c r="AB1004" s="651"/>
      <c r="AC1004" s="651"/>
      <c r="AD1004" s="651"/>
      <c r="AE1004" s="651"/>
      <c r="AF1004" s="651"/>
      <c r="AG1004" s="651"/>
      <c r="AH1004" s="651"/>
      <c r="AI1004" s="651"/>
      <c r="AJ1004" s="651"/>
    </row>
    <row r="1005" spans="1:36" ht="12" customHeight="1" x14ac:dyDescent="0.2">
      <c r="A1005" s="651"/>
      <c r="B1005" s="651"/>
      <c r="C1005" s="651"/>
      <c r="D1005" s="651"/>
      <c r="E1005" s="651"/>
      <c r="F1005" s="651"/>
      <c r="G1005" s="651"/>
      <c r="H1005" s="651"/>
      <c r="I1005" s="651"/>
      <c r="J1005" s="651"/>
      <c r="K1005" s="651"/>
      <c r="L1005" s="651"/>
      <c r="M1005" s="651"/>
      <c r="N1005" s="651"/>
      <c r="O1005" s="651"/>
      <c r="P1005" s="651"/>
      <c r="Q1005" s="651"/>
      <c r="R1005" s="651"/>
      <c r="S1005" s="651"/>
      <c r="T1005" s="651"/>
      <c r="U1005" s="651"/>
      <c r="V1005" s="651"/>
      <c r="W1005" s="651"/>
      <c r="X1005" s="651"/>
      <c r="Y1005" s="651"/>
      <c r="Z1005" s="651"/>
      <c r="AA1005" s="651"/>
      <c r="AB1005" s="651"/>
      <c r="AC1005" s="651"/>
      <c r="AD1005" s="651"/>
      <c r="AE1005" s="651"/>
      <c r="AF1005" s="651"/>
      <c r="AG1005" s="651"/>
      <c r="AH1005" s="651"/>
      <c r="AI1005" s="651"/>
      <c r="AJ1005" s="651"/>
    </row>
    <row r="1006" spans="1:36" ht="12" customHeight="1" x14ac:dyDescent="0.2">
      <c r="A1006" s="651"/>
      <c r="B1006" s="651"/>
      <c r="C1006" s="651"/>
      <c r="D1006" s="651"/>
      <c r="E1006" s="651"/>
      <c r="F1006" s="651"/>
      <c r="G1006" s="651"/>
      <c r="H1006" s="651"/>
      <c r="I1006" s="651"/>
      <c r="J1006" s="651"/>
      <c r="K1006" s="651"/>
      <c r="L1006" s="651"/>
      <c r="M1006" s="651"/>
      <c r="N1006" s="651"/>
      <c r="O1006" s="651"/>
      <c r="P1006" s="651"/>
      <c r="Q1006" s="651"/>
      <c r="R1006" s="651"/>
      <c r="S1006" s="651"/>
      <c r="T1006" s="651"/>
      <c r="U1006" s="651"/>
      <c r="V1006" s="651"/>
      <c r="W1006" s="651"/>
      <c r="X1006" s="651"/>
      <c r="Y1006" s="651"/>
      <c r="Z1006" s="651"/>
      <c r="AA1006" s="651"/>
      <c r="AB1006" s="651"/>
      <c r="AC1006" s="651"/>
      <c r="AD1006" s="651"/>
      <c r="AE1006" s="651"/>
      <c r="AF1006" s="651"/>
      <c r="AG1006" s="651"/>
      <c r="AH1006" s="651"/>
      <c r="AI1006" s="651"/>
      <c r="AJ1006" s="651"/>
    </row>
    <row r="1007" spans="1:36" ht="12" customHeight="1" x14ac:dyDescent="0.2">
      <c r="A1007" s="651"/>
      <c r="B1007" s="651"/>
      <c r="C1007" s="651"/>
      <c r="D1007" s="651"/>
      <c r="E1007" s="651"/>
      <c r="F1007" s="651"/>
      <c r="G1007" s="651"/>
      <c r="H1007" s="651"/>
      <c r="I1007" s="651"/>
      <c r="J1007" s="651"/>
      <c r="K1007" s="651"/>
      <c r="L1007" s="651"/>
      <c r="M1007" s="651"/>
      <c r="N1007" s="651"/>
      <c r="O1007" s="651"/>
      <c r="P1007" s="651"/>
      <c r="Q1007" s="651"/>
      <c r="R1007" s="651"/>
      <c r="S1007" s="651"/>
      <c r="T1007" s="651"/>
      <c r="U1007" s="651"/>
      <c r="V1007" s="651"/>
      <c r="W1007" s="651"/>
      <c r="X1007" s="651"/>
      <c r="Y1007" s="651"/>
      <c r="Z1007" s="651"/>
      <c r="AA1007" s="651"/>
      <c r="AB1007" s="651"/>
      <c r="AC1007" s="651"/>
      <c r="AD1007" s="651"/>
      <c r="AE1007" s="651"/>
      <c r="AF1007" s="651"/>
      <c r="AG1007" s="651"/>
      <c r="AH1007" s="651"/>
      <c r="AI1007" s="651"/>
      <c r="AJ1007" s="651"/>
    </row>
    <row r="1008" spans="1:36" ht="12" customHeight="1" x14ac:dyDescent="0.2">
      <c r="A1008" s="651"/>
      <c r="B1008" s="651"/>
      <c r="C1008" s="651"/>
      <c r="D1008" s="651"/>
      <c r="E1008" s="651"/>
      <c r="F1008" s="651"/>
      <c r="G1008" s="651"/>
      <c r="H1008" s="651"/>
      <c r="I1008" s="651"/>
      <c r="J1008" s="651"/>
      <c r="K1008" s="651"/>
      <c r="L1008" s="651"/>
      <c r="M1008" s="651"/>
      <c r="N1008" s="651"/>
      <c r="O1008" s="651"/>
      <c r="P1008" s="651"/>
      <c r="Q1008" s="651"/>
      <c r="R1008" s="651"/>
      <c r="S1008" s="651"/>
      <c r="T1008" s="651"/>
      <c r="U1008" s="651"/>
      <c r="V1008" s="651"/>
      <c r="W1008" s="651"/>
      <c r="X1008" s="651"/>
      <c r="Y1008" s="651"/>
      <c r="Z1008" s="651"/>
      <c r="AA1008" s="651"/>
      <c r="AB1008" s="651"/>
      <c r="AC1008" s="651"/>
      <c r="AD1008" s="651"/>
      <c r="AE1008" s="651"/>
      <c r="AF1008" s="651"/>
      <c r="AG1008" s="651"/>
      <c r="AH1008" s="651"/>
      <c r="AI1008" s="651"/>
      <c r="AJ1008" s="651"/>
    </row>
    <row r="1009" spans="1:36" ht="12" customHeight="1" x14ac:dyDescent="0.2">
      <c r="A1009" s="651"/>
      <c r="B1009" s="651"/>
      <c r="C1009" s="651"/>
      <c r="D1009" s="651"/>
      <c r="E1009" s="651"/>
      <c r="F1009" s="651"/>
      <c r="G1009" s="651"/>
      <c r="H1009" s="651"/>
      <c r="I1009" s="651"/>
      <c r="J1009" s="651"/>
      <c r="K1009" s="651"/>
      <c r="L1009" s="651"/>
      <c r="M1009" s="651"/>
      <c r="N1009" s="651"/>
      <c r="O1009" s="651"/>
      <c r="P1009" s="651"/>
      <c r="Q1009" s="651"/>
      <c r="R1009" s="651"/>
      <c r="S1009" s="651"/>
      <c r="T1009" s="651"/>
      <c r="U1009" s="651"/>
      <c r="V1009" s="651"/>
      <c r="W1009" s="651"/>
      <c r="X1009" s="651"/>
      <c r="Y1009" s="651"/>
      <c r="Z1009" s="651"/>
      <c r="AA1009" s="651"/>
      <c r="AB1009" s="651"/>
      <c r="AC1009" s="651"/>
      <c r="AD1009" s="651"/>
      <c r="AE1009" s="651"/>
      <c r="AF1009" s="651"/>
      <c r="AG1009" s="651"/>
      <c r="AH1009" s="651"/>
      <c r="AI1009" s="651"/>
      <c r="AJ1009" s="651"/>
    </row>
    <row r="1010" spans="1:36" ht="12" customHeight="1" x14ac:dyDescent="0.2">
      <c r="A1010" s="651"/>
      <c r="B1010" s="651"/>
      <c r="C1010" s="651"/>
      <c r="D1010" s="651"/>
      <c r="E1010" s="651"/>
      <c r="F1010" s="651"/>
      <c r="G1010" s="651"/>
      <c r="H1010" s="651"/>
      <c r="I1010" s="651"/>
      <c r="J1010" s="651"/>
      <c r="K1010" s="651"/>
      <c r="L1010" s="651"/>
      <c r="M1010" s="651"/>
      <c r="N1010" s="651"/>
      <c r="O1010" s="651"/>
      <c r="P1010" s="651"/>
      <c r="Q1010" s="651"/>
      <c r="R1010" s="651"/>
      <c r="S1010" s="651"/>
      <c r="T1010" s="651"/>
      <c r="U1010" s="651"/>
      <c r="V1010" s="651"/>
      <c r="W1010" s="651"/>
      <c r="X1010" s="651"/>
      <c r="Y1010" s="651"/>
      <c r="Z1010" s="651"/>
      <c r="AA1010" s="651"/>
      <c r="AB1010" s="651"/>
      <c r="AC1010" s="651"/>
      <c r="AD1010" s="651"/>
      <c r="AE1010" s="651"/>
      <c r="AF1010" s="651"/>
      <c r="AG1010" s="651"/>
      <c r="AH1010" s="651"/>
      <c r="AI1010" s="651"/>
      <c r="AJ1010" s="651"/>
    </row>
    <row r="1011" spans="1:36" ht="12" customHeight="1" x14ac:dyDescent="0.2">
      <c r="A1011" s="651"/>
      <c r="B1011" s="651"/>
      <c r="C1011" s="651"/>
      <c r="D1011" s="651"/>
      <c r="E1011" s="651"/>
      <c r="F1011" s="651"/>
      <c r="G1011" s="651"/>
      <c r="H1011" s="651"/>
      <c r="I1011" s="651"/>
      <c r="J1011" s="651"/>
      <c r="K1011" s="651"/>
      <c r="L1011" s="651"/>
      <c r="M1011" s="651"/>
      <c r="N1011" s="651"/>
      <c r="O1011" s="651"/>
      <c r="P1011" s="651"/>
      <c r="Q1011" s="651"/>
      <c r="R1011" s="651"/>
      <c r="S1011" s="651"/>
      <c r="T1011" s="651"/>
      <c r="U1011" s="651"/>
      <c r="V1011" s="651"/>
      <c r="W1011" s="651"/>
      <c r="X1011" s="651"/>
      <c r="Y1011" s="651"/>
      <c r="Z1011" s="651"/>
      <c r="AA1011" s="651"/>
      <c r="AB1011" s="651"/>
      <c r="AC1011" s="651"/>
      <c r="AD1011" s="651"/>
      <c r="AE1011" s="651"/>
      <c r="AF1011" s="651"/>
      <c r="AG1011" s="651"/>
      <c r="AH1011" s="651"/>
      <c r="AI1011" s="651"/>
      <c r="AJ1011" s="651"/>
    </row>
    <row r="1012" spans="1:36" ht="12" customHeight="1" x14ac:dyDescent="0.2">
      <c r="A1012" s="651"/>
      <c r="B1012" s="651"/>
      <c r="C1012" s="651"/>
      <c r="D1012" s="651"/>
      <c r="E1012" s="651"/>
      <c r="F1012" s="651"/>
      <c r="G1012" s="651"/>
      <c r="H1012" s="651"/>
      <c r="I1012" s="651"/>
      <c r="J1012" s="651"/>
      <c r="K1012" s="651"/>
      <c r="L1012" s="651"/>
      <c r="M1012" s="651"/>
      <c r="N1012" s="651"/>
      <c r="O1012" s="651"/>
      <c r="P1012" s="651"/>
      <c r="Q1012" s="651"/>
      <c r="R1012" s="651"/>
      <c r="S1012" s="651"/>
      <c r="T1012" s="651"/>
      <c r="U1012" s="651"/>
      <c r="V1012" s="651"/>
      <c r="W1012" s="651"/>
      <c r="X1012" s="651"/>
      <c r="Y1012" s="651"/>
      <c r="Z1012" s="651"/>
      <c r="AA1012" s="651"/>
      <c r="AB1012" s="651"/>
      <c r="AC1012" s="651"/>
      <c r="AD1012" s="651"/>
      <c r="AE1012" s="651"/>
      <c r="AF1012" s="651"/>
      <c r="AG1012" s="651"/>
      <c r="AH1012" s="651"/>
      <c r="AI1012" s="651"/>
      <c r="AJ1012" s="651"/>
    </row>
    <row r="1013" spans="1:36" ht="12" customHeight="1" x14ac:dyDescent="0.2">
      <c r="A1013" s="651"/>
      <c r="B1013" s="651"/>
      <c r="C1013" s="651"/>
      <c r="D1013" s="651"/>
      <c r="E1013" s="651"/>
      <c r="F1013" s="651"/>
      <c r="G1013" s="651"/>
      <c r="H1013" s="651"/>
      <c r="I1013" s="651"/>
      <c r="J1013" s="651"/>
      <c r="K1013" s="651"/>
      <c r="L1013" s="651"/>
      <c r="M1013" s="651"/>
      <c r="N1013" s="651"/>
      <c r="O1013" s="651"/>
      <c r="P1013" s="651"/>
      <c r="Q1013" s="651"/>
      <c r="R1013" s="651"/>
      <c r="S1013" s="651"/>
      <c r="T1013" s="651"/>
      <c r="U1013" s="651"/>
      <c r="V1013" s="651"/>
      <c r="W1013" s="651"/>
      <c r="X1013" s="651"/>
      <c r="Y1013" s="651"/>
      <c r="Z1013" s="651"/>
      <c r="AA1013" s="651"/>
      <c r="AB1013" s="651"/>
      <c r="AC1013" s="651"/>
      <c r="AD1013" s="651"/>
      <c r="AE1013" s="651"/>
      <c r="AF1013" s="651"/>
      <c r="AG1013" s="651"/>
      <c r="AH1013" s="651"/>
      <c r="AI1013" s="651"/>
      <c r="AJ1013" s="651"/>
    </row>
    <row r="1014" spans="1:36" ht="12" customHeight="1" x14ac:dyDescent="0.2">
      <c r="A1014" s="651"/>
      <c r="B1014" s="651"/>
      <c r="C1014" s="651"/>
      <c r="D1014" s="651"/>
      <c r="E1014" s="651"/>
      <c r="F1014" s="651"/>
      <c r="G1014" s="651"/>
      <c r="H1014" s="651"/>
      <c r="I1014" s="651"/>
      <c r="J1014" s="651"/>
      <c r="K1014" s="651"/>
      <c r="L1014" s="651"/>
      <c r="M1014" s="651"/>
      <c r="N1014" s="651"/>
      <c r="O1014" s="651"/>
      <c r="P1014" s="651"/>
      <c r="Q1014" s="651"/>
      <c r="R1014" s="651"/>
      <c r="S1014" s="651"/>
      <c r="T1014" s="651"/>
      <c r="U1014" s="651"/>
      <c r="V1014" s="651"/>
      <c r="W1014" s="651"/>
      <c r="X1014" s="651"/>
      <c r="Y1014" s="651"/>
      <c r="Z1014" s="651"/>
      <c r="AA1014" s="651"/>
      <c r="AB1014" s="651"/>
      <c r="AC1014" s="651"/>
      <c r="AD1014" s="651"/>
      <c r="AE1014" s="651"/>
      <c r="AF1014" s="651"/>
      <c r="AG1014" s="651"/>
      <c r="AH1014" s="651"/>
      <c r="AI1014" s="651"/>
      <c r="AJ1014" s="651"/>
    </row>
    <row r="1015" spans="1:36" ht="12" customHeight="1" x14ac:dyDescent="0.2">
      <c r="A1015" s="651"/>
      <c r="B1015" s="651"/>
      <c r="C1015" s="651"/>
      <c r="D1015" s="651"/>
      <c r="E1015" s="651"/>
      <c r="F1015" s="651"/>
      <c r="G1015" s="651"/>
      <c r="H1015" s="651"/>
      <c r="I1015" s="651"/>
      <c r="J1015" s="651"/>
      <c r="K1015" s="651"/>
      <c r="L1015" s="651"/>
      <c r="M1015" s="651"/>
      <c r="N1015" s="651"/>
      <c r="O1015" s="651"/>
      <c r="P1015" s="651"/>
      <c r="Q1015" s="651"/>
      <c r="R1015" s="651"/>
      <c r="S1015" s="651"/>
      <c r="T1015" s="651"/>
      <c r="U1015" s="651"/>
      <c r="V1015" s="651"/>
      <c r="W1015" s="651"/>
      <c r="X1015" s="651"/>
      <c r="Y1015" s="651"/>
      <c r="Z1015" s="651"/>
      <c r="AA1015" s="651"/>
      <c r="AB1015" s="651"/>
      <c r="AC1015" s="651"/>
      <c r="AD1015" s="651"/>
      <c r="AE1015" s="651"/>
      <c r="AF1015" s="651"/>
      <c r="AG1015" s="651"/>
      <c r="AH1015" s="651"/>
      <c r="AI1015" s="651"/>
      <c r="AJ1015" s="651"/>
    </row>
    <row r="1016" spans="1:36" ht="12" customHeight="1" x14ac:dyDescent="0.2">
      <c r="A1016" s="651"/>
      <c r="B1016" s="651"/>
      <c r="C1016" s="651"/>
      <c r="D1016" s="651"/>
      <c r="E1016" s="651"/>
      <c r="F1016" s="651"/>
      <c r="G1016" s="651"/>
      <c r="H1016" s="651"/>
      <c r="I1016" s="651"/>
      <c r="J1016" s="651"/>
      <c r="K1016" s="651"/>
      <c r="L1016" s="651"/>
      <c r="M1016" s="651"/>
      <c r="N1016" s="651"/>
      <c r="O1016" s="651"/>
      <c r="P1016" s="651"/>
      <c r="Q1016" s="651"/>
      <c r="R1016" s="651"/>
      <c r="S1016" s="651"/>
      <c r="T1016" s="651"/>
      <c r="U1016" s="651"/>
      <c r="V1016" s="651"/>
      <c r="W1016" s="651"/>
      <c r="X1016" s="651"/>
      <c r="Y1016" s="651"/>
      <c r="Z1016" s="651"/>
      <c r="AA1016" s="651"/>
      <c r="AB1016" s="651"/>
      <c r="AC1016" s="651"/>
      <c r="AD1016" s="651"/>
      <c r="AE1016" s="651"/>
      <c r="AF1016" s="651"/>
      <c r="AG1016" s="651"/>
      <c r="AH1016" s="651"/>
      <c r="AI1016" s="651"/>
      <c r="AJ1016" s="651"/>
    </row>
    <row r="1017" spans="1:36" ht="12" customHeight="1" x14ac:dyDescent="0.2">
      <c r="A1017" s="651"/>
      <c r="B1017" s="651"/>
      <c r="C1017" s="651"/>
      <c r="D1017" s="651"/>
      <c r="E1017" s="651"/>
      <c r="F1017" s="651"/>
      <c r="G1017" s="651"/>
      <c r="H1017" s="651"/>
      <c r="I1017" s="651"/>
      <c r="J1017" s="651"/>
      <c r="K1017" s="651"/>
      <c r="L1017" s="651"/>
      <c r="M1017" s="651"/>
      <c r="N1017" s="651"/>
      <c r="O1017" s="651"/>
      <c r="P1017" s="651"/>
      <c r="Q1017" s="651"/>
      <c r="R1017" s="651"/>
      <c r="S1017" s="651"/>
      <c r="T1017" s="651"/>
      <c r="U1017" s="651"/>
      <c r="V1017" s="651"/>
      <c r="W1017" s="651"/>
      <c r="X1017" s="651"/>
      <c r="Y1017" s="651"/>
      <c r="Z1017" s="651"/>
      <c r="AA1017" s="651"/>
      <c r="AB1017" s="651"/>
      <c r="AC1017" s="651"/>
      <c r="AD1017" s="651"/>
      <c r="AE1017" s="651"/>
      <c r="AF1017" s="651"/>
      <c r="AG1017" s="651"/>
      <c r="AH1017" s="651"/>
      <c r="AI1017" s="651"/>
      <c r="AJ1017" s="651"/>
    </row>
    <row r="1018" spans="1:36" ht="12" customHeight="1" x14ac:dyDescent="0.2">
      <c r="A1018" s="651"/>
      <c r="B1018" s="651"/>
      <c r="C1018" s="651"/>
      <c r="D1018" s="651"/>
      <c r="E1018" s="651"/>
      <c r="F1018" s="651"/>
      <c r="G1018" s="651"/>
      <c r="H1018" s="651"/>
      <c r="I1018" s="651"/>
      <c r="J1018" s="651"/>
      <c r="K1018" s="651"/>
      <c r="L1018" s="651"/>
      <c r="M1018" s="651"/>
      <c r="N1018" s="651"/>
      <c r="O1018" s="651"/>
      <c r="P1018" s="651"/>
      <c r="Q1018" s="651"/>
      <c r="R1018" s="651"/>
      <c r="S1018" s="651"/>
      <c r="T1018" s="651"/>
      <c r="U1018" s="651"/>
      <c r="V1018" s="651"/>
      <c r="W1018" s="651"/>
      <c r="X1018" s="651"/>
      <c r="Y1018" s="651"/>
      <c r="Z1018" s="651"/>
      <c r="AA1018" s="651"/>
      <c r="AB1018" s="651"/>
      <c r="AC1018" s="651"/>
      <c r="AD1018" s="651"/>
      <c r="AE1018" s="651"/>
      <c r="AF1018" s="651"/>
      <c r="AG1018" s="651"/>
      <c r="AH1018" s="651"/>
      <c r="AI1018" s="651"/>
      <c r="AJ1018" s="651"/>
    </row>
    <row r="1019" spans="1:36" ht="12" customHeight="1" x14ac:dyDescent="0.2">
      <c r="A1019" s="651"/>
      <c r="B1019" s="651"/>
      <c r="C1019" s="651"/>
      <c r="D1019" s="651"/>
      <c r="E1019" s="651"/>
      <c r="F1019" s="651"/>
      <c r="G1019" s="651"/>
      <c r="H1019" s="651"/>
      <c r="I1019" s="651"/>
      <c r="J1019" s="651"/>
      <c r="K1019" s="651"/>
      <c r="L1019" s="651"/>
      <c r="M1019" s="651"/>
      <c r="N1019" s="651"/>
      <c r="O1019" s="651"/>
      <c r="P1019" s="651"/>
      <c r="Q1019" s="651"/>
      <c r="R1019" s="651"/>
      <c r="S1019" s="651"/>
      <c r="T1019" s="651"/>
      <c r="U1019" s="651"/>
      <c r="V1019" s="651"/>
      <c r="W1019" s="651"/>
      <c r="X1019" s="651"/>
      <c r="Y1019" s="651"/>
      <c r="Z1019" s="651"/>
      <c r="AA1019" s="651"/>
      <c r="AB1019" s="651"/>
      <c r="AC1019" s="651"/>
      <c r="AD1019" s="651"/>
      <c r="AE1019" s="651"/>
      <c r="AF1019" s="651"/>
      <c r="AG1019" s="651"/>
      <c r="AH1019" s="651"/>
      <c r="AI1019" s="651"/>
      <c r="AJ1019" s="651"/>
    </row>
    <row r="1020" spans="1:36" ht="12" customHeight="1" x14ac:dyDescent="0.2">
      <c r="A1020" s="651"/>
      <c r="B1020" s="651"/>
      <c r="C1020" s="651"/>
      <c r="D1020" s="651"/>
      <c r="E1020" s="651"/>
      <c r="F1020" s="651"/>
      <c r="G1020" s="651"/>
      <c r="H1020" s="651"/>
      <c r="I1020" s="651"/>
      <c r="J1020" s="651"/>
      <c r="K1020" s="651"/>
      <c r="L1020" s="651"/>
      <c r="M1020" s="651"/>
      <c r="N1020" s="651"/>
      <c r="O1020" s="651"/>
      <c r="P1020" s="651"/>
      <c r="Q1020" s="651"/>
      <c r="R1020" s="651"/>
      <c r="S1020" s="651"/>
      <c r="T1020" s="651"/>
      <c r="U1020" s="651"/>
      <c r="V1020" s="651"/>
      <c r="W1020" s="651"/>
      <c r="X1020" s="651"/>
      <c r="Y1020" s="651"/>
      <c r="Z1020" s="651"/>
      <c r="AA1020" s="651"/>
      <c r="AB1020" s="651"/>
      <c r="AC1020" s="651"/>
      <c r="AD1020" s="651"/>
      <c r="AE1020" s="651"/>
      <c r="AF1020" s="651"/>
      <c r="AG1020" s="651"/>
      <c r="AH1020" s="651"/>
      <c r="AI1020" s="651"/>
      <c r="AJ1020" s="651"/>
    </row>
    <row r="1021" spans="1:36" ht="12" customHeight="1" x14ac:dyDescent="0.2">
      <c r="A1021" s="651"/>
      <c r="B1021" s="651"/>
      <c r="C1021" s="651"/>
      <c r="D1021" s="651"/>
      <c r="E1021" s="651"/>
      <c r="F1021" s="651"/>
      <c r="G1021" s="651"/>
      <c r="H1021" s="651"/>
      <c r="I1021" s="651"/>
      <c r="J1021" s="651"/>
      <c r="K1021" s="651"/>
      <c r="L1021" s="651"/>
      <c r="M1021" s="651"/>
      <c r="N1021" s="651"/>
      <c r="O1021" s="651"/>
      <c r="P1021" s="651"/>
      <c r="Q1021" s="651"/>
      <c r="R1021" s="651"/>
      <c r="S1021" s="651"/>
      <c r="T1021" s="651"/>
      <c r="U1021" s="651"/>
      <c r="V1021" s="651"/>
      <c r="W1021" s="651"/>
      <c r="X1021" s="651"/>
      <c r="Y1021" s="651"/>
      <c r="Z1021" s="651"/>
      <c r="AA1021" s="651"/>
      <c r="AB1021" s="651"/>
      <c r="AC1021" s="651"/>
      <c r="AD1021" s="651"/>
      <c r="AE1021" s="651"/>
      <c r="AF1021" s="651"/>
      <c r="AG1021" s="651"/>
      <c r="AH1021" s="651"/>
      <c r="AI1021" s="651"/>
      <c r="AJ1021" s="651"/>
    </row>
  </sheetData>
  <mergeCells count="130">
    <mergeCell ref="T11:V11"/>
    <mergeCell ref="O240:Q240"/>
    <mergeCell ref="O241:Q241"/>
    <mergeCell ref="J244:L244"/>
    <mergeCell ref="B245:B246"/>
    <mergeCell ref="D245:E245"/>
    <mergeCell ref="D246:E246"/>
    <mergeCell ref="A208:B208"/>
    <mergeCell ref="D208:E208"/>
    <mergeCell ref="D224:E224"/>
    <mergeCell ref="D226:E226"/>
    <mergeCell ref="D238:E238"/>
    <mergeCell ref="D240:E240"/>
    <mergeCell ref="A179:B179"/>
    <mergeCell ref="C179:F179"/>
    <mergeCell ref="D181:E181"/>
    <mergeCell ref="D191:E191"/>
    <mergeCell ref="D193:E193"/>
    <mergeCell ref="D206:E206"/>
    <mergeCell ref="A149:B149"/>
    <mergeCell ref="D149:E149"/>
    <mergeCell ref="C150:F165"/>
    <mergeCell ref="G167:G178"/>
    <mergeCell ref="C166:F178"/>
    <mergeCell ref="A110:B110"/>
    <mergeCell ref="J111:L111"/>
    <mergeCell ref="A112:B112"/>
    <mergeCell ref="C120:C121"/>
    <mergeCell ref="D120:D122"/>
    <mergeCell ref="F120:F122"/>
    <mergeCell ref="H120:H122"/>
    <mergeCell ref="K147:L147"/>
    <mergeCell ref="J148:L148"/>
    <mergeCell ref="H123:H124"/>
    <mergeCell ref="C139:F139"/>
    <mergeCell ref="C135:F135"/>
    <mergeCell ref="D71:E71"/>
    <mergeCell ref="A72:B72"/>
    <mergeCell ref="D72:E72"/>
    <mergeCell ref="A73:B73"/>
    <mergeCell ref="D73:E73"/>
    <mergeCell ref="A75:B75"/>
    <mergeCell ref="C140:F140"/>
    <mergeCell ref="A145:B145"/>
    <mergeCell ref="A146:B146"/>
    <mergeCell ref="C123:C125"/>
    <mergeCell ref="D123:D125"/>
    <mergeCell ref="F123:F125"/>
    <mergeCell ref="C126:F126"/>
    <mergeCell ref="A67:B67"/>
    <mergeCell ref="D67:E67"/>
    <mergeCell ref="A69:B69"/>
    <mergeCell ref="D69:E69"/>
    <mergeCell ref="D70:E70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53:E53"/>
    <mergeCell ref="D54:E54"/>
    <mergeCell ref="R54:Z54"/>
    <mergeCell ref="D55:E55"/>
    <mergeCell ref="D56:E56"/>
    <mergeCell ref="D57:E57"/>
    <mergeCell ref="A48:B48"/>
    <mergeCell ref="D48:E48"/>
    <mergeCell ref="A50:B50"/>
    <mergeCell ref="D50:E50"/>
    <mergeCell ref="D51:E51"/>
    <mergeCell ref="D52:E52"/>
    <mergeCell ref="D42:E42"/>
    <mergeCell ref="D43:E43"/>
    <mergeCell ref="D44:E44"/>
    <mergeCell ref="D45:E45"/>
    <mergeCell ref="D46:E46"/>
    <mergeCell ref="D47:E47"/>
    <mergeCell ref="A37:B37"/>
    <mergeCell ref="D37:E37"/>
    <mergeCell ref="D38:E38"/>
    <mergeCell ref="D39:E39"/>
    <mergeCell ref="D40:E40"/>
    <mergeCell ref="D41:E41"/>
    <mergeCell ref="D31:E31"/>
    <mergeCell ref="D32:E32"/>
    <mergeCell ref="D33:E33"/>
    <mergeCell ref="D34:E34"/>
    <mergeCell ref="A35:B35"/>
    <mergeCell ref="D35:E35"/>
    <mergeCell ref="D25:E25"/>
    <mergeCell ref="D26:E26"/>
    <mergeCell ref="D27:E27"/>
    <mergeCell ref="D28:E28"/>
    <mergeCell ref="D29:E29"/>
    <mergeCell ref="D30:E30"/>
    <mergeCell ref="D18:E18"/>
    <mergeCell ref="D19:E19"/>
    <mergeCell ref="D20:E20"/>
    <mergeCell ref="D22:E22"/>
    <mergeCell ref="D23:E23"/>
    <mergeCell ref="D24:E24"/>
    <mergeCell ref="D13:E13"/>
    <mergeCell ref="D14:E14"/>
    <mergeCell ref="A15:B15"/>
    <mergeCell ref="D15:E15"/>
    <mergeCell ref="A17:B17"/>
    <mergeCell ref="D17:E17"/>
    <mergeCell ref="D11:E11"/>
    <mergeCell ref="D12:E12"/>
    <mergeCell ref="A4:B4"/>
    <mergeCell ref="D4:E4"/>
    <mergeCell ref="D5:E5"/>
    <mergeCell ref="D6:E6"/>
    <mergeCell ref="D7:E7"/>
    <mergeCell ref="A8:B8"/>
    <mergeCell ref="D8:E8"/>
    <mergeCell ref="A1:B1"/>
    <mergeCell ref="R1:Y1"/>
    <mergeCell ref="B2:D2"/>
    <mergeCell ref="N3:P3"/>
    <mergeCell ref="R3:S3"/>
    <mergeCell ref="U3:Y3"/>
    <mergeCell ref="J8:L8"/>
    <mergeCell ref="T8:V8"/>
    <mergeCell ref="A10:B10"/>
    <mergeCell ref="D10:E1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AFF1C-6E57-4FA9-BBF9-B35C9C915414}">
  <dimension ref="A1:AJ1013"/>
  <sheetViews>
    <sheetView topLeftCell="N37" zoomScale="85" zoomScaleNormal="85" workbookViewId="0">
      <selection activeCell="R1" sqref="R1:Y50"/>
    </sheetView>
  </sheetViews>
  <sheetFormatPr baseColWidth="10" defaultColWidth="17.28515625" defaultRowHeight="12.75" x14ac:dyDescent="0.2"/>
  <cols>
    <col min="1" max="1" width="49.140625" style="331" customWidth="1"/>
    <col min="2" max="2" width="72.85546875" style="331" hidden="1" customWidth="1"/>
    <col min="3" max="3" width="7.42578125" style="331" customWidth="1"/>
    <col min="4" max="4" width="7.140625" style="331" customWidth="1"/>
    <col min="5" max="5" width="9.42578125" style="331" customWidth="1"/>
    <col min="6" max="6" width="8.28515625" style="331" customWidth="1"/>
    <col min="7" max="8" width="6" style="331" customWidth="1"/>
    <col min="9" max="9" width="8.42578125" style="331" customWidth="1"/>
    <col min="10" max="10" width="10.7109375" style="331" customWidth="1"/>
    <col min="11" max="11" width="16.85546875" style="331" customWidth="1"/>
    <col min="12" max="12" width="14.28515625" style="331" customWidth="1"/>
    <col min="13" max="13" width="21" style="331" customWidth="1"/>
    <col min="14" max="14" width="8.5703125" style="331" customWidth="1"/>
    <col min="15" max="15" width="18.140625" style="331" customWidth="1"/>
    <col min="16" max="16" width="18.85546875" style="331" customWidth="1"/>
    <col min="17" max="17" width="15.140625" style="331" customWidth="1"/>
    <col min="18" max="18" width="20.42578125" style="331" customWidth="1"/>
    <col min="19" max="19" width="14" style="331" bestFit="1" customWidth="1"/>
    <col min="20" max="20" width="8.7109375" style="331" customWidth="1"/>
    <col min="21" max="21" width="6.85546875" style="331" customWidth="1"/>
    <col min="22" max="22" width="5.5703125" style="331" customWidth="1"/>
    <col min="23" max="23" width="7" style="331" customWidth="1"/>
    <col min="24" max="24" width="6.85546875" style="331" bestFit="1" customWidth="1"/>
    <col min="25" max="25" width="7.28515625" style="331" customWidth="1"/>
    <col min="26" max="36" width="10.85546875" style="331" customWidth="1"/>
    <col min="37" max="16384" width="17.28515625" style="331"/>
  </cols>
  <sheetData>
    <row r="1" spans="1:26" ht="15.75" customHeight="1" thickBot="1" x14ac:dyDescent="0.3">
      <c r="A1" s="1406" t="s">
        <v>58</v>
      </c>
      <c r="B1" s="1407"/>
      <c r="C1" s="887"/>
      <c r="D1" s="887"/>
      <c r="E1" s="887">
        <v>2021</v>
      </c>
      <c r="F1" s="10"/>
      <c r="G1" s="10"/>
      <c r="H1" s="10"/>
      <c r="I1" s="10"/>
      <c r="J1" s="877"/>
      <c r="K1" s="10"/>
      <c r="L1" s="10"/>
      <c r="M1" s="10"/>
      <c r="N1" s="651"/>
      <c r="O1" s="651"/>
      <c r="P1" s="651"/>
      <c r="Q1" s="10"/>
      <c r="R1" s="1529" t="s">
        <v>59</v>
      </c>
      <c r="S1" s="1429"/>
      <c r="T1" s="1429"/>
      <c r="U1" s="1429"/>
      <c r="V1" s="1429"/>
      <c r="W1" s="1429"/>
      <c r="X1" s="1429"/>
      <c r="Y1" s="1530"/>
      <c r="Z1" s="651"/>
    </row>
    <row r="2" spans="1:26" ht="15.75" hidden="1" customHeight="1" x14ac:dyDescent="0.25">
      <c r="A2" s="887"/>
      <c r="B2" s="1408" t="s">
        <v>60</v>
      </c>
      <c r="C2" s="1407"/>
      <c r="D2" s="1407"/>
      <c r="E2" s="888"/>
      <c r="F2" s="10"/>
      <c r="G2" s="10"/>
      <c r="H2" s="10"/>
      <c r="I2" s="10"/>
      <c r="J2" s="877"/>
      <c r="K2" s="10"/>
      <c r="L2" s="10"/>
      <c r="M2" s="10"/>
      <c r="N2" s="10"/>
      <c r="O2" s="10"/>
      <c r="P2" s="10"/>
      <c r="Q2" s="10"/>
      <c r="R2" s="2"/>
      <c r="S2" s="3"/>
      <c r="T2" s="3"/>
      <c r="U2" s="3"/>
      <c r="V2" s="3"/>
      <c r="W2" s="3"/>
      <c r="X2" s="3"/>
      <c r="Y2" s="4"/>
      <c r="Z2" s="651"/>
    </row>
    <row r="3" spans="1:26" ht="15.75" customHeight="1" thickBot="1" x14ac:dyDescent="0.3">
      <c r="A3" s="5"/>
      <c r="B3" s="651"/>
      <c r="C3" s="651"/>
      <c r="D3" s="651"/>
      <c r="E3" s="651"/>
      <c r="F3" s="10"/>
      <c r="G3" s="10"/>
      <c r="H3" s="10"/>
      <c r="I3" s="10"/>
      <c r="J3" s="877"/>
      <c r="K3" s="10"/>
      <c r="L3" s="10"/>
      <c r="M3" s="10"/>
      <c r="N3" s="1427" t="s">
        <v>61</v>
      </c>
      <c r="O3" s="1407"/>
      <c r="P3" s="1407"/>
      <c r="Q3" s="10"/>
      <c r="R3" s="1428" t="s">
        <v>1</v>
      </c>
      <c r="S3" s="1429"/>
      <c r="T3" s="890">
        <f>E1</f>
        <v>2021</v>
      </c>
      <c r="U3" s="1531" t="s">
        <v>2</v>
      </c>
      <c r="V3" s="1429"/>
      <c r="W3" s="1429"/>
      <c r="X3" s="1429"/>
      <c r="Y3" s="1530"/>
      <c r="Z3" s="651"/>
    </row>
    <row r="4" spans="1:2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877"/>
      <c r="K4" s="10"/>
      <c r="L4" s="10"/>
      <c r="M4" s="10"/>
      <c r="N4" s="889"/>
      <c r="O4" s="17" t="s">
        <v>64</v>
      </c>
      <c r="P4" s="17" t="s">
        <v>65</v>
      </c>
      <c r="Q4" s="10"/>
      <c r="R4" s="342" t="s">
        <v>11</v>
      </c>
      <c r="S4" s="591" t="s">
        <v>12</v>
      </c>
      <c r="T4" s="344">
        <f>C108</f>
        <v>1193</v>
      </c>
      <c r="U4" s="344">
        <f t="shared" ref="U4" si="0">D108</f>
        <v>621</v>
      </c>
      <c r="V4" s="344">
        <f>F108</f>
        <v>895</v>
      </c>
      <c r="W4" s="344">
        <f>G108</f>
        <v>245</v>
      </c>
      <c r="X4" s="344">
        <f>H108</f>
        <v>92</v>
      </c>
      <c r="Y4" s="344">
        <f>I108</f>
        <v>15</v>
      </c>
      <c r="Z4" s="11"/>
    </row>
    <row r="5" spans="1:26" ht="12.75" customHeight="1" x14ac:dyDescent="0.2">
      <c r="A5" s="592" t="s">
        <v>66</v>
      </c>
      <c r="B5" s="593" t="s">
        <v>67</v>
      </c>
      <c r="C5" s="657">
        <v>80</v>
      </c>
      <c r="D5" s="1430"/>
      <c r="E5" s="1431"/>
      <c r="F5" s="658">
        <v>57</v>
      </c>
      <c r="G5" s="658">
        <v>11</v>
      </c>
      <c r="H5" s="659">
        <v>2</v>
      </c>
      <c r="I5" s="658"/>
      <c r="J5" s="651" t="s">
        <v>68</v>
      </c>
      <c r="K5" s="10"/>
      <c r="L5" s="10"/>
      <c r="M5" s="651"/>
      <c r="N5" s="39" t="s">
        <v>69</v>
      </c>
      <c r="O5" s="230">
        <f>IF(N5="*",$H5,0)</f>
        <v>0</v>
      </c>
      <c r="P5" s="230">
        <f>IF(N5="**",$H5,0)</f>
        <v>2</v>
      </c>
      <c r="Q5" s="877"/>
      <c r="R5" s="346"/>
      <c r="S5" s="57" t="s">
        <v>13</v>
      </c>
      <c r="T5" s="42">
        <v>0</v>
      </c>
      <c r="U5" s="42">
        <f>E108</f>
        <v>545</v>
      </c>
      <c r="V5" s="42">
        <v>0</v>
      </c>
      <c r="W5" s="42">
        <v>0</v>
      </c>
      <c r="X5" s="42">
        <v>0</v>
      </c>
      <c r="Y5" s="348">
        <v>0</v>
      </c>
      <c r="Z5" s="651"/>
    </row>
    <row r="6" spans="1:26" ht="12.75" customHeight="1" x14ac:dyDescent="0.2">
      <c r="A6" s="594" t="s">
        <v>70</v>
      </c>
      <c r="B6" s="595"/>
      <c r="C6" s="660">
        <v>102</v>
      </c>
      <c r="D6" s="1432">
        <v>130</v>
      </c>
      <c r="E6" s="1433"/>
      <c r="F6" s="661"/>
      <c r="G6" s="661"/>
      <c r="H6" s="662"/>
      <c r="I6" s="662"/>
      <c r="J6" s="877"/>
      <c r="K6" s="10"/>
      <c r="L6" s="10"/>
      <c r="M6" s="10"/>
      <c r="N6" s="10"/>
      <c r="O6" s="10"/>
      <c r="P6" s="10"/>
      <c r="Q6" s="10"/>
      <c r="R6" s="346"/>
      <c r="S6" s="324" t="s">
        <v>14</v>
      </c>
      <c r="T6" s="518">
        <f>C144</f>
        <v>187</v>
      </c>
      <c r="U6" s="518">
        <f t="shared" ref="U6" si="1">D144</f>
        <v>86</v>
      </c>
      <c r="V6" s="518">
        <f>F144</f>
        <v>128</v>
      </c>
      <c r="W6" s="518">
        <f>G144</f>
        <v>56</v>
      </c>
      <c r="X6" s="518">
        <f>H144</f>
        <v>245</v>
      </c>
      <c r="Y6" s="518">
        <f>I144</f>
        <v>62</v>
      </c>
      <c r="Z6" s="651"/>
    </row>
    <row r="7" spans="1:26" ht="12.75" customHeight="1" thickBot="1" x14ac:dyDescent="0.25">
      <c r="A7" s="592" t="s">
        <v>71</v>
      </c>
      <c r="B7" s="593" t="s">
        <v>72</v>
      </c>
      <c r="C7" s="663"/>
      <c r="D7" s="1430">
        <v>60</v>
      </c>
      <c r="E7" s="1431"/>
      <c r="F7" s="592"/>
      <c r="G7" s="658"/>
      <c r="H7" s="664"/>
      <c r="I7" s="664"/>
      <c r="J7" s="877"/>
      <c r="K7" s="10"/>
      <c r="L7" s="10"/>
      <c r="M7" s="10"/>
      <c r="N7" s="10"/>
      <c r="O7" s="10"/>
      <c r="P7" s="10"/>
      <c r="Q7" s="10"/>
      <c r="R7" s="596"/>
      <c r="S7" s="597" t="s">
        <v>15</v>
      </c>
      <c r="T7" s="519">
        <f>SUM(T4:T6)</f>
        <v>1380</v>
      </c>
      <c r="U7" s="519">
        <f t="shared" ref="U7:Y7" si="2">SUM(U4:U6)</f>
        <v>1252</v>
      </c>
      <c r="V7" s="519">
        <f>SUM(V4:V6)</f>
        <v>1023</v>
      </c>
      <c r="W7" s="519">
        <f t="shared" si="2"/>
        <v>301</v>
      </c>
      <c r="X7" s="519">
        <f t="shared" si="2"/>
        <v>337</v>
      </c>
      <c r="Y7" s="519">
        <f t="shared" si="2"/>
        <v>77</v>
      </c>
      <c r="Z7" s="651"/>
    </row>
    <row r="8" spans="1:26" ht="15.75" customHeight="1" x14ac:dyDescent="0.2">
      <c r="A8" s="1409" t="s">
        <v>73</v>
      </c>
      <c r="B8" s="1410"/>
      <c r="C8" s="515">
        <f>SUM(C5:C7)</f>
        <v>182</v>
      </c>
      <c r="D8" s="1436">
        <f t="shared" ref="D8:I8" si="3">SUM(D5:D7)</f>
        <v>190</v>
      </c>
      <c r="E8" s="1436"/>
      <c r="F8" s="515">
        <f t="shared" si="3"/>
        <v>57</v>
      </c>
      <c r="G8" s="515">
        <f t="shared" si="3"/>
        <v>11</v>
      </c>
      <c r="H8" s="515">
        <f t="shared" si="3"/>
        <v>2</v>
      </c>
      <c r="I8" s="515">
        <f t="shared" si="3"/>
        <v>0</v>
      </c>
      <c r="J8" s="1415"/>
      <c r="K8" s="1407"/>
      <c r="L8" s="1407"/>
      <c r="M8" s="370"/>
      <c r="N8" s="651"/>
      <c r="O8" s="651"/>
      <c r="P8" s="651"/>
      <c r="Q8" s="370"/>
      <c r="R8" s="516" t="s">
        <v>16</v>
      </c>
      <c r="S8" s="337" t="s">
        <v>17</v>
      </c>
      <c r="T8" s="1416">
        <f>K177</f>
        <v>787</v>
      </c>
      <c r="U8" s="1417"/>
      <c r="V8" s="1418"/>
      <c r="W8" s="520">
        <f>G177</f>
        <v>169</v>
      </c>
      <c r="X8" s="520">
        <f t="shared" ref="X8:Y8" si="4">H177</f>
        <v>125</v>
      </c>
      <c r="Y8" s="520">
        <f t="shared" si="4"/>
        <v>151</v>
      </c>
      <c r="Z8" s="651"/>
    </row>
    <row r="9" spans="1:26" ht="12" customHeight="1" x14ac:dyDescent="0.2">
      <c r="A9" s="651"/>
      <c r="B9" s="46"/>
      <c r="C9" s="598"/>
      <c r="D9" s="651"/>
      <c r="E9" s="651"/>
      <c r="F9" s="651"/>
      <c r="G9" s="651"/>
      <c r="H9" s="598"/>
      <c r="I9" s="598"/>
      <c r="J9" s="889"/>
      <c r="K9" s="230"/>
      <c r="L9" s="230"/>
      <c r="M9" s="230"/>
      <c r="N9" s="889"/>
      <c r="O9" s="230"/>
      <c r="P9" s="230"/>
      <c r="Q9" s="230"/>
      <c r="R9" s="517"/>
      <c r="S9" s="338" t="s">
        <v>18</v>
      </c>
      <c r="T9" s="521">
        <f>C189</f>
        <v>200</v>
      </c>
      <c r="U9" s="521">
        <f t="shared" ref="U9" si="5">D189</f>
        <v>119</v>
      </c>
      <c r="V9" s="521">
        <f>F189</f>
        <v>204</v>
      </c>
      <c r="W9" s="521">
        <f>G189</f>
        <v>130</v>
      </c>
      <c r="X9" s="521">
        <f>H189</f>
        <v>0</v>
      </c>
      <c r="Y9" s="521">
        <f>I189</f>
        <v>25</v>
      </c>
      <c r="Z9" s="651"/>
    </row>
    <row r="10" spans="1:26" ht="15" customHeight="1" x14ac:dyDescent="0.25">
      <c r="A10" s="1412" t="s">
        <v>74</v>
      </c>
      <c r="B10" s="1413"/>
      <c r="C10" s="653" t="s">
        <v>5</v>
      </c>
      <c r="D10" s="1414" t="s">
        <v>6</v>
      </c>
      <c r="E10" s="1413"/>
      <c r="F10" s="653" t="s">
        <v>7</v>
      </c>
      <c r="G10" s="653" t="s">
        <v>8</v>
      </c>
      <c r="H10" s="653" t="s">
        <v>9</v>
      </c>
      <c r="I10" s="16" t="s">
        <v>63</v>
      </c>
      <c r="J10" s="889"/>
      <c r="K10" s="230"/>
      <c r="L10" s="230"/>
      <c r="M10" s="230"/>
      <c r="N10" s="889"/>
      <c r="O10" s="230">
        <f t="shared" ref="O10:O14" si="6">IF(N10="*",$H10,0)</f>
        <v>0</v>
      </c>
      <c r="P10" s="230">
        <f t="shared" ref="P10:P14" si="7">IF(N10="**",$H10,0)</f>
        <v>0</v>
      </c>
      <c r="Q10" s="230"/>
      <c r="R10" s="517"/>
      <c r="S10" s="338" t="s">
        <v>19</v>
      </c>
      <c r="T10" s="521">
        <f>C198</f>
        <v>61</v>
      </c>
      <c r="U10" s="521">
        <f t="shared" ref="U10" si="8">D198</f>
        <v>55</v>
      </c>
      <c r="V10" s="521">
        <f>F198</f>
        <v>87</v>
      </c>
      <c r="W10" s="521">
        <f>G198</f>
        <v>111</v>
      </c>
      <c r="X10" s="521">
        <f>H198</f>
        <v>0</v>
      </c>
      <c r="Y10" s="521">
        <f>I198</f>
        <v>35</v>
      </c>
      <c r="Z10" s="651"/>
    </row>
    <row r="11" spans="1:26" ht="12.75" customHeight="1" x14ac:dyDescent="0.2">
      <c r="A11" s="599" t="s">
        <v>75</v>
      </c>
      <c r="B11" s="600" t="s">
        <v>76</v>
      </c>
      <c r="C11" s="665">
        <v>51</v>
      </c>
      <c r="D11" s="1532">
        <v>18</v>
      </c>
      <c r="E11" s="1533"/>
      <c r="F11" s="666">
        <v>5</v>
      </c>
      <c r="G11" s="535"/>
      <c r="H11" s="536"/>
      <c r="I11" s="537"/>
      <c r="J11" s="889"/>
      <c r="K11" s="230"/>
      <c r="L11" s="230"/>
      <c r="M11" s="230"/>
      <c r="N11" s="889"/>
      <c r="O11" s="230">
        <f t="shared" si="6"/>
        <v>0</v>
      </c>
      <c r="P11" s="230">
        <f t="shared" si="7"/>
        <v>0</v>
      </c>
      <c r="Q11" s="230"/>
      <c r="R11" s="517"/>
      <c r="S11" s="338" t="s">
        <v>20</v>
      </c>
      <c r="T11" s="521">
        <f>C216</f>
        <v>229</v>
      </c>
      <c r="U11" s="521">
        <f t="shared" ref="U11" si="9">D216</f>
        <v>145</v>
      </c>
      <c r="V11" s="521">
        <f>F216</f>
        <v>180</v>
      </c>
      <c r="W11" s="521">
        <f>G216</f>
        <v>119</v>
      </c>
      <c r="X11" s="521">
        <f>H216</f>
        <v>10</v>
      </c>
      <c r="Y11" s="521">
        <f>I216</f>
        <v>20</v>
      </c>
      <c r="Z11" s="651"/>
    </row>
    <row r="12" spans="1:26" ht="12" customHeight="1" x14ac:dyDescent="0.2">
      <c r="A12" s="601" t="s">
        <v>77</v>
      </c>
      <c r="B12" s="602" t="s">
        <v>78</v>
      </c>
      <c r="C12" s="669">
        <v>42</v>
      </c>
      <c r="D12" s="1534">
        <v>27</v>
      </c>
      <c r="E12" s="1535"/>
      <c r="F12" s="670">
        <v>0</v>
      </c>
      <c r="G12" s="538"/>
      <c r="H12" s="538"/>
      <c r="I12" s="538"/>
      <c r="J12" s="889"/>
      <c r="K12" s="230"/>
      <c r="L12" s="230"/>
      <c r="M12" s="230"/>
      <c r="N12" s="889"/>
      <c r="O12" s="230">
        <f t="shared" si="6"/>
        <v>0</v>
      </c>
      <c r="P12" s="230">
        <f t="shared" si="7"/>
        <v>0</v>
      </c>
      <c r="Q12" s="230"/>
      <c r="R12" s="517"/>
      <c r="S12" s="338" t="s">
        <v>21</v>
      </c>
      <c r="T12" s="521">
        <f>C230</f>
        <v>128</v>
      </c>
      <c r="U12" s="521">
        <f t="shared" ref="U12" si="10">D230</f>
        <v>116</v>
      </c>
      <c r="V12" s="521">
        <f>F230</f>
        <v>171</v>
      </c>
      <c r="W12" s="521">
        <f>G230</f>
        <v>164</v>
      </c>
      <c r="X12" s="521">
        <f>H230</f>
        <v>10</v>
      </c>
      <c r="Y12" s="521">
        <f>I230</f>
        <v>31</v>
      </c>
      <c r="Z12" s="651"/>
    </row>
    <row r="13" spans="1:26" ht="12" customHeight="1" x14ac:dyDescent="0.2">
      <c r="A13" s="603" t="s">
        <v>79</v>
      </c>
      <c r="B13" s="604" t="s">
        <v>80</v>
      </c>
      <c r="C13" s="665">
        <v>32</v>
      </c>
      <c r="D13" s="1532">
        <v>19</v>
      </c>
      <c r="E13" s="1533"/>
      <c r="F13" s="666">
        <v>37</v>
      </c>
      <c r="G13" s="858">
        <v>37</v>
      </c>
      <c r="H13" s="858">
        <v>4</v>
      </c>
      <c r="I13" s="535"/>
      <c r="J13" s="889"/>
      <c r="K13" s="230"/>
      <c r="L13" s="230"/>
      <c r="M13" s="230"/>
      <c r="N13" s="39" t="s">
        <v>81</v>
      </c>
      <c r="O13" s="230">
        <f t="shared" si="6"/>
        <v>4</v>
      </c>
      <c r="P13" s="230">
        <f t="shared" si="7"/>
        <v>0</v>
      </c>
      <c r="Q13" s="230"/>
      <c r="R13" s="605"/>
      <c r="S13" s="606" t="s">
        <v>15</v>
      </c>
      <c r="T13" s="528">
        <f>SUM(T9:T12)</f>
        <v>618</v>
      </c>
      <c r="U13" s="528">
        <f>SUM(U9:U12)</f>
        <v>435</v>
      </c>
      <c r="V13" s="528">
        <f>SUM(V9:V12)</f>
        <v>642</v>
      </c>
      <c r="W13" s="524">
        <f>SUM(W8:W12)</f>
        <v>693</v>
      </c>
      <c r="X13" s="524">
        <f>SUM(X8:X12)</f>
        <v>145</v>
      </c>
      <c r="Y13" s="525">
        <f>SUM(Y8:Y12)</f>
        <v>262</v>
      </c>
      <c r="Z13" s="651" t="s">
        <v>82</v>
      </c>
    </row>
    <row r="14" spans="1:26" ht="12" customHeight="1" x14ac:dyDescent="0.2">
      <c r="A14" s="601" t="s">
        <v>83</v>
      </c>
      <c r="B14" s="607" t="s">
        <v>84</v>
      </c>
      <c r="C14" s="669">
        <v>21</v>
      </c>
      <c r="D14" s="1534">
        <v>0</v>
      </c>
      <c r="E14" s="1535"/>
      <c r="F14" s="669">
        <v>6</v>
      </c>
      <c r="G14" s="818">
        <v>6</v>
      </c>
      <c r="H14" s="818">
        <v>1</v>
      </c>
      <c r="I14" s="818">
        <v>1</v>
      </c>
      <c r="J14" s="889"/>
      <c r="K14" s="230"/>
      <c r="L14" s="230"/>
      <c r="M14" s="230"/>
      <c r="N14" s="39" t="s">
        <v>81</v>
      </c>
      <c r="O14" s="230">
        <f t="shared" si="6"/>
        <v>1</v>
      </c>
      <c r="P14" s="230">
        <f t="shared" si="7"/>
        <v>0</v>
      </c>
      <c r="Q14" s="230"/>
      <c r="R14" s="354" t="s">
        <v>22</v>
      </c>
      <c r="S14" s="338" t="s">
        <v>23</v>
      </c>
      <c r="T14" s="526">
        <f>C18+C19</f>
        <v>285</v>
      </c>
      <c r="U14" s="526">
        <f>D18+D19</f>
        <v>157</v>
      </c>
      <c r="V14" s="526">
        <f>F18+F19</f>
        <v>185</v>
      </c>
      <c r="W14" s="526">
        <f>G18+G19</f>
        <v>45</v>
      </c>
      <c r="X14" s="526">
        <f>H18+H19</f>
        <v>21</v>
      </c>
      <c r="Y14" s="527">
        <f>I18+I19</f>
        <v>0</v>
      </c>
      <c r="Z14" s="651"/>
    </row>
    <row r="15" spans="1:26" ht="12" customHeight="1" x14ac:dyDescent="0.2">
      <c r="A15" s="1409" t="s">
        <v>85</v>
      </c>
      <c r="B15" s="1410"/>
      <c r="C15" s="140">
        <f>SUM(C11:C14)</f>
        <v>146</v>
      </c>
      <c r="D15" s="1411">
        <f t="shared" ref="D15:I15" si="11">SUM(D11:D14)</f>
        <v>64</v>
      </c>
      <c r="E15" s="1411"/>
      <c r="F15" s="140">
        <f t="shared" si="11"/>
        <v>48</v>
      </c>
      <c r="G15" s="140">
        <f t="shared" si="11"/>
        <v>43</v>
      </c>
      <c r="H15" s="140">
        <f t="shared" si="11"/>
        <v>5</v>
      </c>
      <c r="I15" s="140">
        <f t="shared" si="11"/>
        <v>1</v>
      </c>
      <c r="J15" s="889"/>
      <c r="K15" s="230"/>
      <c r="L15" s="230"/>
      <c r="M15" s="230"/>
      <c r="N15" s="889"/>
      <c r="O15" s="230"/>
      <c r="P15" s="230"/>
      <c r="Q15" s="230"/>
      <c r="R15" s="596"/>
      <c r="S15" s="338" t="s">
        <v>24</v>
      </c>
      <c r="T15" s="522">
        <f t="shared" ref="T15:U15" si="12">C20</f>
        <v>40</v>
      </c>
      <c r="U15" s="522">
        <f t="shared" si="12"/>
        <v>20</v>
      </c>
      <c r="V15" s="522">
        <f>F20</f>
        <v>260</v>
      </c>
      <c r="W15" s="522">
        <f>G20</f>
        <v>539</v>
      </c>
      <c r="X15" s="522">
        <f>H20</f>
        <v>35</v>
      </c>
      <c r="Y15" s="523">
        <f>I20</f>
        <v>25</v>
      </c>
      <c r="Z15" s="651"/>
    </row>
    <row r="16" spans="1:26" ht="12" customHeight="1" x14ac:dyDescent="0.2">
      <c r="A16" s="651"/>
      <c r="B16" s="46"/>
      <c r="C16" s="598"/>
      <c r="D16" s="651"/>
      <c r="E16" s="651"/>
      <c r="F16" s="651"/>
      <c r="G16" s="651"/>
      <c r="H16" s="598"/>
      <c r="I16" s="598"/>
      <c r="J16" s="889"/>
      <c r="K16" s="230"/>
      <c r="L16" s="230"/>
      <c r="M16" s="230"/>
      <c r="N16" s="889"/>
      <c r="O16" s="230"/>
      <c r="P16" s="230"/>
      <c r="Q16" s="230"/>
      <c r="R16" s="596"/>
      <c r="S16" s="338" t="s">
        <v>25</v>
      </c>
      <c r="T16" s="522">
        <f>C22</f>
        <v>170</v>
      </c>
      <c r="U16" s="522">
        <f>D22</f>
        <v>157</v>
      </c>
      <c r="V16" s="522">
        <f>F22</f>
        <v>195</v>
      </c>
      <c r="W16" s="522">
        <f>G22</f>
        <v>59</v>
      </c>
      <c r="X16" s="522">
        <f>G22</f>
        <v>59</v>
      </c>
      <c r="Y16" s="523">
        <f>H22</f>
        <v>58</v>
      </c>
      <c r="Z16" s="651"/>
    </row>
    <row r="17" spans="1:36" ht="15" customHeight="1" x14ac:dyDescent="0.25">
      <c r="A17" s="1412" t="s">
        <v>86</v>
      </c>
      <c r="B17" s="1413"/>
      <c r="C17" s="653" t="s">
        <v>5</v>
      </c>
      <c r="D17" s="1414" t="s">
        <v>6</v>
      </c>
      <c r="E17" s="1413"/>
      <c r="F17" s="653" t="s">
        <v>7</v>
      </c>
      <c r="G17" s="653" t="s">
        <v>8</v>
      </c>
      <c r="H17" s="653" t="s">
        <v>9</v>
      </c>
      <c r="I17" s="16" t="s">
        <v>63</v>
      </c>
      <c r="J17" s="889"/>
      <c r="K17" s="230"/>
      <c r="L17" s="230"/>
      <c r="M17" s="230"/>
      <c r="N17" s="889"/>
      <c r="O17" s="230"/>
      <c r="P17" s="230"/>
      <c r="Q17" s="230"/>
      <c r="R17" s="354"/>
      <c r="S17" s="338" t="s">
        <v>26</v>
      </c>
      <c r="T17" s="522">
        <f>C23</f>
        <v>127</v>
      </c>
      <c r="U17" s="522">
        <f>D23</f>
        <v>62</v>
      </c>
      <c r="V17" s="522">
        <f>F23</f>
        <v>82</v>
      </c>
      <c r="W17" s="522">
        <f>G23</f>
        <v>24</v>
      </c>
      <c r="X17" s="522">
        <f>H23</f>
        <v>5</v>
      </c>
      <c r="Y17" s="523">
        <f>I23</f>
        <v>0</v>
      </c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</row>
    <row r="18" spans="1:36" ht="12" customHeight="1" x14ac:dyDescent="0.2">
      <c r="A18" s="608" t="s">
        <v>87</v>
      </c>
      <c r="B18" s="609" t="s">
        <v>87</v>
      </c>
      <c r="C18" s="586">
        <v>273</v>
      </c>
      <c r="D18" s="1587">
        <v>152</v>
      </c>
      <c r="E18" s="1588"/>
      <c r="F18" s="586">
        <v>175</v>
      </c>
      <c r="G18" s="586">
        <v>45</v>
      </c>
      <c r="H18" s="586">
        <v>21</v>
      </c>
      <c r="I18" s="539"/>
      <c r="J18" s="889"/>
      <c r="K18" s="230"/>
      <c r="L18" s="230"/>
      <c r="M18" s="230"/>
      <c r="N18" s="889" t="s">
        <v>69</v>
      </c>
      <c r="O18" s="230">
        <f t="shared" ref="O18:O32" si="13">IF(N18="*",$H18,0)</f>
        <v>0</v>
      </c>
      <c r="P18" s="230">
        <f t="shared" ref="P18:P32" si="14">IF(N18="**",$H18,0)</f>
        <v>21</v>
      </c>
      <c r="Q18" s="230"/>
      <c r="R18" s="354"/>
      <c r="S18" s="338" t="s">
        <v>27</v>
      </c>
      <c r="T18" s="522">
        <f>C24+C25</f>
        <v>34</v>
      </c>
      <c r="U18" s="522">
        <f>D24+D25</f>
        <v>52</v>
      </c>
      <c r="V18" s="522">
        <f>F24+F25</f>
        <v>30</v>
      </c>
      <c r="W18" s="522">
        <f>G24+G25</f>
        <v>13</v>
      </c>
      <c r="X18" s="522">
        <f>H24+H25</f>
        <v>1</v>
      </c>
      <c r="Y18" s="523">
        <f>I24+I25</f>
        <v>0</v>
      </c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</row>
    <row r="19" spans="1:36" ht="12" customHeight="1" x14ac:dyDescent="0.2">
      <c r="A19" s="373" t="s">
        <v>88</v>
      </c>
      <c r="B19" s="374" t="s">
        <v>89</v>
      </c>
      <c r="C19" s="587">
        <v>12</v>
      </c>
      <c r="D19" s="1590">
        <v>5</v>
      </c>
      <c r="E19" s="1591"/>
      <c r="F19" s="587">
        <v>10</v>
      </c>
      <c r="G19" s="540"/>
      <c r="H19" s="540"/>
      <c r="I19" s="541"/>
      <c r="J19" s="889"/>
      <c r="K19" s="230"/>
      <c r="L19" s="230"/>
      <c r="M19" s="230"/>
      <c r="N19" s="889"/>
      <c r="O19" s="230">
        <f t="shared" si="13"/>
        <v>0</v>
      </c>
      <c r="P19" s="230">
        <f t="shared" si="14"/>
        <v>0</v>
      </c>
      <c r="Q19" s="230"/>
      <c r="R19" s="354"/>
      <c r="S19" s="338" t="s">
        <v>28</v>
      </c>
      <c r="T19" s="522">
        <f>C26</f>
        <v>90</v>
      </c>
      <c r="U19" s="522">
        <f>D26</f>
        <v>50</v>
      </c>
      <c r="V19" s="522">
        <f t="shared" ref="V19:Y20" si="15">F26</f>
        <v>60</v>
      </c>
      <c r="W19" s="522">
        <f t="shared" si="15"/>
        <v>12</v>
      </c>
      <c r="X19" s="522">
        <f t="shared" si="15"/>
        <v>5</v>
      </c>
      <c r="Y19" s="523">
        <f t="shared" si="15"/>
        <v>6</v>
      </c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</row>
    <row r="20" spans="1:36" ht="12" customHeight="1" x14ac:dyDescent="0.2">
      <c r="A20" s="608" t="s">
        <v>90</v>
      </c>
      <c r="B20" s="609" t="s">
        <v>91</v>
      </c>
      <c r="C20" s="588">
        <v>40</v>
      </c>
      <c r="D20" s="1583">
        <v>20</v>
      </c>
      <c r="E20" s="1584"/>
      <c r="F20" s="588">
        <v>260</v>
      </c>
      <c r="G20" s="588">
        <v>539</v>
      </c>
      <c r="H20" s="588">
        <v>35</v>
      </c>
      <c r="I20" s="586">
        <v>25</v>
      </c>
      <c r="J20" s="889"/>
      <c r="K20" s="230"/>
      <c r="L20" s="230"/>
      <c r="M20" s="230"/>
      <c r="N20" s="889" t="s">
        <v>69</v>
      </c>
      <c r="O20" s="230">
        <f t="shared" si="13"/>
        <v>0</v>
      </c>
      <c r="P20" s="230">
        <f t="shared" si="14"/>
        <v>35</v>
      </c>
      <c r="Q20" s="230"/>
      <c r="R20" s="354"/>
      <c r="S20" s="338" t="s">
        <v>29</v>
      </c>
      <c r="T20" s="522">
        <f>C27</f>
        <v>115</v>
      </c>
      <c r="U20" s="522">
        <f>D27</f>
        <v>60</v>
      </c>
      <c r="V20" s="522">
        <f t="shared" si="15"/>
        <v>75</v>
      </c>
      <c r="W20" s="522">
        <f t="shared" si="15"/>
        <v>10</v>
      </c>
      <c r="X20" s="522">
        <f t="shared" si="15"/>
        <v>8</v>
      </c>
      <c r="Y20" s="523">
        <f t="shared" si="15"/>
        <v>15</v>
      </c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</row>
    <row r="21" spans="1:36" ht="12" customHeight="1" x14ac:dyDescent="0.2">
      <c r="A21" s="608" t="s">
        <v>92</v>
      </c>
      <c r="B21" s="609" t="s">
        <v>93</v>
      </c>
      <c r="C21" s="859"/>
      <c r="D21" s="866"/>
      <c r="E21" s="867"/>
      <c r="F21" s="588"/>
      <c r="G21" s="588">
        <v>14</v>
      </c>
      <c r="H21" s="588"/>
      <c r="I21" s="586"/>
      <c r="J21" s="889"/>
      <c r="K21" s="230"/>
      <c r="L21" s="230"/>
      <c r="M21" s="230"/>
      <c r="N21" s="889"/>
      <c r="O21" s="230"/>
      <c r="P21" s="230"/>
      <c r="Q21" s="230"/>
      <c r="R21" s="354"/>
      <c r="S21" s="338"/>
      <c r="T21" s="522"/>
      <c r="U21" s="522"/>
      <c r="V21" s="522"/>
      <c r="W21" s="522"/>
      <c r="X21" s="522"/>
      <c r="Y21" s="523"/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</row>
    <row r="22" spans="1:36" ht="12" customHeight="1" x14ac:dyDescent="0.2">
      <c r="A22" s="373" t="s">
        <v>25</v>
      </c>
      <c r="B22" s="374" t="s">
        <v>94</v>
      </c>
      <c r="C22" s="589">
        <f>62+16+8+64+12+8</f>
        <v>170</v>
      </c>
      <c r="D22" s="1590">
        <v>157</v>
      </c>
      <c r="E22" s="1591"/>
      <c r="F22" s="587">
        <f>55+30+14+60+24+12</f>
        <v>195</v>
      </c>
      <c r="G22" s="587">
        <v>59</v>
      </c>
      <c r="H22" s="587">
        <v>58</v>
      </c>
      <c r="I22" s="590">
        <v>41</v>
      </c>
      <c r="J22" s="889"/>
      <c r="K22" s="230"/>
      <c r="L22" s="230"/>
      <c r="M22" s="230"/>
      <c r="N22" s="889" t="s">
        <v>81</v>
      </c>
      <c r="O22" s="230">
        <f t="shared" si="13"/>
        <v>58</v>
      </c>
      <c r="P22" s="230">
        <f t="shared" si="14"/>
        <v>0</v>
      </c>
      <c r="Q22" s="230"/>
      <c r="R22" s="354"/>
      <c r="S22" s="338" t="s">
        <v>30</v>
      </c>
      <c r="T22" s="522">
        <f t="shared" ref="T22:U28" si="16">C28</f>
        <v>80</v>
      </c>
      <c r="U22" s="522">
        <f t="shared" si="16"/>
        <v>80</v>
      </c>
      <c r="V22" s="522">
        <f t="shared" ref="V22:Y24" si="17">F28</f>
        <v>60</v>
      </c>
      <c r="W22" s="522">
        <f t="shared" si="17"/>
        <v>5</v>
      </c>
      <c r="X22" s="522">
        <f t="shared" si="17"/>
        <v>5</v>
      </c>
      <c r="Y22" s="523">
        <f t="shared" si="17"/>
        <v>5</v>
      </c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</row>
    <row r="23" spans="1:36" x14ac:dyDescent="0.2">
      <c r="A23" s="608" t="s">
        <v>95</v>
      </c>
      <c r="B23" s="609" t="s">
        <v>96</v>
      </c>
      <c r="C23" s="588">
        <v>127</v>
      </c>
      <c r="D23" s="1583">
        <v>62</v>
      </c>
      <c r="E23" s="1584"/>
      <c r="F23" s="588">
        <v>82</v>
      </c>
      <c r="G23" s="588">
        <v>24</v>
      </c>
      <c r="H23" s="588">
        <v>5</v>
      </c>
      <c r="I23" s="539"/>
      <c r="J23" s="889"/>
      <c r="K23" s="230"/>
      <c r="L23" s="230"/>
      <c r="M23" s="230"/>
      <c r="N23" s="889" t="s">
        <v>69</v>
      </c>
      <c r="O23" s="230">
        <f t="shared" si="13"/>
        <v>0</v>
      </c>
      <c r="P23" s="230">
        <f t="shared" si="14"/>
        <v>5</v>
      </c>
      <c r="Q23" s="230"/>
      <c r="R23" s="354"/>
      <c r="S23" s="338" t="s">
        <v>31</v>
      </c>
      <c r="T23" s="522">
        <f t="shared" si="16"/>
        <v>8</v>
      </c>
      <c r="U23" s="522">
        <f t="shared" si="16"/>
        <v>2</v>
      </c>
      <c r="V23" s="522">
        <f t="shared" si="17"/>
        <v>8</v>
      </c>
      <c r="W23" s="522">
        <f t="shared" si="17"/>
        <v>5</v>
      </c>
      <c r="X23" s="522">
        <f t="shared" si="17"/>
        <v>3</v>
      </c>
      <c r="Y23" s="523">
        <f t="shared" si="17"/>
        <v>0</v>
      </c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</row>
    <row r="24" spans="1:36" ht="12" customHeight="1" x14ac:dyDescent="0.2">
      <c r="A24" s="373" t="s">
        <v>97</v>
      </c>
      <c r="B24" s="374" t="s">
        <v>98</v>
      </c>
      <c r="C24" s="587">
        <v>32</v>
      </c>
      <c r="D24" s="1590">
        <v>50</v>
      </c>
      <c r="E24" s="1591"/>
      <c r="F24" s="587">
        <v>28</v>
      </c>
      <c r="G24" s="587">
        <v>13</v>
      </c>
      <c r="H24" s="587">
        <v>1</v>
      </c>
      <c r="I24" s="541"/>
      <c r="J24" s="889"/>
      <c r="K24" s="230"/>
      <c r="L24" s="230"/>
      <c r="M24" s="230"/>
      <c r="N24" s="889" t="s">
        <v>69</v>
      </c>
      <c r="O24" s="230">
        <f t="shared" si="13"/>
        <v>0</v>
      </c>
      <c r="P24" s="230">
        <f t="shared" si="14"/>
        <v>1</v>
      </c>
      <c r="Q24" s="230"/>
      <c r="R24" s="354"/>
      <c r="S24" s="338" t="s">
        <v>32</v>
      </c>
      <c r="T24" s="522">
        <f t="shared" si="16"/>
        <v>60</v>
      </c>
      <c r="U24" s="522">
        <f t="shared" si="16"/>
        <v>30</v>
      </c>
      <c r="V24" s="522">
        <f t="shared" si="17"/>
        <v>70</v>
      </c>
      <c r="W24" s="522">
        <f t="shared" si="17"/>
        <v>20</v>
      </c>
      <c r="X24" s="522">
        <f t="shared" si="17"/>
        <v>10</v>
      </c>
      <c r="Y24" s="523">
        <f t="shared" si="17"/>
        <v>25</v>
      </c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</row>
    <row r="25" spans="1:36" ht="12" customHeight="1" x14ac:dyDescent="0.2">
      <c r="A25" s="608" t="s">
        <v>99</v>
      </c>
      <c r="B25" s="609" t="s">
        <v>100</v>
      </c>
      <c r="C25" s="588">
        <v>2</v>
      </c>
      <c r="D25" s="1583">
        <v>2</v>
      </c>
      <c r="E25" s="1584"/>
      <c r="F25" s="588">
        <v>2</v>
      </c>
      <c r="G25" s="588"/>
      <c r="H25" s="542"/>
      <c r="I25" s="539"/>
      <c r="J25" s="889"/>
      <c r="K25" s="230"/>
      <c r="L25" s="230"/>
      <c r="M25" s="230"/>
      <c r="N25" s="889"/>
      <c r="O25" s="230">
        <f t="shared" si="13"/>
        <v>0</v>
      </c>
      <c r="P25" s="230">
        <f t="shared" si="14"/>
        <v>0</v>
      </c>
      <c r="Q25" s="230"/>
      <c r="R25" s="354"/>
      <c r="S25" s="338" t="s">
        <v>33</v>
      </c>
      <c r="T25" s="522">
        <f t="shared" si="16"/>
        <v>31</v>
      </c>
      <c r="U25" s="522">
        <f t="shared" si="16"/>
        <v>17</v>
      </c>
      <c r="V25" s="522">
        <f>F31</f>
        <v>32</v>
      </c>
      <c r="W25" s="522">
        <f>G31</f>
        <v>0</v>
      </c>
      <c r="X25" s="522">
        <f>H30</f>
        <v>10</v>
      </c>
      <c r="Y25" s="523">
        <f>I31</f>
        <v>0</v>
      </c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</row>
    <row r="26" spans="1:36" ht="12.75" customHeight="1" x14ac:dyDescent="0.2">
      <c r="A26" s="373" t="s">
        <v>101</v>
      </c>
      <c r="B26" s="374" t="s">
        <v>102</v>
      </c>
      <c r="C26" s="587">
        <v>90</v>
      </c>
      <c r="D26" s="1590">
        <v>50</v>
      </c>
      <c r="E26" s="1591"/>
      <c r="F26" s="587">
        <v>60</v>
      </c>
      <c r="G26" s="587">
        <v>12</v>
      </c>
      <c r="H26" s="587">
        <v>5</v>
      </c>
      <c r="I26" s="590">
        <v>6</v>
      </c>
      <c r="J26" s="889"/>
      <c r="K26" s="230"/>
      <c r="L26" s="230"/>
      <c r="M26" s="230"/>
      <c r="N26" s="889" t="s">
        <v>69</v>
      </c>
      <c r="O26" s="230">
        <f t="shared" si="13"/>
        <v>0</v>
      </c>
      <c r="P26" s="230">
        <f t="shared" si="14"/>
        <v>5</v>
      </c>
      <c r="Q26" s="230"/>
      <c r="R26" s="354"/>
      <c r="S26" s="338" t="s">
        <v>34</v>
      </c>
      <c r="T26" s="522">
        <f t="shared" si="16"/>
        <v>0</v>
      </c>
      <c r="U26" s="522">
        <f t="shared" si="16"/>
        <v>0</v>
      </c>
      <c r="V26" s="522">
        <f>F32</f>
        <v>0</v>
      </c>
      <c r="W26" s="522">
        <f>G32</f>
        <v>0</v>
      </c>
      <c r="X26" s="522">
        <f>H32</f>
        <v>0</v>
      </c>
      <c r="Y26" s="523">
        <f>I32</f>
        <v>0</v>
      </c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</row>
    <row r="27" spans="1:36" ht="12.75" customHeight="1" x14ac:dyDescent="0.2">
      <c r="A27" s="608" t="s">
        <v>103</v>
      </c>
      <c r="B27" s="609" t="s">
        <v>104</v>
      </c>
      <c r="C27" s="588">
        <v>115</v>
      </c>
      <c r="D27" s="1583">
        <v>60</v>
      </c>
      <c r="E27" s="1584"/>
      <c r="F27" s="588">
        <v>75</v>
      </c>
      <c r="G27" s="588">
        <v>10</v>
      </c>
      <c r="H27" s="588">
        <v>8</v>
      </c>
      <c r="I27" s="586">
        <v>15</v>
      </c>
      <c r="J27" s="889"/>
      <c r="K27" s="230"/>
      <c r="L27" s="230"/>
      <c r="M27" s="230"/>
      <c r="N27" s="889" t="s">
        <v>69</v>
      </c>
      <c r="O27" s="230">
        <f t="shared" si="13"/>
        <v>0</v>
      </c>
      <c r="P27" s="230">
        <f t="shared" si="14"/>
        <v>8</v>
      </c>
      <c r="Q27" s="230"/>
      <c r="R27" s="596"/>
      <c r="S27" s="514" t="s">
        <v>35</v>
      </c>
      <c r="T27" s="522">
        <f t="shared" si="16"/>
        <v>64</v>
      </c>
      <c r="U27" s="522">
        <f t="shared" si="16"/>
        <v>12</v>
      </c>
      <c r="V27" s="522">
        <f>F33</f>
        <v>23</v>
      </c>
      <c r="W27" s="651">
        <v>0</v>
      </c>
      <c r="X27" s="522">
        <v>0</v>
      </c>
      <c r="Y27" s="523">
        <v>0</v>
      </c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</row>
    <row r="28" spans="1:36" ht="12" customHeight="1" x14ac:dyDescent="0.2">
      <c r="A28" s="373" t="s">
        <v>105</v>
      </c>
      <c r="B28" s="374" t="s">
        <v>106</v>
      </c>
      <c r="C28" s="587">
        <v>80</v>
      </c>
      <c r="D28" s="1590">
        <v>80</v>
      </c>
      <c r="E28" s="1591"/>
      <c r="F28" s="587">
        <v>60</v>
      </c>
      <c r="G28" s="587">
        <v>5</v>
      </c>
      <c r="H28" s="587">
        <v>5</v>
      </c>
      <c r="I28" s="590">
        <v>5</v>
      </c>
      <c r="J28" s="889"/>
      <c r="K28" s="230"/>
      <c r="L28" s="230"/>
      <c r="M28" s="230"/>
      <c r="N28" s="889" t="s">
        <v>69</v>
      </c>
      <c r="O28" s="230">
        <f t="shared" si="13"/>
        <v>0</v>
      </c>
      <c r="P28" s="230">
        <f t="shared" si="14"/>
        <v>5</v>
      </c>
      <c r="Q28" s="230"/>
      <c r="R28" s="596"/>
      <c r="S28" s="514" t="s">
        <v>36</v>
      </c>
      <c r="T28" s="522">
        <f t="shared" si="16"/>
        <v>15</v>
      </c>
      <c r="U28" s="522">
        <f t="shared" si="16"/>
        <v>17</v>
      </c>
      <c r="V28" s="522">
        <f>F34</f>
        <v>24</v>
      </c>
      <c r="W28" s="522">
        <f>G34</f>
        <v>18</v>
      </c>
      <c r="X28" s="651">
        <v>0</v>
      </c>
      <c r="Y28" s="522">
        <f>H34</f>
        <v>0</v>
      </c>
      <c r="Z28" s="651"/>
      <c r="AA28" s="651"/>
      <c r="AB28" s="651"/>
      <c r="AC28" s="651"/>
      <c r="AD28" s="651"/>
      <c r="AE28" s="651"/>
      <c r="AF28" s="651"/>
      <c r="AG28" s="651"/>
      <c r="AH28" s="651"/>
      <c r="AI28" s="651"/>
      <c r="AJ28" s="651"/>
    </row>
    <row r="29" spans="1:36" ht="12.75" customHeight="1" x14ac:dyDescent="0.2">
      <c r="A29" s="610" t="s">
        <v>107</v>
      </c>
      <c r="B29" s="609" t="s">
        <v>108</v>
      </c>
      <c r="C29" s="588">
        <v>8</v>
      </c>
      <c r="D29" s="1583">
        <v>2</v>
      </c>
      <c r="E29" s="1584"/>
      <c r="F29" s="588">
        <v>8</v>
      </c>
      <c r="G29" s="860">
        <v>5</v>
      </c>
      <c r="H29" s="588">
        <v>3</v>
      </c>
      <c r="I29" s="539"/>
      <c r="J29" s="889"/>
      <c r="K29" s="230"/>
      <c r="L29" s="230"/>
      <c r="M29" s="230"/>
      <c r="N29" s="889" t="s">
        <v>69</v>
      </c>
      <c r="O29" s="230">
        <f t="shared" si="13"/>
        <v>0</v>
      </c>
      <c r="P29" s="230">
        <f t="shared" si="14"/>
        <v>3</v>
      </c>
      <c r="Q29" s="230"/>
      <c r="R29" s="354"/>
      <c r="S29" s="611" t="s">
        <v>15</v>
      </c>
      <c r="T29" s="612">
        <f>SUM(C35)</f>
        <v>1119</v>
      </c>
      <c r="U29" s="612">
        <f>SUM(D35)</f>
        <v>716</v>
      </c>
      <c r="V29" s="612">
        <f>SUM(F35)</f>
        <v>1104</v>
      </c>
      <c r="W29" s="612">
        <f>SUM(G35)</f>
        <v>764</v>
      </c>
      <c r="X29" s="612">
        <f>SUM(H35)</f>
        <v>151</v>
      </c>
      <c r="Y29" s="612">
        <f>SUM(I35)</f>
        <v>117</v>
      </c>
      <c r="Z29" s="651"/>
      <c r="AA29" s="651"/>
      <c r="AB29" s="651"/>
      <c r="AC29" s="651"/>
      <c r="AD29" s="651"/>
      <c r="AE29" s="651"/>
      <c r="AF29" s="651"/>
      <c r="AG29" s="651"/>
      <c r="AH29" s="651"/>
      <c r="AI29" s="651"/>
      <c r="AJ29" s="651"/>
    </row>
    <row r="30" spans="1:36" ht="12" customHeight="1" x14ac:dyDescent="0.2">
      <c r="A30" s="373" t="s">
        <v>109</v>
      </c>
      <c r="B30" s="374" t="s">
        <v>110</v>
      </c>
      <c r="C30" s="587">
        <f>60</f>
        <v>60</v>
      </c>
      <c r="D30" s="1590">
        <v>30</v>
      </c>
      <c r="E30" s="1591"/>
      <c r="F30" s="587">
        <v>70</v>
      </c>
      <c r="G30" s="587">
        <v>20</v>
      </c>
      <c r="H30" s="587">
        <v>10</v>
      </c>
      <c r="I30" s="590">
        <v>25</v>
      </c>
      <c r="J30" s="889"/>
      <c r="K30" s="230"/>
      <c r="L30" s="230"/>
      <c r="M30" s="230"/>
      <c r="N30" s="889" t="s">
        <v>69</v>
      </c>
      <c r="O30" s="230">
        <f>IF(N30="*",#REF!,0)</f>
        <v>0</v>
      </c>
      <c r="P30" s="230">
        <f>IF(N30="**",H30,0)</f>
        <v>10</v>
      </c>
      <c r="Q30" s="230"/>
      <c r="R30" s="531" t="s">
        <v>37</v>
      </c>
      <c r="S30" s="613" t="s">
        <v>38</v>
      </c>
      <c r="T30" s="614">
        <f t="shared" ref="T30:U39" si="18">C38</f>
        <v>84</v>
      </c>
      <c r="U30" s="615">
        <f t="shared" si="18"/>
        <v>40</v>
      </c>
      <c r="V30" s="615">
        <f t="shared" ref="V30:Y38" si="19">F38</f>
        <v>58</v>
      </c>
      <c r="W30" s="615">
        <f t="shared" si="19"/>
        <v>5</v>
      </c>
      <c r="X30" s="615">
        <f t="shared" si="19"/>
        <v>1</v>
      </c>
      <c r="Y30" s="616">
        <f t="shared" si="19"/>
        <v>0</v>
      </c>
      <c r="Z30" s="651"/>
      <c r="AA30" s="651"/>
      <c r="AB30" s="651"/>
      <c r="AC30" s="651"/>
      <c r="AD30" s="651"/>
      <c r="AE30" s="651"/>
      <c r="AF30" s="651"/>
      <c r="AG30" s="651"/>
      <c r="AH30" s="651"/>
      <c r="AI30" s="651"/>
      <c r="AJ30" s="651"/>
    </row>
    <row r="31" spans="1:36" ht="12.75" customHeight="1" x14ac:dyDescent="0.2">
      <c r="A31" s="608" t="s">
        <v>111</v>
      </c>
      <c r="B31" s="609" t="s">
        <v>33</v>
      </c>
      <c r="C31" s="588">
        <v>31</v>
      </c>
      <c r="D31" s="1583">
        <v>17</v>
      </c>
      <c r="E31" s="1584"/>
      <c r="F31" s="588">
        <v>32</v>
      </c>
      <c r="G31" s="860"/>
      <c r="H31" s="543"/>
      <c r="I31" s="539"/>
      <c r="J31" s="889"/>
      <c r="K31" s="230"/>
      <c r="L31" s="230"/>
      <c r="M31" s="230"/>
      <c r="N31" s="889"/>
      <c r="O31" s="230">
        <f>IF(N31="*",$H30,0)</f>
        <v>0</v>
      </c>
      <c r="P31" s="230">
        <f>IF(N31="**",$H30,0)</f>
        <v>0</v>
      </c>
      <c r="Q31" s="230"/>
      <c r="R31" s="354"/>
      <c r="S31" s="338" t="s">
        <v>39</v>
      </c>
      <c r="T31" s="529">
        <f t="shared" si="18"/>
        <v>75</v>
      </c>
      <c r="U31" s="522">
        <f t="shared" si="18"/>
        <v>35</v>
      </c>
      <c r="V31" s="522">
        <f t="shared" si="19"/>
        <v>75</v>
      </c>
      <c r="W31" s="522">
        <f t="shared" si="19"/>
        <v>6</v>
      </c>
      <c r="X31" s="522">
        <f t="shared" si="19"/>
        <v>2</v>
      </c>
      <c r="Y31" s="523">
        <f t="shared" si="19"/>
        <v>0</v>
      </c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</row>
    <row r="32" spans="1:36" ht="12.75" customHeight="1" x14ac:dyDescent="0.2">
      <c r="A32" s="373" t="s">
        <v>112</v>
      </c>
      <c r="B32" s="374" t="s">
        <v>113</v>
      </c>
      <c r="C32" s="590">
        <v>0</v>
      </c>
      <c r="D32" s="1585">
        <v>0</v>
      </c>
      <c r="E32" s="1586"/>
      <c r="F32" s="590">
        <v>0</v>
      </c>
      <c r="G32" s="861"/>
      <c r="H32" s="590">
        <v>0</v>
      </c>
      <c r="I32" s="541"/>
      <c r="J32" s="889"/>
      <c r="K32" s="230"/>
      <c r="L32" s="230"/>
      <c r="M32" s="230"/>
      <c r="N32" s="889" t="s">
        <v>69</v>
      </c>
      <c r="O32" s="230">
        <f t="shared" si="13"/>
        <v>0</v>
      </c>
      <c r="P32" s="230">
        <f t="shared" si="14"/>
        <v>0</v>
      </c>
      <c r="Q32" s="230"/>
      <c r="R32" s="354"/>
      <c r="S32" s="338" t="s">
        <v>40</v>
      </c>
      <c r="T32" s="529">
        <f t="shared" si="18"/>
        <v>65</v>
      </c>
      <c r="U32" s="522">
        <f t="shared" si="18"/>
        <v>40</v>
      </c>
      <c r="V32" s="522">
        <f t="shared" si="19"/>
        <v>57</v>
      </c>
      <c r="W32" s="522">
        <f t="shared" si="19"/>
        <v>16</v>
      </c>
      <c r="X32" s="522">
        <f t="shared" si="19"/>
        <v>7</v>
      </c>
      <c r="Y32" s="523">
        <f t="shared" si="19"/>
        <v>0</v>
      </c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</row>
    <row r="33" spans="1:36" ht="12.75" customHeight="1" x14ac:dyDescent="0.2">
      <c r="A33" s="608" t="s">
        <v>114</v>
      </c>
      <c r="B33" s="609"/>
      <c r="C33" s="586">
        <f>12+8+3+6+3+2+30</f>
        <v>64</v>
      </c>
      <c r="D33" s="1587">
        <f>5+1+2+1+1+2</f>
        <v>12</v>
      </c>
      <c r="E33" s="1588"/>
      <c r="F33" s="586">
        <f>10+1+1+1+1+1+8</f>
        <v>23</v>
      </c>
      <c r="G33" s="862"/>
      <c r="H33" s="539"/>
      <c r="I33" s="539"/>
      <c r="J33" s="889"/>
      <c r="K33" s="230"/>
      <c r="L33" s="230"/>
      <c r="M33" s="230"/>
      <c r="N33" s="889"/>
      <c r="O33" s="230"/>
      <c r="P33" s="230"/>
      <c r="Q33" s="230"/>
      <c r="R33" s="354"/>
      <c r="S33" s="338" t="s">
        <v>41</v>
      </c>
      <c r="T33" s="529">
        <f t="shared" si="18"/>
        <v>87</v>
      </c>
      <c r="U33" s="522">
        <f t="shared" si="18"/>
        <v>27</v>
      </c>
      <c r="V33" s="522">
        <f t="shared" si="19"/>
        <v>31</v>
      </c>
      <c r="W33" s="522">
        <f t="shared" si="19"/>
        <v>3</v>
      </c>
      <c r="X33" s="522">
        <f t="shared" si="19"/>
        <v>2</v>
      </c>
      <c r="Y33" s="523">
        <f t="shared" si="19"/>
        <v>0</v>
      </c>
      <c r="Z33" s="651"/>
      <c r="AA33" s="651"/>
      <c r="AB33" s="651"/>
      <c r="AC33" s="651"/>
      <c r="AD33" s="651"/>
      <c r="AE33" s="651"/>
      <c r="AF33" s="651"/>
      <c r="AG33" s="651"/>
      <c r="AH33" s="651"/>
      <c r="AI33" s="651"/>
      <c r="AJ33" s="651"/>
    </row>
    <row r="34" spans="1:36" ht="12.75" customHeight="1" x14ac:dyDescent="0.2">
      <c r="A34" s="373" t="s">
        <v>115</v>
      </c>
      <c r="B34" s="374" t="s">
        <v>116</v>
      </c>
      <c r="C34" s="590">
        <v>15</v>
      </c>
      <c r="D34" s="1585">
        <v>17</v>
      </c>
      <c r="E34" s="1589"/>
      <c r="F34" s="590">
        <v>24</v>
      </c>
      <c r="G34" s="590">
        <v>18</v>
      </c>
      <c r="H34" s="541"/>
      <c r="I34" s="541"/>
      <c r="J34" s="889"/>
      <c r="K34" s="230"/>
      <c r="L34" s="230"/>
      <c r="M34" s="230"/>
      <c r="N34" s="889"/>
      <c r="O34" s="230"/>
      <c r="P34" s="230"/>
      <c r="Q34" s="230"/>
      <c r="R34" s="354"/>
      <c r="S34" s="338" t="s">
        <v>42</v>
      </c>
      <c r="T34" s="529">
        <f t="shared" si="18"/>
        <v>55</v>
      </c>
      <c r="U34" s="522">
        <f t="shared" si="18"/>
        <v>24</v>
      </c>
      <c r="V34" s="522">
        <f t="shared" si="19"/>
        <v>36</v>
      </c>
      <c r="W34" s="522">
        <f t="shared" si="19"/>
        <v>5</v>
      </c>
      <c r="X34" s="522">
        <f t="shared" si="19"/>
        <v>1</v>
      </c>
      <c r="Y34" s="523">
        <f t="shared" si="19"/>
        <v>1</v>
      </c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</row>
    <row r="35" spans="1:36" ht="12.75" customHeight="1" x14ac:dyDescent="0.2">
      <c r="A35" s="1409" t="s">
        <v>117</v>
      </c>
      <c r="B35" s="1413"/>
      <c r="C35" s="16">
        <f>SUM(C18:C34)</f>
        <v>1119</v>
      </c>
      <c r="D35" s="1414">
        <f>SUM(D18:D34)</f>
        <v>716</v>
      </c>
      <c r="E35" s="1413"/>
      <c r="F35" s="16">
        <f>SUM(F18:F34)</f>
        <v>1104</v>
      </c>
      <c r="G35" s="16">
        <f>SUM(G18:G34)</f>
        <v>764</v>
      </c>
      <c r="H35" s="16">
        <f>SUM(H18:H33)</f>
        <v>151</v>
      </c>
      <c r="I35" s="16">
        <f>SUM(I18:I31)</f>
        <v>117</v>
      </c>
      <c r="J35" s="889"/>
      <c r="K35" s="230"/>
      <c r="L35" s="230"/>
      <c r="M35" s="230"/>
      <c r="N35" s="889"/>
      <c r="O35" s="230"/>
      <c r="P35" s="230"/>
      <c r="Q35" s="230"/>
      <c r="R35" s="354"/>
      <c r="S35" s="338" t="s">
        <v>43</v>
      </c>
      <c r="T35" s="529">
        <f t="shared" si="18"/>
        <v>50</v>
      </c>
      <c r="U35" s="522">
        <f t="shared" si="18"/>
        <v>43</v>
      </c>
      <c r="V35" s="522">
        <f t="shared" si="19"/>
        <v>47</v>
      </c>
      <c r="W35" s="522">
        <f t="shared" si="19"/>
        <v>6</v>
      </c>
      <c r="X35" s="522">
        <f t="shared" si="19"/>
        <v>2</v>
      </c>
      <c r="Y35" s="523">
        <f t="shared" si="19"/>
        <v>0</v>
      </c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</row>
    <row r="36" spans="1:36" ht="12" customHeight="1" x14ac:dyDescent="0.2">
      <c r="A36" s="651"/>
      <c r="B36" s="11"/>
      <c r="C36" s="651"/>
      <c r="D36" s="651"/>
      <c r="E36" s="651"/>
      <c r="F36" s="651"/>
      <c r="G36" s="651"/>
      <c r="H36" s="598"/>
      <c r="I36" s="598"/>
      <c r="J36" s="105"/>
      <c r="K36" s="230"/>
      <c r="L36" s="230"/>
      <c r="M36" s="230"/>
      <c r="N36" s="105"/>
      <c r="O36" s="230"/>
      <c r="P36" s="230"/>
      <c r="Q36" s="230"/>
      <c r="R36" s="354"/>
      <c r="S36" s="338" t="s">
        <v>44</v>
      </c>
      <c r="T36" s="529">
        <f t="shared" si="18"/>
        <v>55</v>
      </c>
      <c r="U36" s="522">
        <f t="shared" si="18"/>
        <v>40</v>
      </c>
      <c r="V36" s="522">
        <f t="shared" si="19"/>
        <v>48</v>
      </c>
      <c r="W36" s="522">
        <f t="shared" si="19"/>
        <v>4</v>
      </c>
      <c r="X36" s="522">
        <f t="shared" si="19"/>
        <v>2</v>
      </c>
      <c r="Y36" s="523">
        <f t="shared" si="19"/>
        <v>0</v>
      </c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</row>
    <row r="37" spans="1:36" ht="15" customHeight="1" x14ac:dyDescent="0.25">
      <c r="A37" s="1412" t="s">
        <v>118</v>
      </c>
      <c r="B37" s="1413"/>
      <c r="C37" s="653" t="s">
        <v>5</v>
      </c>
      <c r="D37" s="1414" t="s">
        <v>6</v>
      </c>
      <c r="E37" s="1413"/>
      <c r="F37" s="653" t="s">
        <v>7</v>
      </c>
      <c r="G37" s="653" t="s">
        <v>8</v>
      </c>
      <c r="H37" s="653" t="s">
        <v>9</v>
      </c>
      <c r="I37" s="16" t="s">
        <v>63</v>
      </c>
      <c r="J37" s="889"/>
      <c r="K37" s="230"/>
      <c r="L37" s="230"/>
      <c r="M37" s="230"/>
      <c r="N37" s="889"/>
      <c r="O37" s="230"/>
      <c r="P37" s="230"/>
      <c r="Q37" s="230"/>
      <c r="R37" s="354"/>
      <c r="S37" s="338" t="s">
        <v>45</v>
      </c>
      <c r="T37" s="529">
        <f t="shared" si="18"/>
        <v>85</v>
      </c>
      <c r="U37" s="522">
        <f t="shared" si="18"/>
        <v>85</v>
      </c>
      <c r="V37" s="522">
        <f t="shared" si="19"/>
        <v>85</v>
      </c>
      <c r="W37" s="522">
        <f t="shared" si="19"/>
        <v>13</v>
      </c>
      <c r="X37" s="522">
        <f t="shared" si="19"/>
        <v>2</v>
      </c>
      <c r="Y37" s="523">
        <f t="shared" si="19"/>
        <v>0</v>
      </c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</row>
    <row r="38" spans="1:36" ht="12" customHeight="1" x14ac:dyDescent="0.2">
      <c r="A38" s="513" t="s">
        <v>119</v>
      </c>
      <c r="B38" s="617" t="s">
        <v>120</v>
      </c>
      <c r="C38" s="774">
        <v>84</v>
      </c>
      <c r="D38" s="1578">
        <v>40</v>
      </c>
      <c r="E38" s="1579"/>
      <c r="F38" s="774">
        <v>58</v>
      </c>
      <c r="G38" s="774">
        <v>5</v>
      </c>
      <c r="H38" s="774">
        <v>1</v>
      </c>
      <c r="I38" s="583"/>
      <c r="J38" s="889"/>
      <c r="K38" s="230"/>
      <c r="L38" s="230"/>
      <c r="M38" s="230"/>
      <c r="N38" s="889" t="s">
        <v>69</v>
      </c>
      <c r="O38" s="230">
        <f t="shared" ref="O38:O47" si="20">IF(N38="*",$H38,0)</f>
        <v>0</v>
      </c>
      <c r="P38" s="230">
        <f t="shared" ref="P38:P47" si="21">IF(N38="**",$H38,0)</f>
        <v>1</v>
      </c>
      <c r="Q38" s="230"/>
      <c r="R38" s="354"/>
      <c r="S38" s="338" t="s">
        <v>46</v>
      </c>
      <c r="T38" s="529">
        <f t="shared" si="18"/>
        <v>55</v>
      </c>
      <c r="U38" s="522">
        <f t="shared" si="18"/>
        <v>8</v>
      </c>
      <c r="V38" s="522">
        <f t="shared" si="19"/>
        <v>8</v>
      </c>
      <c r="W38" s="522">
        <f t="shared" si="19"/>
        <v>0</v>
      </c>
      <c r="X38" s="522">
        <f t="shared" si="19"/>
        <v>0</v>
      </c>
      <c r="Y38" s="523">
        <f t="shared" si="19"/>
        <v>0</v>
      </c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</row>
    <row r="39" spans="1:36" ht="12" customHeight="1" x14ac:dyDescent="0.2">
      <c r="A39" s="618" t="s">
        <v>121</v>
      </c>
      <c r="B39" s="619" t="s">
        <v>122</v>
      </c>
      <c r="C39" s="775">
        <v>75</v>
      </c>
      <c r="D39" s="1580">
        <v>35</v>
      </c>
      <c r="E39" s="1581"/>
      <c r="F39" s="775">
        <v>75</v>
      </c>
      <c r="G39" s="775">
        <v>6</v>
      </c>
      <c r="H39" s="775">
        <v>2</v>
      </c>
      <c r="I39" s="819"/>
      <c r="J39" s="889"/>
      <c r="K39" s="230"/>
      <c r="L39" s="230"/>
      <c r="M39" s="230"/>
      <c r="N39" s="889" t="s">
        <v>69</v>
      </c>
      <c r="O39" s="230">
        <f t="shared" si="20"/>
        <v>0</v>
      </c>
      <c r="P39" s="230">
        <f t="shared" si="21"/>
        <v>2</v>
      </c>
      <c r="Q39" s="230"/>
      <c r="R39" s="354"/>
      <c r="S39" s="514" t="s">
        <v>47</v>
      </c>
      <c r="T39" s="529">
        <f t="shared" si="18"/>
        <v>2</v>
      </c>
      <c r="U39" s="529">
        <f t="shared" si="18"/>
        <v>65</v>
      </c>
      <c r="V39" s="529">
        <f>E47</f>
        <v>0</v>
      </c>
      <c r="W39" s="529">
        <f>F47</f>
        <v>2</v>
      </c>
      <c r="X39" s="529">
        <f>G47</f>
        <v>0</v>
      </c>
      <c r="Y39" s="532">
        <f>H47</f>
        <v>0</v>
      </c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</row>
    <row r="40" spans="1:36" ht="15" customHeight="1" x14ac:dyDescent="0.2">
      <c r="A40" s="513" t="s">
        <v>123</v>
      </c>
      <c r="B40" s="617" t="s">
        <v>124</v>
      </c>
      <c r="C40" s="774">
        <v>65</v>
      </c>
      <c r="D40" s="1578">
        <v>40</v>
      </c>
      <c r="E40" s="1579"/>
      <c r="F40" s="774">
        <v>57</v>
      </c>
      <c r="G40" s="774">
        <v>16</v>
      </c>
      <c r="H40" s="774">
        <v>7</v>
      </c>
      <c r="I40" s="584"/>
      <c r="J40" s="889"/>
      <c r="K40" s="230"/>
      <c r="L40" s="230"/>
      <c r="M40" s="230"/>
      <c r="N40" s="889" t="s">
        <v>69</v>
      </c>
      <c r="O40" s="230">
        <f t="shared" si="20"/>
        <v>0</v>
      </c>
      <c r="P40" s="230">
        <f t="shared" si="21"/>
        <v>7</v>
      </c>
      <c r="Q40" s="230"/>
      <c r="R40" s="620"/>
      <c r="S40" s="530" t="s">
        <v>48</v>
      </c>
      <c r="T40" s="621">
        <f>C64</f>
        <v>617</v>
      </c>
      <c r="U40" s="518">
        <f>D64</f>
        <v>303</v>
      </c>
      <c r="V40" s="518">
        <f>F64</f>
        <v>388</v>
      </c>
      <c r="W40" s="518">
        <f>G64</f>
        <v>88</v>
      </c>
      <c r="X40" s="518">
        <f>H64</f>
        <v>33</v>
      </c>
      <c r="Y40" s="355">
        <f>I64</f>
        <v>18</v>
      </c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6" ht="15" customHeight="1" x14ac:dyDescent="0.2">
      <c r="A41" s="618" t="s">
        <v>125</v>
      </c>
      <c r="B41" s="619" t="s">
        <v>126</v>
      </c>
      <c r="C41" s="775">
        <v>87</v>
      </c>
      <c r="D41" s="1580">
        <v>27</v>
      </c>
      <c r="E41" s="1581"/>
      <c r="F41" s="775">
        <v>31</v>
      </c>
      <c r="G41" s="775">
        <v>3</v>
      </c>
      <c r="H41" s="775">
        <v>2</v>
      </c>
      <c r="I41" s="585"/>
      <c r="J41" s="889"/>
      <c r="K41" s="230"/>
      <c r="L41" s="230"/>
      <c r="M41" s="230"/>
      <c r="N41" s="889" t="s">
        <v>69</v>
      </c>
      <c r="O41" s="230">
        <f t="shared" si="20"/>
        <v>0</v>
      </c>
      <c r="P41" s="230">
        <f t="shared" si="21"/>
        <v>2</v>
      </c>
      <c r="Q41" s="230"/>
      <c r="R41" s="596"/>
      <c r="S41" s="514" t="s">
        <v>49</v>
      </c>
      <c r="T41" s="529">
        <f>C70</f>
        <v>78</v>
      </c>
      <c r="U41" s="522">
        <f>D70</f>
        <v>75</v>
      </c>
      <c r="V41" s="522">
        <f t="shared" ref="V41:Y42" si="22">F70</f>
        <v>74</v>
      </c>
      <c r="W41" s="522">
        <f t="shared" si="22"/>
        <v>0</v>
      </c>
      <c r="X41" s="522">
        <f t="shared" si="22"/>
        <v>0</v>
      </c>
      <c r="Y41" s="523">
        <f t="shared" si="22"/>
        <v>0</v>
      </c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</row>
    <row r="42" spans="1:36" ht="12" customHeight="1" x14ac:dyDescent="0.2">
      <c r="A42" s="513" t="s">
        <v>127</v>
      </c>
      <c r="B42" s="617" t="s">
        <v>128</v>
      </c>
      <c r="C42" s="774">
        <v>55</v>
      </c>
      <c r="D42" s="1578">
        <v>24</v>
      </c>
      <c r="E42" s="1579"/>
      <c r="F42" s="774">
        <v>36</v>
      </c>
      <c r="G42" s="774">
        <v>5</v>
      </c>
      <c r="H42" s="774">
        <v>1</v>
      </c>
      <c r="I42" s="820">
        <v>1</v>
      </c>
      <c r="J42" s="889"/>
      <c r="K42" s="230"/>
      <c r="L42" s="230"/>
      <c r="M42" s="230"/>
      <c r="N42" s="889" t="s">
        <v>69</v>
      </c>
      <c r="O42" s="230">
        <f t="shared" si="20"/>
        <v>0</v>
      </c>
      <c r="P42" s="230">
        <f t="shared" si="21"/>
        <v>1</v>
      </c>
      <c r="Q42" s="230"/>
      <c r="R42" s="622"/>
      <c r="S42" s="623" t="s">
        <v>15</v>
      </c>
      <c r="T42" s="624">
        <f>C71</f>
        <v>1308</v>
      </c>
      <c r="U42" s="625">
        <f>D71</f>
        <v>785</v>
      </c>
      <c r="V42" s="625">
        <f t="shared" si="22"/>
        <v>909</v>
      </c>
      <c r="W42" s="625">
        <f t="shared" si="22"/>
        <v>146</v>
      </c>
      <c r="X42" s="625">
        <f t="shared" si="22"/>
        <v>52</v>
      </c>
      <c r="Y42" s="626">
        <f t="shared" si="22"/>
        <v>19</v>
      </c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</row>
    <row r="43" spans="1:36" ht="12" customHeight="1" x14ac:dyDescent="0.2">
      <c r="A43" s="618" t="s">
        <v>129</v>
      </c>
      <c r="B43" s="619" t="s">
        <v>130</v>
      </c>
      <c r="C43" s="775">
        <v>50</v>
      </c>
      <c r="D43" s="1580">
        <v>43</v>
      </c>
      <c r="E43" s="1581"/>
      <c r="F43" s="775">
        <v>47</v>
      </c>
      <c r="G43" s="775">
        <v>6</v>
      </c>
      <c r="H43" s="775">
        <v>2</v>
      </c>
      <c r="I43" s="585"/>
      <c r="J43" s="889"/>
      <c r="K43" s="230"/>
      <c r="L43" s="230"/>
      <c r="M43" s="230"/>
      <c r="N43" s="889" t="s">
        <v>69</v>
      </c>
      <c r="O43" s="230">
        <f t="shared" si="20"/>
        <v>0</v>
      </c>
      <c r="P43" s="230">
        <f t="shared" si="21"/>
        <v>2</v>
      </c>
      <c r="Q43" s="230"/>
      <c r="R43" s="627" t="s">
        <v>50</v>
      </c>
      <c r="S43" s="324" t="s">
        <v>51</v>
      </c>
      <c r="T43" s="628">
        <f>C5+C6</f>
        <v>182</v>
      </c>
      <c r="U43" s="628">
        <f>D6</f>
        <v>130</v>
      </c>
      <c r="V43" s="628">
        <f>F5</f>
        <v>57</v>
      </c>
      <c r="W43" s="628">
        <f>G5</f>
        <v>11</v>
      </c>
      <c r="X43" s="628">
        <f>H5</f>
        <v>2</v>
      </c>
      <c r="Y43" s="629">
        <v>0</v>
      </c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</row>
    <row r="44" spans="1:36" ht="12" customHeight="1" x14ac:dyDescent="0.2">
      <c r="A44" s="513" t="s">
        <v>131</v>
      </c>
      <c r="B44" s="617" t="s">
        <v>132</v>
      </c>
      <c r="C44" s="774">
        <v>55</v>
      </c>
      <c r="D44" s="1578">
        <v>40</v>
      </c>
      <c r="E44" s="1579"/>
      <c r="F44" s="774">
        <v>48</v>
      </c>
      <c r="G44" s="774">
        <v>4</v>
      </c>
      <c r="H44" s="774">
        <v>2</v>
      </c>
      <c r="I44" s="583"/>
      <c r="J44" s="889"/>
      <c r="K44" s="230"/>
      <c r="L44" s="230"/>
      <c r="M44" s="230"/>
      <c r="N44" s="889" t="s">
        <v>69</v>
      </c>
      <c r="O44" s="230">
        <f t="shared" si="20"/>
        <v>0</v>
      </c>
      <c r="P44" s="230">
        <f t="shared" si="21"/>
        <v>2</v>
      </c>
      <c r="Q44" s="230"/>
      <c r="R44" s="362"/>
      <c r="S44" s="919" t="s">
        <v>52</v>
      </c>
      <c r="T44" s="42">
        <v>0</v>
      </c>
      <c r="U44" s="42">
        <f>D7</f>
        <v>60</v>
      </c>
      <c r="V44" s="42">
        <v>0</v>
      </c>
      <c r="W44" s="42">
        <v>0</v>
      </c>
      <c r="X44" s="42">
        <v>0</v>
      </c>
      <c r="Y44" s="348">
        <v>0</v>
      </c>
      <c r="Z44" s="651"/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</row>
    <row r="45" spans="1:36" ht="12" customHeight="1" x14ac:dyDescent="0.2">
      <c r="A45" s="618" t="s">
        <v>133</v>
      </c>
      <c r="B45" s="619" t="s">
        <v>134</v>
      </c>
      <c r="C45" s="775">
        <v>85</v>
      </c>
      <c r="D45" s="1580">
        <v>85</v>
      </c>
      <c r="E45" s="1581"/>
      <c r="F45" s="775">
        <v>85</v>
      </c>
      <c r="G45" s="775">
        <v>13</v>
      </c>
      <c r="H45" s="775">
        <v>2</v>
      </c>
      <c r="I45" s="585"/>
      <c r="J45" s="889"/>
      <c r="K45" s="230"/>
      <c r="L45" s="230"/>
      <c r="M45" s="230"/>
      <c r="N45" s="889" t="s">
        <v>69</v>
      </c>
      <c r="O45" s="230">
        <f t="shared" si="20"/>
        <v>0</v>
      </c>
      <c r="P45" s="230">
        <f t="shared" si="21"/>
        <v>2</v>
      </c>
      <c r="Q45" s="230"/>
      <c r="R45" s="630"/>
      <c r="S45" s="631" t="s">
        <v>15</v>
      </c>
      <c r="T45" s="632">
        <f t="shared" ref="T45:X45" si="23">SUM(T43:T44)</f>
        <v>182</v>
      </c>
      <c r="U45" s="632">
        <f t="shared" si="23"/>
        <v>190</v>
      </c>
      <c r="V45" s="632">
        <f t="shared" si="23"/>
        <v>57</v>
      </c>
      <c r="W45" s="632">
        <f t="shared" si="23"/>
        <v>11</v>
      </c>
      <c r="X45" s="632">
        <f t="shared" si="23"/>
        <v>2</v>
      </c>
      <c r="Y45" s="633"/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</row>
    <row r="46" spans="1:36" ht="12.75" customHeight="1" x14ac:dyDescent="0.2">
      <c r="A46" s="513" t="s">
        <v>135</v>
      </c>
      <c r="B46" s="617" t="s">
        <v>136</v>
      </c>
      <c r="C46" s="774">
        <v>55</v>
      </c>
      <c r="D46" s="1578">
        <v>8</v>
      </c>
      <c r="E46" s="1579"/>
      <c r="F46" s="774">
        <v>8</v>
      </c>
      <c r="G46" s="774"/>
      <c r="H46" s="776">
        <v>0</v>
      </c>
      <c r="I46" s="584"/>
      <c r="J46" s="889"/>
      <c r="K46" s="230"/>
      <c r="L46" s="230"/>
      <c r="M46" s="230"/>
      <c r="N46" s="889"/>
      <c r="O46" s="230">
        <f t="shared" si="20"/>
        <v>0</v>
      </c>
      <c r="P46" s="230">
        <f t="shared" si="21"/>
        <v>0</v>
      </c>
      <c r="Q46" s="230"/>
      <c r="R46" s="360" t="s">
        <v>53</v>
      </c>
      <c r="S46" s="105" t="s">
        <v>54</v>
      </c>
      <c r="T46" s="628">
        <f t="shared" ref="T46:U48" si="24">C11</f>
        <v>51</v>
      </c>
      <c r="U46" s="628">
        <f t="shared" si="24"/>
        <v>18</v>
      </c>
      <c r="V46" s="628">
        <f>F11</f>
        <v>5</v>
      </c>
      <c r="W46" s="628">
        <v>0</v>
      </c>
      <c r="X46" s="628">
        <v>0</v>
      </c>
      <c r="Y46" s="629">
        <v>0</v>
      </c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</row>
    <row r="47" spans="1:36" ht="12.75" customHeight="1" x14ac:dyDescent="0.2">
      <c r="A47" s="618" t="s">
        <v>137</v>
      </c>
      <c r="B47" s="619" t="s">
        <v>138</v>
      </c>
      <c r="C47" s="775">
        <v>2</v>
      </c>
      <c r="D47" s="1580">
        <v>65</v>
      </c>
      <c r="E47" s="1582"/>
      <c r="F47" s="775">
        <v>2</v>
      </c>
      <c r="G47" s="775"/>
      <c r="H47" s="777">
        <v>0</v>
      </c>
      <c r="I47" s="585"/>
      <c r="J47" s="889"/>
      <c r="K47" s="230"/>
      <c r="L47" s="230"/>
      <c r="M47" s="230"/>
      <c r="N47" s="889"/>
      <c r="O47" s="230">
        <f t="shared" si="20"/>
        <v>0</v>
      </c>
      <c r="P47" s="230">
        <f t="shared" si="21"/>
        <v>0</v>
      </c>
      <c r="Q47" s="230"/>
      <c r="R47" s="362"/>
      <c r="S47" s="105" t="s">
        <v>55</v>
      </c>
      <c r="T47" s="42">
        <f t="shared" si="24"/>
        <v>42</v>
      </c>
      <c r="U47" s="42">
        <f t="shared" si="24"/>
        <v>27</v>
      </c>
      <c r="V47" s="42">
        <v>0</v>
      </c>
      <c r="W47" s="42">
        <v>0</v>
      </c>
      <c r="X47" s="42">
        <v>0</v>
      </c>
      <c r="Y47" s="348">
        <v>0</v>
      </c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</row>
    <row r="48" spans="1:36" ht="12.75" customHeight="1" x14ac:dyDescent="0.2">
      <c r="A48" s="1409" t="s">
        <v>139</v>
      </c>
      <c r="B48" s="1413"/>
      <c r="C48" s="16">
        <f>SUM(C38:C47)</f>
        <v>613</v>
      </c>
      <c r="D48" s="1414">
        <f>SUM(D38:E47)</f>
        <v>407</v>
      </c>
      <c r="E48" s="1413"/>
      <c r="F48" s="16">
        <f>SUM(F38:F47)</f>
        <v>447</v>
      </c>
      <c r="G48" s="16">
        <f>SUM(G38:G47)</f>
        <v>58</v>
      </c>
      <c r="H48" s="16">
        <f>SUM(H38:H47)</f>
        <v>19</v>
      </c>
      <c r="I48" s="16">
        <f t="shared" ref="I48" si="25">SUM(I38:I45)</f>
        <v>1</v>
      </c>
      <c r="J48" s="889"/>
      <c r="K48" s="230"/>
      <c r="L48" s="230"/>
      <c r="M48" s="230"/>
      <c r="N48" s="889"/>
      <c r="O48" s="230"/>
      <c r="P48" s="230"/>
      <c r="Q48" s="230"/>
      <c r="R48" s="362"/>
      <c r="S48" s="105" t="s">
        <v>56</v>
      </c>
      <c r="T48" s="42">
        <f t="shared" si="24"/>
        <v>32</v>
      </c>
      <c r="U48" s="42">
        <f t="shared" si="24"/>
        <v>19</v>
      </c>
      <c r="V48" s="42">
        <f t="shared" ref="V48:X49" si="26">F13</f>
        <v>37</v>
      </c>
      <c r="W48" s="42">
        <f t="shared" si="26"/>
        <v>37</v>
      </c>
      <c r="X48" s="42">
        <f t="shared" si="26"/>
        <v>4</v>
      </c>
      <c r="Y48" s="348">
        <v>0</v>
      </c>
      <c r="Z48" s="651" t="str">
        <f>J5</f>
        <v>50 places étrangers (avec MINI 20 en MP et 7 dans les autres filières)</v>
      </c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</row>
    <row r="49" spans="1:36" ht="13.5" customHeight="1" x14ac:dyDescent="0.2">
      <c r="A49" s="651"/>
      <c r="B49" s="108"/>
      <c r="C49" s="140"/>
      <c r="D49" s="140"/>
      <c r="E49" s="140"/>
      <c r="F49" s="140"/>
      <c r="G49" s="140"/>
      <c r="H49" s="598"/>
      <c r="I49" s="651"/>
      <c r="J49" s="889"/>
      <c r="K49" s="230"/>
      <c r="L49" s="230"/>
      <c r="M49" s="230"/>
      <c r="N49" s="889"/>
      <c r="O49" s="230"/>
      <c r="P49" s="230"/>
      <c r="Q49" s="230"/>
      <c r="R49" s="363"/>
      <c r="S49" s="84" t="s">
        <v>57</v>
      </c>
      <c r="T49" s="42">
        <f>C14</f>
        <v>21</v>
      </c>
      <c r="U49" s="42">
        <v>0</v>
      </c>
      <c r="V49" s="42">
        <f t="shared" si="26"/>
        <v>6</v>
      </c>
      <c r="W49" s="42">
        <f t="shared" si="26"/>
        <v>6</v>
      </c>
      <c r="X49" s="42">
        <f t="shared" si="26"/>
        <v>1</v>
      </c>
      <c r="Y49" s="348">
        <f>I14</f>
        <v>1</v>
      </c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</row>
    <row r="50" spans="1:36" ht="15" customHeight="1" thickBot="1" x14ac:dyDescent="0.3">
      <c r="A50" s="1412" t="s">
        <v>140</v>
      </c>
      <c r="B50" s="1413"/>
      <c r="C50" s="653" t="s">
        <v>5</v>
      </c>
      <c r="D50" s="1414" t="s">
        <v>6</v>
      </c>
      <c r="E50" s="1413"/>
      <c r="F50" s="653" t="s">
        <v>7</v>
      </c>
      <c r="G50" s="653" t="s">
        <v>8</v>
      </c>
      <c r="H50" s="653" t="s">
        <v>9</v>
      </c>
      <c r="I50" s="634" t="s">
        <v>63</v>
      </c>
      <c r="J50" s="889"/>
      <c r="K50" s="230"/>
      <c r="L50" s="230"/>
      <c r="M50" s="230"/>
      <c r="N50" s="889"/>
      <c r="O50" s="230"/>
      <c r="P50" s="230"/>
      <c r="Q50" s="230"/>
      <c r="R50" s="364" t="s">
        <v>15</v>
      </c>
      <c r="S50" s="365"/>
      <c r="T50" s="635">
        <f t="shared" ref="T50:Y50" si="27">SUM(T46:T49)+T42+T45+T29+T13+T7</f>
        <v>4753</v>
      </c>
      <c r="U50" s="635">
        <f t="shared" si="27"/>
        <v>3442</v>
      </c>
      <c r="V50" s="635">
        <f t="shared" si="27"/>
        <v>3783</v>
      </c>
      <c r="W50" s="635">
        <f t="shared" si="27"/>
        <v>1958</v>
      </c>
      <c r="X50" s="635">
        <f t="shared" si="27"/>
        <v>692</v>
      </c>
      <c r="Y50" s="635">
        <f t="shared" si="27"/>
        <v>476</v>
      </c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</row>
    <row r="51" spans="1:36" ht="12.75" customHeight="1" x14ac:dyDescent="0.2">
      <c r="A51" s="636" t="s">
        <v>141</v>
      </c>
      <c r="B51" s="637" t="s">
        <v>142</v>
      </c>
      <c r="C51" s="779">
        <v>92</v>
      </c>
      <c r="D51" s="1576">
        <v>35</v>
      </c>
      <c r="E51" s="1577"/>
      <c r="F51" s="779">
        <v>37</v>
      </c>
      <c r="G51" s="779">
        <v>7</v>
      </c>
      <c r="H51" s="781">
        <v>7</v>
      </c>
      <c r="I51" s="779">
        <v>5</v>
      </c>
      <c r="J51" s="889"/>
      <c r="K51" s="230"/>
      <c r="L51" s="230"/>
      <c r="M51" s="230"/>
      <c r="N51" s="889" t="s">
        <v>69</v>
      </c>
      <c r="O51" s="230">
        <f t="shared" ref="O51:O59" si="28">IF(N51="*",$H51,0)</f>
        <v>0</v>
      </c>
      <c r="P51" s="230">
        <f t="shared" ref="P51:P59" si="29">IF(N51="**",$H51,0)</f>
        <v>7</v>
      </c>
      <c r="Q51" s="230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</row>
    <row r="52" spans="1:36" ht="12.75" customHeight="1" x14ac:dyDescent="0.2">
      <c r="A52" s="638" t="s">
        <v>143</v>
      </c>
      <c r="B52" s="639" t="s">
        <v>144</v>
      </c>
      <c r="C52" s="778">
        <v>27</v>
      </c>
      <c r="D52" s="1574">
        <v>14</v>
      </c>
      <c r="E52" s="1575"/>
      <c r="F52" s="778">
        <v>17</v>
      </c>
      <c r="G52" s="778">
        <v>4</v>
      </c>
      <c r="H52" s="778">
        <v>2</v>
      </c>
      <c r="I52" s="778">
        <v>3</v>
      </c>
      <c r="J52" s="889"/>
      <c r="K52" s="230"/>
      <c r="L52" s="230"/>
      <c r="M52" s="230"/>
      <c r="N52" s="889" t="s">
        <v>69</v>
      </c>
      <c r="O52" s="230">
        <f t="shared" si="28"/>
        <v>0</v>
      </c>
      <c r="P52" s="230">
        <f t="shared" si="29"/>
        <v>2</v>
      </c>
      <c r="Q52" s="230"/>
      <c r="R52" s="651"/>
      <c r="S52" s="651"/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</row>
    <row r="53" spans="1:36" ht="15" customHeight="1" x14ac:dyDescent="0.2">
      <c r="A53" s="636" t="s">
        <v>145</v>
      </c>
      <c r="B53" s="637" t="s">
        <v>146</v>
      </c>
      <c r="C53" s="779">
        <v>38</v>
      </c>
      <c r="D53" s="1576">
        <v>12</v>
      </c>
      <c r="E53" s="1577"/>
      <c r="F53" s="779">
        <v>28</v>
      </c>
      <c r="G53" s="780">
        <v>7</v>
      </c>
      <c r="H53" s="779">
        <v>3</v>
      </c>
      <c r="I53" s="780"/>
      <c r="J53" s="889"/>
      <c r="K53" s="230"/>
      <c r="L53" s="230"/>
      <c r="M53" s="230"/>
      <c r="N53" s="889" t="s">
        <v>69</v>
      </c>
      <c r="O53" s="230">
        <f t="shared" si="28"/>
        <v>0</v>
      </c>
      <c r="P53" s="230">
        <f t="shared" si="29"/>
        <v>3</v>
      </c>
      <c r="Q53" s="230"/>
      <c r="R53" s="651" t="s">
        <v>147</v>
      </c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</row>
    <row r="54" spans="1:36" ht="15" customHeight="1" x14ac:dyDescent="0.2">
      <c r="A54" s="638" t="s">
        <v>148</v>
      </c>
      <c r="B54" s="639" t="s">
        <v>149</v>
      </c>
      <c r="C54" s="778">
        <v>65</v>
      </c>
      <c r="D54" s="1574">
        <v>5</v>
      </c>
      <c r="E54" s="1575"/>
      <c r="F54" s="782">
        <v>10</v>
      </c>
      <c r="G54" s="783">
        <v>5</v>
      </c>
      <c r="H54" s="784">
        <v>3</v>
      </c>
      <c r="I54" s="783">
        <v>2</v>
      </c>
      <c r="J54" s="889"/>
      <c r="K54" s="230"/>
      <c r="L54" s="230"/>
      <c r="M54" s="230"/>
      <c r="N54" s="889" t="s">
        <v>69</v>
      </c>
      <c r="O54" s="230">
        <f t="shared" si="28"/>
        <v>0</v>
      </c>
      <c r="P54" s="230">
        <f t="shared" si="29"/>
        <v>3</v>
      </c>
      <c r="Q54" s="230"/>
      <c r="R54" s="1459" t="s">
        <v>150</v>
      </c>
      <c r="S54" s="1459"/>
      <c r="T54" s="1459"/>
      <c r="U54" s="1459"/>
      <c r="V54" s="1459"/>
      <c r="W54" s="1459"/>
      <c r="X54" s="1459"/>
      <c r="Y54" s="1459"/>
      <c r="Z54" s="1459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</row>
    <row r="55" spans="1:36" ht="15" customHeight="1" x14ac:dyDescent="0.2">
      <c r="A55" s="636" t="s">
        <v>151</v>
      </c>
      <c r="B55" s="637" t="s">
        <v>152</v>
      </c>
      <c r="C55" s="779">
        <v>16</v>
      </c>
      <c r="D55" s="1576">
        <v>18</v>
      </c>
      <c r="E55" s="1577"/>
      <c r="F55" s="779">
        <v>12</v>
      </c>
      <c r="G55" s="780">
        <v>2</v>
      </c>
      <c r="H55" s="781">
        <v>1</v>
      </c>
      <c r="I55" s="780"/>
      <c r="J55" s="889"/>
      <c r="K55" s="230"/>
      <c r="L55" s="230"/>
      <c r="M55" s="230"/>
      <c r="N55" s="889" t="s">
        <v>69</v>
      </c>
      <c r="O55" s="230">
        <f t="shared" si="28"/>
        <v>0</v>
      </c>
      <c r="P55" s="230">
        <f t="shared" si="29"/>
        <v>1</v>
      </c>
      <c r="Q55" s="230"/>
      <c r="R55" s="582" t="s">
        <v>153</v>
      </c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</row>
    <row r="56" spans="1:36" ht="12.75" customHeight="1" x14ac:dyDescent="0.2">
      <c r="A56" s="638" t="s">
        <v>154</v>
      </c>
      <c r="B56" s="639"/>
      <c r="C56" s="778">
        <v>28</v>
      </c>
      <c r="D56" s="1574">
        <v>16</v>
      </c>
      <c r="E56" s="1575"/>
      <c r="F56" s="782">
        <v>16</v>
      </c>
      <c r="G56" s="783">
        <v>0</v>
      </c>
      <c r="H56" s="784">
        <v>0</v>
      </c>
      <c r="I56" s="783"/>
      <c r="J56" s="889"/>
      <c r="K56" s="230"/>
      <c r="L56" s="230"/>
      <c r="M56" s="230"/>
      <c r="N56" s="889" t="s">
        <v>69</v>
      </c>
      <c r="O56" s="230">
        <f t="shared" si="28"/>
        <v>0</v>
      </c>
      <c r="P56" s="230">
        <f t="shared" si="29"/>
        <v>0</v>
      </c>
      <c r="Q56" s="230"/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</row>
    <row r="57" spans="1:36" ht="12.75" customHeight="1" x14ac:dyDescent="0.2">
      <c r="A57" s="636" t="s">
        <v>155</v>
      </c>
      <c r="B57" s="637"/>
      <c r="C57" s="779">
        <v>35</v>
      </c>
      <c r="D57" s="1576">
        <v>15</v>
      </c>
      <c r="E57" s="1577"/>
      <c r="F57" s="785">
        <v>24</v>
      </c>
      <c r="G57" s="780">
        <v>5</v>
      </c>
      <c r="H57" s="781">
        <v>5</v>
      </c>
      <c r="I57" s="780"/>
      <c r="J57" s="889"/>
      <c r="K57" s="230"/>
      <c r="L57" s="230"/>
      <c r="M57" s="230"/>
      <c r="N57" s="889" t="s">
        <v>69</v>
      </c>
      <c r="O57" s="230">
        <f t="shared" si="28"/>
        <v>0</v>
      </c>
      <c r="P57" s="230">
        <f t="shared" si="29"/>
        <v>5</v>
      </c>
      <c r="Q57" s="230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</row>
    <row r="58" spans="1:36" ht="12.75" customHeight="1" x14ac:dyDescent="0.2">
      <c r="A58" s="638" t="s">
        <v>156</v>
      </c>
      <c r="B58" s="639" t="s">
        <v>157</v>
      </c>
      <c r="C58" s="778">
        <v>68</v>
      </c>
      <c r="D58" s="1574">
        <v>52</v>
      </c>
      <c r="E58" s="1575"/>
      <c r="F58" s="782">
        <v>62</v>
      </c>
      <c r="G58" s="783">
        <v>15</v>
      </c>
      <c r="H58" s="784">
        <v>2</v>
      </c>
      <c r="I58" s="783">
        <v>5</v>
      </c>
      <c r="J58" s="889"/>
      <c r="K58" s="230"/>
      <c r="L58" s="230"/>
      <c r="M58" s="230"/>
      <c r="N58" s="889"/>
      <c r="O58" s="230">
        <f t="shared" si="28"/>
        <v>0</v>
      </c>
      <c r="P58" s="230">
        <f t="shared" si="29"/>
        <v>0</v>
      </c>
      <c r="Q58" s="230"/>
      <c r="R58" s="651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</row>
    <row r="59" spans="1:36" ht="12.75" customHeight="1" x14ac:dyDescent="0.2">
      <c r="A59" s="636" t="s">
        <v>158</v>
      </c>
      <c r="B59" s="637" t="s">
        <v>159</v>
      </c>
      <c r="C59" s="786">
        <v>74</v>
      </c>
      <c r="D59" s="1576">
        <v>10</v>
      </c>
      <c r="E59" s="1577"/>
      <c r="F59" s="786">
        <v>17</v>
      </c>
      <c r="G59" s="787">
        <v>0</v>
      </c>
      <c r="H59" s="786">
        <v>4</v>
      </c>
      <c r="I59" s="780"/>
      <c r="J59" s="889"/>
      <c r="K59" s="230"/>
      <c r="L59" s="230"/>
      <c r="M59" s="230"/>
      <c r="N59" s="889" t="s">
        <v>69</v>
      </c>
      <c r="O59" s="230">
        <f t="shared" si="28"/>
        <v>0</v>
      </c>
      <c r="P59" s="230">
        <f t="shared" si="29"/>
        <v>4</v>
      </c>
      <c r="Q59" s="230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</row>
    <row r="60" spans="1:36" ht="15.75" customHeight="1" x14ac:dyDescent="0.2">
      <c r="A60" s="638" t="s">
        <v>160</v>
      </c>
      <c r="B60" s="639" t="s">
        <v>161</v>
      </c>
      <c r="C60" s="783">
        <v>43</v>
      </c>
      <c r="D60" s="1574">
        <v>18</v>
      </c>
      <c r="E60" s="1575"/>
      <c r="F60" s="783">
        <v>43</v>
      </c>
      <c r="G60" s="783">
        <v>12</v>
      </c>
      <c r="H60" s="783">
        <v>2</v>
      </c>
      <c r="I60" s="783"/>
      <c r="J60" s="889"/>
      <c r="K60" s="230"/>
      <c r="L60" s="230"/>
      <c r="M60" s="230"/>
      <c r="N60" s="889" t="s">
        <v>69</v>
      </c>
      <c r="O60" s="230">
        <f>IF(N60="*",$H60,0)</f>
        <v>0</v>
      </c>
      <c r="P60" s="230">
        <f>IF(N60="**",$H60,0)</f>
        <v>2</v>
      </c>
      <c r="Q60" s="230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</row>
    <row r="61" spans="1:36" ht="15.75" customHeight="1" x14ac:dyDescent="0.2">
      <c r="A61" s="638"/>
      <c r="B61" s="639" t="s">
        <v>162</v>
      </c>
      <c r="C61" s="783">
        <v>16</v>
      </c>
      <c r="D61" s="1574">
        <v>9</v>
      </c>
      <c r="E61" s="1575"/>
      <c r="F61" s="783">
        <v>14</v>
      </c>
      <c r="G61" s="783">
        <v>4</v>
      </c>
      <c r="H61" s="783">
        <v>0</v>
      </c>
      <c r="I61" s="783"/>
      <c r="J61" s="889"/>
      <c r="K61" s="230"/>
      <c r="L61" s="230"/>
      <c r="M61" s="230"/>
      <c r="N61" s="889" t="s">
        <v>69</v>
      </c>
      <c r="O61" s="230">
        <f>IF(N61="*",$H61,0)</f>
        <v>0</v>
      </c>
      <c r="P61" s="230">
        <f>IF(N61="**",$H61,0)</f>
        <v>0</v>
      </c>
      <c r="Q61" s="230"/>
      <c r="R61" s="230"/>
      <c r="S61" s="10"/>
      <c r="T61" s="10"/>
      <c r="U61" s="10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</row>
    <row r="62" spans="1:36" ht="12.75" customHeight="1" x14ac:dyDescent="0.2">
      <c r="A62" s="636" t="s">
        <v>163</v>
      </c>
      <c r="B62" s="637" t="s">
        <v>164</v>
      </c>
      <c r="C62" s="780">
        <v>53</v>
      </c>
      <c r="D62" s="1576">
        <v>50</v>
      </c>
      <c r="E62" s="1577"/>
      <c r="F62" s="780">
        <v>50</v>
      </c>
      <c r="G62" s="780">
        <v>5</v>
      </c>
      <c r="H62" s="780">
        <v>2</v>
      </c>
      <c r="I62" s="780"/>
      <c r="J62" s="889"/>
      <c r="K62" s="230"/>
      <c r="L62" s="230"/>
      <c r="M62" s="230"/>
      <c r="N62" s="889" t="s">
        <v>69</v>
      </c>
      <c r="O62" s="230">
        <f>IF(N62="*",$H62,0)</f>
        <v>0</v>
      </c>
      <c r="P62" s="230">
        <f>IF(N62="**",$H62,0)</f>
        <v>2</v>
      </c>
      <c r="Q62" s="230"/>
      <c r="R62" s="651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</row>
    <row r="63" spans="1:36" ht="12" customHeight="1" x14ac:dyDescent="0.2">
      <c r="A63" s="638" t="s">
        <v>165</v>
      </c>
      <c r="B63" s="639" t="s">
        <v>166</v>
      </c>
      <c r="C63" s="783">
        <v>62</v>
      </c>
      <c r="D63" s="1574">
        <v>49</v>
      </c>
      <c r="E63" s="1575"/>
      <c r="F63" s="783">
        <v>58</v>
      </c>
      <c r="G63" s="783">
        <v>22</v>
      </c>
      <c r="H63" s="783">
        <v>2</v>
      </c>
      <c r="I63" s="783">
        <v>3</v>
      </c>
      <c r="J63" s="889"/>
      <c r="K63" s="230"/>
      <c r="L63" s="230"/>
      <c r="M63" s="230"/>
      <c r="N63" s="889" t="s">
        <v>69</v>
      </c>
      <c r="O63" s="230">
        <f>IF(N63="*",$H63,0)</f>
        <v>0</v>
      </c>
      <c r="P63" s="230">
        <f>IF(N63="**",$H63,0)</f>
        <v>2</v>
      </c>
      <c r="Q63" s="230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</row>
    <row r="64" spans="1:36" ht="12.75" customHeight="1" x14ac:dyDescent="0.2">
      <c r="A64" s="1409" t="s">
        <v>167</v>
      </c>
      <c r="B64" s="1413"/>
      <c r="C64" s="16">
        <f>SUM(C51:C63)</f>
        <v>617</v>
      </c>
      <c r="D64" s="1414">
        <f>SUM(D51:D63)</f>
        <v>303</v>
      </c>
      <c r="E64" s="1461"/>
      <c r="F64" s="16">
        <f>SUM(F51:F63)</f>
        <v>388</v>
      </c>
      <c r="G64" s="16">
        <f>SUM(G51:G63)</f>
        <v>88</v>
      </c>
      <c r="H64" s="16">
        <f>SUM(H51:H63)</f>
        <v>33</v>
      </c>
      <c r="I64" s="16">
        <f>SUM(I51:I63)</f>
        <v>18</v>
      </c>
      <c r="J64" s="889"/>
      <c r="K64" s="230"/>
      <c r="L64" s="230"/>
      <c r="M64" s="230"/>
      <c r="N64" s="889"/>
      <c r="O64" s="230"/>
      <c r="P64" s="230"/>
      <c r="Q64" s="230"/>
      <c r="R64" s="651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</row>
    <row r="65" spans="1:36" ht="12.75" customHeight="1" x14ac:dyDescent="0.2">
      <c r="A65" s="651"/>
      <c r="B65" s="46"/>
      <c r="C65" s="598"/>
      <c r="D65" s="598"/>
      <c r="E65" s="598"/>
      <c r="F65" s="598"/>
      <c r="G65" s="651"/>
      <c r="H65" s="598"/>
      <c r="I65" s="651"/>
      <c r="J65" s="889"/>
      <c r="K65" s="230"/>
      <c r="L65" s="230"/>
      <c r="M65" s="230"/>
      <c r="N65" s="889"/>
      <c r="O65" s="230"/>
      <c r="P65" s="230"/>
      <c r="Q65" s="230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</row>
    <row r="66" spans="1:36" ht="12.75" customHeight="1" x14ac:dyDescent="0.25">
      <c r="A66" s="1412" t="s">
        <v>168</v>
      </c>
      <c r="B66" s="1413"/>
      <c r="C66" s="653" t="s">
        <v>5</v>
      </c>
      <c r="D66" s="1414" t="s">
        <v>6</v>
      </c>
      <c r="E66" s="1413"/>
      <c r="F66" s="653" t="s">
        <v>7</v>
      </c>
      <c r="G66" s="653" t="s">
        <v>8</v>
      </c>
      <c r="H66" s="16" t="s">
        <v>9</v>
      </c>
      <c r="I66" s="16" t="s">
        <v>63</v>
      </c>
      <c r="J66" s="118"/>
      <c r="K66" s="230"/>
      <c r="L66" s="230"/>
      <c r="M66" s="230"/>
      <c r="N66" s="118"/>
      <c r="O66" s="230"/>
      <c r="P66" s="230"/>
      <c r="Q66" s="230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</row>
    <row r="67" spans="1:36" ht="12.75" customHeight="1" x14ac:dyDescent="0.2">
      <c r="A67" s="640" t="s">
        <v>169</v>
      </c>
      <c r="B67" s="641" t="s">
        <v>170</v>
      </c>
      <c r="C67" s="788">
        <v>51</v>
      </c>
      <c r="D67" s="1570">
        <v>51</v>
      </c>
      <c r="E67" s="1571"/>
      <c r="F67" s="788">
        <v>51</v>
      </c>
      <c r="G67" s="788"/>
      <c r="H67" s="788">
        <v>0</v>
      </c>
      <c r="I67" s="544"/>
      <c r="J67" s="889"/>
      <c r="K67" s="230"/>
      <c r="L67" s="230"/>
      <c r="M67" s="230"/>
      <c r="N67" s="889" t="s">
        <v>81</v>
      </c>
      <c r="O67" s="230">
        <f t="shared" ref="O67:O69" si="30">IF(N67="*",$H67,0)</f>
        <v>0</v>
      </c>
      <c r="P67" s="230">
        <f t="shared" ref="P67:P69" si="31">IF(N67="**",$H67,0)</f>
        <v>0</v>
      </c>
      <c r="Q67" s="230"/>
      <c r="R67" s="651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</row>
    <row r="68" spans="1:36" ht="12.75" customHeight="1" x14ac:dyDescent="0.2">
      <c r="A68" s="642" t="s">
        <v>171</v>
      </c>
      <c r="B68" s="643" t="s">
        <v>172</v>
      </c>
      <c r="C68" s="789">
        <v>0</v>
      </c>
      <c r="D68" s="1572">
        <v>0</v>
      </c>
      <c r="E68" s="1573"/>
      <c r="F68" s="790">
        <v>0</v>
      </c>
      <c r="G68" s="790"/>
      <c r="H68" s="790"/>
      <c r="I68" s="547"/>
      <c r="J68" s="889"/>
      <c r="K68" s="230"/>
      <c r="L68" s="230"/>
      <c r="M68" s="230"/>
      <c r="N68" s="889"/>
      <c r="O68" s="230">
        <f t="shared" si="30"/>
        <v>0</v>
      </c>
      <c r="P68" s="230">
        <f t="shared" si="31"/>
        <v>0</v>
      </c>
      <c r="Q68" s="230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</row>
    <row r="69" spans="1:36" ht="12.75" customHeight="1" x14ac:dyDescent="0.2">
      <c r="A69" s="640" t="s">
        <v>173</v>
      </c>
      <c r="B69" s="641" t="s">
        <v>174</v>
      </c>
      <c r="C69" s="788">
        <v>27</v>
      </c>
      <c r="D69" s="1570">
        <v>24</v>
      </c>
      <c r="E69" s="1571"/>
      <c r="F69" s="788">
        <v>23</v>
      </c>
      <c r="G69" s="788"/>
      <c r="H69" s="788">
        <v>0</v>
      </c>
      <c r="I69" s="544"/>
      <c r="J69" s="889"/>
      <c r="K69" s="230"/>
      <c r="L69" s="230"/>
      <c r="M69" s="230"/>
      <c r="N69" s="889" t="s">
        <v>81</v>
      </c>
      <c r="O69" s="230">
        <f t="shared" si="30"/>
        <v>0</v>
      </c>
      <c r="P69" s="230">
        <f t="shared" si="31"/>
        <v>0</v>
      </c>
      <c r="Q69" s="230"/>
      <c r="R69" s="651"/>
      <c r="S69" s="651"/>
      <c r="T69" s="651"/>
      <c r="U69" s="651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</row>
    <row r="70" spans="1:36" ht="12.75" customHeight="1" x14ac:dyDescent="0.2">
      <c r="A70" s="1467" t="s">
        <v>175</v>
      </c>
      <c r="B70" s="1468"/>
      <c r="C70" s="16">
        <f t="shared" ref="C70:D70" si="32">SUM(C67:C69)</f>
        <v>78</v>
      </c>
      <c r="D70" s="1414">
        <f t="shared" si="32"/>
        <v>75</v>
      </c>
      <c r="E70" s="1413"/>
      <c r="F70" s="16">
        <f t="shared" ref="F70:I70" si="33">SUM(F67:F69)</f>
        <v>74</v>
      </c>
      <c r="G70" s="16">
        <f t="shared" si="33"/>
        <v>0</v>
      </c>
      <c r="H70" s="16">
        <f t="shared" si="33"/>
        <v>0</v>
      </c>
      <c r="I70" s="16">
        <f t="shared" si="33"/>
        <v>0</v>
      </c>
      <c r="J70" s="889"/>
      <c r="K70" s="230"/>
      <c r="L70" s="230"/>
      <c r="M70" s="230"/>
      <c r="N70" s="889"/>
      <c r="O70" s="230"/>
      <c r="P70" s="230"/>
      <c r="Q70" s="230"/>
      <c r="R70" s="651"/>
      <c r="S70" s="651"/>
      <c r="T70" s="651"/>
      <c r="U70" s="651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</row>
    <row r="71" spans="1:36" ht="15.75" customHeight="1" x14ac:dyDescent="0.2">
      <c r="A71" s="1467" t="s">
        <v>176</v>
      </c>
      <c r="B71" s="1469"/>
      <c r="C71" s="140">
        <f>C70+C64+C48</f>
        <v>1308</v>
      </c>
      <c r="D71" s="1411">
        <f t="shared" ref="D71:I71" si="34">D70+D64+D48</f>
        <v>785</v>
      </c>
      <c r="E71" s="1411"/>
      <c r="F71" s="140">
        <f t="shared" si="34"/>
        <v>909</v>
      </c>
      <c r="G71" s="140">
        <f t="shared" si="34"/>
        <v>146</v>
      </c>
      <c r="H71" s="140">
        <f t="shared" si="34"/>
        <v>52</v>
      </c>
      <c r="I71" s="140">
        <f t="shared" si="34"/>
        <v>19</v>
      </c>
      <c r="J71" s="889"/>
      <c r="K71" s="230"/>
      <c r="L71" s="230"/>
      <c r="M71" s="230"/>
      <c r="N71" s="889"/>
      <c r="O71" s="230"/>
      <c r="P71" s="230"/>
      <c r="Q71" s="230"/>
      <c r="R71" s="651"/>
      <c r="S71" s="651"/>
      <c r="T71" s="651"/>
      <c r="U71" s="651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</row>
    <row r="72" spans="1:36" ht="12.75" customHeight="1" x14ac:dyDescent="0.2">
      <c r="A72" s="651"/>
      <c r="B72" s="644"/>
      <c r="C72" s="651"/>
      <c r="D72" s="651"/>
      <c r="E72" s="651"/>
      <c r="F72" s="651"/>
      <c r="G72" s="651"/>
      <c r="H72" s="651"/>
      <c r="I72" s="651"/>
      <c r="J72" s="877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651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</row>
    <row r="73" spans="1:36" ht="12.75" customHeight="1" x14ac:dyDescent="0.25">
      <c r="A73" s="1412" t="s">
        <v>177</v>
      </c>
      <c r="B73" s="1413"/>
      <c r="C73" s="653" t="s">
        <v>5</v>
      </c>
      <c r="D73" s="653" t="s">
        <v>178</v>
      </c>
      <c r="E73" s="653" t="s">
        <v>179</v>
      </c>
      <c r="F73" s="653" t="s">
        <v>7</v>
      </c>
      <c r="G73" s="645" t="s">
        <v>8</v>
      </c>
      <c r="H73" s="16" t="s">
        <v>9</v>
      </c>
      <c r="I73" s="16" t="s">
        <v>63</v>
      </c>
      <c r="J73" s="889"/>
      <c r="K73" s="121"/>
      <c r="L73" s="121"/>
      <c r="M73" s="121"/>
      <c r="N73" s="121"/>
      <c r="O73" s="121"/>
      <c r="P73" s="121"/>
      <c r="Q73" s="121"/>
      <c r="R73" s="10"/>
      <c r="S73" s="10"/>
      <c r="T73" s="10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</row>
    <row r="74" spans="1:36" ht="12.75" customHeight="1" x14ac:dyDescent="0.2">
      <c r="A74" s="811" t="s">
        <v>180</v>
      </c>
      <c r="B74" s="811" t="s">
        <v>181</v>
      </c>
      <c r="C74" s="926">
        <v>8</v>
      </c>
      <c r="D74" s="926">
        <v>6</v>
      </c>
      <c r="E74" s="927"/>
      <c r="F74" s="792">
        <v>8</v>
      </c>
      <c r="G74" s="549"/>
      <c r="H74" s="549"/>
      <c r="I74" s="550"/>
      <c r="J74" s="889"/>
      <c r="K74" s="39"/>
      <c r="L74" s="39"/>
      <c r="M74" s="39"/>
      <c r="N74" s="889" t="s">
        <v>81</v>
      </c>
      <c r="O74" s="230">
        <f t="shared" ref="O74:O107" si="35">IF(N74="*",$H74,0)</f>
        <v>0</v>
      </c>
      <c r="P74" s="230">
        <f t="shared" ref="P74:P107" si="36">IF(N74="**",$H74,0)</f>
        <v>0</v>
      </c>
      <c r="Q74" s="121"/>
      <c r="R74" s="10"/>
      <c r="S74" s="10"/>
      <c r="T74" s="10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</row>
    <row r="75" spans="1:36" ht="12.75" customHeight="1" x14ac:dyDescent="0.2">
      <c r="A75" s="810" t="s">
        <v>182</v>
      </c>
      <c r="B75" s="810" t="s">
        <v>183</v>
      </c>
      <c r="C75" s="928"/>
      <c r="D75" s="928"/>
      <c r="E75" s="929">
        <v>42</v>
      </c>
      <c r="F75" s="551"/>
      <c r="G75" s="551"/>
      <c r="H75" s="551"/>
      <c r="I75" s="553"/>
      <c r="J75" s="889"/>
      <c r="K75" s="598"/>
      <c r="L75" s="370"/>
      <c r="M75" s="370"/>
      <c r="N75" s="889"/>
      <c r="O75" s="230">
        <f>IF(N75="*",$H75,0)</f>
        <v>0</v>
      </c>
      <c r="P75" s="230">
        <f>IF(N75="**",$H75,0)</f>
        <v>0</v>
      </c>
      <c r="Q75" s="370"/>
      <c r="R75" s="370"/>
      <c r="S75" s="10"/>
      <c r="T75" s="10"/>
      <c r="U75" s="10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</row>
    <row r="76" spans="1:36" ht="12.75" customHeight="1" x14ac:dyDescent="0.2">
      <c r="A76" s="811" t="s">
        <v>184</v>
      </c>
      <c r="B76" s="811" t="s">
        <v>185</v>
      </c>
      <c r="C76" s="926">
        <v>156</v>
      </c>
      <c r="D76" s="926">
        <v>32</v>
      </c>
      <c r="E76" s="927"/>
      <c r="F76" s="792">
        <v>59</v>
      </c>
      <c r="G76" s="381">
        <v>12</v>
      </c>
      <c r="H76" s="792">
        <v>8</v>
      </c>
      <c r="I76" s="550"/>
      <c r="J76" s="889"/>
      <c r="K76" s="39"/>
      <c r="L76" s="39"/>
      <c r="M76" s="39"/>
      <c r="N76" s="889"/>
      <c r="O76" s="230">
        <f t="shared" si="35"/>
        <v>0</v>
      </c>
      <c r="P76" s="230">
        <f t="shared" si="36"/>
        <v>0</v>
      </c>
      <c r="Q76" s="121"/>
      <c r="R76" s="10"/>
      <c r="S76" s="10"/>
      <c r="T76" s="10"/>
      <c r="U76" s="651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</row>
    <row r="77" spans="1:36" ht="15" customHeight="1" x14ac:dyDescent="0.2">
      <c r="A77" s="810" t="s">
        <v>186</v>
      </c>
      <c r="B77" s="810" t="s">
        <v>187</v>
      </c>
      <c r="C77" s="929">
        <v>4</v>
      </c>
      <c r="D77" s="928"/>
      <c r="E77" s="928"/>
      <c r="F77" s="791">
        <v>6</v>
      </c>
      <c r="G77" s="384">
        <v>1</v>
      </c>
      <c r="H77" s="791">
        <v>1</v>
      </c>
      <c r="I77" s="553"/>
      <c r="J77" s="889"/>
      <c r="K77" s="39"/>
      <c r="L77" s="39"/>
      <c r="M77" s="39"/>
      <c r="N77" s="889" t="s">
        <v>81</v>
      </c>
      <c r="O77" s="230">
        <f t="shared" si="35"/>
        <v>1</v>
      </c>
      <c r="P77" s="230">
        <f t="shared" si="36"/>
        <v>0</v>
      </c>
      <c r="Q77" s="121"/>
      <c r="R77" s="10"/>
      <c r="S77" s="10"/>
      <c r="T77" s="10"/>
      <c r="U77" s="651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</row>
    <row r="78" spans="1:36" ht="15" customHeight="1" x14ac:dyDescent="0.2">
      <c r="A78" s="811" t="s">
        <v>188</v>
      </c>
      <c r="B78" s="811" t="s">
        <v>138</v>
      </c>
      <c r="C78" s="927"/>
      <c r="D78" s="927"/>
      <c r="E78" s="927"/>
      <c r="F78" s="549"/>
      <c r="G78" s="548"/>
      <c r="H78" s="549"/>
      <c r="I78" s="550"/>
      <c r="J78" s="889"/>
      <c r="K78" s="39"/>
      <c r="L78" s="39"/>
      <c r="M78" s="39"/>
      <c r="N78" s="889" t="s">
        <v>81</v>
      </c>
      <c r="O78" s="230">
        <f t="shared" si="35"/>
        <v>0</v>
      </c>
      <c r="P78" s="230">
        <f t="shared" si="36"/>
        <v>0</v>
      </c>
      <c r="Q78" s="121"/>
      <c r="R78" s="10"/>
      <c r="S78" s="10"/>
      <c r="T78" s="10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</row>
    <row r="79" spans="1:36" ht="14.25" customHeight="1" x14ac:dyDescent="0.2">
      <c r="A79" s="387" t="s">
        <v>189</v>
      </c>
      <c r="B79" s="387" t="s">
        <v>190</v>
      </c>
      <c r="C79" s="929">
        <v>12</v>
      </c>
      <c r="D79" s="929">
        <v>12</v>
      </c>
      <c r="E79" s="929">
        <v>35</v>
      </c>
      <c r="F79" s="791">
        <v>10</v>
      </c>
      <c r="G79" s="791">
        <v>2</v>
      </c>
      <c r="H79" s="791">
        <v>2</v>
      </c>
      <c r="I79" s="554"/>
      <c r="J79" s="889"/>
      <c r="K79" s="39"/>
      <c r="L79" s="39"/>
      <c r="M79" s="39"/>
      <c r="N79" s="889"/>
      <c r="O79" s="230">
        <f t="shared" si="35"/>
        <v>0</v>
      </c>
      <c r="P79" s="230">
        <f t="shared" si="36"/>
        <v>0</v>
      </c>
      <c r="Q79" s="121"/>
      <c r="R79" s="10"/>
      <c r="S79" s="10"/>
      <c r="T79" s="10"/>
      <c r="U79" s="651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</row>
    <row r="80" spans="1:36" ht="14.25" customHeight="1" x14ac:dyDescent="0.2">
      <c r="A80" s="811" t="s">
        <v>191</v>
      </c>
      <c r="B80" s="811" t="s">
        <v>192</v>
      </c>
      <c r="C80" s="927"/>
      <c r="D80" s="927"/>
      <c r="E80" s="926">
        <v>50</v>
      </c>
      <c r="F80" s="549"/>
      <c r="G80" s="548"/>
      <c r="H80" s="549"/>
      <c r="I80" s="550"/>
      <c r="J80" s="889"/>
      <c r="K80" s="39"/>
      <c r="L80" s="39"/>
      <c r="M80" s="39"/>
      <c r="N80" s="889"/>
      <c r="O80" s="230">
        <f t="shared" si="35"/>
        <v>0</v>
      </c>
      <c r="P80" s="230">
        <f t="shared" si="36"/>
        <v>0</v>
      </c>
      <c r="Q80" s="121"/>
      <c r="R80" s="10"/>
      <c r="S80" s="10"/>
      <c r="T80" s="10"/>
      <c r="U80" s="651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</row>
    <row r="81" spans="1:36" ht="14.25" customHeight="1" x14ac:dyDescent="0.2">
      <c r="A81" s="810" t="s">
        <v>193</v>
      </c>
      <c r="B81" s="810" t="s">
        <v>194</v>
      </c>
      <c r="C81" s="929">
        <v>70</v>
      </c>
      <c r="D81" s="929">
        <v>40</v>
      </c>
      <c r="E81" s="928">
        <v>20</v>
      </c>
      <c r="F81" s="791">
        <v>30</v>
      </c>
      <c r="G81" s="384">
        <v>10</v>
      </c>
      <c r="H81" s="551">
        <v>14</v>
      </c>
      <c r="I81" s="553"/>
      <c r="J81" s="889"/>
      <c r="K81" s="39"/>
      <c r="L81" s="39"/>
      <c r="M81" s="39"/>
      <c r="N81" s="889" t="s">
        <v>81</v>
      </c>
      <c r="O81" s="230">
        <f t="shared" si="35"/>
        <v>14</v>
      </c>
      <c r="P81" s="230">
        <f t="shared" si="36"/>
        <v>0</v>
      </c>
      <c r="Q81" s="121"/>
      <c r="R81" s="10"/>
      <c r="S81" s="10"/>
      <c r="T81" s="10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</row>
    <row r="82" spans="1:36" ht="15" customHeight="1" x14ac:dyDescent="0.2">
      <c r="A82" s="811" t="s">
        <v>195</v>
      </c>
      <c r="B82" s="811" t="s">
        <v>196</v>
      </c>
      <c r="C82" s="926">
        <v>44</v>
      </c>
      <c r="D82" s="926">
        <v>23</v>
      </c>
      <c r="E82" s="927"/>
      <c r="F82" s="792">
        <v>39</v>
      </c>
      <c r="G82" s="381">
        <v>2</v>
      </c>
      <c r="H82" s="549"/>
      <c r="I82" s="550"/>
      <c r="J82" s="889"/>
      <c r="K82" s="39"/>
      <c r="L82" s="39"/>
      <c r="M82" s="39"/>
      <c r="N82" s="889" t="s">
        <v>81</v>
      </c>
      <c r="O82" s="230">
        <f t="shared" si="35"/>
        <v>0</v>
      </c>
      <c r="P82" s="230">
        <f t="shared" si="36"/>
        <v>0</v>
      </c>
      <c r="Q82" s="121"/>
      <c r="R82" s="10"/>
      <c r="S82" s="10"/>
      <c r="T82" s="10"/>
      <c r="U82" s="651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</row>
    <row r="83" spans="1:36" ht="14.25" customHeight="1" x14ac:dyDescent="0.2">
      <c r="A83" s="810" t="s">
        <v>197</v>
      </c>
      <c r="B83" s="810" t="s">
        <v>198</v>
      </c>
      <c r="C83" s="929">
        <v>13</v>
      </c>
      <c r="D83" s="929">
        <v>15</v>
      </c>
      <c r="E83" s="928"/>
      <c r="F83" s="791">
        <v>15</v>
      </c>
      <c r="G83" s="384">
        <v>2</v>
      </c>
      <c r="H83" s="791">
        <v>2</v>
      </c>
      <c r="I83" s="553"/>
      <c r="J83" s="889"/>
      <c r="K83" s="39"/>
      <c r="L83" s="39"/>
      <c r="M83" s="39"/>
      <c r="N83" s="889"/>
      <c r="O83" s="230">
        <f t="shared" si="35"/>
        <v>0</v>
      </c>
      <c r="P83" s="230">
        <f t="shared" si="36"/>
        <v>0</v>
      </c>
      <c r="Q83" s="121"/>
      <c r="R83" s="10"/>
      <c r="S83" s="10"/>
      <c r="T83" s="10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</row>
    <row r="84" spans="1:36" ht="14.25" customHeight="1" x14ac:dyDescent="0.2">
      <c r="A84" s="811" t="s">
        <v>199</v>
      </c>
      <c r="B84" s="811" t="s">
        <v>200</v>
      </c>
      <c r="C84" s="926">
        <v>2</v>
      </c>
      <c r="D84" s="927"/>
      <c r="E84" s="926">
        <v>40</v>
      </c>
      <c r="F84" s="549"/>
      <c r="G84" s="548"/>
      <c r="H84" s="549"/>
      <c r="I84" s="550"/>
      <c r="J84" s="889"/>
      <c r="K84" s="39"/>
      <c r="L84" s="39"/>
      <c r="M84" s="39"/>
      <c r="N84" s="889"/>
      <c r="O84" s="230">
        <f t="shared" si="35"/>
        <v>0</v>
      </c>
      <c r="P84" s="230">
        <f t="shared" si="36"/>
        <v>0</v>
      </c>
      <c r="Q84" s="121"/>
      <c r="R84" s="10"/>
      <c r="S84" s="10"/>
      <c r="T84" s="10"/>
      <c r="U84" s="651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</row>
    <row r="85" spans="1:36" ht="14.25" customHeight="1" x14ac:dyDescent="0.2">
      <c r="A85" s="810" t="s">
        <v>201</v>
      </c>
      <c r="B85" s="810" t="s">
        <v>202</v>
      </c>
      <c r="C85" s="928"/>
      <c r="D85" s="928"/>
      <c r="E85" s="929">
        <v>60</v>
      </c>
      <c r="F85" s="551"/>
      <c r="G85" s="552"/>
      <c r="H85" s="551"/>
      <c r="I85" s="553"/>
      <c r="J85" s="889"/>
      <c r="K85" s="39"/>
      <c r="L85" s="39"/>
      <c r="M85" s="39"/>
      <c r="N85" s="889" t="s">
        <v>81</v>
      </c>
      <c r="O85" s="230">
        <f t="shared" si="35"/>
        <v>0</v>
      </c>
      <c r="P85" s="230">
        <f t="shared" si="36"/>
        <v>0</v>
      </c>
      <c r="Q85" s="121"/>
      <c r="R85" s="10"/>
      <c r="S85" s="10"/>
      <c r="T85" s="10"/>
      <c r="U85" s="651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</row>
    <row r="86" spans="1:36" ht="14.25" customHeight="1" x14ac:dyDescent="0.2">
      <c r="A86" s="811" t="s">
        <v>203</v>
      </c>
      <c r="B86" s="811" t="s">
        <v>204</v>
      </c>
      <c r="C86" s="927"/>
      <c r="D86" s="927"/>
      <c r="E86" s="926">
        <v>30</v>
      </c>
      <c r="F86" s="549"/>
      <c r="G86" s="548"/>
      <c r="H86" s="549"/>
      <c r="I86" s="550"/>
      <c r="J86" s="889"/>
      <c r="K86" s="39"/>
      <c r="L86" s="39"/>
      <c r="M86" s="39"/>
      <c r="N86" s="889" t="s">
        <v>81</v>
      </c>
      <c r="O86" s="230">
        <f t="shared" si="35"/>
        <v>0</v>
      </c>
      <c r="P86" s="230">
        <f t="shared" si="36"/>
        <v>0</v>
      </c>
      <c r="Q86" s="121"/>
      <c r="R86" s="10"/>
      <c r="S86" s="10"/>
      <c r="T86" s="10"/>
      <c r="U86" s="651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</row>
    <row r="87" spans="1:36" ht="14.25" customHeight="1" x14ac:dyDescent="0.2">
      <c r="A87" s="810" t="s">
        <v>205</v>
      </c>
      <c r="B87" s="810" t="s">
        <v>206</v>
      </c>
      <c r="C87" s="928"/>
      <c r="D87" s="928"/>
      <c r="E87" s="929">
        <v>40</v>
      </c>
      <c r="F87" s="551"/>
      <c r="G87" s="551"/>
      <c r="H87" s="551"/>
      <c r="I87" s="553"/>
      <c r="J87" s="889"/>
      <c r="K87" s="39"/>
      <c r="L87" s="39"/>
      <c r="M87" s="39"/>
      <c r="N87" s="889"/>
      <c r="O87" s="230">
        <f t="shared" si="35"/>
        <v>0</v>
      </c>
      <c r="P87" s="230">
        <f t="shared" si="36"/>
        <v>0</v>
      </c>
      <c r="Q87" s="121"/>
      <c r="R87" s="10"/>
      <c r="S87" s="10"/>
      <c r="T87" s="10"/>
      <c r="U87" s="651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</row>
    <row r="88" spans="1:36" ht="14.25" customHeight="1" x14ac:dyDescent="0.2">
      <c r="A88" s="811" t="s">
        <v>207</v>
      </c>
      <c r="B88" s="811" t="s">
        <v>208</v>
      </c>
      <c r="C88" s="926">
        <v>12</v>
      </c>
      <c r="D88" s="926">
        <v>18</v>
      </c>
      <c r="E88" s="927"/>
      <c r="F88" s="792">
        <v>12</v>
      </c>
      <c r="G88" s="548"/>
      <c r="H88" s="792">
        <v>2</v>
      </c>
      <c r="I88" s="550"/>
      <c r="J88" s="889"/>
      <c r="K88" s="39"/>
      <c r="L88" s="39"/>
      <c r="M88" s="39"/>
      <c r="N88" s="889" t="s">
        <v>81</v>
      </c>
      <c r="O88" s="230">
        <f t="shared" si="35"/>
        <v>2</v>
      </c>
      <c r="P88" s="230">
        <f t="shared" si="36"/>
        <v>0</v>
      </c>
      <c r="Q88" s="121"/>
      <c r="R88" s="10"/>
      <c r="S88" s="10"/>
      <c r="T88" s="10"/>
      <c r="U88" s="651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</row>
    <row r="89" spans="1:36" ht="14.25" customHeight="1" x14ac:dyDescent="0.2">
      <c r="A89" s="810" t="s">
        <v>209</v>
      </c>
      <c r="B89" s="810" t="s">
        <v>210</v>
      </c>
      <c r="C89" s="929">
        <v>23</v>
      </c>
      <c r="D89" s="929">
        <v>17</v>
      </c>
      <c r="E89" s="929">
        <v>21</v>
      </c>
      <c r="F89" s="791">
        <v>27</v>
      </c>
      <c r="G89" s="384">
        <v>11</v>
      </c>
      <c r="H89" s="791">
        <v>4</v>
      </c>
      <c r="I89" s="553"/>
      <c r="J89" s="889"/>
      <c r="K89" s="39"/>
      <c r="L89" s="39"/>
      <c r="M89" s="39"/>
      <c r="N89" s="889"/>
      <c r="O89" s="230">
        <f t="shared" si="35"/>
        <v>0</v>
      </c>
      <c r="P89" s="230">
        <f t="shared" si="36"/>
        <v>0</v>
      </c>
      <c r="Q89" s="121"/>
      <c r="R89" s="10"/>
      <c r="S89" s="10"/>
      <c r="T89" s="10"/>
      <c r="U89" s="651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</row>
    <row r="90" spans="1:36" ht="14.25" customHeight="1" x14ac:dyDescent="0.2">
      <c r="A90" s="811" t="s">
        <v>211</v>
      </c>
      <c r="B90" s="811" t="s">
        <v>212</v>
      </c>
      <c r="C90" s="926">
        <v>50</v>
      </c>
      <c r="D90" s="926">
        <v>28</v>
      </c>
      <c r="E90" s="926">
        <v>30</v>
      </c>
      <c r="F90" s="792">
        <v>17</v>
      </c>
      <c r="G90" s="792">
        <v>7</v>
      </c>
      <c r="H90" s="792">
        <v>6</v>
      </c>
      <c r="I90" s="550"/>
      <c r="J90" s="889"/>
      <c r="K90" s="39"/>
      <c r="L90" s="39"/>
      <c r="M90" s="39"/>
      <c r="N90" s="889"/>
      <c r="O90" s="230">
        <f t="shared" si="35"/>
        <v>0</v>
      </c>
      <c r="P90" s="230">
        <f t="shared" si="36"/>
        <v>0</v>
      </c>
      <c r="Q90" s="121"/>
      <c r="R90" s="10"/>
      <c r="S90" s="10"/>
      <c r="T90" s="10"/>
      <c r="U90" s="651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</row>
    <row r="91" spans="1:36" ht="14.25" customHeight="1" x14ac:dyDescent="0.2">
      <c r="A91" s="810" t="s">
        <v>213</v>
      </c>
      <c r="B91" s="810" t="s">
        <v>214</v>
      </c>
      <c r="C91" s="929">
        <v>50</v>
      </c>
      <c r="D91" s="929">
        <v>28</v>
      </c>
      <c r="E91" s="928"/>
      <c r="F91" s="791">
        <v>54</v>
      </c>
      <c r="G91" s="384">
        <v>44</v>
      </c>
      <c r="H91" s="791">
        <v>12</v>
      </c>
      <c r="I91" s="553"/>
      <c r="J91" s="889"/>
      <c r="K91" s="39"/>
      <c r="L91" s="39"/>
      <c r="M91" s="39"/>
      <c r="N91" s="889" t="s">
        <v>81</v>
      </c>
      <c r="O91" s="230">
        <f t="shared" si="35"/>
        <v>12</v>
      </c>
      <c r="P91" s="230">
        <f t="shared" si="36"/>
        <v>0</v>
      </c>
      <c r="Q91" s="121"/>
      <c r="R91" s="10"/>
      <c r="S91" s="10"/>
      <c r="T91" s="10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</row>
    <row r="92" spans="1:36" ht="14.25" customHeight="1" x14ac:dyDescent="0.2">
      <c r="A92" s="811" t="s">
        <v>215</v>
      </c>
      <c r="B92" s="811" t="s">
        <v>216</v>
      </c>
      <c r="C92" s="926">
        <v>70</v>
      </c>
      <c r="D92" s="926">
        <v>60</v>
      </c>
      <c r="E92" s="927"/>
      <c r="F92" s="792">
        <v>80</v>
      </c>
      <c r="G92" s="381">
        <v>15</v>
      </c>
      <c r="H92" s="792">
        <v>3</v>
      </c>
      <c r="I92" s="550"/>
      <c r="J92" s="889"/>
      <c r="K92" s="39"/>
      <c r="L92" s="39"/>
      <c r="M92" s="39"/>
      <c r="N92" s="889"/>
      <c r="O92" s="230">
        <f t="shared" si="35"/>
        <v>0</v>
      </c>
      <c r="P92" s="230">
        <f t="shared" si="36"/>
        <v>0</v>
      </c>
      <c r="Q92" s="121"/>
      <c r="R92" s="10"/>
      <c r="S92" s="10"/>
      <c r="T92" s="10"/>
      <c r="U92" s="651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</row>
    <row r="93" spans="1:36" ht="14.25" customHeight="1" x14ac:dyDescent="0.2">
      <c r="A93" s="810" t="s">
        <v>217</v>
      </c>
      <c r="B93" s="810" t="s">
        <v>218</v>
      </c>
      <c r="C93" s="929">
        <v>125</v>
      </c>
      <c r="D93" s="929">
        <v>10</v>
      </c>
      <c r="E93" s="928"/>
      <c r="F93" s="791">
        <v>10</v>
      </c>
      <c r="G93" s="384">
        <v>10</v>
      </c>
      <c r="H93" s="551"/>
      <c r="I93" s="553"/>
      <c r="J93" s="889"/>
      <c r="K93" s="39"/>
      <c r="L93" s="39"/>
      <c r="M93" s="39"/>
      <c r="N93" s="889"/>
      <c r="O93" s="230">
        <f t="shared" si="35"/>
        <v>0</v>
      </c>
      <c r="P93" s="230">
        <f t="shared" si="36"/>
        <v>0</v>
      </c>
      <c r="Q93" s="121"/>
      <c r="R93" s="10"/>
      <c r="S93" s="10"/>
      <c r="T93" s="10"/>
      <c r="U93" s="651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</row>
    <row r="94" spans="1:36" ht="14.25" customHeight="1" x14ac:dyDescent="0.2">
      <c r="A94" s="811" t="s">
        <v>219</v>
      </c>
      <c r="B94" s="811" t="s">
        <v>220</v>
      </c>
      <c r="C94" s="926">
        <v>11</v>
      </c>
      <c r="D94" s="926">
        <v>6</v>
      </c>
      <c r="E94" s="927"/>
      <c r="F94" s="792">
        <v>12</v>
      </c>
      <c r="G94" s="381">
        <v>3</v>
      </c>
      <c r="H94" s="549"/>
      <c r="I94" s="550"/>
      <c r="J94" s="889"/>
      <c r="K94" s="39"/>
      <c r="L94" s="39"/>
      <c r="M94" s="39"/>
      <c r="N94" s="889"/>
      <c r="O94" s="230">
        <f t="shared" si="35"/>
        <v>0</v>
      </c>
      <c r="P94" s="230">
        <f t="shared" si="36"/>
        <v>0</v>
      </c>
      <c r="Q94" s="121"/>
      <c r="R94" s="10"/>
      <c r="S94" s="10"/>
      <c r="T94" s="10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</row>
    <row r="95" spans="1:36" ht="14.25" customHeight="1" x14ac:dyDescent="0.2">
      <c r="A95" s="810" t="s">
        <v>221</v>
      </c>
      <c r="B95" s="810" t="s">
        <v>222</v>
      </c>
      <c r="C95" s="929">
        <v>10</v>
      </c>
      <c r="D95" s="929">
        <v>18</v>
      </c>
      <c r="E95" s="928"/>
      <c r="F95" s="791">
        <v>11</v>
      </c>
      <c r="G95" s="791">
        <v>1</v>
      </c>
      <c r="H95" s="791">
        <v>1</v>
      </c>
      <c r="I95" s="553"/>
      <c r="J95" s="889"/>
      <c r="K95" s="39"/>
      <c r="L95" s="39"/>
      <c r="M95" s="39"/>
      <c r="N95" s="889" t="s">
        <v>81</v>
      </c>
      <c r="O95" s="230">
        <f t="shared" si="35"/>
        <v>1</v>
      </c>
      <c r="P95" s="230">
        <f t="shared" si="36"/>
        <v>0</v>
      </c>
      <c r="Q95" s="121"/>
      <c r="R95" s="10"/>
      <c r="S95" s="10"/>
      <c r="T95" s="10"/>
      <c r="U95" s="651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</row>
    <row r="96" spans="1:36" ht="14.25" customHeight="1" x14ac:dyDescent="0.2">
      <c r="A96" s="811" t="s">
        <v>223</v>
      </c>
      <c r="B96" s="811" t="s">
        <v>224</v>
      </c>
      <c r="C96" s="926">
        <v>91</v>
      </c>
      <c r="D96" s="926">
        <v>99</v>
      </c>
      <c r="E96" s="927"/>
      <c r="F96" s="792">
        <v>74</v>
      </c>
      <c r="G96" s="381">
        <v>10</v>
      </c>
      <c r="H96" s="792">
        <v>4</v>
      </c>
      <c r="I96" s="550"/>
      <c r="J96" s="889"/>
      <c r="K96" s="39"/>
      <c r="L96" s="39"/>
      <c r="M96" s="39"/>
      <c r="N96" s="889" t="s">
        <v>81</v>
      </c>
      <c r="O96" s="230">
        <f t="shared" si="35"/>
        <v>4</v>
      </c>
      <c r="P96" s="230">
        <f t="shared" si="36"/>
        <v>0</v>
      </c>
      <c r="Q96" s="121"/>
      <c r="R96" s="10"/>
      <c r="S96" s="10"/>
      <c r="T96" s="10"/>
      <c r="U96" s="651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</row>
    <row r="97" spans="1:36" ht="14.25" customHeight="1" x14ac:dyDescent="0.2">
      <c r="A97" s="810" t="s">
        <v>225</v>
      </c>
      <c r="B97" s="810" t="s">
        <v>226</v>
      </c>
      <c r="C97" s="929">
        <v>55</v>
      </c>
      <c r="D97" s="929">
        <v>28</v>
      </c>
      <c r="E97" s="928"/>
      <c r="F97" s="791">
        <v>58</v>
      </c>
      <c r="G97" s="384">
        <v>5</v>
      </c>
      <c r="H97" s="552">
        <v>2</v>
      </c>
      <c r="I97" s="821">
        <v>2</v>
      </c>
      <c r="J97" s="889"/>
      <c r="K97" s="39"/>
      <c r="L97" s="39"/>
      <c r="M97" s="39"/>
      <c r="N97" s="889" t="s">
        <v>81</v>
      </c>
      <c r="O97" s="230">
        <f t="shared" si="35"/>
        <v>2</v>
      </c>
      <c r="P97" s="230">
        <f t="shared" si="36"/>
        <v>0</v>
      </c>
      <c r="Q97" s="121"/>
      <c r="R97" s="10"/>
      <c r="S97" s="10"/>
      <c r="T97" s="10"/>
      <c r="U97" s="651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</row>
    <row r="98" spans="1:36" ht="14.25" customHeight="1" x14ac:dyDescent="0.2">
      <c r="A98" s="811" t="s">
        <v>227</v>
      </c>
      <c r="B98" s="811" t="s">
        <v>228</v>
      </c>
      <c r="C98" s="926">
        <v>44</v>
      </c>
      <c r="D98" s="926">
        <v>8</v>
      </c>
      <c r="E98" s="927"/>
      <c r="F98" s="792">
        <v>8</v>
      </c>
      <c r="G98" s="381">
        <v>5</v>
      </c>
      <c r="H98" s="792">
        <v>2</v>
      </c>
      <c r="I98" s="550"/>
      <c r="J98" s="889"/>
      <c r="K98" s="39"/>
      <c r="L98" s="39"/>
      <c r="M98" s="39"/>
      <c r="N98" s="889" t="s">
        <v>81</v>
      </c>
      <c r="O98" s="230">
        <f t="shared" si="35"/>
        <v>2</v>
      </c>
      <c r="P98" s="230">
        <f t="shared" si="36"/>
        <v>0</v>
      </c>
      <c r="Q98" s="121"/>
      <c r="R98" s="10"/>
      <c r="S98" s="10"/>
      <c r="T98" s="10"/>
      <c r="U98" s="651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</row>
    <row r="99" spans="1:36" ht="14.25" customHeight="1" x14ac:dyDescent="0.2">
      <c r="A99" s="810" t="s">
        <v>229</v>
      </c>
      <c r="B99" s="810" t="s">
        <v>230</v>
      </c>
      <c r="C99" s="929">
        <v>52</v>
      </c>
      <c r="D99" s="929">
        <v>29</v>
      </c>
      <c r="E99" s="928"/>
      <c r="F99" s="791">
        <v>56</v>
      </c>
      <c r="G99" s="791">
        <v>6</v>
      </c>
      <c r="H99" s="791">
        <v>4</v>
      </c>
      <c r="I99" s="553"/>
      <c r="J99" s="889"/>
      <c r="K99" s="39"/>
      <c r="L99" s="39"/>
      <c r="M99" s="39"/>
      <c r="N99" s="889" t="s">
        <v>81</v>
      </c>
      <c r="O99" s="230">
        <f t="shared" si="35"/>
        <v>4</v>
      </c>
      <c r="P99" s="230">
        <f t="shared" si="36"/>
        <v>0</v>
      </c>
      <c r="Q99" s="121"/>
      <c r="R99" s="10"/>
      <c r="S99" s="10"/>
      <c r="T99" s="10"/>
      <c r="U99" s="651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</row>
    <row r="100" spans="1:36" ht="14.25" customHeight="1" x14ac:dyDescent="0.2">
      <c r="A100" s="811" t="s">
        <v>231</v>
      </c>
      <c r="B100" s="811" t="s">
        <v>232</v>
      </c>
      <c r="C100" s="926">
        <v>9</v>
      </c>
      <c r="D100" s="927"/>
      <c r="E100" s="926">
        <v>50</v>
      </c>
      <c r="F100" s="792">
        <v>9</v>
      </c>
      <c r="G100" s="549"/>
      <c r="H100" s="549"/>
      <c r="I100" s="550"/>
      <c r="J100" s="889"/>
      <c r="K100" s="39"/>
      <c r="L100" s="39"/>
      <c r="M100" s="39"/>
      <c r="N100" s="889"/>
      <c r="O100" s="230">
        <f t="shared" si="35"/>
        <v>0</v>
      </c>
      <c r="P100" s="230">
        <f t="shared" si="36"/>
        <v>0</v>
      </c>
      <c r="Q100" s="121"/>
      <c r="R100" s="10"/>
      <c r="S100" s="10"/>
      <c r="T100" s="10"/>
      <c r="U100" s="651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</row>
    <row r="101" spans="1:36" ht="14.25" customHeight="1" x14ac:dyDescent="0.2">
      <c r="A101" s="810" t="s">
        <v>233</v>
      </c>
      <c r="B101" s="810" t="s">
        <v>234</v>
      </c>
      <c r="C101" s="929">
        <v>22</v>
      </c>
      <c r="D101" s="929">
        <v>18</v>
      </c>
      <c r="E101" s="928"/>
      <c r="F101" s="791">
        <v>29</v>
      </c>
      <c r="G101" s="791">
        <v>9</v>
      </c>
      <c r="H101" s="791">
        <v>2</v>
      </c>
      <c r="I101" s="553"/>
      <c r="J101" s="889"/>
      <c r="K101" s="39"/>
      <c r="L101" s="39"/>
      <c r="M101" s="39"/>
      <c r="N101" s="889" t="s">
        <v>81</v>
      </c>
      <c r="O101" s="230">
        <f t="shared" si="35"/>
        <v>2</v>
      </c>
      <c r="P101" s="230">
        <f t="shared" si="36"/>
        <v>0</v>
      </c>
      <c r="Q101" s="121"/>
      <c r="R101" s="10"/>
      <c r="S101" s="10"/>
      <c r="T101" s="10"/>
      <c r="U101" s="651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</row>
    <row r="102" spans="1:36" ht="14.25" customHeight="1" x14ac:dyDescent="0.2">
      <c r="A102" s="811" t="s">
        <v>235</v>
      </c>
      <c r="B102" s="811" t="s">
        <v>236</v>
      </c>
      <c r="C102" s="926">
        <v>16</v>
      </c>
      <c r="D102" s="927"/>
      <c r="E102" s="926">
        <v>36</v>
      </c>
      <c r="F102" s="792">
        <v>60</v>
      </c>
      <c r="G102" s="792">
        <v>68</v>
      </c>
      <c r="H102" s="792">
        <v>8</v>
      </c>
      <c r="I102" s="822">
        <v>8</v>
      </c>
      <c r="J102" s="877"/>
      <c r="K102" s="598"/>
      <c r="L102" s="598"/>
      <c r="M102" s="598"/>
      <c r="N102" s="877" t="s">
        <v>81</v>
      </c>
      <c r="O102" s="230">
        <f t="shared" si="35"/>
        <v>8</v>
      </c>
      <c r="P102" s="230">
        <f t="shared" si="36"/>
        <v>0</v>
      </c>
      <c r="Q102" s="877"/>
      <c r="R102" s="10"/>
      <c r="S102" s="10"/>
      <c r="T102" s="10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</row>
    <row r="103" spans="1:36" ht="14.25" customHeight="1" x14ac:dyDescent="0.2">
      <c r="A103" s="810" t="s">
        <v>237</v>
      </c>
      <c r="B103" s="810" t="s">
        <v>238</v>
      </c>
      <c r="C103" s="929">
        <v>45</v>
      </c>
      <c r="D103" s="929">
        <v>22</v>
      </c>
      <c r="E103" s="928"/>
      <c r="F103" s="791">
        <v>50</v>
      </c>
      <c r="G103" s="384">
        <v>12</v>
      </c>
      <c r="H103" s="791">
        <v>3</v>
      </c>
      <c r="I103" s="821">
        <v>5</v>
      </c>
      <c r="J103" s="889"/>
      <c r="K103" s="39"/>
      <c r="L103" s="39"/>
      <c r="M103" s="39"/>
      <c r="N103" s="889" t="s">
        <v>81</v>
      </c>
      <c r="O103" s="230">
        <f t="shared" si="35"/>
        <v>3</v>
      </c>
      <c r="P103" s="230">
        <f t="shared" si="36"/>
        <v>0</v>
      </c>
      <c r="Q103" s="121"/>
      <c r="R103" s="10"/>
      <c r="S103" s="10"/>
      <c r="T103" s="10"/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ht="14.25" customHeight="1" x14ac:dyDescent="0.2">
      <c r="A104" s="811" t="s">
        <v>239</v>
      </c>
      <c r="B104" s="811" t="s">
        <v>240</v>
      </c>
      <c r="C104" s="926">
        <v>31</v>
      </c>
      <c r="D104" s="926">
        <v>31</v>
      </c>
      <c r="E104" s="927"/>
      <c r="F104" s="792">
        <v>28</v>
      </c>
      <c r="G104" s="549"/>
      <c r="H104" s="792">
        <v>6</v>
      </c>
      <c r="I104" s="550"/>
      <c r="J104" s="889"/>
      <c r="K104" s="39"/>
      <c r="L104" s="39"/>
      <c r="M104" s="39"/>
      <c r="N104" s="889"/>
      <c r="O104" s="230">
        <f t="shared" si="35"/>
        <v>0</v>
      </c>
      <c r="P104" s="230">
        <f t="shared" si="36"/>
        <v>0</v>
      </c>
      <c r="Q104" s="121"/>
      <c r="R104" s="10"/>
      <c r="S104" s="10"/>
      <c r="T104" s="10"/>
      <c r="U104" s="651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</row>
    <row r="105" spans="1:36" ht="14.25" customHeight="1" x14ac:dyDescent="0.2">
      <c r="A105" s="930" t="s">
        <v>886</v>
      </c>
      <c r="B105" s="810" t="s">
        <v>241</v>
      </c>
      <c r="C105" s="929">
        <v>140</v>
      </c>
      <c r="D105" s="929">
        <v>48</v>
      </c>
      <c r="E105" s="928"/>
      <c r="F105" s="791">
        <v>107</v>
      </c>
      <c r="G105" s="384">
        <v>10</v>
      </c>
      <c r="H105" s="791">
        <v>4</v>
      </c>
      <c r="I105" s="553"/>
      <c r="J105" s="889"/>
      <c r="K105" s="39"/>
      <c r="L105" s="39"/>
      <c r="M105" s="39"/>
      <c r="N105" s="889" t="s">
        <v>81</v>
      </c>
      <c r="O105" s="230">
        <f t="shared" si="35"/>
        <v>4</v>
      </c>
      <c r="P105" s="230">
        <f t="shared" si="36"/>
        <v>0</v>
      </c>
      <c r="Q105" s="121"/>
      <c r="R105" s="10"/>
      <c r="S105" s="10"/>
      <c r="T105" s="10"/>
      <c r="U105" s="651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</row>
    <row r="106" spans="1:36" ht="14.25" customHeight="1" x14ac:dyDescent="0.2">
      <c r="A106" s="811" t="s">
        <v>242</v>
      </c>
      <c r="B106" s="811" t="s">
        <v>243</v>
      </c>
      <c r="C106" s="926">
        <v>28</v>
      </c>
      <c r="D106" s="926">
        <v>25</v>
      </c>
      <c r="E106" s="926">
        <v>91</v>
      </c>
      <c r="F106" s="792">
        <v>26</v>
      </c>
      <c r="G106" s="548"/>
      <c r="H106" s="792">
        <v>2</v>
      </c>
      <c r="I106" s="550"/>
      <c r="J106" s="889"/>
      <c r="K106" s="39"/>
      <c r="L106" s="39"/>
      <c r="M106" s="39"/>
      <c r="N106" s="889" t="s">
        <v>81</v>
      </c>
      <c r="O106" s="230">
        <f t="shared" si="35"/>
        <v>2</v>
      </c>
      <c r="P106" s="230">
        <f t="shared" si="36"/>
        <v>0</v>
      </c>
      <c r="Q106" s="121"/>
      <c r="R106" s="10"/>
      <c r="S106" s="10"/>
      <c r="T106" s="10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</row>
    <row r="107" spans="1:36" ht="14.25" customHeight="1" x14ac:dyDescent="0.25">
      <c r="A107" s="315" t="s">
        <v>244</v>
      </c>
      <c r="B107" s="185"/>
      <c r="C107" s="646"/>
      <c r="D107" s="646"/>
      <c r="E107" s="329"/>
      <c r="F107" s="646"/>
      <c r="G107" s="647"/>
      <c r="H107" s="648"/>
      <c r="I107" s="232"/>
      <c r="J107" s="889"/>
      <c r="K107" s="39"/>
      <c r="L107" s="39"/>
      <c r="M107" s="39"/>
      <c r="N107" s="889" t="s">
        <v>81</v>
      </c>
      <c r="O107" s="230">
        <f t="shared" si="35"/>
        <v>0</v>
      </c>
      <c r="P107" s="230">
        <f t="shared" si="36"/>
        <v>0</v>
      </c>
      <c r="Q107" s="121"/>
      <c r="R107" s="10"/>
      <c r="S107" s="10"/>
      <c r="T107" s="10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</row>
    <row r="108" spans="1:36" ht="12.75" customHeight="1" x14ac:dyDescent="0.2">
      <c r="A108" s="1409" t="s">
        <v>245</v>
      </c>
      <c r="B108" s="1413"/>
      <c r="C108" s="132">
        <f t="shared" ref="C108:I108" si="37">SUM(C74:C107)</f>
        <v>1193</v>
      </c>
      <c r="D108" s="132">
        <f t="shared" si="37"/>
        <v>621</v>
      </c>
      <c r="E108" s="132">
        <f t="shared" si="37"/>
        <v>545</v>
      </c>
      <c r="F108" s="132">
        <f t="shared" si="37"/>
        <v>895</v>
      </c>
      <c r="G108" s="132">
        <f t="shared" si="37"/>
        <v>245</v>
      </c>
      <c r="H108" s="132">
        <f t="shared" si="37"/>
        <v>92</v>
      </c>
      <c r="I108" s="132">
        <f t="shared" si="37"/>
        <v>15</v>
      </c>
      <c r="J108" s="105"/>
      <c r="K108" s="134"/>
      <c r="L108" s="134"/>
      <c r="M108" s="134"/>
      <c r="N108" s="134"/>
      <c r="O108" s="134"/>
      <c r="P108" s="134"/>
      <c r="Q108" s="134"/>
      <c r="R108" s="140"/>
      <c r="S108" s="140"/>
      <c r="T108" s="10"/>
      <c r="U108" s="651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</row>
    <row r="109" spans="1:36" ht="12.75" customHeight="1" x14ac:dyDescent="0.2">
      <c r="A109" s="649"/>
      <c r="B109" s="137"/>
      <c r="C109" s="132"/>
      <c r="D109" s="132"/>
      <c r="E109" s="132"/>
      <c r="F109" s="132"/>
      <c r="G109" s="132"/>
      <c r="H109" s="132"/>
      <c r="I109" s="315"/>
      <c r="J109" s="1414" t="s">
        <v>246</v>
      </c>
      <c r="K109" s="1462"/>
      <c r="L109" s="1413"/>
      <c r="M109" s="139"/>
      <c r="N109" s="139"/>
      <c r="O109" s="139"/>
      <c r="P109" s="139"/>
      <c r="Q109" s="140"/>
      <c r="R109" s="10"/>
      <c r="S109" s="10"/>
      <c r="T109" s="10"/>
      <c r="U109" s="651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</row>
    <row r="110" spans="1:36" ht="15" customHeight="1" x14ac:dyDescent="0.25">
      <c r="A110" s="1412" t="s">
        <v>247</v>
      </c>
      <c r="B110" s="1413"/>
      <c r="C110" s="653" t="s">
        <v>5</v>
      </c>
      <c r="D110" s="653" t="s">
        <v>178</v>
      </c>
      <c r="E110" s="653" t="s">
        <v>179</v>
      </c>
      <c r="F110" s="653" t="s">
        <v>7</v>
      </c>
      <c r="G110" s="653" t="s">
        <v>8</v>
      </c>
      <c r="H110" s="16" t="s">
        <v>9</v>
      </c>
      <c r="I110" s="16" t="s">
        <v>63</v>
      </c>
      <c r="J110" s="139" t="s">
        <v>248</v>
      </c>
      <c r="K110" s="139" t="s">
        <v>249</v>
      </c>
      <c r="L110" s="139" t="s">
        <v>250</v>
      </c>
      <c r="M110" s="139"/>
      <c r="N110" s="139"/>
      <c r="O110" s="139"/>
      <c r="P110" s="139"/>
      <c r="Q110" s="139"/>
      <c r="R110" s="10"/>
      <c r="S110" s="10"/>
      <c r="T110" s="10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</row>
    <row r="111" spans="1:36" ht="14.25" customHeight="1" x14ac:dyDescent="0.2">
      <c r="A111" s="813" t="s">
        <v>251</v>
      </c>
      <c r="B111" s="814" t="s">
        <v>251</v>
      </c>
      <c r="C111" s="555"/>
      <c r="D111" s="556"/>
      <c r="E111" s="556"/>
      <c r="F111" s="556"/>
      <c r="G111" s="556"/>
      <c r="H111" s="795">
        <v>15</v>
      </c>
      <c r="I111" s="557"/>
      <c r="J111" s="598"/>
      <c r="K111" s="703"/>
      <c r="L111" s="798"/>
      <c r="M111" s="598"/>
      <c r="N111" s="598"/>
      <c r="O111" s="230">
        <f t="shared" ref="O111:O143" si="38">IF(N111="*",$H111,0)</f>
        <v>0</v>
      </c>
      <c r="P111" s="230">
        <f t="shared" ref="P111:P143" si="39">IF(N111="**",$H111,0)</f>
        <v>0</v>
      </c>
      <c r="Q111" s="10"/>
      <c r="R111" s="10"/>
      <c r="S111" s="10"/>
      <c r="T111" s="10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</row>
    <row r="112" spans="1:36" ht="14.25" customHeight="1" x14ac:dyDescent="0.2">
      <c r="A112" s="387" t="s">
        <v>252</v>
      </c>
      <c r="B112" s="815" t="s">
        <v>252</v>
      </c>
      <c r="C112" s="558"/>
      <c r="D112" s="883"/>
      <c r="E112" s="883"/>
      <c r="F112" s="883"/>
      <c r="G112" s="883"/>
      <c r="H112" s="793">
        <v>10</v>
      </c>
      <c r="I112" s="559"/>
      <c r="J112" s="877"/>
      <c r="K112" s="703"/>
      <c r="L112" s="799"/>
      <c r="M112" s="598"/>
      <c r="N112" s="889" t="s">
        <v>81</v>
      </c>
      <c r="O112" s="230">
        <f t="shared" si="38"/>
        <v>10</v>
      </c>
      <c r="P112" s="230">
        <f t="shared" si="39"/>
        <v>0</v>
      </c>
      <c r="Q112" s="877"/>
      <c r="R112" s="10"/>
      <c r="S112" s="10"/>
      <c r="T112" s="10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</row>
    <row r="113" spans="1:36" ht="14.25" customHeight="1" x14ac:dyDescent="0.2">
      <c r="A113" s="813" t="s">
        <v>253</v>
      </c>
      <c r="B113" s="814" t="s">
        <v>253</v>
      </c>
      <c r="C113" s="881"/>
      <c r="D113" s="882"/>
      <c r="E113" s="882"/>
      <c r="F113" s="882"/>
      <c r="G113" s="882"/>
      <c r="H113" s="794">
        <v>45</v>
      </c>
      <c r="I113" s="797">
        <v>30</v>
      </c>
      <c r="J113" s="877"/>
      <c r="K113" s="703"/>
      <c r="L113" s="799"/>
      <c r="M113" s="598"/>
      <c r="N113" s="889"/>
      <c r="O113" s="230">
        <f t="shared" si="38"/>
        <v>0</v>
      </c>
      <c r="P113" s="230">
        <f t="shared" si="39"/>
        <v>0</v>
      </c>
      <c r="Q113" s="877"/>
      <c r="R113" s="10"/>
      <c r="S113" s="10"/>
      <c r="T113" s="10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</row>
    <row r="114" spans="1:36" ht="14.25" customHeight="1" x14ac:dyDescent="0.2">
      <c r="A114" s="387" t="s">
        <v>254</v>
      </c>
      <c r="B114" s="815" t="s">
        <v>254</v>
      </c>
      <c r="C114" s="558"/>
      <c r="D114" s="883"/>
      <c r="E114" s="883"/>
      <c r="F114" s="883"/>
      <c r="G114" s="883"/>
      <c r="H114" s="793">
        <v>5</v>
      </c>
      <c r="I114" s="559"/>
      <c r="J114" s="877"/>
      <c r="K114" s="703"/>
      <c r="L114" s="799"/>
      <c r="M114" s="598"/>
      <c r="N114" s="889"/>
      <c r="O114" s="230">
        <f t="shared" si="38"/>
        <v>0</v>
      </c>
      <c r="P114" s="230">
        <f t="shared" si="39"/>
        <v>0</v>
      </c>
      <c r="Q114" s="877"/>
      <c r="R114" s="10"/>
      <c r="S114" s="10"/>
      <c r="T114" s="10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</row>
    <row r="115" spans="1:36" ht="14.25" customHeight="1" x14ac:dyDescent="0.2">
      <c r="A115" s="813" t="s">
        <v>255</v>
      </c>
      <c r="B115" s="814" t="s">
        <v>255</v>
      </c>
      <c r="C115" s="805">
        <v>27</v>
      </c>
      <c r="D115" s="792">
        <v>12</v>
      </c>
      <c r="E115" s="548"/>
      <c r="F115" s="792">
        <v>21</v>
      </c>
      <c r="G115" s="548"/>
      <c r="H115" s="560"/>
      <c r="I115" s="559"/>
      <c r="J115" s="877"/>
      <c r="K115" s="703"/>
      <c r="L115" s="799"/>
      <c r="M115" s="598"/>
      <c r="N115" s="889"/>
      <c r="O115" s="230">
        <f t="shared" si="38"/>
        <v>0</v>
      </c>
      <c r="P115" s="230">
        <f t="shared" si="39"/>
        <v>0</v>
      </c>
      <c r="Q115" s="877"/>
      <c r="R115" s="10"/>
      <c r="S115" s="10"/>
      <c r="T115" s="10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</row>
    <row r="116" spans="1:36" ht="14.25" customHeight="1" x14ac:dyDescent="0.2">
      <c r="A116" s="387" t="s">
        <v>256</v>
      </c>
      <c r="B116" s="815" t="s">
        <v>256</v>
      </c>
      <c r="C116" s="558"/>
      <c r="D116" s="883"/>
      <c r="E116" s="883"/>
      <c r="F116" s="883"/>
      <c r="G116" s="552"/>
      <c r="H116" s="793">
        <v>4</v>
      </c>
      <c r="I116" s="559"/>
      <c r="J116" s="877"/>
      <c r="K116" s="703"/>
      <c r="L116" s="799"/>
      <c r="M116" s="598"/>
      <c r="N116" s="889"/>
      <c r="O116" s="230">
        <f t="shared" si="38"/>
        <v>0</v>
      </c>
      <c r="P116" s="230">
        <f t="shared" si="39"/>
        <v>0</v>
      </c>
      <c r="Q116" s="877"/>
      <c r="R116" s="10"/>
      <c r="S116" s="10"/>
      <c r="T116" s="10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</row>
    <row r="117" spans="1:36" ht="14.25" customHeight="1" x14ac:dyDescent="0.2">
      <c r="A117" s="813" t="s">
        <v>83</v>
      </c>
      <c r="B117" s="814" t="s">
        <v>83</v>
      </c>
      <c r="C117" s="881"/>
      <c r="D117" s="882"/>
      <c r="E117" s="882"/>
      <c r="F117" s="882"/>
      <c r="G117" s="548"/>
      <c r="H117" s="794">
        <v>1</v>
      </c>
      <c r="I117" s="559"/>
      <c r="J117" s="877"/>
      <c r="K117" s="703"/>
      <c r="L117" s="799"/>
      <c r="M117" s="598"/>
      <c r="N117" s="889"/>
      <c r="O117" s="230">
        <f t="shared" si="38"/>
        <v>0</v>
      </c>
      <c r="P117" s="230">
        <f t="shared" si="39"/>
        <v>0</v>
      </c>
      <c r="Q117" s="877"/>
      <c r="R117" s="10"/>
      <c r="S117" s="10"/>
      <c r="T117" s="10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</row>
    <row r="118" spans="1:36" ht="14.25" customHeight="1" x14ac:dyDescent="0.2">
      <c r="A118" s="387" t="s">
        <v>257</v>
      </c>
      <c r="B118" s="815" t="s">
        <v>257</v>
      </c>
      <c r="C118" s="1567">
        <v>51</v>
      </c>
      <c r="D118" s="1568"/>
      <c r="E118" s="883"/>
      <c r="F118" s="1568"/>
      <c r="G118" s="883"/>
      <c r="H118" s="1569"/>
      <c r="I118" s="559"/>
      <c r="J118" s="877"/>
      <c r="K118" s="703"/>
      <c r="L118" s="799"/>
      <c r="M118" s="598"/>
      <c r="N118" s="889"/>
      <c r="O118" s="230">
        <f t="shared" si="38"/>
        <v>0</v>
      </c>
      <c r="P118" s="230">
        <f t="shared" si="39"/>
        <v>0</v>
      </c>
      <c r="Q118" s="877"/>
      <c r="R118" s="10"/>
      <c r="S118" s="10"/>
      <c r="T118" s="10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</row>
    <row r="119" spans="1:36" ht="14.25" customHeight="1" x14ac:dyDescent="0.2">
      <c r="A119" s="387" t="s">
        <v>258</v>
      </c>
      <c r="B119" s="815" t="s">
        <v>258</v>
      </c>
      <c r="C119" s="1567"/>
      <c r="D119" s="1568"/>
      <c r="E119" s="883"/>
      <c r="F119" s="1568"/>
      <c r="G119" s="883"/>
      <c r="H119" s="1569"/>
      <c r="I119" s="559"/>
      <c r="J119" s="877"/>
      <c r="K119" s="703"/>
      <c r="L119" s="799"/>
      <c r="M119" s="598"/>
      <c r="N119" s="889"/>
      <c r="O119" s="230">
        <f t="shared" si="38"/>
        <v>0</v>
      </c>
      <c r="P119" s="230">
        <f t="shared" si="39"/>
        <v>0</v>
      </c>
      <c r="Q119" s="877"/>
      <c r="R119" s="10"/>
      <c r="S119" s="10"/>
      <c r="T119" s="10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</row>
    <row r="120" spans="1:36" ht="14.25" customHeight="1" x14ac:dyDescent="0.2">
      <c r="A120" s="387" t="s">
        <v>259</v>
      </c>
      <c r="B120" s="815" t="s">
        <v>259</v>
      </c>
      <c r="C120" s="806">
        <v>26</v>
      </c>
      <c r="D120" s="1568"/>
      <c r="E120" s="883"/>
      <c r="F120" s="1568"/>
      <c r="G120" s="883"/>
      <c r="H120" s="1569"/>
      <c r="I120" s="559"/>
      <c r="J120" s="877"/>
      <c r="K120" s="703"/>
      <c r="L120" s="799"/>
      <c r="M120" s="598"/>
      <c r="N120" s="889"/>
      <c r="O120" s="230">
        <f t="shared" si="38"/>
        <v>0</v>
      </c>
      <c r="P120" s="230">
        <f t="shared" si="39"/>
        <v>0</v>
      </c>
      <c r="Q120" s="877"/>
      <c r="R120" s="10"/>
      <c r="S120" s="10"/>
      <c r="T120" s="10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</row>
    <row r="121" spans="1:36" ht="14.25" customHeight="1" x14ac:dyDescent="0.2">
      <c r="A121" s="813" t="s">
        <v>260</v>
      </c>
      <c r="B121" s="814" t="s">
        <v>260</v>
      </c>
      <c r="C121" s="1478"/>
      <c r="D121" s="1479"/>
      <c r="E121" s="882"/>
      <c r="F121" s="1479"/>
      <c r="G121" s="548"/>
      <c r="H121" s="1566">
        <v>3</v>
      </c>
      <c r="I121" s="559"/>
      <c r="J121" s="877"/>
      <c r="K121" s="703"/>
      <c r="L121" s="799"/>
      <c r="M121" s="598"/>
      <c r="N121" s="889"/>
      <c r="O121" s="230">
        <f t="shared" si="38"/>
        <v>0</v>
      </c>
      <c r="P121" s="230">
        <f t="shared" si="39"/>
        <v>0</v>
      </c>
      <c r="Q121" s="877"/>
      <c r="R121" s="10"/>
      <c r="S121" s="10"/>
      <c r="T121" s="10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6" ht="14.25" customHeight="1" x14ac:dyDescent="0.2">
      <c r="A122" s="813" t="s">
        <v>261</v>
      </c>
      <c r="B122" s="814" t="s">
        <v>261</v>
      </c>
      <c r="C122" s="1478"/>
      <c r="D122" s="1479"/>
      <c r="E122" s="882"/>
      <c r="F122" s="1479"/>
      <c r="G122" s="548"/>
      <c r="H122" s="1566"/>
      <c r="I122" s="559"/>
      <c r="J122" s="877"/>
      <c r="K122" s="703"/>
      <c r="L122" s="799"/>
      <c r="M122" s="598"/>
      <c r="N122" s="889"/>
      <c r="O122" s="230">
        <f t="shared" si="38"/>
        <v>0</v>
      </c>
      <c r="P122" s="230">
        <f t="shared" si="39"/>
        <v>0</v>
      </c>
      <c r="Q122" s="877"/>
      <c r="R122" s="10"/>
      <c r="S122" s="10"/>
      <c r="T122" s="10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6" ht="14.25" customHeight="1" x14ac:dyDescent="0.2">
      <c r="A123" s="813" t="s">
        <v>262</v>
      </c>
      <c r="B123" s="814" t="s">
        <v>262</v>
      </c>
      <c r="C123" s="1478"/>
      <c r="D123" s="1479"/>
      <c r="E123" s="882"/>
      <c r="F123" s="1479"/>
      <c r="G123" s="548"/>
      <c r="H123" s="794">
        <v>0</v>
      </c>
      <c r="I123" s="559"/>
      <c r="J123" s="877"/>
      <c r="K123" s="703"/>
      <c r="L123" s="799"/>
      <c r="M123" s="598"/>
      <c r="N123" s="889"/>
      <c r="O123" s="230">
        <f t="shared" si="38"/>
        <v>0</v>
      </c>
      <c r="P123" s="230">
        <f t="shared" si="39"/>
        <v>0</v>
      </c>
      <c r="Q123" s="877"/>
      <c r="R123" s="10"/>
      <c r="S123" s="10"/>
      <c r="T123" s="10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6" ht="14.25" customHeight="1" x14ac:dyDescent="0.2">
      <c r="A124" s="387" t="s">
        <v>263</v>
      </c>
      <c r="B124" s="815" t="s">
        <v>263</v>
      </c>
      <c r="C124" s="1471"/>
      <c r="D124" s="1472"/>
      <c r="E124" s="1472"/>
      <c r="F124" s="1473"/>
      <c r="G124" s="891">
        <v>2</v>
      </c>
      <c r="H124" s="884"/>
      <c r="I124" s="559"/>
      <c r="J124" s="877"/>
      <c r="K124" s="872">
        <v>145</v>
      </c>
      <c r="L124" s="799"/>
      <c r="M124" s="598"/>
      <c r="N124" s="889"/>
      <c r="O124" s="230">
        <f t="shared" si="38"/>
        <v>0</v>
      </c>
      <c r="P124" s="230">
        <f t="shared" si="39"/>
        <v>0</v>
      </c>
      <c r="Q124" s="877"/>
      <c r="R124" s="10"/>
      <c r="S124" s="10"/>
      <c r="T124" s="10"/>
      <c r="U124" s="651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</row>
    <row r="125" spans="1:36" ht="14.25" customHeight="1" x14ac:dyDescent="0.2">
      <c r="A125" s="813" t="s">
        <v>264</v>
      </c>
      <c r="B125" s="814" t="s">
        <v>264</v>
      </c>
      <c r="C125" s="805">
        <v>15</v>
      </c>
      <c r="D125" s="792">
        <v>22</v>
      </c>
      <c r="E125" s="548"/>
      <c r="F125" s="792">
        <v>28</v>
      </c>
      <c r="G125" s="792">
        <v>25</v>
      </c>
      <c r="H125" s="794">
        <v>15</v>
      </c>
      <c r="I125" s="797">
        <v>12</v>
      </c>
      <c r="J125" s="877"/>
      <c r="K125" s="703"/>
      <c r="L125" s="799"/>
      <c r="M125" s="598"/>
      <c r="N125" s="889"/>
      <c r="O125" s="230">
        <f t="shared" si="38"/>
        <v>0</v>
      </c>
      <c r="P125" s="230">
        <f t="shared" si="39"/>
        <v>0</v>
      </c>
      <c r="Q125" s="877"/>
      <c r="R125" s="10"/>
      <c r="S125" s="10"/>
      <c r="T125" s="10"/>
      <c r="U125" s="651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</row>
    <row r="126" spans="1:36" ht="14.25" customHeight="1" x14ac:dyDescent="0.2">
      <c r="A126" s="387" t="s">
        <v>265</v>
      </c>
      <c r="B126" s="815" t="s">
        <v>265</v>
      </c>
      <c r="C126" s="558"/>
      <c r="D126" s="883"/>
      <c r="E126" s="883"/>
      <c r="F126" s="883"/>
      <c r="G126" s="883"/>
      <c r="H126" s="793">
        <v>6</v>
      </c>
      <c r="I126" s="559"/>
      <c r="J126" s="877"/>
      <c r="K126" s="703"/>
      <c r="L126" s="799"/>
      <c r="M126" s="598"/>
      <c r="N126" s="889"/>
      <c r="O126" s="230">
        <f t="shared" si="38"/>
        <v>0</v>
      </c>
      <c r="P126" s="230">
        <f t="shared" si="39"/>
        <v>0</v>
      </c>
      <c r="Q126" s="877"/>
      <c r="R126" s="10"/>
      <c r="S126" s="10"/>
      <c r="T126" s="10"/>
      <c r="U126" s="651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</row>
    <row r="127" spans="1:36" ht="14.25" customHeight="1" x14ac:dyDescent="0.2">
      <c r="A127" s="813" t="s">
        <v>266</v>
      </c>
      <c r="B127" s="814" t="s">
        <v>266</v>
      </c>
      <c r="C127" s="805">
        <v>11</v>
      </c>
      <c r="D127" s="792">
        <v>13</v>
      </c>
      <c r="E127" s="548"/>
      <c r="F127" s="792">
        <v>3</v>
      </c>
      <c r="G127" s="548"/>
      <c r="H127" s="560"/>
      <c r="I127" s="559"/>
      <c r="J127" s="877"/>
      <c r="K127" s="703"/>
      <c r="L127" s="799"/>
      <c r="M127" s="598"/>
      <c r="N127" s="889"/>
      <c r="O127" s="230">
        <f t="shared" si="38"/>
        <v>0</v>
      </c>
      <c r="P127" s="230">
        <f t="shared" si="39"/>
        <v>0</v>
      </c>
      <c r="Q127" s="877"/>
      <c r="R127" s="10"/>
      <c r="S127" s="10"/>
      <c r="T127" s="10"/>
      <c r="U127" s="651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</row>
    <row r="128" spans="1:36" ht="14.25" customHeight="1" x14ac:dyDescent="0.2">
      <c r="A128" s="387" t="s">
        <v>267</v>
      </c>
      <c r="B128" s="815" t="s">
        <v>267</v>
      </c>
      <c r="C128" s="558"/>
      <c r="D128" s="883"/>
      <c r="E128" s="883"/>
      <c r="F128" s="883"/>
      <c r="G128" s="883"/>
      <c r="H128" s="793">
        <v>15</v>
      </c>
      <c r="I128" s="797">
        <v>12</v>
      </c>
      <c r="J128" s="877"/>
      <c r="K128" s="703"/>
      <c r="L128" s="799"/>
      <c r="M128" s="598"/>
      <c r="N128" s="889"/>
      <c r="O128" s="230">
        <f t="shared" si="38"/>
        <v>0</v>
      </c>
      <c r="P128" s="230">
        <f t="shared" si="39"/>
        <v>0</v>
      </c>
      <c r="Q128" s="877"/>
      <c r="R128" s="10"/>
      <c r="S128" s="10"/>
      <c r="T128" s="10"/>
      <c r="U128" s="651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</row>
    <row r="129" spans="1:36" ht="14.25" customHeight="1" x14ac:dyDescent="0.2">
      <c r="A129" s="813" t="s">
        <v>268</v>
      </c>
      <c r="B129" s="814" t="s">
        <v>268</v>
      </c>
      <c r="C129" s="881"/>
      <c r="D129" s="548"/>
      <c r="E129" s="792">
        <v>20</v>
      </c>
      <c r="F129" s="882"/>
      <c r="G129" s="882"/>
      <c r="H129" s="560"/>
      <c r="I129" s="559"/>
      <c r="J129" s="877"/>
      <c r="K129" s="703"/>
      <c r="L129" s="799"/>
      <c r="M129" s="598"/>
      <c r="N129" s="889"/>
      <c r="O129" s="230">
        <f t="shared" si="38"/>
        <v>0</v>
      </c>
      <c r="P129" s="230">
        <f t="shared" si="39"/>
        <v>0</v>
      </c>
      <c r="Q129" s="877"/>
      <c r="R129" s="10"/>
      <c r="S129" s="10"/>
      <c r="T129" s="10"/>
      <c r="U129" s="651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</row>
    <row r="130" spans="1:36" ht="14.25" customHeight="1" x14ac:dyDescent="0.2">
      <c r="A130" s="387" t="s">
        <v>269</v>
      </c>
      <c r="B130" s="815" t="s">
        <v>269</v>
      </c>
      <c r="C130" s="558"/>
      <c r="D130" s="883"/>
      <c r="E130" s="883"/>
      <c r="F130" s="883"/>
      <c r="G130" s="883"/>
      <c r="H130" s="793">
        <v>35</v>
      </c>
      <c r="I130" s="559"/>
      <c r="J130" s="877"/>
      <c r="K130" s="703"/>
      <c r="L130" s="799"/>
      <c r="M130" s="598"/>
      <c r="N130" s="889"/>
      <c r="O130" s="230">
        <f t="shared" si="38"/>
        <v>0</v>
      </c>
      <c r="P130" s="230">
        <f t="shared" si="39"/>
        <v>0</v>
      </c>
      <c r="Q130" s="877"/>
      <c r="R130" s="10"/>
      <c r="S130" s="10"/>
      <c r="T130" s="10"/>
      <c r="U130" s="651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</row>
    <row r="131" spans="1:36" ht="14.25" customHeight="1" x14ac:dyDescent="0.2">
      <c r="A131" s="813" t="s">
        <v>270</v>
      </c>
      <c r="B131" s="814" t="s">
        <v>270</v>
      </c>
      <c r="C131" s="881"/>
      <c r="D131" s="882"/>
      <c r="E131" s="882"/>
      <c r="F131" s="882"/>
      <c r="G131" s="882"/>
      <c r="H131" s="794">
        <v>8</v>
      </c>
      <c r="I131" s="559"/>
      <c r="J131" s="877"/>
      <c r="K131" s="703"/>
      <c r="L131" s="799"/>
      <c r="M131" s="598"/>
      <c r="N131" s="889"/>
      <c r="O131" s="230">
        <f t="shared" si="38"/>
        <v>0</v>
      </c>
      <c r="P131" s="230">
        <f t="shared" si="39"/>
        <v>0</v>
      </c>
      <c r="Q131" s="877"/>
      <c r="R131" s="10"/>
      <c r="S131" s="10"/>
      <c r="T131" s="10"/>
      <c r="U131" s="651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</row>
    <row r="132" spans="1:36" ht="14.25" customHeight="1" x14ac:dyDescent="0.2">
      <c r="A132" s="387" t="s">
        <v>271</v>
      </c>
      <c r="B132" s="815" t="s">
        <v>271</v>
      </c>
      <c r="C132" s="558"/>
      <c r="D132" s="883"/>
      <c r="E132" s="883"/>
      <c r="F132" s="883"/>
      <c r="G132" s="552"/>
      <c r="H132" s="793">
        <v>15</v>
      </c>
      <c r="I132" s="559"/>
      <c r="J132" s="877"/>
      <c r="K132" s="703"/>
      <c r="L132" s="799"/>
      <c r="M132" s="598"/>
      <c r="N132" s="889"/>
      <c r="O132" s="230">
        <f t="shared" si="38"/>
        <v>0</v>
      </c>
      <c r="P132" s="230">
        <f t="shared" si="39"/>
        <v>0</v>
      </c>
      <c r="Q132" s="877"/>
      <c r="R132" s="10"/>
      <c r="S132" s="10"/>
      <c r="T132" s="10"/>
      <c r="U132" s="651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</row>
    <row r="133" spans="1:36" ht="14.25" customHeight="1" x14ac:dyDescent="0.2">
      <c r="A133" s="813" t="s">
        <v>272</v>
      </c>
      <c r="B133" s="814" t="s">
        <v>272</v>
      </c>
      <c r="C133" s="881"/>
      <c r="D133" s="882"/>
      <c r="E133" s="882"/>
      <c r="F133" s="882"/>
      <c r="G133" s="882"/>
      <c r="H133" s="794">
        <v>35</v>
      </c>
      <c r="I133" s="559"/>
      <c r="J133" s="877"/>
      <c r="K133" s="703"/>
      <c r="L133" s="799"/>
      <c r="M133" s="598"/>
      <c r="N133" s="889"/>
      <c r="O133" s="230">
        <f t="shared" si="38"/>
        <v>0</v>
      </c>
      <c r="P133" s="230">
        <f t="shared" si="39"/>
        <v>0</v>
      </c>
      <c r="Q133" s="877"/>
      <c r="R133" s="10"/>
      <c r="S133" s="10"/>
      <c r="T133" s="10"/>
      <c r="U133" s="651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</row>
    <row r="134" spans="1:36" ht="14.25" customHeight="1" x14ac:dyDescent="0.2">
      <c r="A134" s="387" t="s">
        <v>273</v>
      </c>
      <c r="B134" s="815" t="s">
        <v>273</v>
      </c>
      <c r="C134" s="1471"/>
      <c r="D134" s="1472"/>
      <c r="E134" s="1472"/>
      <c r="F134" s="1473"/>
      <c r="G134" s="891">
        <v>12</v>
      </c>
      <c r="H134" s="793">
        <v>2</v>
      </c>
      <c r="I134" s="559"/>
      <c r="J134" s="877"/>
      <c r="K134" s="872">
        <v>76</v>
      </c>
      <c r="L134" s="799"/>
      <c r="M134" s="598"/>
      <c r="N134" s="889"/>
      <c r="O134" s="230">
        <f t="shared" si="38"/>
        <v>0</v>
      </c>
      <c r="P134" s="230">
        <f t="shared" si="39"/>
        <v>0</v>
      </c>
      <c r="Q134" s="877"/>
      <c r="R134" s="10"/>
      <c r="S134" s="10"/>
      <c r="T134" s="10"/>
      <c r="U134" s="651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</row>
    <row r="135" spans="1:36" ht="14.25" customHeight="1" x14ac:dyDescent="0.2">
      <c r="A135" s="813" t="s">
        <v>274</v>
      </c>
      <c r="B135" s="814" t="s">
        <v>274</v>
      </c>
      <c r="C135" s="881"/>
      <c r="D135" s="882"/>
      <c r="E135" s="882"/>
      <c r="F135" s="882"/>
      <c r="G135" s="882"/>
      <c r="H135" s="794">
        <v>10</v>
      </c>
      <c r="I135" s="797">
        <v>8</v>
      </c>
      <c r="J135" s="877"/>
      <c r="K135" s="703"/>
      <c r="L135" s="799"/>
      <c r="M135" s="598"/>
      <c r="N135" s="889" t="s">
        <v>81</v>
      </c>
      <c r="O135" s="230">
        <f t="shared" si="38"/>
        <v>10</v>
      </c>
      <c r="P135" s="230">
        <f t="shared" si="39"/>
        <v>0</v>
      </c>
      <c r="Q135" s="877"/>
      <c r="R135" s="10"/>
      <c r="S135" s="10"/>
      <c r="T135" s="10"/>
      <c r="U135" s="651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</row>
    <row r="136" spans="1:36" ht="14.25" customHeight="1" x14ac:dyDescent="0.2">
      <c r="A136" s="387" t="s">
        <v>275</v>
      </c>
      <c r="B136" s="815" t="s">
        <v>275</v>
      </c>
      <c r="C136" s="558"/>
      <c r="D136" s="883"/>
      <c r="E136" s="883"/>
      <c r="F136" s="883"/>
      <c r="G136" s="552"/>
      <c r="H136" s="793">
        <v>10</v>
      </c>
      <c r="I136" s="557"/>
      <c r="J136" s="877"/>
      <c r="K136" s="703"/>
      <c r="L136" s="799"/>
      <c r="M136" s="598"/>
      <c r="N136" s="598"/>
      <c r="O136" s="230">
        <f t="shared" si="38"/>
        <v>0</v>
      </c>
      <c r="P136" s="230">
        <f t="shared" si="39"/>
        <v>0</v>
      </c>
      <c r="Q136" s="877"/>
      <c r="R136" s="10"/>
      <c r="S136" s="10"/>
      <c r="T136" s="10"/>
      <c r="U136" s="651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</row>
    <row r="137" spans="1:36" ht="14.25" customHeight="1" x14ac:dyDescent="0.2">
      <c r="A137" s="812" t="s">
        <v>276</v>
      </c>
      <c r="B137" s="816" t="s">
        <v>276</v>
      </c>
      <c r="C137" s="561"/>
      <c r="D137" s="562"/>
      <c r="E137" s="804">
        <v>45</v>
      </c>
      <c r="F137" s="563"/>
      <c r="G137" s="882"/>
      <c r="H137" s="564"/>
      <c r="I137" s="557"/>
      <c r="J137" s="877"/>
      <c r="K137" s="703"/>
      <c r="L137" s="800"/>
      <c r="M137" s="598"/>
      <c r="N137" s="598"/>
      <c r="O137" s="230">
        <f t="shared" si="38"/>
        <v>0</v>
      </c>
      <c r="P137" s="230">
        <f t="shared" si="39"/>
        <v>0</v>
      </c>
      <c r="Q137" s="877"/>
      <c r="R137" s="10"/>
      <c r="S137" s="10"/>
      <c r="T137" s="10"/>
      <c r="U137" s="651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</row>
    <row r="138" spans="1:36" ht="13.5" customHeight="1" x14ac:dyDescent="0.2">
      <c r="A138" s="387" t="s">
        <v>277</v>
      </c>
      <c r="B138" s="815" t="s">
        <v>277</v>
      </c>
      <c r="C138" s="1471"/>
      <c r="D138" s="1472"/>
      <c r="E138" s="1472"/>
      <c r="F138" s="1473"/>
      <c r="G138" s="552"/>
      <c r="H138" s="884"/>
      <c r="I138" s="559"/>
      <c r="J138" s="877"/>
      <c r="K138" s="872">
        <v>10</v>
      </c>
      <c r="L138" s="799"/>
      <c r="M138" s="598"/>
      <c r="N138" s="889" t="s">
        <v>81</v>
      </c>
      <c r="O138" s="230">
        <f t="shared" si="38"/>
        <v>0</v>
      </c>
      <c r="P138" s="230">
        <f t="shared" si="39"/>
        <v>0</v>
      </c>
      <c r="Q138" s="877"/>
      <c r="R138" s="10"/>
      <c r="S138" s="10"/>
      <c r="T138" s="10"/>
      <c r="U138" s="651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</row>
    <row r="139" spans="1:36" ht="14.25" customHeight="1" x14ac:dyDescent="0.2">
      <c r="A139" s="812" t="s">
        <v>278</v>
      </c>
      <c r="B139" s="816" t="s">
        <v>278</v>
      </c>
      <c r="C139" s="1474"/>
      <c r="D139" s="1475"/>
      <c r="E139" s="1475"/>
      <c r="F139" s="1476"/>
      <c r="G139" s="548"/>
      <c r="H139" s="565"/>
      <c r="I139" s="557"/>
      <c r="J139" s="877"/>
      <c r="K139" s="651"/>
      <c r="L139" s="801">
        <v>38</v>
      </c>
      <c r="M139" s="598"/>
      <c r="N139" s="598"/>
      <c r="O139" s="230">
        <f t="shared" si="38"/>
        <v>0</v>
      </c>
      <c r="P139" s="230">
        <f t="shared" si="39"/>
        <v>0</v>
      </c>
      <c r="Q139" s="877"/>
      <c r="R139" s="10"/>
      <c r="S139" s="10"/>
      <c r="T139" s="10"/>
      <c r="U139" s="651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</row>
    <row r="140" spans="1:36" ht="14.25" customHeight="1" x14ac:dyDescent="0.2">
      <c r="A140" s="387" t="s">
        <v>279</v>
      </c>
      <c r="B140" s="815" t="s">
        <v>279</v>
      </c>
      <c r="C140" s="806">
        <v>6</v>
      </c>
      <c r="D140" s="791">
        <v>6</v>
      </c>
      <c r="E140" s="552"/>
      <c r="F140" s="791">
        <v>9</v>
      </c>
      <c r="G140" s="891">
        <v>15</v>
      </c>
      <c r="H140" s="793">
        <v>7</v>
      </c>
      <c r="I140" s="557"/>
      <c r="J140" s="877"/>
      <c r="K140" s="800"/>
      <c r="L140" s="799"/>
      <c r="M140" s="598"/>
      <c r="N140" s="598"/>
      <c r="O140" s="230">
        <f t="shared" si="38"/>
        <v>0</v>
      </c>
      <c r="P140" s="230">
        <f t="shared" si="39"/>
        <v>0</v>
      </c>
      <c r="Q140" s="877"/>
      <c r="R140" s="10"/>
      <c r="S140" s="10"/>
      <c r="T140" s="10"/>
      <c r="U140" s="651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</row>
    <row r="141" spans="1:36" ht="14.25" customHeight="1" x14ac:dyDescent="0.2">
      <c r="A141" s="387" t="s">
        <v>280</v>
      </c>
      <c r="B141" s="816" t="s">
        <v>280</v>
      </c>
      <c r="C141" s="561"/>
      <c r="D141" s="566"/>
      <c r="E141" s="566"/>
      <c r="F141" s="566"/>
      <c r="G141" s="882"/>
      <c r="H141" s="796">
        <v>4</v>
      </c>
      <c r="I141" s="557"/>
      <c r="J141" s="877"/>
      <c r="K141" s="703"/>
      <c r="L141" s="703"/>
      <c r="M141" s="598"/>
      <c r="N141" s="598"/>
      <c r="O141" s="230">
        <f t="shared" si="38"/>
        <v>0</v>
      </c>
      <c r="P141" s="230">
        <f t="shared" si="39"/>
        <v>0</v>
      </c>
      <c r="Q141" s="598"/>
      <c r="R141" s="121"/>
      <c r="S141" s="10"/>
      <c r="T141" s="10"/>
      <c r="U141" s="651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</row>
    <row r="142" spans="1:36" ht="14.25" customHeight="1" x14ac:dyDescent="0.2">
      <c r="A142" s="813" t="s">
        <v>281</v>
      </c>
      <c r="B142" s="816" t="s">
        <v>281</v>
      </c>
      <c r="C142" s="408">
        <v>22</v>
      </c>
      <c r="D142" s="802">
        <v>19</v>
      </c>
      <c r="E142" s="566"/>
      <c r="F142" s="802">
        <v>30</v>
      </c>
      <c r="G142" s="891">
        <v>2</v>
      </c>
      <c r="H142" s="567"/>
      <c r="I142" s="557"/>
      <c r="J142" s="651"/>
      <c r="K142" s="800"/>
      <c r="L142" s="800"/>
      <c r="M142" s="598"/>
      <c r="N142" s="889"/>
      <c r="O142" s="230">
        <f t="shared" si="38"/>
        <v>0</v>
      </c>
      <c r="P142" s="230">
        <f t="shared" si="39"/>
        <v>0</v>
      </c>
      <c r="Q142" s="877"/>
      <c r="R142" s="889"/>
      <c r="S142" s="370"/>
      <c r="T142" s="370"/>
      <c r="U142" s="651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</row>
    <row r="143" spans="1:36" ht="14.25" customHeight="1" x14ac:dyDescent="0.2">
      <c r="A143" s="387" t="s">
        <v>282</v>
      </c>
      <c r="B143" s="816" t="s">
        <v>282</v>
      </c>
      <c r="C143" s="807">
        <v>29</v>
      </c>
      <c r="D143" s="803">
        <v>14</v>
      </c>
      <c r="E143" s="568"/>
      <c r="F143" s="803">
        <v>37</v>
      </c>
      <c r="G143" s="569"/>
      <c r="H143" s="570"/>
      <c r="I143" s="557"/>
      <c r="J143" s="877"/>
      <c r="K143" s="703"/>
      <c r="L143" s="799"/>
      <c r="M143" s="598"/>
      <c r="N143" s="889"/>
      <c r="O143" s="230">
        <f t="shared" si="38"/>
        <v>0</v>
      </c>
      <c r="P143" s="230">
        <f t="shared" si="39"/>
        <v>0</v>
      </c>
      <c r="Q143" s="877"/>
      <c r="R143" s="10"/>
      <c r="S143" s="10"/>
      <c r="T143" s="10"/>
      <c r="U143" s="651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</row>
    <row r="144" spans="1:36" ht="12.75" customHeight="1" x14ac:dyDescent="0.2">
      <c r="A144" s="1409" t="s">
        <v>283</v>
      </c>
      <c r="B144" s="1413"/>
      <c r="C144" s="132">
        <f t="shared" ref="C144:L144" si="40">SUM(C111:C143)</f>
        <v>187</v>
      </c>
      <c r="D144" s="132">
        <f t="shared" si="40"/>
        <v>86</v>
      </c>
      <c r="E144" s="132">
        <f t="shared" si="40"/>
        <v>65</v>
      </c>
      <c r="F144" s="132">
        <f t="shared" si="40"/>
        <v>128</v>
      </c>
      <c r="G144" s="132">
        <f t="shared" si="40"/>
        <v>56</v>
      </c>
      <c r="H144" s="132">
        <f t="shared" si="40"/>
        <v>245</v>
      </c>
      <c r="I144" s="132">
        <f t="shared" si="40"/>
        <v>62</v>
      </c>
      <c r="J144" s="132">
        <f t="shared" si="40"/>
        <v>0</v>
      </c>
      <c r="K144" s="132">
        <f t="shared" si="40"/>
        <v>231</v>
      </c>
      <c r="L144" s="132">
        <f t="shared" si="40"/>
        <v>38</v>
      </c>
      <c r="M144" s="139"/>
      <c r="N144" s="139"/>
      <c r="O144" s="139"/>
      <c r="P144" s="139"/>
      <c r="Q144" s="139"/>
      <c r="R144" s="10"/>
      <c r="S144" s="10"/>
      <c r="T144" s="10"/>
      <c r="U144" s="651"/>
      <c r="V144" s="651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</row>
    <row r="145" spans="1:36" ht="12.75" customHeight="1" x14ac:dyDescent="0.2">
      <c r="A145" s="1409" t="s">
        <v>284</v>
      </c>
      <c r="B145" s="1413"/>
      <c r="C145" s="132">
        <f t="shared" ref="C145:L145" si="41">C144+C108</f>
        <v>1380</v>
      </c>
      <c r="D145" s="132">
        <f t="shared" si="41"/>
        <v>707</v>
      </c>
      <c r="E145" s="132">
        <f t="shared" si="41"/>
        <v>610</v>
      </c>
      <c r="F145" s="132">
        <f t="shared" si="41"/>
        <v>1023</v>
      </c>
      <c r="G145" s="132">
        <f t="shared" si="41"/>
        <v>301</v>
      </c>
      <c r="H145" s="132">
        <f t="shared" si="41"/>
        <v>337</v>
      </c>
      <c r="I145" s="132">
        <f t="shared" si="41"/>
        <v>77</v>
      </c>
      <c r="J145" s="132">
        <f t="shared" si="41"/>
        <v>0</v>
      </c>
      <c r="K145" s="132">
        <f t="shared" si="41"/>
        <v>231</v>
      </c>
      <c r="L145" s="132">
        <f t="shared" si="41"/>
        <v>38</v>
      </c>
      <c r="M145" s="157"/>
      <c r="N145" s="157"/>
      <c r="O145" s="157"/>
      <c r="P145" s="157"/>
      <c r="Q145" s="157"/>
      <c r="R145" s="121"/>
      <c r="S145" s="10"/>
      <c r="T145" s="10"/>
      <c r="U145" s="10"/>
      <c r="V145" s="651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</row>
    <row r="146" spans="1:36" ht="12.75" customHeight="1" x14ac:dyDescent="0.2">
      <c r="A146" s="651"/>
      <c r="B146" s="108"/>
      <c r="C146" s="277"/>
      <c r="D146" s="277"/>
      <c r="E146" s="277"/>
      <c r="F146" s="277"/>
      <c r="G146" s="277"/>
      <c r="H146" s="277"/>
      <c r="I146" s="277"/>
      <c r="J146" s="877"/>
      <c r="K146" s="1477"/>
      <c r="L146" s="1407"/>
      <c r="M146" s="651"/>
      <c r="N146" s="880"/>
      <c r="O146" s="880"/>
      <c r="P146" s="17"/>
      <c r="Q146" s="17"/>
      <c r="R146" s="17"/>
      <c r="S146" s="10"/>
      <c r="T146" s="10"/>
      <c r="U146" s="10"/>
      <c r="V146" s="651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</row>
    <row r="147" spans="1:36" ht="15" customHeight="1" x14ac:dyDescent="0.2">
      <c r="A147" s="651"/>
      <c r="B147" s="108"/>
      <c r="C147" s="140"/>
      <c r="D147" s="252"/>
      <c r="E147" s="252"/>
      <c r="F147" s="140"/>
      <c r="G147" s="140"/>
      <c r="H147" s="598"/>
      <c r="I147" s="877"/>
      <c r="J147" s="1414" t="s">
        <v>246</v>
      </c>
      <c r="K147" s="1462"/>
      <c r="L147" s="1413"/>
      <c r="M147" s="370"/>
      <c r="N147" s="889"/>
      <c r="O147" s="889"/>
      <c r="P147" s="651"/>
      <c r="Q147" s="370"/>
      <c r="R147" s="17"/>
      <c r="S147" s="10"/>
      <c r="T147" s="10"/>
      <c r="U147" s="10"/>
      <c r="V147" s="651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</row>
    <row r="148" spans="1:36" ht="15" customHeight="1" x14ac:dyDescent="0.25">
      <c r="A148" s="1412" t="s">
        <v>285</v>
      </c>
      <c r="B148" s="1517"/>
      <c r="C148" s="653" t="s">
        <v>5</v>
      </c>
      <c r="D148" s="1414" t="s">
        <v>6</v>
      </c>
      <c r="E148" s="1413"/>
      <c r="F148" s="653" t="s">
        <v>7</v>
      </c>
      <c r="G148" s="653" t="s">
        <v>8</v>
      </c>
      <c r="H148" s="653" t="s">
        <v>9</v>
      </c>
      <c r="I148" s="16" t="s">
        <v>63</v>
      </c>
      <c r="J148" s="889"/>
      <c r="K148" s="139" t="s">
        <v>249</v>
      </c>
      <c r="L148" s="17"/>
      <c r="M148" s="17"/>
      <c r="N148" s="889"/>
      <c r="O148" s="889"/>
      <c r="P148" s="651"/>
      <c r="Q148" s="17"/>
      <c r="R148" s="370"/>
      <c r="S148" s="10"/>
      <c r="T148" s="10"/>
      <c r="U148" s="10"/>
      <c r="V148" s="651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</row>
    <row r="149" spans="1:36" ht="12.75" customHeight="1" x14ac:dyDescent="0.2">
      <c r="A149" s="812" t="s">
        <v>286</v>
      </c>
      <c r="B149" s="812" t="s">
        <v>286</v>
      </c>
      <c r="C149" s="1518"/>
      <c r="D149" s="1519"/>
      <c r="E149" s="1519"/>
      <c r="F149" s="1520"/>
      <c r="G149" s="863">
        <v>8</v>
      </c>
      <c r="H149" s="797">
        <v>6</v>
      </c>
      <c r="I149" s="571"/>
      <c r="J149" s="420"/>
      <c r="K149" s="802">
        <v>20</v>
      </c>
      <c r="L149" s="650"/>
      <c r="M149" s="650"/>
      <c r="N149" s="889"/>
      <c r="O149" s="230">
        <f t="shared" ref="O149:O176" si="42">IF(N149="*",$H149,0)</f>
        <v>0</v>
      </c>
      <c r="P149" s="230">
        <f t="shared" ref="P149:P176" si="43">IF(N149="**",$H149,0)</f>
        <v>0</v>
      </c>
      <c r="Q149" s="370"/>
      <c r="R149" s="370"/>
      <c r="S149" s="10"/>
      <c r="T149" s="10"/>
      <c r="U149" s="10"/>
      <c r="V149" s="651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</row>
    <row r="150" spans="1:36" ht="15" customHeight="1" x14ac:dyDescent="0.2">
      <c r="A150" s="387" t="s">
        <v>287</v>
      </c>
      <c r="B150" s="387" t="s">
        <v>287</v>
      </c>
      <c r="C150" s="1521"/>
      <c r="D150" s="1522"/>
      <c r="E150" s="1522"/>
      <c r="F150" s="1523"/>
      <c r="G150" s="864">
        <v>5</v>
      </c>
      <c r="H150" s="559"/>
      <c r="I150" s="823">
        <v>7</v>
      </c>
      <c r="J150" s="420"/>
      <c r="K150" s="821">
        <v>12</v>
      </c>
      <c r="L150" s="650"/>
      <c r="M150" s="650"/>
      <c r="N150" s="889"/>
      <c r="O150" s="230">
        <f t="shared" si="42"/>
        <v>0</v>
      </c>
      <c r="P150" s="230">
        <f t="shared" si="43"/>
        <v>0</v>
      </c>
      <c r="Q150" s="370"/>
      <c r="R150" s="370"/>
      <c r="S150" s="10"/>
      <c r="T150" s="10"/>
      <c r="U150" s="10"/>
      <c r="V150" s="651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</row>
    <row r="151" spans="1:36" ht="15" customHeight="1" x14ac:dyDescent="0.2">
      <c r="A151" s="387" t="s">
        <v>288</v>
      </c>
      <c r="B151" s="387"/>
      <c r="C151" s="1521"/>
      <c r="D151" s="1522"/>
      <c r="E151" s="1522"/>
      <c r="F151" s="1523"/>
      <c r="G151" s="864"/>
      <c r="H151" s="559"/>
      <c r="I151" s="823"/>
      <c r="J151" s="420"/>
      <c r="K151" s="821">
        <v>2</v>
      </c>
      <c r="L151" s="650"/>
      <c r="M151" s="650"/>
      <c r="N151" s="889"/>
      <c r="O151" s="230"/>
      <c r="P151" s="230"/>
      <c r="Q151" s="370"/>
      <c r="R151" s="370"/>
      <c r="S151" s="10"/>
      <c r="T151" s="10"/>
      <c r="U151" s="10"/>
      <c r="V151" s="651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</row>
    <row r="152" spans="1:36" ht="15.75" customHeight="1" x14ac:dyDescent="0.2">
      <c r="A152" s="812" t="s">
        <v>289</v>
      </c>
      <c r="B152" s="812" t="s">
        <v>289</v>
      </c>
      <c r="C152" s="1521"/>
      <c r="D152" s="1522"/>
      <c r="E152" s="1522"/>
      <c r="F152" s="1523"/>
      <c r="G152" s="864"/>
      <c r="H152" s="559"/>
      <c r="I152" s="571"/>
      <c r="J152" s="420"/>
      <c r="K152" s="802">
        <v>3</v>
      </c>
      <c r="L152" s="650"/>
      <c r="M152" s="650"/>
      <c r="N152" s="889"/>
      <c r="O152" s="230">
        <f t="shared" si="42"/>
        <v>0</v>
      </c>
      <c r="P152" s="230">
        <f t="shared" si="43"/>
        <v>0</v>
      </c>
      <c r="Q152" s="370"/>
      <c r="R152" s="370"/>
      <c r="S152" s="10"/>
      <c r="T152" s="10"/>
      <c r="U152" s="10"/>
      <c r="V152" s="651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</row>
    <row r="153" spans="1:36" ht="12.75" customHeight="1" x14ac:dyDescent="0.2">
      <c r="A153" s="387" t="s">
        <v>290</v>
      </c>
      <c r="B153" s="387" t="s">
        <v>290</v>
      </c>
      <c r="C153" s="1521"/>
      <c r="D153" s="1522"/>
      <c r="E153" s="1522"/>
      <c r="F153" s="1523"/>
      <c r="G153" s="864">
        <v>5</v>
      </c>
      <c r="H153" s="559"/>
      <c r="I153" s="824">
        <v>15</v>
      </c>
      <c r="J153" s="11"/>
      <c r="K153" s="821">
        <v>20</v>
      </c>
      <c r="L153" s="651"/>
      <c r="M153" s="651"/>
      <c r="N153" s="370"/>
      <c r="O153" s="230">
        <f t="shared" si="42"/>
        <v>0</v>
      </c>
      <c r="P153" s="230">
        <f t="shared" si="43"/>
        <v>0</v>
      </c>
      <c r="Q153" s="651"/>
      <c r="R153" s="10"/>
      <c r="S153" s="10"/>
      <c r="T153" s="10"/>
      <c r="U153" s="10"/>
      <c r="V153" s="651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</row>
    <row r="154" spans="1:36" ht="12.75" customHeight="1" x14ac:dyDescent="0.2">
      <c r="A154" s="812" t="s">
        <v>291</v>
      </c>
      <c r="B154" s="812" t="s">
        <v>291</v>
      </c>
      <c r="C154" s="1521"/>
      <c r="D154" s="1522"/>
      <c r="E154" s="1522"/>
      <c r="F154" s="1523"/>
      <c r="G154" s="864">
        <v>3</v>
      </c>
      <c r="H154" s="559"/>
      <c r="I154" s="572"/>
      <c r="J154" s="420"/>
      <c r="K154" s="802">
        <v>19</v>
      </c>
      <c r="L154" s="650"/>
      <c r="M154" s="650"/>
      <c r="N154" s="889"/>
      <c r="O154" s="230">
        <f t="shared" si="42"/>
        <v>0</v>
      </c>
      <c r="P154" s="230">
        <f t="shared" si="43"/>
        <v>0</v>
      </c>
      <c r="Q154" s="370"/>
      <c r="R154" s="370"/>
      <c r="S154" s="10"/>
      <c r="T154" s="10"/>
      <c r="U154" s="10"/>
      <c r="V154" s="651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</row>
    <row r="155" spans="1:36" ht="12.75" customHeight="1" x14ac:dyDescent="0.2">
      <c r="A155" s="387" t="s">
        <v>292</v>
      </c>
      <c r="B155" s="387" t="s">
        <v>292</v>
      </c>
      <c r="C155" s="1521"/>
      <c r="D155" s="1522"/>
      <c r="E155" s="1522"/>
      <c r="F155" s="1523"/>
      <c r="G155" s="864">
        <v>1</v>
      </c>
      <c r="H155" s="559"/>
      <c r="I155" s="571"/>
      <c r="J155" s="420"/>
      <c r="K155" s="821">
        <v>20</v>
      </c>
      <c r="L155" s="650"/>
      <c r="M155" s="650"/>
      <c r="N155" s="889"/>
      <c r="O155" s="230">
        <f t="shared" si="42"/>
        <v>0</v>
      </c>
      <c r="P155" s="230">
        <f t="shared" si="43"/>
        <v>0</v>
      </c>
      <c r="Q155" s="370"/>
      <c r="R155" s="370"/>
      <c r="S155" s="10"/>
      <c r="T155" s="10"/>
      <c r="U155" s="10"/>
      <c r="V155" s="651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</row>
    <row r="156" spans="1:36" ht="12.75" customHeight="1" x14ac:dyDescent="0.2">
      <c r="A156" s="812" t="s">
        <v>293</v>
      </c>
      <c r="B156" s="812" t="s">
        <v>293</v>
      </c>
      <c r="C156" s="1521"/>
      <c r="D156" s="1522"/>
      <c r="E156" s="1522"/>
      <c r="F156" s="1523"/>
      <c r="G156" s="864"/>
      <c r="H156" s="559"/>
      <c r="I156" s="571"/>
      <c r="J156" s="420"/>
      <c r="K156" s="802">
        <v>17</v>
      </c>
      <c r="L156" s="650"/>
      <c r="M156" s="650"/>
      <c r="N156" s="889"/>
      <c r="O156" s="230">
        <f t="shared" si="42"/>
        <v>0</v>
      </c>
      <c r="P156" s="230">
        <f t="shared" si="43"/>
        <v>0</v>
      </c>
      <c r="Q156" s="370"/>
      <c r="R156" s="370"/>
      <c r="S156" s="10"/>
      <c r="T156" s="10"/>
      <c r="U156" s="10"/>
      <c r="V156" s="651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</row>
    <row r="157" spans="1:36" ht="12.75" customHeight="1" x14ac:dyDescent="0.2">
      <c r="A157" s="387" t="s">
        <v>294</v>
      </c>
      <c r="B157" s="387" t="s">
        <v>294</v>
      </c>
      <c r="C157" s="1521"/>
      <c r="D157" s="1522"/>
      <c r="E157" s="1522"/>
      <c r="F157" s="1523"/>
      <c r="G157" s="864"/>
      <c r="H157" s="559"/>
      <c r="I157" s="823">
        <v>16</v>
      </c>
      <c r="J157" s="420"/>
      <c r="K157" s="821">
        <v>9</v>
      </c>
      <c r="L157" s="650"/>
      <c r="M157" s="650"/>
      <c r="N157" s="889" t="s">
        <v>81</v>
      </c>
      <c r="O157" s="230">
        <f t="shared" si="42"/>
        <v>0</v>
      </c>
      <c r="P157" s="230">
        <f t="shared" si="43"/>
        <v>0</v>
      </c>
      <c r="Q157" s="370"/>
      <c r="R157" s="370"/>
      <c r="S157" s="10"/>
      <c r="T157" s="10"/>
      <c r="U157" s="10"/>
      <c r="V157" s="651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</row>
    <row r="158" spans="1:36" ht="12.75" customHeight="1" x14ac:dyDescent="0.2">
      <c r="A158" s="812" t="s">
        <v>295</v>
      </c>
      <c r="B158" s="812" t="s">
        <v>295</v>
      </c>
      <c r="C158" s="1521"/>
      <c r="D158" s="1522"/>
      <c r="E158" s="1522"/>
      <c r="F158" s="1523"/>
      <c r="G158" s="864"/>
      <c r="H158" s="559"/>
      <c r="I158" s="571"/>
      <c r="J158" s="420"/>
      <c r="K158" s="802">
        <v>5</v>
      </c>
      <c r="L158" s="650"/>
      <c r="M158" s="650"/>
      <c r="N158" s="889"/>
      <c r="O158" s="230">
        <f t="shared" si="42"/>
        <v>0</v>
      </c>
      <c r="P158" s="230">
        <f t="shared" si="43"/>
        <v>0</v>
      </c>
      <c r="Q158" s="370"/>
      <c r="R158" s="370"/>
      <c r="S158" s="10"/>
      <c r="T158" s="10"/>
      <c r="U158" s="10"/>
      <c r="V158" s="651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</row>
    <row r="159" spans="1:36" ht="12.75" customHeight="1" x14ac:dyDescent="0.2">
      <c r="A159" s="387" t="s">
        <v>296</v>
      </c>
      <c r="B159" s="387" t="s">
        <v>296</v>
      </c>
      <c r="C159" s="1521"/>
      <c r="D159" s="1522"/>
      <c r="E159" s="1522"/>
      <c r="F159" s="1523"/>
      <c r="G159" s="864">
        <v>2</v>
      </c>
      <c r="H159" s="559"/>
      <c r="I159" s="572"/>
      <c r="J159" s="420"/>
      <c r="K159" s="821">
        <v>3</v>
      </c>
      <c r="L159" s="650"/>
      <c r="M159" s="650"/>
      <c r="N159" s="889" t="s">
        <v>69</v>
      </c>
      <c r="O159" s="230">
        <f t="shared" si="42"/>
        <v>0</v>
      </c>
      <c r="P159" s="230">
        <f t="shared" si="43"/>
        <v>0</v>
      </c>
      <c r="Q159" s="370"/>
      <c r="R159" s="370"/>
      <c r="S159" s="10"/>
      <c r="T159" s="10"/>
      <c r="U159" s="10"/>
      <c r="V159" s="651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</row>
    <row r="160" spans="1:36" ht="12.75" customHeight="1" x14ac:dyDescent="0.2">
      <c r="A160" s="813" t="s">
        <v>297</v>
      </c>
      <c r="B160" s="813" t="s">
        <v>297</v>
      </c>
      <c r="C160" s="1521"/>
      <c r="D160" s="1522"/>
      <c r="E160" s="1522"/>
      <c r="F160" s="1523"/>
      <c r="G160" s="864">
        <v>2</v>
      </c>
      <c r="H160" s="797">
        <v>40</v>
      </c>
      <c r="I160" s="829">
        <v>30</v>
      </c>
      <c r="J160" s="420"/>
      <c r="K160" s="822">
        <v>8</v>
      </c>
      <c r="L160" s="650"/>
      <c r="M160" s="650"/>
      <c r="N160" s="889"/>
      <c r="O160" s="230">
        <f t="shared" si="42"/>
        <v>0</v>
      </c>
      <c r="P160" s="230">
        <f t="shared" si="43"/>
        <v>0</v>
      </c>
      <c r="Q160" s="370"/>
      <c r="R160" s="370"/>
      <c r="S160" s="10"/>
      <c r="T160" s="10"/>
      <c r="U160" s="10"/>
      <c r="V160" s="651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</row>
    <row r="161" spans="1:36" ht="12.75" customHeight="1" x14ac:dyDescent="0.2">
      <c r="A161" s="387" t="s">
        <v>298</v>
      </c>
      <c r="B161" s="387" t="s">
        <v>298</v>
      </c>
      <c r="C161" s="1521"/>
      <c r="D161" s="1522"/>
      <c r="E161" s="1522"/>
      <c r="F161" s="1523"/>
      <c r="G161" s="864">
        <v>7</v>
      </c>
      <c r="H161" s="559"/>
      <c r="I161" s="571"/>
      <c r="J161" s="420"/>
      <c r="K161" s="821">
        <v>21</v>
      </c>
      <c r="L161" s="650"/>
      <c r="M161" s="650"/>
      <c r="N161" s="889"/>
      <c r="O161" s="230">
        <f t="shared" si="42"/>
        <v>0</v>
      </c>
      <c r="P161" s="230">
        <f t="shared" si="43"/>
        <v>0</v>
      </c>
      <c r="Q161" s="370"/>
      <c r="R161" s="370"/>
      <c r="S161" s="10"/>
      <c r="T161" s="10"/>
      <c r="U161" s="10"/>
      <c r="V161" s="651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</row>
    <row r="162" spans="1:36" ht="12.75" customHeight="1" x14ac:dyDescent="0.2">
      <c r="A162" s="812" t="s">
        <v>299</v>
      </c>
      <c r="B162" s="812" t="s">
        <v>299</v>
      </c>
      <c r="C162" s="1521"/>
      <c r="D162" s="1522"/>
      <c r="E162" s="1522"/>
      <c r="F162" s="1523"/>
      <c r="G162" s="864">
        <v>2</v>
      </c>
      <c r="H162" s="559"/>
      <c r="I162" s="572"/>
      <c r="J162" s="420"/>
      <c r="K162" s="802">
        <v>10</v>
      </c>
      <c r="L162" s="650"/>
      <c r="M162" s="650"/>
      <c r="N162" s="889" t="s">
        <v>81</v>
      </c>
      <c r="O162" s="230">
        <f t="shared" si="42"/>
        <v>0</v>
      </c>
      <c r="P162" s="230">
        <f t="shared" si="43"/>
        <v>0</v>
      </c>
      <c r="Q162" s="370"/>
      <c r="R162" s="370"/>
      <c r="S162" s="10"/>
      <c r="T162" s="10"/>
      <c r="U162" s="10"/>
      <c r="V162" s="651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</row>
    <row r="163" spans="1:36" ht="12.75" customHeight="1" x14ac:dyDescent="0.2">
      <c r="A163" s="387" t="s">
        <v>300</v>
      </c>
      <c r="B163" s="387" t="s">
        <v>300</v>
      </c>
      <c r="C163" s="1521"/>
      <c r="D163" s="1522"/>
      <c r="E163" s="1522"/>
      <c r="F163" s="1523"/>
      <c r="G163" s="864">
        <v>2</v>
      </c>
      <c r="H163" s="559"/>
      <c r="I163" s="571"/>
      <c r="J163" s="420"/>
      <c r="K163" s="821">
        <v>3</v>
      </c>
      <c r="L163" s="650"/>
      <c r="M163" s="650"/>
      <c r="N163" s="889"/>
      <c r="O163" s="230">
        <f t="shared" si="42"/>
        <v>0</v>
      </c>
      <c r="P163" s="230">
        <f t="shared" si="43"/>
        <v>0</v>
      </c>
      <c r="Q163" s="370"/>
      <c r="R163" s="370"/>
      <c r="S163" s="10"/>
      <c r="T163" s="10"/>
      <c r="U163" s="10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6" ht="12.75" customHeight="1" x14ac:dyDescent="0.2">
      <c r="A164" s="812" t="s">
        <v>301</v>
      </c>
      <c r="B164" s="812" t="s">
        <v>301</v>
      </c>
      <c r="C164" s="1524"/>
      <c r="D164" s="1525"/>
      <c r="E164" s="1525"/>
      <c r="F164" s="1526"/>
      <c r="G164" s="864">
        <v>4</v>
      </c>
      <c r="H164" s="559"/>
      <c r="I164" s="571"/>
      <c r="J164" s="420"/>
      <c r="K164" s="802">
        <v>24</v>
      </c>
      <c r="L164" s="650"/>
      <c r="M164" s="650"/>
      <c r="N164" s="889"/>
      <c r="O164" s="230">
        <f t="shared" si="42"/>
        <v>0</v>
      </c>
      <c r="P164" s="230">
        <f t="shared" si="43"/>
        <v>0</v>
      </c>
      <c r="Q164" s="370"/>
      <c r="R164" s="370"/>
      <c r="S164" s="10"/>
      <c r="T164" s="10"/>
      <c r="U164" s="10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6" ht="12.75" customHeight="1" x14ac:dyDescent="0.2">
      <c r="A165" s="812" t="s">
        <v>302</v>
      </c>
      <c r="B165" s="812" t="s">
        <v>302</v>
      </c>
      <c r="C165" s="1518"/>
      <c r="D165" s="1519"/>
      <c r="E165" s="1519"/>
      <c r="F165" s="1520"/>
      <c r="G165" s="1564">
        <v>128</v>
      </c>
      <c r="H165" s="923">
        <v>7</v>
      </c>
      <c r="I165" s="823">
        <v>6</v>
      </c>
      <c r="J165" s="420"/>
      <c r="K165" s="1563">
        <v>591</v>
      </c>
      <c r="L165" s="650"/>
      <c r="M165" s="650"/>
      <c r="N165" s="889"/>
      <c r="O165" s="230">
        <f>IF(N165="*",#REF!,0)</f>
        <v>0</v>
      </c>
      <c r="P165" s="230">
        <f>IF(N165="**",#REF!,0)</f>
        <v>0</v>
      </c>
      <c r="Q165" s="370"/>
      <c r="R165" s="370"/>
      <c r="S165" s="10"/>
      <c r="T165" s="10"/>
      <c r="U165" s="10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6" ht="12.75" customHeight="1" x14ac:dyDescent="0.2">
      <c r="A166" s="387" t="s">
        <v>303</v>
      </c>
      <c r="B166" s="387" t="s">
        <v>303</v>
      </c>
      <c r="C166" s="1521"/>
      <c r="D166" s="1522"/>
      <c r="E166" s="1522"/>
      <c r="F166" s="1523"/>
      <c r="G166" s="1564"/>
      <c r="H166" s="924">
        <v>8</v>
      </c>
      <c r="I166" s="797">
        <v>8</v>
      </c>
      <c r="J166" s="420"/>
      <c r="K166" s="1563"/>
      <c r="L166" s="650"/>
      <c r="M166" s="650"/>
      <c r="N166" s="889" t="s">
        <v>81</v>
      </c>
      <c r="O166" s="230">
        <f>IF(N166="*",$H165,0)</f>
        <v>7</v>
      </c>
      <c r="P166" s="230">
        <f>IF(N166="**",$H165,0)</f>
        <v>0</v>
      </c>
      <c r="Q166" s="370"/>
      <c r="R166" s="370"/>
      <c r="S166" s="10"/>
      <c r="T166" s="10"/>
      <c r="U166" s="10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6" ht="12.75" customHeight="1" x14ac:dyDescent="0.2">
      <c r="A167" s="812" t="s">
        <v>304</v>
      </c>
      <c r="B167" s="812" t="s">
        <v>304</v>
      </c>
      <c r="C167" s="1521"/>
      <c r="D167" s="1522"/>
      <c r="E167" s="1522"/>
      <c r="F167" s="1523"/>
      <c r="G167" s="1564"/>
      <c r="H167" s="924">
        <v>4</v>
      </c>
      <c r="I167" s="797">
        <v>2</v>
      </c>
      <c r="J167" s="420"/>
      <c r="K167" s="1563"/>
      <c r="L167" s="650"/>
      <c r="M167" s="650"/>
      <c r="N167" s="889" t="s">
        <v>81</v>
      </c>
      <c r="O167" s="230">
        <f t="shared" si="42"/>
        <v>4</v>
      </c>
      <c r="P167" s="230">
        <f t="shared" si="43"/>
        <v>0</v>
      </c>
      <c r="Q167" s="370"/>
      <c r="R167" s="370"/>
      <c r="S167" s="10"/>
      <c r="T167" s="10"/>
      <c r="U167" s="10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6" ht="12.75" customHeight="1" x14ac:dyDescent="0.2">
      <c r="A168" s="387" t="s">
        <v>305</v>
      </c>
      <c r="B168" s="387" t="s">
        <v>305</v>
      </c>
      <c r="C168" s="1521"/>
      <c r="D168" s="1522"/>
      <c r="E168" s="1522"/>
      <c r="F168" s="1523"/>
      <c r="G168" s="1564"/>
      <c r="H168" s="924">
        <v>4</v>
      </c>
      <c r="I168" s="797">
        <v>4</v>
      </c>
      <c r="J168" s="420"/>
      <c r="K168" s="1563"/>
      <c r="L168" s="650"/>
      <c r="M168" s="650"/>
      <c r="N168" s="889" t="s">
        <v>81</v>
      </c>
      <c r="O168" s="230">
        <f t="shared" si="42"/>
        <v>4</v>
      </c>
      <c r="P168" s="230">
        <f t="shared" si="43"/>
        <v>0</v>
      </c>
      <c r="Q168" s="370"/>
      <c r="R168" s="370"/>
      <c r="S168" s="10"/>
      <c r="T168" s="10"/>
      <c r="U168" s="10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6" ht="12.75" customHeight="1" x14ac:dyDescent="0.2">
      <c r="A169" s="812" t="s">
        <v>306</v>
      </c>
      <c r="B169" s="812" t="s">
        <v>306</v>
      </c>
      <c r="C169" s="1521"/>
      <c r="D169" s="1522"/>
      <c r="E169" s="1522"/>
      <c r="F169" s="1523"/>
      <c r="G169" s="1564"/>
      <c r="H169" s="924">
        <v>15</v>
      </c>
      <c r="I169" s="797">
        <v>12</v>
      </c>
      <c r="J169" s="420"/>
      <c r="K169" s="1563"/>
      <c r="L169" s="650"/>
      <c r="M169" s="650"/>
      <c r="N169" s="889" t="s">
        <v>81</v>
      </c>
      <c r="O169" s="230">
        <f t="shared" si="42"/>
        <v>15</v>
      </c>
      <c r="P169" s="230">
        <f t="shared" si="43"/>
        <v>0</v>
      </c>
      <c r="Q169" s="370"/>
      <c r="R169" s="370"/>
      <c r="S169" s="10"/>
      <c r="T169" s="10"/>
      <c r="U169" s="10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6" ht="12.75" customHeight="1" x14ac:dyDescent="0.2">
      <c r="A170" s="387" t="s">
        <v>307</v>
      </c>
      <c r="B170" s="387" t="s">
        <v>307</v>
      </c>
      <c r="C170" s="1521"/>
      <c r="D170" s="1522"/>
      <c r="E170" s="1522"/>
      <c r="F170" s="1523"/>
      <c r="G170" s="1564"/>
      <c r="H170" s="924">
        <v>3</v>
      </c>
      <c r="I170" s="797"/>
      <c r="J170" s="420"/>
      <c r="K170" s="1563"/>
      <c r="L170" s="650"/>
      <c r="M170" s="650"/>
      <c r="N170" s="889" t="s">
        <v>81</v>
      </c>
      <c r="O170" s="230">
        <f t="shared" si="42"/>
        <v>3</v>
      </c>
      <c r="P170" s="230">
        <f t="shared" si="43"/>
        <v>0</v>
      </c>
      <c r="Q170" s="370"/>
      <c r="R170" s="370"/>
      <c r="S170" s="10"/>
      <c r="T170" s="10"/>
      <c r="U170" s="10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6" ht="12.75" customHeight="1" x14ac:dyDescent="0.2">
      <c r="A171" s="812" t="s">
        <v>308</v>
      </c>
      <c r="B171" s="812" t="s">
        <v>308</v>
      </c>
      <c r="C171" s="1521"/>
      <c r="D171" s="1522"/>
      <c r="E171" s="1522"/>
      <c r="F171" s="1523"/>
      <c r="G171" s="1564"/>
      <c r="H171" s="924">
        <v>5</v>
      </c>
      <c r="I171" s="797">
        <v>5</v>
      </c>
      <c r="J171" s="420"/>
      <c r="K171" s="1563"/>
      <c r="L171" s="650"/>
      <c r="M171" s="650"/>
      <c r="N171" s="889" t="s">
        <v>81</v>
      </c>
      <c r="O171" s="230">
        <f t="shared" si="42"/>
        <v>5</v>
      </c>
      <c r="P171" s="230">
        <f t="shared" si="43"/>
        <v>0</v>
      </c>
      <c r="Q171" s="370"/>
      <c r="R171" s="370"/>
      <c r="S171" s="10"/>
      <c r="T171" s="10"/>
      <c r="U171" s="10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6" ht="12.75" customHeight="1" x14ac:dyDescent="0.2">
      <c r="A172" s="387" t="s">
        <v>309</v>
      </c>
      <c r="B172" s="387" t="s">
        <v>309</v>
      </c>
      <c r="C172" s="1521"/>
      <c r="D172" s="1522"/>
      <c r="E172" s="1522"/>
      <c r="F172" s="1523"/>
      <c r="G172" s="1564"/>
      <c r="H172" s="924">
        <v>4</v>
      </c>
      <c r="I172" s="797">
        <v>13</v>
      </c>
      <c r="J172" s="420"/>
      <c r="K172" s="1563"/>
      <c r="L172" s="650"/>
      <c r="M172" s="650"/>
      <c r="N172" s="889"/>
      <c r="O172" s="230">
        <f t="shared" si="42"/>
        <v>0</v>
      </c>
      <c r="P172" s="230">
        <f t="shared" si="43"/>
        <v>0</v>
      </c>
      <c r="Q172" s="370"/>
      <c r="R172" s="370"/>
      <c r="S172" s="10"/>
      <c r="T172" s="10"/>
      <c r="U172" s="10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6" ht="12.75" customHeight="1" x14ac:dyDescent="0.2">
      <c r="A173" s="812" t="s">
        <v>310</v>
      </c>
      <c r="B173" s="812" t="s">
        <v>310</v>
      </c>
      <c r="C173" s="1521"/>
      <c r="D173" s="1522"/>
      <c r="E173" s="1522"/>
      <c r="F173" s="1523"/>
      <c r="G173" s="1564"/>
      <c r="H173" s="924">
        <v>3</v>
      </c>
      <c r="I173" s="797">
        <v>5</v>
      </c>
      <c r="J173" s="420"/>
      <c r="K173" s="1563"/>
      <c r="L173" s="650"/>
      <c r="M173" s="650"/>
      <c r="N173" s="889" t="s">
        <v>81</v>
      </c>
      <c r="O173" s="230">
        <f t="shared" si="42"/>
        <v>3</v>
      </c>
      <c r="P173" s="230">
        <f t="shared" si="43"/>
        <v>0</v>
      </c>
      <c r="Q173" s="370"/>
      <c r="R173" s="370"/>
      <c r="S173" s="10"/>
      <c r="T173" s="10"/>
      <c r="U173" s="10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6" ht="12.75" customHeight="1" x14ac:dyDescent="0.2">
      <c r="A174" s="387" t="s">
        <v>311</v>
      </c>
      <c r="B174" s="387" t="s">
        <v>311</v>
      </c>
      <c r="C174" s="1521"/>
      <c r="D174" s="1522"/>
      <c r="E174" s="1522"/>
      <c r="F174" s="1523"/>
      <c r="G174" s="1564"/>
      <c r="H174" s="924">
        <v>14</v>
      </c>
      <c r="I174" s="797">
        <v>15</v>
      </c>
      <c r="J174" s="420"/>
      <c r="K174" s="1563"/>
      <c r="L174" s="650"/>
      <c r="M174" s="650"/>
      <c r="N174" s="889"/>
      <c r="O174" s="230">
        <f t="shared" si="42"/>
        <v>0</v>
      </c>
      <c r="P174" s="230">
        <f t="shared" si="43"/>
        <v>0</v>
      </c>
      <c r="Q174" s="370"/>
      <c r="R174" s="370"/>
      <c r="S174" s="10"/>
      <c r="T174" s="10"/>
      <c r="U174" s="10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6" ht="12.75" customHeight="1" x14ac:dyDescent="0.2">
      <c r="A175" s="387" t="s">
        <v>312</v>
      </c>
      <c r="B175" s="387" t="s">
        <v>312</v>
      </c>
      <c r="C175" s="1521"/>
      <c r="D175" s="1522"/>
      <c r="E175" s="1522"/>
      <c r="F175" s="1523"/>
      <c r="G175" s="1564"/>
      <c r="H175" s="924">
        <v>8</v>
      </c>
      <c r="I175" s="797">
        <v>4</v>
      </c>
      <c r="J175" s="420"/>
      <c r="K175" s="1563"/>
      <c r="L175" s="650"/>
      <c r="M175" s="650"/>
      <c r="N175" s="889"/>
      <c r="O175" s="230">
        <f t="shared" si="42"/>
        <v>0</v>
      </c>
      <c r="P175" s="230">
        <f t="shared" si="43"/>
        <v>0</v>
      </c>
      <c r="Q175" s="370"/>
      <c r="R175" s="370"/>
      <c r="S175" s="10"/>
      <c r="T175" s="10"/>
      <c r="U175" s="10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6" ht="12.75" customHeight="1" x14ac:dyDescent="0.2">
      <c r="A176" s="813" t="s">
        <v>313</v>
      </c>
      <c r="B176" s="813" t="s">
        <v>313</v>
      </c>
      <c r="C176" s="1521"/>
      <c r="D176" s="1522"/>
      <c r="E176" s="1522"/>
      <c r="F176" s="1523"/>
      <c r="G176" s="1565"/>
      <c r="H176" s="925">
        <v>4</v>
      </c>
      <c r="I176" s="797">
        <v>9</v>
      </c>
      <c r="J176" s="420"/>
      <c r="K176" s="1563"/>
      <c r="L176" s="650"/>
      <c r="M176" s="650"/>
      <c r="N176" s="889"/>
      <c r="O176" s="230">
        <f t="shared" si="42"/>
        <v>0</v>
      </c>
      <c r="P176" s="230">
        <f t="shared" si="43"/>
        <v>0</v>
      </c>
      <c r="Q176" s="370"/>
      <c r="R176" s="370"/>
      <c r="S176" s="10"/>
      <c r="T176" s="10"/>
      <c r="U176" s="10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1:36" ht="12.75" customHeight="1" x14ac:dyDescent="0.2">
      <c r="A177" s="1409" t="s">
        <v>314</v>
      </c>
      <c r="B177" s="1413"/>
      <c r="C177" s="1414"/>
      <c r="D177" s="1512"/>
      <c r="E177" s="1512"/>
      <c r="F177" s="1461"/>
      <c r="G177" s="16">
        <f>SUM(G149:G176)</f>
        <v>169</v>
      </c>
      <c r="H177" s="16">
        <f>SUM(H149:H176)</f>
        <v>125</v>
      </c>
      <c r="I177" s="16">
        <f>SUM(I149:I176)</f>
        <v>151</v>
      </c>
      <c r="J177" s="652"/>
      <c r="K177" s="140">
        <f>SUM(K149:K176)</f>
        <v>787</v>
      </c>
      <c r="L177" s="370"/>
      <c r="M177" s="370"/>
      <c r="N177" s="652"/>
      <c r="O177" s="121"/>
      <c r="P177" s="651"/>
      <c r="Q177" s="370"/>
      <c r="R177" s="370"/>
      <c r="S177" s="10"/>
      <c r="T177" s="10"/>
      <c r="U177" s="10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1:36" ht="12.75" customHeight="1" x14ac:dyDescent="0.2">
      <c r="A178" s="651"/>
      <c r="B178" s="108"/>
      <c r="C178" s="140"/>
      <c r="D178" s="140"/>
      <c r="E178" s="140"/>
      <c r="F178" s="140"/>
      <c r="G178" s="140"/>
      <c r="H178" s="598"/>
      <c r="I178" s="651"/>
      <c r="J178" s="889"/>
      <c r="K178" s="370"/>
      <c r="L178" s="370"/>
      <c r="M178" s="370"/>
      <c r="N178" s="889"/>
      <c r="O178" s="889"/>
      <c r="P178" s="651"/>
      <c r="Q178" s="370"/>
      <c r="R178" s="370"/>
      <c r="S178" s="10"/>
      <c r="T178" s="10"/>
      <c r="U178" s="10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1:36" customFormat="1" ht="12.75" customHeight="1" x14ac:dyDescent="0.2">
      <c r="A179" s="457" t="s">
        <v>315</v>
      </c>
      <c r="B179" s="458"/>
      <c r="C179" s="459" t="s">
        <v>5</v>
      </c>
      <c r="D179" s="1557" t="s">
        <v>6</v>
      </c>
      <c r="E179" s="1558"/>
      <c r="F179" s="459" t="s">
        <v>7</v>
      </c>
      <c r="G179" s="653" t="s">
        <v>8</v>
      </c>
      <c r="H179" s="653" t="s">
        <v>9</v>
      </c>
      <c r="I179" s="16" t="s">
        <v>63</v>
      </c>
    </row>
    <row r="180" spans="1:36" customFormat="1" x14ac:dyDescent="0.2">
      <c r="A180" s="468" t="s">
        <v>316</v>
      </c>
      <c r="B180" s="444" t="s">
        <v>317</v>
      </c>
      <c r="C180" s="830">
        <v>45</v>
      </c>
      <c r="D180" s="830">
        <v>35</v>
      </c>
      <c r="E180" s="825"/>
      <c r="F180" s="830">
        <v>35</v>
      </c>
      <c r="G180" s="825">
        <v>20</v>
      </c>
      <c r="H180" s="573"/>
      <c r="I180" s="573"/>
    </row>
    <row r="181" spans="1:36" customFormat="1" x14ac:dyDescent="0.2">
      <c r="A181" s="469"/>
      <c r="B181" s="445" t="s">
        <v>318</v>
      </c>
      <c r="C181" s="831">
        <v>12</v>
      </c>
      <c r="D181" s="831">
        <v>3</v>
      </c>
      <c r="E181" s="825"/>
      <c r="F181" s="831">
        <v>3</v>
      </c>
      <c r="G181" s="825">
        <v>4</v>
      </c>
      <c r="H181" s="573"/>
      <c r="I181" s="573"/>
    </row>
    <row r="182" spans="1:36" customFormat="1" x14ac:dyDescent="0.2">
      <c r="A182" s="469"/>
      <c r="B182" s="445" t="s">
        <v>319</v>
      </c>
      <c r="C182" s="832">
        <v>14</v>
      </c>
      <c r="D182" s="832">
        <v>10</v>
      </c>
      <c r="E182" s="825"/>
      <c r="F182" s="832">
        <v>8</v>
      </c>
      <c r="G182" s="825">
        <v>6</v>
      </c>
      <c r="H182" s="573"/>
      <c r="I182" s="573"/>
    </row>
    <row r="183" spans="1:36" customFormat="1" ht="19.5" customHeight="1" x14ac:dyDescent="0.2">
      <c r="A183" s="488" t="s">
        <v>320</v>
      </c>
      <c r="B183" s="489" t="s">
        <v>321</v>
      </c>
      <c r="C183" s="833">
        <v>15</v>
      </c>
      <c r="D183" s="834">
        <v>10</v>
      </c>
      <c r="E183" s="817"/>
      <c r="F183" s="834">
        <v>30</v>
      </c>
      <c r="G183" s="817">
        <v>27</v>
      </c>
      <c r="H183" s="574"/>
      <c r="I183" s="817">
        <v>10</v>
      </c>
    </row>
    <row r="184" spans="1:36" customFormat="1" x14ac:dyDescent="0.2">
      <c r="A184" s="490"/>
      <c r="B184" s="491" t="s">
        <v>322</v>
      </c>
      <c r="C184" s="833">
        <v>5</v>
      </c>
      <c r="D184" s="834">
        <v>2</v>
      </c>
      <c r="E184" s="817"/>
      <c r="F184" s="835">
        <v>5</v>
      </c>
      <c r="G184" s="574"/>
      <c r="H184" s="574"/>
      <c r="I184" s="574"/>
    </row>
    <row r="185" spans="1:36" customFormat="1" x14ac:dyDescent="0.2">
      <c r="A185" s="446" t="s">
        <v>323</v>
      </c>
      <c r="B185" s="446" t="s">
        <v>324</v>
      </c>
      <c r="C185" s="836">
        <v>40</v>
      </c>
      <c r="D185" s="836">
        <v>15</v>
      </c>
      <c r="E185" s="825"/>
      <c r="F185" s="837">
        <v>40</v>
      </c>
      <c r="G185" s="865">
        <v>25</v>
      </c>
      <c r="H185" s="575"/>
      <c r="I185" s="825">
        <v>15</v>
      </c>
    </row>
    <row r="186" spans="1:36" customFormat="1" ht="21.75" customHeight="1" x14ac:dyDescent="0.2">
      <c r="A186" s="460" t="s">
        <v>325</v>
      </c>
      <c r="B186" s="460" t="s">
        <v>326</v>
      </c>
      <c r="C186" s="838">
        <v>55</v>
      </c>
      <c r="D186" s="838">
        <v>35</v>
      </c>
      <c r="E186" s="817"/>
      <c r="F186" s="839">
        <v>55</v>
      </c>
      <c r="G186" s="817">
        <v>35</v>
      </c>
      <c r="H186" s="574"/>
      <c r="I186" s="574"/>
    </row>
    <row r="187" spans="1:36" customFormat="1" ht="21" customHeight="1" x14ac:dyDescent="0.2">
      <c r="A187" s="447" t="s">
        <v>327</v>
      </c>
      <c r="B187" s="447" t="s">
        <v>328</v>
      </c>
      <c r="C187" s="836">
        <v>10</v>
      </c>
      <c r="D187" s="836">
        <v>5</v>
      </c>
      <c r="E187" s="825"/>
      <c r="F187" s="836">
        <v>20</v>
      </c>
      <c r="G187" s="825">
        <v>5</v>
      </c>
      <c r="H187" s="573"/>
      <c r="I187" s="573"/>
    </row>
    <row r="188" spans="1:36" customFormat="1" ht="72" customHeight="1" x14ac:dyDescent="0.2">
      <c r="A188" s="470" t="s">
        <v>329</v>
      </c>
      <c r="B188" s="460" t="s">
        <v>330</v>
      </c>
      <c r="C188" s="834">
        <v>4</v>
      </c>
      <c r="D188" s="834">
        <v>4</v>
      </c>
      <c r="E188" s="817"/>
      <c r="F188" s="834">
        <v>8</v>
      </c>
      <c r="G188" s="479">
        <v>8</v>
      </c>
      <c r="H188" s="574"/>
      <c r="I188" s="574"/>
    </row>
    <row r="189" spans="1:36" customFormat="1" x14ac:dyDescent="0.2">
      <c r="A189" s="423"/>
      <c r="B189" s="454" t="s">
        <v>331</v>
      </c>
      <c r="C189" s="453">
        <f>SUM(C180:C188)</f>
        <v>200</v>
      </c>
      <c r="D189" s="1514">
        <f t="shared" ref="D189" si="44">SUM(D180:D188)</f>
        <v>119</v>
      </c>
      <c r="E189" s="1514"/>
      <c r="F189" s="453">
        <f>SUM(F180:F188)</f>
        <v>204</v>
      </c>
      <c r="G189" s="453">
        <f t="shared" ref="G189:I189" si="45">SUM(G180:G188)</f>
        <v>130</v>
      </c>
      <c r="H189" s="453">
        <f t="shared" si="45"/>
        <v>0</v>
      </c>
      <c r="I189" s="453">
        <f t="shared" si="45"/>
        <v>25</v>
      </c>
    </row>
    <row r="190" spans="1:36" customFormat="1" x14ac:dyDescent="0.2">
      <c r="C190" s="423"/>
      <c r="D190" s="424"/>
      <c r="E190" s="425"/>
      <c r="F190" s="425"/>
      <c r="G190" s="426"/>
    </row>
    <row r="191" spans="1:36" customFormat="1" ht="12.75" customHeight="1" x14ac:dyDescent="0.2">
      <c r="A191" s="457" t="s">
        <v>332</v>
      </c>
      <c r="B191" s="458"/>
      <c r="C191" s="459" t="s">
        <v>5</v>
      </c>
      <c r="D191" s="1515" t="s">
        <v>6</v>
      </c>
      <c r="E191" s="1516"/>
      <c r="F191" s="459" t="s">
        <v>7</v>
      </c>
      <c r="G191" s="653" t="s">
        <v>8</v>
      </c>
      <c r="H191" s="653" t="s">
        <v>9</v>
      </c>
      <c r="I191" s="16" t="s">
        <v>63</v>
      </c>
    </row>
    <row r="192" spans="1:36" customFormat="1" x14ac:dyDescent="0.2">
      <c r="A192" s="471" t="s">
        <v>333</v>
      </c>
      <c r="B192" s="471" t="s">
        <v>333</v>
      </c>
      <c r="C192" s="840">
        <v>10</v>
      </c>
      <c r="D192" s="840">
        <v>10</v>
      </c>
      <c r="E192" s="808"/>
      <c r="F192" s="840">
        <v>20</v>
      </c>
      <c r="G192" s="808">
        <v>40</v>
      </c>
      <c r="H192" s="576"/>
      <c r="I192" s="808">
        <v>10</v>
      </c>
    </row>
    <row r="193" spans="1:9" customFormat="1" x14ac:dyDescent="0.2">
      <c r="A193" s="472" t="s">
        <v>252</v>
      </c>
      <c r="B193" s="472" t="s">
        <v>252</v>
      </c>
      <c r="C193" s="841">
        <v>12</v>
      </c>
      <c r="D193" s="841">
        <v>12</v>
      </c>
      <c r="E193" s="809"/>
      <c r="F193" s="841">
        <v>18</v>
      </c>
      <c r="G193" s="809">
        <v>18</v>
      </c>
      <c r="H193" s="577"/>
      <c r="I193" s="809">
        <v>5</v>
      </c>
    </row>
    <row r="194" spans="1:9" customFormat="1" x14ac:dyDescent="0.2">
      <c r="A194" s="471" t="s">
        <v>334</v>
      </c>
      <c r="B194" s="471" t="s">
        <v>335</v>
      </c>
      <c r="C194" s="840">
        <v>15</v>
      </c>
      <c r="D194" s="840">
        <v>10</v>
      </c>
      <c r="E194" s="808"/>
      <c r="F194" s="840">
        <v>20</v>
      </c>
      <c r="G194" s="808">
        <v>30</v>
      </c>
      <c r="H194" s="576"/>
      <c r="I194" s="808">
        <v>10</v>
      </c>
    </row>
    <row r="195" spans="1:9" customFormat="1" x14ac:dyDescent="0.2">
      <c r="A195" s="472" t="s">
        <v>336</v>
      </c>
      <c r="B195" s="473" t="s">
        <v>336</v>
      </c>
      <c r="C195" s="842">
        <v>20</v>
      </c>
      <c r="D195" s="842">
        <v>12</v>
      </c>
      <c r="E195" s="809"/>
      <c r="F195" s="842">
        <v>25</v>
      </c>
      <c r="G195" s="809">
        <v>20</v>
      </c>
      <c r="H195" s="577"/>
      <c r="I195" s="809">
        <v>10</v>
      </c>
    </row>
    <row r="196" spans="1:9" customFormat="1" x14ac:dyDescent="0.2">
      <c r="A196" s="471" t="s">
        <v>337</v>
      </c>
      <c r="B196" s="471" t="s">
        <v>337</v>
      </c>
      <c r="C196" s="840">
        <v>4</v>
      </c>
      <c r="D196" s="840">
        <v>6</v>
      </c>
      <c r="E196" s="808"/>
      <c r="F196" s="840">
        <v>4</v>
      </c>
      <c r="G196" s="808">
        <v>3</v>
      </c>
      <c r="H196" s="576"/>
      <c r="I196" s="576"/>
    </row>
    <row r="197" spans="1:9" customFormat="1" x14ac:dyDescent="0.2">
      <c r="A197" s="472" t="s">
        <v>338</v>
      </c>
      <c r="B197" s="472" t="s">
        <v>339</v>
      </c>
      <c r="C197" s="841"/>
      <c r="D197" s="841">
        <v>5</v>
      </c>
      <c r="E197" s="809"/>
      <c r="F197" s="841"/>
      <c r="G197" s="577"/>
      <c r="H197" s="577"/>
      <c r="I197" s="577"/>
    </row>
    <row r="198" spans="1:9" customFormat="1" x14ac:dyDescent="0.2">
      <c r="A198" s="428"/>
      <c r="B198" s="456" t="s">
        <v>340</v>
      </c>
      <c r="C198" s="455">
        <f>SUM(C192:C197)</f>
        <v>61</v>
      </c>
      <c r="D198" s="1481">
        <f t="shared" ref="D198" si="46">SUM(D192:D197)</f>
        <v>55</v>
      </c>
      <c r="E198" s="1481"/>
      <c r="F198" s="455">
        <f>SUM(F192:F197)</f>
        <v>87</v>
      </c>
      <c r="G198" s="455">
        <f t="shared" ref="G198:I198" si="47">SUM(G192:G197)</f>
        <v>111</v>
      </c>
      <c r="H198" s="455">
        <f t="shared" si="47"/>
        <v>0</v>
      </c>
      <c r="I198" s="455">
        <f t="shared" si="47"/>
        <v>35</v>
      </c>
    </row>
    <row r="199" spans="1:9" customFormat="1" x14ac:dyDescent="0.2">
      <c r="A199" s="428"/>
      <c r="B199" s="429"/>
      <c r="C199" s="430"/>
      <c r="D199" s="430"/>
      <c r="E199" s="431"/>
    </row>
    <row r="200" spans="1:9" customFormat="1" ht="12.75" customHeight="1" x14ac:dyDescent="0.2">
      <c r="A200" s="1492" t="s">
        <v>341</v>
      </c>
      <c r="B200" s="1493"/>
      <c r="C200" s="459" t="s">
        <v>5</v>
      </c>
      <c r="D200" s="1557" t="s">
        <v>6</v>
      </c>
      <c r="E200" s="1558"/>
      <c r="F200" s="459" t="s">
        <v>7</v>
      </c>
      <c r="G200" s="653" t="s">
        <v>8</v>
      </c>
      <c r="H200" s="653" t="s">
        <v>9</v>
      </c>
      <c r="I200" s="16" t="s">
        <v>63</v>
      </c>
    </row>
    <row r="201" spans="1:9" customFormat="1" x14ac:dyDescent="0.2">
      <c r="A201" s="474" t="s">
        <v>251</v>
      </c>
      <c r="B201" s="474" t="s">
        <v>342</v>
      </c>
      <c r="C201" s="843">
        <v>20</v>
      </c>
      <c r="D201" s="843"/>
      <c r="E201" s="844"/>
      <c r="F201" s="843">
        <v>5</v>
      </c>
      <c r="G201" s="492">
        <v>5</v>
      </c>
      <c r="H201" s="578"/>
      <c r="I201" s="578"/>
    </row>
    <row r="202" spans="1:9" customFormat="1" x14ac:dyDescent="0.2">
      <c r="A202" s="502" t="s">
        <v>343</v>
      </c>
      <c r="B202" s="502" t="s">
        <v>344</v>
      </c>
      <c r="C202" s="845">
        <v>40</v>
      </c>
      <c r="D202" s="845">
        <v>20</v>
      </c>
      <c r="E202" s="828"/>
      <c r="F202" s="845">
        <v>25</v>
      </c>
      <c r="G202" s="828">
        <v>15</v>
      </c>
      <c r="H202" s="579"/>
      <c r="I202" s="579"/>
    </row>
    <row r="203" spans="1:9" customFormat="1" x14ac:dyDescent="0.2">
      <c r="A203" s="474" t="s">
        <v>345</v>
      </c>
      <c r="B203" s="474" t="s">
        <v>346</v>
      </c>
      <c r="C203" s="843">
        <v>6</v>
      </c>
      <c r="D203" s="843">
        <v>8</v>
      </c>
      <c r="E203" s="844"/>
      <c r="F203" s="843">
        <v>10</v>
      </c>
      <c r="G203" s="844">
        <v>6</v>
      </c>
      <c r="H203" s="578"/>
      <c r="I203" s="578"/>
    </row>
    <row r="204" spans="1:9" customFormat="1" x14ac:dyDescent="0.2">
      <c r="A204" s="502" t="s">
        <v>347</v>
      </c>
      <c r="B204" s="502" t="s">
        <v>348</v>
      </c>
      <c r="C204" s="846">
        <v>13</v>
      </c>
      <c r="D204" s="846">
        <v>13</v>
      </c>
      <c r="E204" s="828"/>
      <c r="F204" s="846">
        <v>13</v>
      </c>
      <c r="G204" s="828">
        <v>10</v>
      </c>
      <c r="H204" s="579"/>
      <c r="I204" s="579"/>
    </row>
    <row r="205" spans="1:9" customFormat="1" x14ac:dyDescent="0.2">
      <c r="A205" s="474" t="s">
        <v>349</v>
      </c>
      <c r="B205" s="474" t="s">
        <v>349</v>
      </c>
      <c r="C205" s="843">
        <v>8</v>
      </c>
      <c r="D205" s="843">
        <v>8</v>
      </c>
      <c r="E205" s="844"/>
      <c r="F205" s="843">
        <v>8</v>
      </c>
      <c r="G205" s="844">
        <v>8</v>
      </c>
      <c r="H205" s="578"/>
      <c r="I205" s="578"/>
    </row>
    <row r="206" spans="1:9" customFormat="1" x14ac:dyDescent="0.2">
      <c r="A206" s="502" t="s">
        <v>350</v>
      </c>
      <c r="B206" s="502" t="s">
        <v>351</v>
      </c>
      <c r="C206" s="845">
        <v>10</v>
      </c>
      <c r="D206" s="845">
        <v>10</v>
      </c>
      <c r="E206" s="828"/>
      <c r="F206" s="845">
        <v>10</v>
      </c>
      <c r="G206" s="828"/>
      <c r="H206" s="579"/>
      <c r="I206" s="828">
        <v>20</v>
      </c>
    </row>
    <row r="207" spans="1:9" customFormat="1" x14ac:dyDescent="0.2">
      <c r="A207" s="474" t="s">
        <v>352</v>
      </c>
      <c r="B207" s="474" t="s">
        <v>353</v>
      </c>
      <c r="C207" s="843"/>
      <c r="D207" s="843"/>
      <c r="E207" s="844"/>
      <c r="F207" s="843"/>
      <c r="G207" s="844">
        <v>12</v>
      </c>
      <c r="H207" s="844">
        <v>5</v>
      </c>
      <c r="I207" s="578"/>
    </row>
    <row r="208" spans="1:9" customFormat="1" x14ac:dyDescent="0.2">
      <c r="A208" s="502" t="s">
        <v>354</v>
      </c>
      <c r="B208" s="502" t="s">
        <v>354</v>
      </c>
      <c r="C208" s="845">
        <v>35</v>
      </c>
      <c r="D208" s="845">
        <v>25</v>
      </c>
      <c r="E208" s="828"/>
      <c r="F208" s="845">
        <v>30</v>
      </c>
      <c r="G208" s="828">
        <v>15</v>
      </c>
      <c r="H208" s="828">
        <v>5</v>
      </c>
      <c r="I208" s="579"/>
    </row>
    <row r="209" spans="1:9" customFormat="1" x14ac:dyDescent="0.2">
      <c r="A209" s="474" t="s">
        <v>355</v>
      </c>
      <c r="B209" s="474" t="s">
        <v>355</v>
      </c>
      <c r="C209" s="843">
        <v>25</v>
      </c>
      <c r="D209" s="843">
        <v>25</v>
      </c>
      <c r="E209" s="844"/>
      <c r="F209" s="843">
        <v>25</v>
      </c>
      <c r="G209" s="844">
        <v>25</v>
      </c>
      <c r="H209" s="578"/>
      <c r="I209" s="578"/>
    </row>
    <row r="210" spans="1:9" customFormat="1" x14ac:dyDescent="0.2">
      <c r="A210" s="502" t="s">
        <v>356</v>
      </c>
      <c r="B210" s="502" t="s">
        <v>356</v>
      </c>
      <c r="C210" s="845">
        <v>10</v>
      </c>
      <c r="D210" s="845">
        <v>5</v>
      </c>
      <c r="E210" s="828"/>
      <c r="F210" s="845">
        <v>10</v>
      </c>
      <c r="G210" s="828">
        <v>8</v>
      </c>
      <c r="H210" s="579"/>
      <c r="I210" s="579"/>
    </row>
    <row r="211" spans="1:9" customFormat="1" x14ac:dyDescent="0.2">
      <c r="A211" s="474" t="s">
        <v>357</v>
      </c>
      <c r="B211" s="474" t="s">
        <v>358</v>
      </c>
      <c r="C211" s="843">
        <v>10</v>
      </c>
      <c r="D211" s="843">
        <v>8</v>
      </c>
      <c r="E211" s="844"/>
      <c r="F211" s="843">
        <v>12</v>
      </c>
      <c r="G211" s="844">
        <v>5</v>
      </c>
      <c r="H211" s="578"/>
      <c r="I211" s="578"/>
    </row>
    <row r="212" spans="1:9" customFormat="1" x14ac:dyDescent="0.2">
      <c r="A212" s="502" t="s">
        <v>359</v>
      </c>
      <c r="B212" s="502" t="s">
        <v>360</v>
      </c>
      <c r="C212" s="845">
        <v>5</v>
      </c>
      <c r="D212" s="845">
        <v>5</v>
      </c>
      <c r="E212" s="828"/>
      <c r="F212" s="845">
        <v>8</v>
      </c>
      <c r="G212" s="828">
        <v>5</v>
      </c>
      <c r="H212" s="579"/>
      <c r="I212" s="579"/>
    </row>
    <row r="213" spans="1:9" customFormat="1" x14ac:dyDescent="0.2">
      <c r="A213" s="474" t="s">
        <v>361</v>
      </c>
      <c r="B213" s="474" t="s">
        <v>362</v>
      </c>
      <c r="C213" s="843">
        <v>7</v>
      </c>
      <c r="D213" s="843">
        <v>3</v>
      </c>
      <c r="E213" s="844"/>
      <c r="F213" s="843">
        <v>5</v>
      </c>
      <c r="G213" s="844"/>
      <c r="H213" s="578"/>
      <c r="I213" s="578"/>
    </row>
    <row r="214" spans="1:9" customFormat="1" x14ac:dyDescent="0.2">
      <c r="A214" s="502" t="s">
        <v>363</v>
      </c>
      <c r="B214" s="502" t="s">
        <v>364</v>
      </c>
      <c r="C214" s="845">
        <v>10</v>
      </c>
      <c r="D214" s="845">
        <v>3</v>
      </c>
      <c r="E214" s="828"/>
      <c r="F214" s="845">
        <v>7</v>
      </c>
      <c r="G214" s="828"/>
      <c r="H214" s="579"/>
      <c r="I214" s="579"/>
    </row>
    <row r="215" spans="1:9" customFormat="1" x14ac:dyDescent="0.2">
      <c r="A215" s="474" t="s">
        <v>275</v>
      </c>
      <c r="B215" s="474" t="s">
        <v>275</v>
      </c>
      <c r="C215" s="843">
        <v>30</v>
      </c>
      <c r="D215" s="843">
        <v>12</v>
      </c>
      <c r="E215" s="844"/>
      <c r="F215" s="843">
        <v>12</v>
      </c>
      <c r="G215" s="844">
        <v>5</v>
      </c>
      <c r="H215" s="578"/>
      <c r="I215" s="578"/>
    </row>
    <row r="216" spans="1:9" customFormat="1" x14ac:dyDescent="0.2">
      <c r="A216" s="434"/>
      <c r="B216" s="454" t="s">
        <v>365</v>
      </c>
      <c r="C216" s="464">
        <f>SUM(C201:C215)</f>
        <v>229</v>
      </c>
      <c r="D216" s="1481">
        <f t="shared" ref="D216" si="48">SUM(D201:D215)</f>
        <v>145</v>
      </c>
      <c r="E216" s="1481"/>
      <c r="F216" s="464">
        <f>SUM(F201:F215)</f>
        <v>180</v>
      </c>
      <c r="G216" s="464">
        <f t="shared" ref="G216:I216" si="49">SUM(G201:G215)</f>
        <v>119</v>
      </c>
      <c r="H216" s="464">
        <f t="shared" si="49"/>
        <v>10</v>
      </c>
      <c r="I216" s="464">
        <f t="shared" si="49"/>
        <v>20</v>
      </c>
    </row>
    <row r="217" spans="1:9" customFormat="1" x14ac:dyDescent="0.2">
      <c r="A217" s="434"/>
      <c r="B217" s="424"/>
      <c r="C217" s="435"/>
      <c r="D217" s="435"/>
      <c r="E217" s="436"/>
    </row>
    <row r="218" spans="1:9" customFormat="1" ht="14.25" customHeight="1" x14ac:dyDescent="0.2">
      <c r="A218" s="461" t="s">
        <v>366</v>
      </c>
      <c r="B218" s="462"/>
      <c r="C218" s="463" t="s">
        <v>5</v>
      </c>
      <c r="D218" s="1559" t="s">
        <v>6</v>
      </c>
      <c r="E218" s="1560"/>
      <c r="F218" s="463" t="s">
        <v>7</v>
      </c>
      <c r="G218" s="653" t="s">
        <v>8</v>
      </c>
      <c r="H218" s="653" t="s">
        <v>9</v>
      </c>
      <c r="I218" s="16" t="s">
        <v>63</v>
      </c>
    </row>
    <row r="219" spans="1:9" customFormat="1" ht="14.25" x14ac:dyDescent="0.2">
      <c r="A219" s="475" t="s">
        <v>367</v>
      </c>
      <c r="B219" s="437" t="s">
        <v>368</v>
      </c>
      <c r="C219" s="847">
        <v>15</v>
      </c>
      <c r="D219" s="847">
        <v>15</v>
      </c>
      <c r="E219" s="848"/>
      <c r="F219" s="849">
        <v>15</v>
      </c>
      <c r="G219" s="580"/>
      <c r="H219" s="580"/>
      <c r="I219" s="580"/>
    </row>
    <row r="220" spans="1:9" customFormat="1" ht="51" x14ac:dyDescent="0.2">
      <c r="A220" s="504" t="s">
        <v>369</v>
      </c>
      <c r="B220" s="505" t="s">
        <v>370</v>
      </c>
      <c r="C220" s="850">
        <v>46</v>
      </c>
      <c r="D220" s="850">
        <v>18</v>
      </c>
      <c r="E220" s="851"/>
      <c r="F220" s="852">
        <v>58</v>
      </c>
      <c r="G220" s="827">
        <v>36</v>
      </c>
      <c r="H220" s="581"/>
      <c r="I220" s="581"/>
    </row>
    <row r="221" spans="1:9" customFormat="1" ht="38.25" x14ac:dyDescent="0.2">
      <c r="A221" s="476" t="s">
        <v>371</v>
      </c>
      <c r="B221" s="437" t="s">
        <v>372</v>
      </c>
      <c r="C221" s="853">
        <v>8</v>
      </c>
      <c r="D221" s="853">
        <v>34</v>
      </c>
      <c r="E221" s="848"/>
      <c r="F221" s="853">
        <v>14</v>
      </c>
      <c r="G221" s="826">
        <v>10</v>
      </c>
      <c r="H221" s="580"/>
      <c r="I221" s="826"/>
    </row>
    <row r="222" spans="1:9" customFormat="1" ht="14.25" x14ac:dyDescent="0.2">
      <c r="A222" s="510" t="s">
        <v>373</v>
      </c>
      <c r="B222" s="505" t="s">
        <v>374</v>
      </c>
      <c r="C222" s="854">
        <v>8</v>
      </c>
      <c r="D222" s="854">
        <v>10</v>
      </c>
      <c r="E222" s="851"/>
      <c r="F222" s="855">
        <v>14</v>
      </c>
      <c r="G222" s="827">
        <v>10</v>
      </c>
      <c r="H222" s="581"/>
      <c r="I222" s="827"/>
    </row>
    <row r="223" spans="1:9" customFormat="1" ht="14.25" x14ac:dyDescent="0.2">
      <c r="A223" s="475" t="s">
        <v>375</v>
      </c>
      <c r="B223" s="437" t="s">
        <v>376</v>
      </c>
      <c r="C223" s="847">
        <v>16</v>
      </c>
      <c r="D223" s="847">
        <v>16</v>
      </c>
      <c r="E223" s="848"/>
      <c r="F223" s="849">
        <v>35</v>
      </c>
      <c r="G223" s="826">
        <v>32</v>
      </c>
      <c r="H223" s="580"/>
      <c r="I223" s="826">
        <v>25</v>
      </c>
    </row>
    <row r="224" spans="1:9" customFormat="1" ht="14.25" x14ac:dyDescent="0.2">
      <c r="A224" s="510" t="s">
        <v>377</v>
      </c>
      <c r="B224" s="505" t="s">
        <v>378</v>
      </c>
      <c r="C224" s="854">
        <v>1</v>
      </c>
      <c r="D224" s="854">
        <v>1</v>
      </c>
      <c r="E224" s="851"/>
      <c r="F224" s="855">
        <v>6</v>
      </c>
      <c r="G224" s="827">
        <v>6</v>
      </c>
      <c r="H224" s="581"/>
      <c r="I224" s="827">
        <v>6</v>
      </c>
    </row>
    <row r="225" spans="1:36" customFormat="1" ht="14.25" x14ac:dyDescent="0.2">
      <c r="A225" s="475" t="s">
        <v>379</v>
      </c>
      <c r="B225" s="437" t="s">
        <v>380</v>
      </c>
      <c r="C225" s="847">
        <v>15</v>
      </c>
      <c r="D225" s="847">
        <v>5</v>
      </c>
      <c r="E225" s="848"/>
      <c r="F225" s="849">
        <v>10</v>
      </c>
      <c r="G225" s="826">
        <v>10</v>
      </c>
      <c r="H225" s="826">
        <v>10</v>
      </c>
      <c r="I225" s="580"/>
    </row>
    <row r="226" spans="1:36" customFormat="1" ht="14.25" x14ac:dyDescent="0.2">
      <c r="A226" s="510" t="s">
        <v>381</v>
      </c>
      <c r="B226" s="505" t="s">
        <v>382</v>
      </c>
      <c r="C226" s="854">
        <v>15</v>
      </c>
      <c r="D226" s="854">
        <v>15</v>
      </c>
      <c r="E226" s="851"/>
      <c r="F226" s="855">
        <v>15</v>
      </c>
      <c r="G226" s="827">
        <v>25</v>
      </c>
      <c r="H226" s="581"/>
      <c r="I226" s="581"/>
    </row>
    <row r="227" spans="1:36" customFormat="1" ht="14.25" x14ac:dyDescent="0.2">
      <c r="A227" s="868" t="s">
        <v>383</v>
      </c>
      <c r="B227" s="869"/>
      <c r="C227" s="870"/>
      <c r="D227" s="870"/>
      <c r="E227" s="851"/>
      <c r="F227" s="871"/>
      <c r="G227" s="827">
        <v>20</v>
      </c>
      <c r="H227" s="581"/>
      <c r="I227" s="581"/>
    </row>
    <row r="228" spans="1:36" customFormat="1" ht="14.25" x14ac:dyDescent="0.2">
      <c r="A228" s="868" t="s">
        <v>384</v>
      </c>
      <c r="B228" s="869" t="s">
        <v>385</v>
      </c>
      <c r="C228" s="870"/>
      <c r="D228" s="870"/>
      <c r="E228" s="851"/>
      <c r="F228" s="871"/>
      <c r="G228" s="827">
        <v>11</v>
      </c>
      <c r="H228" s="581"/>
      <c r="I228" s="581"/>
    </row>
    <row r="229" spans="1:36" customFormat="1" ht="14.25" x14ac:dyDescent="0.2">
      <c r="A229" s="477" t="s">
        <v>386</v>
      </c>
      <c r="B229" s="440" t="s">
        <v>387</v>
      </c>
      <c r="C229" s="856">
        <v>4</v>
      </c>
      <c r="D229" s="856">
        <v>2</v>
      </c>
      <c r="E229" s="848"/>
      <c r="F229" s="857">
        <v>4</v>
      </c>
      <c r="G229" s="826">
        <v>4</v>
      </c>
      <c r="H229" s="580"/>
      <c r="I229" s="580"/>
    </row>
    <row r="230" spans="1:36" customFormat="1" ht="15" x14ac:dyDescent="0.25">
      <c r="A230" s="465"/>
      <c r="B230" s="466" t="s">
        <v>388</v>
      </c>
      <c r="C230" s="467">
        <f>SUM(C219:C229)</f>
        <v>128</v>
      </c>
      <c r="D230" s="1561">
        <f t="shared" ref="D230" si="50">SUM(D219:D229)</f>
        <v>116</v>
      </c>
      <c r="E230" s="1562"/>
      <c r="F230" s="467">
        <f>SUM(F219:F229)</f>
        <v>171</v>
      </c>
      <c r="G230" s="467">
        <f t="shared" ref="G230:I230" si="51">SUM(G219:G229)</f>
        <v>164</v>
      </c>
      <c r="H230" s="467">
        <f t="shared" si="51"/>
        <v>10</v>
      </c>
      <c r="I230" s="467">
        <f t="shared" si="51"/>
        <v>31</v>
      </c>
    </row>
    <row r="231" spans="1:36" ht="12.75" customHeight="1" x14ac:dyDescent="0.2">
      <c r="A231" s="651"/>
      <c r="B231" s="46"/>
      <c r="C231" s="654"/>
      <c r="D231" s="651"/>
      <c r="E231" s="651"/>
      <c r="F231" s="10"/>
      <c r="G231" s="598"/>
      <c r="H231" s="877"/>
      <c r="I231" s="889"/>
      <c r="J231" s="121"/>
      <c r="K231" s="121"/>
      <c r="L231" s="121"/>
      <c r="M231" s="121"/>
      <c r="N231" s="121"/>
      <c r="O231" s="121"/>
      <c r="P231" s="121"/>
      <c r="Q231" s="121"/>
      <c r="R231" s="10"/>
      <c r="S231" s="10"/>
      <c r="T231" s="10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  <c r="AE231" s="651"/>
      <c r="AF231" s="651"/>
      <c r="AG231" s="651"/>
      <c r="AH231" s="651"/>
      <c r="AI231" s="651"/>
      <c r="AJ231" s="651"/>
    </row>
    <row r="232" spans="1:36" ht="12.75" customHeight="1" x14ac:dyDescent="0.2">
      <c r="A232" s="651"/>
      <c r="B232" s="46" t="s">
        <v>389</v>
      </c>
      <c r="C232" s="876">
        <f>C230+C216+C198+C189</f>
        <v>618</v>
      </c>
      <c r="D232" s="1498">
        <f t="shared" ref="D232:I232" si="52">D230+D216+D198+D189</f>
        <v>435</v>
      </c>
      <c r="E232" s="1498"/>
      <c r="F232" s="876">
        <f t="shared" si="52"/>
        <v>642</v>
      </c>
      <c r="G232" s="876">
        <f t="shared" si="52"/>
        <v>524</v>
      </c>
      <c r="H232" s="876">
        <f t="shared" si="52"/>
        <v>20</v>
      </c>
      <c r="I232" s="876">
        <f t="shared" si="52"/>
        <v>111</v>
      </c>
      <c r="J232" s="10"/>
      <c r="K232" s="10">
        <f>K177</f>
        <v>787</v>
      </c>
      <c r="L232" s="10"/>
      <c r="M232" s="191" t="s">
        <v>9</v>
      </c>
      <c r="N232" s="598" t="s">
        <v>81</v>
      </c>
      <c r="O232" s="1484" t="s">
        <v>390</v>
      </c>
      <c r="P232" s="1484"/>
      <c r="Q232" s="1484"/>
      <c r="R232" s="10"/>
      <c r="S232" s="10"/>
      <c r="T232" s="10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1"/>
      <c r="AI232" s="651"/>
      <c r="AJ232" s="651"/>
    </row>
    <row r="233" spans="1:36" ht="15" customHeight="1" x14ac:dyDescent="0.2">
      <c r="A233" s="651"/>
      <c r="B233" s="46"/>
      <c r="C233" s="140"/>
      <c r="D233" s="651"/>
      <c r="E233" s="651"/>
      <c r="F233" s="651"/>
      <c r="G233" s="651"/>
      <c r="H233" s="651"/>
      <c r="I233" s="651"/>
      <c r="J233" s="651"/>
      <c r="K233" s="651"/>
      <c r="L233" s="877"/>
      <c r="M233" s="192"/>
      <c r="N233" s="598" t="s">
        <v>69</v>
      </c>
      <c r="O233" s="1484" t="s">
        <v>391</v>
      </c>
      <c r="P233" s="1484"/>
      <c r="Q233" s="1484"/>
      <c r="R233" s="10"/>
      <c r="S233" s="10"/>
      <c r="T233" s="10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  <c r="AE233" s="651"/>
      <c r="AF233" s="651"/>
      <c r="AG233" s="651"/>
      <c r="AH233" s="651"/>
      <c r="AI233" s="651"/>
      <c r="AJ233" s="651"/>
    </row>
    <row r="234" spans="1:36" ht="15.75" customHeight="1" x14ac:dyDescent="0.2">
      <c r="A234" s="651"/>
      <c r="B234" s="46"/>
      <c r="C234" s="140"/>
      <c r="D234" s="651"/>
      <c r="E234" s="651"/>
      <c r="F234" s="10"/>
      <c r="G234" s="598"/>
      <c r="H234" s="877"/>
      <c r="I234" s="877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  <c r="AE234" s="651"/>
      <c r="AF234" s="651"/>
      <c r="AG234" s="651"/>
      <c r="AH234" s="651"/>
      <c r="AI234" s="651"/>
      <c r="AJ234" s="651"/>
    </row>
    <row r="235" spans="1:36" ht="12.75" customHeight="1" x14ac:dyDescent="0.2">
      <c r="A235" s="10"/>
      <c r="B235" s="10"/>
      <c r="C235" s="140"/>
      <c r="D235" s="651"/>
      <c r="E235" s="651"/>
      <c r="F235" s="10" t="s">
        <v>392</v>
      </c>
      <c r="G235" s="598"/>
      <c r="H235" s="877"/>
      <c r="I235" s="877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  <c r="AE235" s="651"/>
      <c r="AF235" s="651"/>
      <c r="AG235" s="651"/>
      <c r="AH235" s="651"/>
      <c r="AI235" s="651"/>
      <c r="AJ235" s="651"/>
    </row>
    <row r="236" spans="1:36" ht="12.75" customHeight="1" x14ac:dyDescent="0.2">
      <c r="A236" s="105"/>
      <c r="B236" s="651"/>
      <c r="C236" s="651"/>
      <c r="D236" s="651"/>
      <c r="E236" s="651"/>
      <c r="F236" s="10"/>
      <c r="G236" s="598"/>
      <c r="H236" s="877"/>
      <c r="I236" s="877"/>
      <c r="J236" s="1556" t="s">
        <v>246</v>
      </c>
      <c r="K236" s="1462"/>
      <c r="L236" s="1413"/>
      <c r="M236" s="10"/>
      <c r="N236" s="10"/>
      <c r="O236" s="10"/>
      <c r="P236" s="10"/>
      <c r="Q236" s="10"/>
      <c r="R236" s="10"/>
      <c r="S236" s="10"/>
      <c r="T236" s="10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  <c r="AE236" s="651"/>
      <c r="AF236" s="651"/>
      <c r="AG236" s="651"/>
      <c r="AH236" s="651"/>
      <c r="AI236" s="651"/>
      <c r="AJ236" s="651"/>
    </row>
    <row r="237" spans="1:36" ht="13.5" customHeight="1" x14ac:dyDescent="0.25">
      <c r="A237" s="651"/>
      <c r="B237" s="1485" t="s">
        <v>393</v>
      </c>
      <c r="C237" s="879" t="s">
        <v>5</v>
      </c>
      <c r="D237" s="1487" t="s">
        <v>6</v>
      </c>
      <c r="E237" s="1413"/>
      <c r="F237" s="879" t="s">
        <v>7</v>
      </c>
      <c r="G237" s="879" t="s">
        <v>8</v>
      </c>
      <c r="H237" s="194" t="s">
        <v>9</v>
      </c>
      <c r="I237" s="194" t="s">
        <v>63</v>
      </c>
      <c r="J237" s="120" t="s">
        <v>248</v>
      </c>
      <c r="K237" s="120" t="s">
        <v>249</v>
      </c>
      <c r="L237" s="120" t="s">
        <v>250</v>
      </c>
      <c r="M237" s="10"/>
      <c r="N237" s="10"/>
      <c r="O237" s="10"/>
      <c r="P237" s="10"/>
      <c r="Q237" s="10"/>
      <c r="R237" s="10"/>
      <c r="S237" s="10"/>
      <c r="T237" s="10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</row>
    <row r="238" spans="1:36" ht="13.5" customHeight="1" x14ac:dyDescent="0.25">
      <c r="A238" s="651"/>
      <c r="B238" s="1486"/>
      <c r="C238" s="195">
        <f>C232+C145+C71+C35+C15+C8</f>
        <v>4753</v>
      </c>
      <c r="D238" s="1488">
        <f>D232+D145+D71+D35+D15+D8+E145</f>
        <v>3507</v>
      </c>
      <c r="E238" s="1489"/>
      <c r="F238" s="195">
        <f t="shared" ref="F238:H238" si="53">F232+F145+F71+F35+F15+F8</f>
        <v>3783</v>
      </c>
      <c r="G238" s="195">
        <f t="shared" si="53"/>
        <v>1789</v>
      </c>
      <c r="H238" s="195">
        <f t="shared" si="53"/>
        <v>567</v>
      </c>
      <c r="I238" s="655">
        <f t="shared" ref="I238" si="54">I24+I145+I71+I35+I14+I13+I12+I11+I7+I6+I5</f>
        <v>214</v>
      </c>
      <c r="J238" s="656">
        <v>0</v>
      </c>
      <c r="K238" s="656">
        <f>K232+K145</f>
        <v>1018</v>
      </c>
      <c r="L238" s="656">
        <f>L145</f>
        <v>38</v>
      </c>
      <c r="M238" s="10"/>
      <c r="N238" s="10"/>
      <c r="O238" s="10"/>
      <c r="P238" s="10"/>
      <c r="Q238" s="10"/>
      <c r="R238" s="10"/>
      <c r="S238" s="10"/>
      <c r="T238" s="10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</row>
    <row r="239" spans="1:36" ht="12.75" customHeight="1" x14ac:dyDescent="0.2">
      <c r="A239" s="651"/>
      <c r="B239" s="651"/>
      <c r="C239" s="10"/>
      <c r="D239" s="10"/>
      <c r="E239" s="10"/>
      <c r="F239" s="258"/>
      <c r="G239" s="598"/>
      <c r="H239" s="877"/>
      <c r="I239" s="877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1:36" ht="12.75" customHeight="1" x14ac:dyDescent="0.2">
      <c r="A240" s="651"/>
      <c r="B240" s="651"/>
      <c r="C240" s="10"/>
      <c r="D240" s="10"/>
      <c r="E240" s="10"/>
      <c r="F240" s="10"/>
      <c r="G240" s="598"/>
      <c r="H240" s="877"/>
      <c r="I240" s="877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1:36" ht="15" customHeight="1" x14ac:dyDescent="0.2">
      <c r="A241" s="10"/>
      <c r="B241" s="10"/>
      <c r="C241" s="10"/>
      <c r="D241" s="10"/>
      <c r="E241" s="10"/>
      <c r="F241" s="10"/>
      <c r="G241" s="877"/>
      <c r="H241" s="10"/>
      <c r="I241" s="877"/>
      <c r="J241" s="10"/>
      <c r="K241" s="10"/>
      <c r="L241" s="10"/>
      <c r="M241" s="10"/>
      <c r="N241" s="10"/>
      <c r="O241" s="10"/>
      <c r="P241" s="10"/>
      <c r="Q241" s="10"/>
      <c r="R241" s="651"/>
      <c r="S241" s="651"/>
      <c r="T241" s="651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1:36" ht="15" hidden="1" customHeight="1" x14ac:dyDescent="0.2">
      <c r="A242" s="10"/>
      <c r="B242" s="10"/>
      <c r="C242" s="10"/>
      <c r="D242" s="10" t="s">
        <v>394</v>
      </c>
      <c r="E242" s="651"/>
      <c r="F242" s="651"/>
      <c r="G242" s="651"/>
      <c r="H242" s="651"/>
      <c r="I242" s="651"/>
      <c r="J242" s="651"/>
      <c r="K242" s="651"/>
      <c r="L242" s="651"/>
      <c r="M242" s="651"/>
      <c r="N242" s="651"/>
      <c r="O242" s="651"/>
      <c r="P242" s="651"/>
      <c r="Q242" s="651"/>
      <c r="R242" s="651"/>
      <c r="S242" s="651"/>
      <c r="T242" s="651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1:36" ht="14.25" hidden="1" customHeight="1" x14ac:dyDescent="0.2">
      <c r="A243" s="10"/>
      <c r="B243" s="10"/>
      <c r="C243" s="10"/>
      <c r="D243" s="10" t="s">
        <v>395</v>
      </c>
      <c r="E243" s="651"/>
      <c r="F243" s="651"/>
      <c r="G243" s="651"/>
      <c r="H243" s="651"/>
      <c r="I243" s="651"/>
      <c r="J243" s="651"/>
      <c r="K243" s="651"/>
      <c r="L243" s="651"/>
      <c r="M243" s="651"/>
      <c r="N243" s="651"/>
      <c r="O243" s="651"/>
      <c r="P243" s="651"/>
      <c r="Q243" s="651"/>
      <c r="R243" s="651"/>
      <c r="S243" s="651"/>
      <c r="T243" s="651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1:36" ht="12.75" customHeight="1" x14ac:dyDescent="0.2">
      <c r="A244" s="10"/>
      <c r="B244" s="10"/>
      <c r="C244" s="10"/>
      <c r="D244" s="10"/>
      <c r="E244" s="651"/>
      <c r="F244" s="651"/>
      <c r="G244" s="651"/>
      <c r="H244" s="651"/>
      <c r="I244" s="651"/>
      <c r="J244" s="651"/>
      <c r="K244" s="651"/>
      <c r="L244" s="651"/>
      <c r="M244" s="651"/>
      <c r="N244" s="651"/>
      <c r="O244" s="651"/>
      <c r="P244" s="651"/>
      <c r="Q244" s="651"/>
      <c r="R244" s="651"/>
      <c r="S244" s="651"/>
      <c r="T244" s="651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1:36" ht="14.25" customHeight="1" x14ac:dyDescent="0.2">
      <c r="A245" s="10"/>
      <c r="B245" s="10"/>
      <c r="C245" s="10"/>
      <c r="D245" s="10"/>
      <c r="E245" s="651"/>
      <c r="F245" s="651"/>
      <c r="G245" s="651"/>
      <c r="H245" s="651"/>
      <c r="I245" s="651"/>
      <c r="J245" s="651"/>
      <c r="K245" s="651"/>
      <c r="L245" s="651"/>
      <c r="M245" s="651"/>
      <c r="N245" s="651"/>
      <c r="O245" s="651"/>
      <c r="P245" s="651"/>
      <c r="Q245" s="651"/>
      <c r="R245" s="651"/>
      <c r="S245" s="651"/>
      <c r="T245" s="651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1:36" ht="12.75" customHeight="1" x14ac:dyDescent="0.2">
      <c r="A246" s="10"/>
      <c r="B246" s="10"/>
      <c r="C246" s="10"/>
      <c r="D246" s="10"/>
      <c r="E246" s="651"/>
      <c r="F246" s="651"/>
      <c r="G246" s="651"/>
      <c r="H246" s="651"/>
      <c r="I246" s="651"/>
      <c r="J246" s="651"/>
      <c r="K246" s="651"/>
      <c r="L246" s="651"/>
      <c r="M246" s="651"/>
      <c r="N246" s="651"/>
      <c r="O246" s="651"/>
      <c r="P246" s="651"/>
      <c r="Q246" s="651"/>
      <c r="R246" s="10"/>
      <c r="S246" s="10"/>
      <c r="T246" s="10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1:36" ht="12.7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877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1:36" ht="15.7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877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1:36" ht="15.7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877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1:36" ht="12.7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877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1:36" ht="12.75" customHeight="1" x14ac:dyDescent="0.2">
      <c r="A251" s="10"/>
      <c r="B251" s="10"/>
      <c r="C251" s="259"/>
      <c r="D251" s="259"/>
      <c r="E251" s="259"/>
      <c r="F251" s="10"/>
      <c r="G251" s="10"/>
      <c r="H251" s="10"/>
      <c r="I251" s="877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1:36" ht="12.7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877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1:36" ht="12.7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877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1:36" ht="12.7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877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1:36" ht="12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877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1:36" ht="12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877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1:36" ht="12.7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877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1:36" ht="12.7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877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1:36" ht="12.7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877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1:36" ht="12.7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877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1:36" ht="12.7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877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1:36" ht="12.7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877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1:36" ht="12.7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877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1:36" ht="12.7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877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1:36" ht="12.7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877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1:36" ht="12.7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877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1:36" ht="12.7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877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1:36" ht="12.7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877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1:36" ht="12.7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877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1:36" ht="12.7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877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1:36" ht="12.7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877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1:36" ht="12.7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877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1:36" ht="12.7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877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1:36" ht="12.7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877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1:36" ht="12.7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877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1:36" ht="12.7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877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1:36" ht="12.7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877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1:36" ht="12.7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877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1:36" ht="12.7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877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1:36" ht="12.7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877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1:36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877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1:36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877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1:36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877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1:36" ht="12.7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877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1:36" ht="12.7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877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1:36" ht="12.7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877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1:36" ht="12.7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877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1:36" ht="12.7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877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1:36" ht="12.7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877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1:36" ht="12.7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877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1:36" ht="12.7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877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1:36" ht="12.7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877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1:36" ht="12.7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877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1:36" ht="12.7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877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1:36" ht="12.7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877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1:36" ht="12.7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877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1:36" ht="12.7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877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1:36" ht="12.7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877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1:36" ht="12.7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877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1:36" ht="12.7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877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1:36" ht="12.7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877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1:36" ht="12.7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877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1:36" ht="12.7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877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1:36" ht="12.7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877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1:36" ht="12.7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877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1:36" ht="12.7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877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1:36" ht="12.7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877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1:36" ht="12.7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877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1:36" ht="12.7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877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1:36" ht="12.7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877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1:36" ht="12.7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877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1:36" ht="12.7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877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1:36" ht="12.7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877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1:36" ht="12.75" customHeight="1" x14ac:dyDescent="0.2">
      <c r="A314" s="10"/>
      <c r="B314" s="10"/>
      <c r="C314" s="10"/>
      <c r="D314" s="10"/>
      <c r="E314" s="10"/>
      <c r="F314" s="10"/>
      <c r="G314" s="10"/>
      <c r="H314" s="10"/>
      <c r="I314" s="877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1:36" ht="12.75" customHeight="1" x14ac:dyDescent="0.2">
      <c r="A315" s="10"/>
      <c r="B315" s="10"/>
      <c r="C315" s="10"/>
      <c r="D315" s="10"/>
      <c r="E315" s="10"/>
      <c r="F315" s="10"/>
      <c r="G315" s="10"/>
      <c r="H315" s="10"/>
      <c r="I315" s="877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1:36" ht="12.75" customHeight="1" x14ac:dyDescent="0.2">
      <c r="A316" s="10"/>
      <c r="B316" s="10"/>
      <c r="C316" s="10"/>
      <c r="D316" s="10"/>
      <c r="E316" s="10"/>
      <c r="F316" s="10"/>
      <c r="G316" s="10"/>
      <c r="H316" s="10"/>
      <c r="I316" s="877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1:36" ht="12.75" customHeight="1" x14ac:dyDescent="0.2">
      <c r="A317" s="10"/>
      <c r="B317" s="10"/>
      <c r="C317" s="10"/>
      <c r="D317" s="10"/>
      <c r="E317" s="10"/>
      <c r="F317" s="10"/>
      <c r="G317" s="10"/>
      <c r="H317" s="10"/>
      <c r="I317" s="877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1:36" ht="12.75" customHeight="1" x14ac:dyDescent="0.2">
      <c r="A318" s="10"/>
      <c r="B318" s="10"/>
      <c r="C318" s="10"/>
      <c r="D318" s="10"/>
      <c r="E318" s="10"/>
      <c r="F318" s="10"/>
      <c r="G318" s="10"/>
      <c r="H318" s="10"/>
      <c r="I318" s="877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1:36" ht="12.75" customHeight="1" x14ac:dyDescent="0.2">
      <c r="A319" s="10"/>
      <c r="B319" s="10"/>
      <c r="C319" s="10"/>
      <c r="D319" s="10"/>
      <c r="E319" s="10"/>
      <c r="F319" s="10"/>
      <c r="G319" s="10"/>
      <c r="H319" s="10"/>
      <c r="I319" s="877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1:36" ht="12.75" customHeight="1" x14ac:dyDescent="0.2">
      <c r="A320" s="10"/>
      <c r="B320" s="10"/>
      <c r="C320" s="10"/>
      <c r="D320" s="10"/>
      <c r="E320" s="10"/>
      <c r="F320" s="10"/>
      <c r="G320" s="10"/>
      <c r="H320" s="10"/>
      <c r="I320" s="877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1:36" ht="12.75" customHeight="1" x14ac:dyDescent="0.2">
      <c r="A321" s="10"/>
      <c r="B321" s="10"/>
      <c r="C321" s="10"/>
      <c r="D321" s="10"/>
      <c r="E321" s="10"/>
      <c r="F321" s="10"/>
      <c r="G321" s="10"/>
      <c r="H321" s="10"/>
      <c r="I321" s="877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1:36" ht="12.75" customHeight="1" x14ac:dyDescent="0.2">
      <c r="A322" s="10"/>
      <c r="B322" s="10"/>
      <c r="C322" s="10"/>
      <c r="D322" s="10"/>
      <c r="E322" s="10"/>
      <c r="F322" s="10"/>
      <c r="G322" s="10"/>
      <c r="H322" s="10"/>
      <c r="I322" s="877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1:36" ht="12.75" customHeight="1" x14ac:dyDescent="0.2">
      <c r="A323" s="10"/>
      <c r="B323" s="10"/>
      <c r="C323" s="10"/>
      <c r="D323" s="10"/>
      <c r="E323" s="10"/>
      <c r="F323" s="10"/>
      <c r="G323" s="10"/>
      <c r="H323" s="10"/>
      <c r="I323" s="877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1:36" ht="12.75" customHeight="1" x14ac:dyDescent="0.2">
      <c r="A324" s="10"/>
      <c r="B324" s="10"/>
      <c r="C324" s="10"/>
      <c r="D324" s="10"/>
      <c r="E324" s="10"/>
      <c r="F324" s="10"/>
      <c r="G324" s="10"/>
      <c r="H324" s="10"/>
      <c r="I324" s="877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1:36" ht="12.75" customHeight="1" x14ac:dyDescent="0.2">
      <c r="A325" s="10"/>
      <c r="B325" s="10"/>
      <c r="C325" s="10"/>
      <c r="D325" s="10"/>
      <c r="E325" s="10"/>
      <c r="F325" s="10"/>
      <c r="G325" s="10"/>
      <c r="H325" s="10"/>
      <c r="I325" s="877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1:36" ht="12.75" customHeight="1" x14ac:dyDescent="0.2">
      <c r="A326" s="10"/>
      <c r="B326" s="10"/>
      <c r="C326" s="10"/>
      <c r="D326" s="10"/>
      <c r="E326" s="10"/>
      <c r="F326" s="10"/>
      <c r="G326" s="10"/>
      <c r="H326" s="10"/>
      <c r="I326" s="877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1:36" ht="12.75" customHeight="1" x14ac:dyDescent="0.2">
      <c r="A327" s="10"/>
      <c r="B327" s="10"/>
      <c r="C327" s="10"/>
      <c r="D327" s="10"/>
      <c r="E327" s="10"/>
      <c r="F327" s="10"/>
      <c r="G327" s="10"/>
      <c r="H327" s="10"/>
      <c r="I327" s="877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1:36" ht="12.75" customHeight="1" x14ac:dyDescent="0.2">
      <c r="A328" s="10"/>
      <c r="B328" s="10"/>
      <c r="C328" s="10"/>
      <c r="D328" s="10"/>
      <c r="E328" s="10"/>
      <c r="F328" s="10"/>
      <c r="G328" s="10"/>
      <c r="H328" s="10"/>
      <c r="I328" s="877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1:36" ht="12.75" customHeight="1" x14ac:dyDescent="0.2">
      <c r="A329" s="10"/>
      <c r="B329" s="10"/>
      <c r="C329" s="10"/>
      <c r="D329" s="10"/>
      <c r="E329" s="10"/>
      <c r="F329" s="10"/>
      <c r="G329" s="10"/>
      <c r="H329" s="10"/>
      <c r="I329" s="877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1:36" ht="12.75" customHeight="1" x14ac:dyDescent="0.2">
      <c r="A330" s="10"/>
      <c r="B330" s="10"/>
      <c r="C330" s="10"/>
      <c r="D330" s="10"/>
      <c r="E330" s="10"/>
      <c r="F330" s="10"/>
      <c r="G330" s="10"/>
      <c r="H330" s="10"/>
      <c r="I330" s="877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1:36" ht="12.75" customHeight="1" x14ac:dyDescent="0.2">
      <c r="A331" s="10"/>
      <c r="B331" s="10"/>
      <c r="C331" s="10"/>
      <c r="D331" s="10"/>
      <c r="E331" s="10"/>
      <c r="F331" s="10"/>
      <c r="G331" s="10"/>
      <c r="H331" s="10"/>
      <c r="I331" s="877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1:36" ht="12.75" customHeight="1" x14ac:dyDescent="0.2">
      <c r="A332" s="10"/>
      <c r="B332" s="10"/>
      <c r="C332" s="10"/>
      <c r="D332" s="10"/>
      <c r="E332" s="10"/>
      <c r="F332" s="10"/>
      <c r="G332" s="10"/>
      <c r="H332" s="10"/>
      <c r="I332" s="877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1:36" ht="12.75" customHeight="1" x14ac:dyDescent="0.2">
      <c r="A333" s="10"/>
      <c r="B333" s="10"/>
      <c r="C333" s="10"/>
      <c r="D333" s="10"/>
      <c r="E333" s="10"/>
      <c r="F333" s="10"/>
      <c r="G333" s="10"/>
      <c r="H333" s="10"/>
      <c r="I333" s="877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1:36" ht="12.75" customHeight="1" x14ac:dyDescent="0.2">
      <c r="A334" s="10"/>
      <c r="B334" s="10"/>
      <c r="C334" s="10"/>
      <c r="D334" s="10"/>
      <c r="E334" s="10"/>
      <c r="F334" s="10"/>
      <c r="G334" s="10"/>
      <c r="H334" s="10"/>
      <c r="I334" s="877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1:36" ht="12.75" customHeight="1" x14ac:dyDescent="0.2">
      <c r="A335" s="10"/>
      <c r="B335" s="10"/>
      <c r="C335" s="10"/>
      <c r="D335" s="10"/>
      <c r="E335" s="10"/>
      <c r="F335" s="10"/>
      <c r="G335" s="10"/>
      <c r="H335" s="10"/>
      <c r="I335" s="877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1:36" ht="12.75" customHeight="1" x14ac:dyDescent="0.2">
      <c r="A336" s="10"/>
      <c r="B336" s="10"/>
      <c r="C336" s="10"/>
      <c r="D336" s="10"/>
      <c r="E336" s="10"/>
      <c r="F336" s="10"/>
      <c r="G336" s="10"/>
      <c r="H336" s="10"/>
      <c r="I336" s="877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1:36" ht="12.75" customHeight="1" x14ac:dyDescent="0.2">
      <c r="A337" s="10"/>
      <c r="B337" s="10"/>
      <c r="C337" s="10"/>
      <c r="D337" s="10"/>
      <c r="E337" s="10"/>
      <c r="F337" s="10"/>
      <c r="G337" s="10"/>
      <c r="H337" s="10"/>
      <c r="I337" s="877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1:36" ht="12.75" customHeight="1" x14ac:dyDescent="0.2">
      <c r="A338" s="10"/>
      <c r="B338" s="10"/>
      <c r="C338" s="10"/>
      <c r="D338" s="10"/>
      <c r="E338" s="10"/>
      <c r="F338" s="10"/>
      <c r="G338" s="10"/>
      <c r="H338" s="10"/>
      <c r="I338" s="877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1:36" ht="12.75" customHeight="1" x14ac:dyDescent="0.2">
      <c r="A339" s="10"/>
      <c r="B339" s="10"/>
      <c r="C339" s="10"/>
      <c r="D339" s="10"/>
      <c r="E339" s="10"/>
      <c r="F339" s="10"/>
      <c r="G339" s="10"/>
      <c r="H339" s="10"/>
      <c r="I339" s="877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1:36" ht="12.75" customHeight="1" x14ac:dyDescent="0.2">
      <c r="A340" s="10"/>
      <c r="B340" s="10"/>
      <c r="C340" s="10"/>
      <c r="D340" s="10"/>
      <c r="E340" s="10"/>
      <c r="F340" s="10"/>
      <c r="G340" s="10"/>
      <c r="H340" s="10"/>
      <c r="I340" s="877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1:36" ht="12.75" customHeight="1" x14ac:dyDescent="0.2">
      <c r="A341" s="10"/>
      <c r="B341" s="10"/>
      <c r="C341" s="10"/>
      <c r="D341" s="10"/>
      <c r="E341" s="10"/>
      <c r="F341" s="10"/>
      <c r="G341" s="10"/>
      <c r="H341" s="10"/>
      <c r="I341" s="877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1:36" ht="12.75" customHeight="1" x14ac:dyDescent="0.2">
      <c r="A342" s="10"/>
      <c r="B342" s="10"/>
      <c r="C342" s="10"/>
      <c r="D342" s="10"/>
      <c r="E342" s="10"/>
      <c r="F342" s="10"/>
      <c r="G342" s="10"/>
      <c r="H342" s="10"/>
      <c r="I342" s="877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1:36" ht="12.75" customHeight="1" x14ac:dyDescent="0.2">
      <c r="A343" s="10"/>
      <c r="B343" s="10"/>
      <c r="C343" s="10"/>
      <c r="D343" s="10"/>
      <c r="E343" s="10"/>
      <c r="F343" s="10"/>
      <c r="G343" s="10"/>
      <c r="H343" s="10"/>
      <c r="I343" s="877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1:36" ht="12" customHeight="1" x14ac:dyDescent="0.2">
      <c r="A344" s="651"/>
      <c r="B344" s="651"/>
      <c r="C344" s="651"/>
      <c r="D344" s="651"/>
      <c r="E344" s="651"/>
      <c r="F344" s="651"/>
      <c r="G344" s="651"/>
      <c r="H344" s="651"/>
      <c r="I344" s="651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1:36" ht="12" customHeight="1" x14ac:dyDescent="0.2">
      <c r="A345" s="651"/>
      <c r="B345" s="651"/>
      <c r="C345" s="651"/>
      <c r="D345" s="651"/>
      <c r="E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1:36" ht="12" customHeight="1" x14ac:dyDescent="0.2">
      <c r="A346" s="651"/>
      <c r="B346" s="651"/>
      <c r="C346" s="651"/>
      <c r="D346" s="651"/>
      <c r="E346" s="651"/>
      <c r="F346" s="651"/>
      <c r="G346" s="651"/>
      <c r="H346" s="651"/>
      <c r="I346" s="651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1:36" ht="12" customHeight="1" x14ac:dyDescent="0.2">
      <c r="A347" s="651"/>
      <c r="B347" s="651"/>
      <c r="C347" s="651"/>
      <c r="D347" s="651"/>
      <c r="E347" s="651"/>
      <c r="F347" s="651"/>
      <c r="G347" s="651"/>
      <c r="H347" s="651"/>
      <c r="I347" s="651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1:36" ht="12" customHeight="1" x14ac:dyDescent="0.2">
      <c r="A348" s="651"/>
      <c r="B348" s="651"/>
      <c r="C348" s="651"/>
      <c r="D348" s="651"/>
      <c r="E348" s="651"/>
      <c r="F348" s="651"/>
      <c r="G348" s="651"/>
      <c r="H348" s="651"/>
      <c r="I348" s="651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1:36" ht="12" customHeight="1" x14ac:dyDescent="0.2">
      <c r="A349" s="651"/>
      <c r="B349" s="651"/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1:36" ht="12" customHeight="1" x14ac:dyDescent="0.2">
      <c r="A350" s="651"/>
      <c r="B350" s="651"/>
      <c r="C350" s="651"/>
      <c r="D350" s="651"/>
      <c r="E350" s="651"/>
      <c r="F350" s="651"/>
      <c r="G350" s="651"/>
      <c r="H350" s="651"/>
      <c r="I350" s="651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1:36" ht="12" customHeight="1" x14ac:dyDescent="0.2">
      <c r="A351" s="651"/>
      <c r="B351" s="651"/>
      <c r="C351" s="651"/>
      <c r="D351" s="651"/>
      <c r="E351" s="651"/>
      <c r="F351" s="651"/>
      <c r="G351" s="651"/>
      <c r="H351" s="651"/>
      <c r="I351" s="651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1:36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651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1:36" ht="12" customHeight="1" x14ac:dyDescent="0.2">
      <c r="A353" s="651"/>
      <c r="B353" s="651"/>
      <c r="C353" s="651"/>
      <c r="D353" s="651"/>
      <c r="E353" s="651"/>
      <c r="F353" s="651"/>
      <c r="G353" s="651"/>
      <c r="H353" s="651"/>
      <c r="I353" s="651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1:36" ht="12" customHeight="1" x14ac:dyDescent="0.2">
      <c r="A354" s="651"/>
      <c r="B354" s="651"/>
      <c r="C354" s="651"/>
      <c r="D354" s="651"/>
      <c r="E354" s="651"/>
      <c r="F354" s="651"/>
      <c r="G354" s="651"/>
      <c r="H354" s="651"/>
      <c r="I354" s="651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1:36" ht="12" customHeight="1" x14ac:dyDescent="0.2">
      <c r="A355" s="651"/>
      <c r="B355" s="651"/>
      <c r="C355" s="651"/>
      <c r="D355" s="651"/>
      <c r="E355" s="651"/>
      <c r="F355" s="651"/>
      <c r="G355" s="651"/>
      <c r="H355" s="651"/>
      <c r="I355" s="651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1:36" ht="12" customHeight="1" x14ac:dyDescent="0.2">
      <c r="A356" s="651"/>
      <c r="B356" s="651"/>
      <c r="C356" s="651"/>
      <c r="D356" s="651"/>
      <c r="E356" s="651"/>
      <c r="F356" s="651"/>
      <c r="G356" s="651"/>
      <c r="H356" s="651"/>
      <c r="I356" s="651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1:36" ht="12" customHeight="1" x14ac:dyDescent="0.2">
      <c r="A357" s="651"/>
      <c r="B357" s="651"/>
      <c r="C357" s="651"/>
      <c r="D357" s="651"/>
      <c r="E357" s="651"/>
      <c r="F357" s="651"/>
      <c r="G357" s="651"/>
      <c r="H357" s="651"/>
      <c r="I357" s="651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1:36" ht="12" customHeight="1" x14ac:dyDescent="0.2">
      <c r="A358" s="651"/>
      <c r="B358" s="651"/>
      <c r="C358" s="651"/>
      <c r="D358" s="651"/>
      <c r="E358" s="651"/>
      <c r="F358" s="651"/>
      <c r="G358" s="651"/>
      <c r="H358" s="651"/>
      <c r="I358" s="651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1:36" ht="12" customHeight="1" x14ac:dyDescent="0.2">
      <c r="A359" s="651"/>
      <c r="B359" s="651"/>
      <c r="C359" s="651"/>
      <c r="D359" s="651"/>
      <c r="E359" s="651"/>
      <c r="F359" s="651"/>
      <c r="G359" s="651"/>
      <c r="H359" s="651"/>
      <c r="I359" s="651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1:36" ht="12" customHeight="1" x14ac:dyDescent="0.2">
      <c r="A360" s="651"/>
      <c r="B360" s="651"/>
      <c r="C360" s="651"/>
      <c r="D360" s="651"/>
      <c r="E360" s="651"/>
      <c r="F360" s="651"/>
      <c r="G360" s="651"/>
      <c r="H360" s="651"/>
      <c r="I360" s="651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1:36" ht="12" customHeight="1" x14ac:dyDescent="0.2">
      <c r="A361" s="651"/>
      <c r="B361" s="651"/>
      <c r="C361" s="651"/>
      <c r="D361" s="651"/>
      <c r="E361" s="651"/>
      <c r="F361" s="651"/>
      <c r="G361" s="651"/>
      <c r="H361" s="651"/>
      <c r="I361" s="651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1:36" ht="12" customHeight="1" x14ac:dyDescent="0.2">
      <c r="A362" s="651"/>
      <c r="B362" s="651"/>
      <c r="C362" s="651"/>
      <c r="D362" s="651"/>
      <c r="E362" s="651"/>
      <c r="F362" s="651"/>
      <c r="G362" s="651"/>
      <c r="H362" s="651"/>
      <c r="I362" s="651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1:36" ht="12" customHeight="1" x14ac:dyDescent="0.2">
      <c r="A363" s="651"/>
      <c r="B363" s="651"/>
      <c r="C363" s="651"/>
      <c r="D363" s="651"/>
      <c r="E363" s="651"/>
      <c r="F363" s="651"/>
      <c r="G363" s="651"/>
      <c r="H363" s="651"/>
      <c r="I363" s="651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1:36" ht="12" customHeight="1" x14ac:dyDescent="0.2">
      <c r="A364" s="651"/>
      <c r="B364" s="651"/>
      <c r="C364" s="651"/>
      <c r="D364" s="651"/>
      <c r="E364" s="651"/>
      <c r="F364" s="651"/>
      <c r="G364" s="651"/>
      <c r="H364" s="651"/>
      <c r="I364" s="651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1:36" ht="12" customHeight="1" x14ac:dyDescent="0.2">
      <c r="A365" s="651"/>
      <c r="B365" s="651"/>
      <c r="C365" s="651"/>
      <c r="D365" s="651"/>
      <c r="E365" s="651"/>
      <c r="F365" s="651"/>
      <c r="G365" s="651"/>
      <c r="H365" s="651"/>
      <c r="I365" s="651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1:36" ht="12" customHeight="1" x14ac:dyDescent="0.2">
      <c r="A366" s="651"/>
      <c r="B366" s="651"/>
      <c r="C366" s="651"/>
      <c r="D366" s="651"/>
      <c r="E366" s="651"/>
      <c r="F366" s="651"/>
      <c r="G366" s="651"/>
      <c r="H366" s="651"/>
      <c r="I366" s="651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1:36" ht="12" customHeight="1" x14ac:dyDescent="0.2">
      <c r="A367" s="651"/>
      <c r="B367" s="651"/>
      <c r="C367" s="651"/>
      <c r="D367" s="651"/>
      <c r="E367" s="651"/>
      <c r="F367" s="651"/>
      <c r="G367" s="651"/>
      <c r="H367" s="651"/>
      <c r="I367" s="651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1:36" ht="12" customHeight="1" x14ac:dyDescent="0.2">
      <c r="A368" s="651"/>
      <c r="B368" s="651"/>
      <c r="C368" s="651"/>
      <c r="D368" s="651"/>
      <c r="E368" s="651"/>
      <c r="F368" s="651"/>
      <c r="G368" s="651"/>
      <c r="H368" s="651"/>
      <c r="I368" s="651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1:36" ht="12" customHeight="1" x14ac:dyDescent="0.2">
      <c r="A369" s="651"/>
      <c r="B369" s="651"/>
      <c r="C369" s="651"/>
      <c r="D369" s="651"/>
      <c r="E369" s="651"/>
      <c r="F369" s="651"/>
      <c r="G369" s="651"/>
      <c r="H369" s="651"/>
      <c r="I369" s="651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1:36" ht="12" customHeight="1" x14ac:dyDescent="0.2">
      <c r="A370" s="651"/>
      <c r="B370" s="651"/>
      <c r="C370" s="651"/>
      <c r="D370" s="651"/>
      <c r="E370" s="651"/>
      <c r="F370" s="651"/>
      <c r="G370" s="651"/>
      <c r="H370" s="651"/>
      <c r="I370" s="651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1:36" ht="12" customHeight="1" x14ac:dyDescent="0.2">
      <c r="A371" s="651"/>
      <c r="B371" s="651"/>
      <c r="C371" s="651"/>
      <c r="D371" s="651"/>
      <c r="E371" s="651"/>
      <c r="F371" s="651"/>
      <c r="G371" s="651"/>
      <c r="H371" s="651"/>
      <c r="I371" s="651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1:36" ht="12" customHeight="1" x14ac:dyDescent="0.2">
      <c r="A372" s="651"/>
      <c r="B372" s="651"/>
      <c r="C372" s="651"/>
      <c r="D372" s="651"/>
      <c r="E372" s="651"/>
      <c r="F372" s="651"/>
      <c r="G372" s="651"/>
      <c r="H372" s="651"/>
      <c r="I372" s="651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1:36" ht="12" customHeight="1" x14ac:dyDescent="0.2">
      <c r="A373" s="651"/>
      <c r="B373" s="651"/>
      <c r="C373" s="651"/>
      <c r="D373" s="651"/>
      <c r="E373" s="651"/>
      <c r="F373" s="651"/>
      <c r="G373" s="651"/>
      <c r="H373" s="651"/>
      <c r="I373" s="651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1:36" ht="12" customHeight="1" x14ac:dyDescent="0.2">
      <c r="A374" s="651"/>
      <c r="B374" s="651"/>
      <c r="C374" s="651"/>
      <c r="D374" s="651"/>
      <c r="E374" s="651"/>
      <c r="F374" s="651"/>
      <c r="G374" s="651"/>
      <c r="H374" s="651"/>
      <c r="I374" s="651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1:36" ht="12" customHeight="1" x14ac:dyDescent="0.2">
      <c r="A375" s="651"/>
      <c r="B375" s="651"/>
      <c r="C375" s="651"/>
      <c r="D375" s="651"/>
      <c r="E375" s="651"/>
      <c r="F375" s="651"/>
      <c r="G375" s="651"/>
      <c r="H375" s="651"/>
      <c r="I375" s="651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1:36" ht="12" customHeight="1" x14ac:dyDescent="0.2">
      <c r="A376" s="651"/>
      <c r="B376" s="651"/>
      <c r="C376" s="651"/>
      <c r="D376" s="651"/>
      <c r="E376" s="651"/>
      <c r="F376" s="651"/>
      <c r="G376" s="651"/>
      <c r="H376" s="651"/>
      <c r="I376" s="651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1:36" ht="12" customHeight="1" x14ac:dyDescent="0.2">
      <c r="A377" s="651"/>
      <c r="B377" s="651"/>
      <c r="C377" s="651"/>
      <c r="D377" s="651"/>
      <c r="E377" s="651"/>
      <c r="F377" s="651"/>
      <c r="G377" s="651"/>
      <c r="H377" s="651"/>
      <c r="I377" s="651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1:36" ht="12" customHeight="1" x14ac:dyDescent="0.2">
      <c r="A378" s="651"/>
      <c r="B378" s="651"/>
      <c r="C378" s="651"/>
      <c r="D378" s="651"/>
      <c r="E378" s="651"/>
      <c r="F378" s="651"/>
      <c r="G378" s="651"/>
      <c r="H378" s="651"/>
      <c r="I378" s="651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1:36" ht="12" customHeight="1" x14ac:dyDescent="0.2">
      <c r="A379" s="651"/>
      <c r="B379" s="651"/>
      <c r="C379" s="651"/>
      <c r="D379" s="651"/>
      <c r="E379" s="651"/>
      <c r="F379" s="651"/>
      <c r="G379" s="651"/>
      <c r="H379" s="651"/>
      <c r="I379" s="651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1:36" ht="12" customHeight="1" x14ac:dyDescent="0.2">
      <c r="A380" s="651"/>
      <c r="B380" s="651"/>
      <c r="C380" s="651"/>
      <c r="D380" s="651"/>
      <c r="E380" s="651"/>
      <c r="F380" s="651"/>
      <c r="G380" s="651"/>
      <c r="H380" s="651"/>
      <c r="I380" s="651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1:36" ht="12" customHeight="1" x14ac:dyDescent="0.2">
      <c r="A381" s="651"/>
      <c r="B381" s="651"/>
      <c r="C381" s="651"/>
      <c r="D381" s="651"/>
      <c r="E381" s="651"/>
      <c r="F381" s="651"/>
      <c r="G381" s="651"/>
      <c r="H381" s="651"/>
      <c r="I381" s="651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1:36" ht="12" customHeight="1" x14ac:dyDescent="0.2">
      <c r="A382" s="651"/>
      <c r="B382" s="651"/>
      <c r="C382" s="651"/>
      <c r="D382" s="651"/>
      <c r="E382" s="651"/>
      <c r="F382" s="651"/>
      <c r="G382" s="651"/>
      <c r="H382" s="651"/>
      <c r="I382" s="651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1:36" ht="12" customHeight="1" x14ac:dyDescent="0.2">
      <c r="A383" s="651"/>
      <c r="B383" s="651"/>
      <c r="C383" s="651"/>
      <c r="D383" s="651"/>
      <c r="E383" s="651"/>
      <c r="F383" s="651"/>
      <c r="G383" s="651"/>
      <c r="H383" s="651"/>
      <c r="I383" s="651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1:36" ht="12" customHeight="1" x14ac:dyDescent="0.2">
      <c r="A384" s="651"/>
      <c r="B384" s="651"/>
      <c r="C384" s="651"/>
      <c r="D384" s="651"/>
      <c r="E384" s="651"/>
      <c r="F384" s="651"/>
      <c r="G384" s="651"/>
      <c r="H384" s="651"/>
      <c r="I384" s="651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1:36" ht="12" customHeight="1" x14ac:dyDescent="0.2">
      <c r="A385" s="651"/>
      <c r="B385" s="651"/>
      <c r="C385" s="651"/>
      <c r="D385" s="651"/>
      <c r="E385" s="651"/>
      <c r="F385" s="651"/>
      <c r="G385" s="651"/>
      <c r="H385" s="651"/>
      <c r="I385" s="651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1:36" ht="12" customHeight="1" x14ac:dyDescent="0.2">
      <c r="A386" s="651"/>
      <c r="B386" s="651"/>
      <c r="C386" s="651"/>
      <c r="D386" s="651"/>
      <c r="E386" s="651"/>
      <c r="F386" s="651"/>
      <c r="G386" s="651"/>
      <c r="H386" s="651"/>
      <c r="I386" s="651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1:36" ht="12" customHeight="1" x14ac:dyDescent="0.2">
      <c r="A387" s="651"/>
      <c r="B387" s="651"/>
      <c r="C387" s="651"/>
      <c r="D387" s="651"/>
      <c r="E387" s="651"/>
      <c r="F387" s="651"/>
      <c r="G387" s="651"/>
      <c r="H387" s="651"/>
      <c r="I387" s="651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1:36" ht="12" customHeight="1" x14ac:dyDescent="0.2">
      <c r="A388" s="651"/>
      <c r="B388" s="651"/>
      <c r="C388" s="651"/>
      <c r="D388" s="651"/>
      <c r="E388" s="651"/>
      <c r="F388" s="651"/>
      <c r="G388" s="651"/>
      <c r="H388" s="651"/>
      <c r="I388" s="651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1:36" ht="12" customHeight="1" x14ac:dyDescent="0.2">
      <c r="A389" s="651"/>
      <c r="B389" s="651"/>
      <c r="C389" s="651"/>
      <c r="D389" s="651"/>
      <c r="E389" s="651"/>
      <c r="F389" s="651"/>
      <c r="G389" s="651"/>
      <c r="H389" s="651"/>
      <c r="I389" s="651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1:36" ht="12" customHeight="1" x14ac:dyDescent="0.2">
      <c r="A390" s="651"/>
      <c r="B390" s="651"/>
      <c r="C390" s="651"/>
      <c r="D390" s="651"/>
      <c r="E390" s="651"/>
      <c r="F390" s="651"/>
      <c r="G390" s="651"/>
      <c r="H390" s="651"/>
      <c r="I390" s="651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1:36" ht="12" customHeight="1" x14ac:dyDescent="0.2">
      <c r="A391" s="651"/>
      <c r="B391" s="651"/>
      <c r="C391" s="651"/>
      <c r="D391" s="651"/>
      <c r="E391" s="651"/>
      <c r="F391" s="651"/>
      <c r="G391" s="651"/>
      <c r="H391" s="651"/>
      <c r="I391" s="651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1:36" ht="12" customHeight="1" x14ac:dyDescent="0.2">
      <c r="A392" s="651"/>
      <c r="B392" s="651"/>
      <c r="C392" s="651"/>
      <c r="D392" s="651"/>
      <c r="E392" s="651"/>
      <c r="F392" s="651"/>
      <c r="G392" s="651"/>
      <c r="H392" s="651"/>
      <c r="I392" s="651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1:36" ht="12" customHeight="1" x14ac:dyDescent="0.2">
      <c r="A393" s="651"/>
      <c r="B393" s="651"/>
      <c r="C393" s="651"/>
      <c r="D393" s="651"/>
      <c r="E393" s="651"/>
      <c r="F393" s="651"/>
      <c r="G393" s="651"/>
      <c r="H393" s="651"/>
      <c r="I393" s="651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1:36" ht="12" customHeight="1" x14ac:dyDescent="0.2">
      <c r="A394" s="651"/>
      <c r="B394" s="651"/>
      <c r="C394" s="651"/>
      <c r="D394" s="651"/>
      <c r="E394" s="651"/>
      <c r="F394" s="651"/>
      <c r="G394" s="651"/>
      <c r="H394" s="651"/>
      <c r="I394" s="651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1:36" ht="12" customHeight="1" x14ac:dyDescent="0.2">
      <c r="A395" s="651"/>
      <c r="B395" s="651"/>
      <c r="C395" s="651"/>
      <c r="D395" s="651"/>
      <c r="E395" s="651"/>
      <c r="F395" s="651"/>
      <c r="G395" s="651"/>
      <c r="H395" s="651"/>
      <c r="I395" s="651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1:36" ht="12" customHeight="1" x14ac:dyDescent="0.2">
      <c r="A396" s="651"/>
      <c r="B396" s="651"/>
      <c r="C396" s="651"/>
      <c r="D396" s="651"/>
      <c r="E396" s="651"/>
      <c r="F396" s="651"/>
      <c r="G396" s="651"/>
      <c r="H396" s="651"/>
      <c r="I396" s="651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1:36" ht="12" customHeight="1" x14ac:dyDescent="0.2">
      <c r="A397" s="651"/>
      <c r="B397" s="651"/>
      <c r="C397" s="651"/>
      <c r="D397" s="651"/>
      <c r="E397" s="651"/>
      <c r="F397" s="651"/>
      <c r="G397" s="651"/>
      <c r="H397" s="651"/>
      <c r="I397" s="651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1:36" ht="12" customHeight="1" x14ac:dyDescent="0.2">
      <c r="A398" s="651"/>
      <c r="B398" s="651"/>
      <c r="C398" s="651"/>
      <c r="D398" s="651"/>
      <c r="E398" s="651"/>
      <c r="F398" s="651"/>
      <c r="G398" s="651"/>
      <c r="H398" s="651"/>
      <c r="I398" s="651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1:36" ht="12" customHeight="1" x14ac:dyDescent="0.2">
      <c r="A399" s="651"/>
      <c r="B399" s="651"/>
      <c r="C399" s="651"/>
      <c r="D399" s="651"/>
      <c r="E399" s="651"/>
      <c r="F399" s="651"/>
      <c r="G399" s="651"/>
      <c r="H399" s="651"/>
      <c r="I399" s="651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1:36" ht="12" customHeight="1" x14ac:dyDescent="0.2">
      <c r="A400" s="651"/>
      <c r="B400" s="651"/>
      <c r="C400" s="651"/>
      <c r="D400" s="651"/>
      <c r="E400" s="651"/>
      <c r="F400" s="651"/>
      <c r="G400" s="651"/>
      <c r="H400" s="651"/>
      <c r="I400" s="651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1:36" ht="12" customHeight="1" x14ac:dyDescent="0.2">
      <c r="A401" s="651"/>
      <c r="B401" s="651"/>
      <c r="C401" s="651"/>
      <c r="D401" s="651"/>
      <c r="E401" s="651"/>
      <c r="F401" s="651"/>
      <c r="G401" s="651"/>
      <c r="H401" s="651"/>
      <c r="I401" s="651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1:36" ht="12" customHeight="1" x14ac:dyDescent="0.2">
      <c r="A402" s="651"/>
      <c r="B402" s="651"/>
      <c r="C402" s="651"/>
      <c r="D402" s="651"/>
      <c r="E402" s="651"/>
      <c r="F402" s="651"/>
      <c r="G402" s="651"/>
      <c r="H402" s="651"/>
      <c r="I402" s="651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1:36" ht="12" customHeight="1" x14ac:dyDescent="0.2">
      <c r="A403" s="651"/>
      <c r="B403" s="651"/>
      <c r="C403" s="651"/>
      <c r="D403" s="651"/>
      <c r="E403" s="651"/>
      <c r="F403" s="651"/>
      <c r="G403" s="651"/>
      <c r="H403" s="651"/>
      <c r="I403" s="651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1:36" ht="12" customHeight="1" x14ac:dyDescent="0.2">
      <c r="A404" s="651"/>
      <c r="B404" s="651"/>
      <c r="C404" s="651"/>
      <c r="D404" s="651"/>
      <c r="E404" s="651"/>
      <c r="F404" s="651"/>
      <c r="G404" s="651"/>
      <c r="H404" s="651"/>
      <c r="I404" s="651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1:36" ht="12" customHeight="1" x14ac:dyDescent="0.2">
      <c r="A405" s="651"/>
      <c r="B405" s="651"/>
      <c r="C405" s="651"/>
      <c r="D405" s="651"/>
      <c r="E405" s="651"/>
      <c r="F405" s="651"/>
      <c r="G405" s="651"/>
      <c r="H405" s="651"/>
      <c r="I405" s="651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1:36" ht="12" customHeight="1" x14ac:dyDescent="0.2">
      <c r="A406" s="651"/>
      <c r="B406" s="651"/>
      <c r="C406" s="651"/>
      <c r="D406" s="651"/>
      <c r="E406" s="651"/>
      <c r="F406" s="651"/>
      <c r="G406" s="651"/>
      <c r="H406" s="651"/>
      <c r="I406" s="651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1:36" ht="12" customHeight="1" x14ac:dyDescent="0.2">
      <c r="A407" s="651"/>
      <c r="B407" s="651"/>
      <c r="C407" s="651"/>
      <c r="D407" s="651"/>
      <c r="E407" s="651"/>
      <c r="F407" s="651"/>
      <c r="G407" s="651"/>
      <c r="H407" s="651"/>
      <c r="I407" s="651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1:36" ht="12" customHeight="1" x14ac:dyDescent="0.2">
      <c r="A408" s="651"/>
      <c r="B408" s="651"/>
      <c r="C408" s="651"/>
      <c r="D408" s="651"/>
      <c r="E408" s="651"/>
      <c r="F408" s="651"/>
      <c r="G408" s="651"/>
      <c r="H408" s="651"/>
      <c r="I408" s="651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1:36" ht="12" customHeight="1" x14ac:dyDescent="0.2">
      <c r="A409" s="651"/>
      <c r="B409" s="651"/>
      <c r="C409" s="651"/>
      <c r="D409" s="651"/>
      <c r="E409" s="651"/>
      <c r="F409" s="651"/>
      <c r="G409" s="651"/>
      <c r="H409" s="651"/>
      <c r="I409" s="651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1:36" ht="12" customHeight="1" x14ac:dyDescent="0.2">
      <c r="A410" s="651"/>
      <c r="B410" s="651"/>
      <c r="C410" s="651"/>
      <c r="D410" s="651"/>
      <c r="E410" s="651"/>
      <c r="F410" s="651"/>
      <c r="G410" s="651"/>
      <c r="H410" s="651"/>
      <c r="I410" s="651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1:36" ht="12" customHeight="1" x14ac:dyDescent="0.2">
      <c r="A411" s="651"/>
      <c r="B411" s="651"/>
      <c r="C411" s="651"/>
      <c r="D411" s="651"/>
      <c r="E411" s="651"/>
      <c r="F411" s="651"/>
      <c r="G411" s="651"/>
      <c r="H411" s="651"/>
      <c r="I411" s="651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1:36" ht="12" customHeight="1" x14ac:dyDescent="0.2">
      <c r="A412" s="651"/>
      <c r="B412" s="651"/>
      <c r="C412" s="651"/>
      <c r="D412" s="651"/>
      <c r="E412" s="651"/>
      <c r="F412" s="651"/>
      <c r="G412" s="651"/>
      <c r="H412" s="651"/>
      <c r="I412" s="651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1:36" ht="12" customHeight="1" x14ac:dyDescent="0.2">
      <c r="A413" s="651"/>
      <c r="B413" s="651"/>
      <c r="C413" s="651"/>
      <c r="D413" s="651"/>
      <c r="E413" s="651"/>
      <c r="F413" s="651"/>
      <c r="G413" s="651"/>
      <c r="H413" s="651"/>
      <c r="I413" s="651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1:36" ht="12" customHeight="1" x14ac:dyDescent="0.2">
      <c r="A414" s="651"/>
      <c r="B414" s="651"/>
      <c r="C414" s="651"/>
      <c r="D414" s="651"/>
      <c r="E414" s="651"/>
      <c r="F414" s="651"/>
      <c r="G414" s="651"/>
      <c r="H414" s="651"/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1:36" ht="12" customHeight="1" x14ac:dyDescent="0.2">
      <c r="A415" s="651"/>
      <c r="B415" s="651"/>
      <c r="C415" s="651"/>
      <c r="D415" s="651"/>
      <c r="E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1:36" ht="12" customHeight="1" x14ac:dyDescent="0.2">
      <c r="A416" s="651"/>
      <c r="B416" s="651"/>
      <c r="C416" s="651"/>
      <c r="D416" s="651"/>
      <c r="E416" s="651"/>
      <c r="F416" s="651"/>
      <c r="G416" s="651"/>
      <c r="H416" s="651"/>
      <c r="I416" s="651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1:36" ht="12" customHeight="1" x14ac:dyDescent="0.2">
      <c r="A417" s="651"/>
      <c r="B417" s="651"/>
      <c r="C417" s="651"/>
      <c r="D417" s="651"/>
      <c r="E417" s="651"/>
      <c r="F417" s="651"/>
      <c r="G417" s="651"/>
      <c r="H417" s="651"/>
      <c r="I417" s="651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1:36" ht="12" customHeight="1" x14ac:dyDescent="0.2">
      <c r="A418" s="651"/>
      <c r="B418" s="651"/>
      <c r="C418" s="651"/>
      <c r="D418" s="651"/>
      <c r="E418" s="651"/>
      <c r="F418" s="651"/>
      <c r="G418" s="651"/>
      <c r="H418" s="651"/>
      <c r="I418" s="651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1:36" ht="12" customHeight="1" x14ac:dyDescent="0.2">
      <c r="A419" s="651"/>
      <c r="B419" s="651"/>
      <c r="C419" s="651"/>
      <c r="D419" s="651"/>
      <c r="E419" s="651"/>
      <c r="F419" s="651"/>
      <c r="G419" s="651"/>
      <c r="H419" s="651"/>
      <c r="I419" s="651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1:36" ht="12" customHeight="1" x14ac:dyDescent="0.2">
      <c r="A420" s="651"/>
      <c r="B420" s="651"/>
      <c r="C420" s="651"/>
      <c r="D420" s="651"/>
      <c r="E420" s="651"/>
      <c r="F420" s="651"/>
      <c r="G420" s="651"/>
      <c r="H420" s="651"/>
      <c r="I420" s="651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1:36" ht="12" customHeight="1" x14ac:dyDescent="0.2">
      <c r="A421" s="651"/>
      <c r="B421" s="651"/>
      <c r="C421" s="651"/>
      <c r="D421" s="651"/>
      <c r="E421" s="651"/>
      <c r="F421" s="651"/>
      <c r="G421" s="651"/>
      <c r="H421" s="651"/>
      <c r="I421" s="651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1:36" ht="12" customHeight="1" x14ac:dyDescent="0.2">
      <c r="A422" s="651"/>
      <c r="B422" s="651"/>
      <c r="C422" s="651"/>
      <c r="D422" s="651"/>
      <c r="E422" s="651"/>
      <c r="F422" s="651"/>
      <c r="G422" s="651"/>
      <c r="H422" s="651"/>
      <c r="I422" s="651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1:36" ht="12" customHeight="1" x14ac:dyDescent="0.2">
      <c r="A423" s="651"/>
      <c r="B423" s="651"/>
      <c r="C423" s="651"/>
      <c r="D423" s="651"/>
      <c r="E423" s="651"/>
      <c r="F423" s="651"/>
      <c r="G423" s="651"/>
      <c r="H423" s="651"/>
      <c r="I423" s="651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1:36" ht="12" customHeight="1" x14ac:dyDescent="0.2">
      <c r="A424" s="651"/>
      <c r="B424" s="651"/>
      <c r="C424" s="651"/>
      <c r="D424" s="651"/>
      <c r="E424" s="651"/>
      <c r="F424" s="651"/>
      <c r="G424" s="651"/>
      <c r="H424" s="651"/>
      <c r="I424" s="651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1:36" ht="12" customHeight="1" x14ac:dyDescent="0.2">
      <c r="A425" s="651"/>
      <c r="B425" s="651"/>
      <c r="C425" s="651"/>
      <c r="D425" s="651"/>
      <c r="E425" s="651"/>
      <c r="F425" s="651"/>
      <c r="G425" s="651"/>
      <c r="H425" s="651"/>
      <c r="I425" s="651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1:36" ht="12" customHeight="1" x14ac:dyDescent="0.2">
      <c r="A426" s="651"/>
      <c r="B426" s="651"/>
      <c r="C426" s="651"/>
      <c r="D426" s="651"/>
      <c r="E426" s="651"/>
      <c r="F426" s="651"/>
      <c r="G426" s="651"/>
      <c r="H426" s="651"/>
      <c r="I426" s="651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1:36" ht="12" customHeight="1" x14ac:dyDescent="0.2">
      <c r="A427" s="651"/>
      <c r="B427" s="651"/>
      <c r="C427" s="651"/>
      <c r="D427" s="651"/>
      <c r="E427" s="651"/>
      <c r="F427" s="651"/>
      <c r="G427" s="651"/>
      <c r="H427" s="651"/>
      <c r="I427" s="651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1:36" ht="12" customHeight="1" x14ac:dyDescent="0.2">
      <c r="A428" s="651"/>
      <c r="B428" s="651"/>
      <c r="C428" s="651"/>
      <c r="D428" s="651"/>
      <c r="E428" s="651"/>
      <c r="F428" s="651"/>
      <c r="G428" s="651"/>
      <c r="H428" s="651"/>
      <c r="I428" s="651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1:36" ht="12" customHeight="1" x14ac:dyDescent="0.2">
      <c r="A429" s="651"/>
      <c r="B429" s="651"/>
      <c r="C429" s="651"/>
      <c r="D429" s="651"/>
      <c r="E429" s="651"/>
      <c r="F429" s="651"/>
      <c r="G429" s="651"/>
      <c r="H429" s="651"/>
      <c r="I429" s="651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1:36" ht="12" customHeight="1" x14ac:dyDescent="0.2">
      <c r="A430" s="651"/>
      <c r="B430" s="651"/>
      <c r="C430" s="651"/>
      <c r="D430" s="651"/>
      <c r="E430" s="651"/>
      <c r="F430" s="651"/>
      <c r="G430" s="651"/>
      <c r="H430" s="651"/>
      <c r="I430" s="651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1:36" ht="12" customHeight="1" x14ac:dyDescent="0.2">
      <c r="A431" s="651"/>
      <c r="B431" s="651"/>
      <c r="C431" s="651"/>
      <c r="D431" s="651"/>
      <c r="E431" s="651"/>
      <c r="F431" s="651"/>
      <c r="G431" s="651"/>
      <c r="H431" s="651"/>
      <c r="I431" s="651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1:36" ht="12" customHeight="1" x14ac:dyDescent="0.2">
      <c r="A432" s="651"/>
      <c r="B432" s="651"/>
      <c r="C432" s="651"/>
      <c r="D432" s="651"/>
      <c r="E432" s="651"/>
      <c r="F432" s="651"/>
      <c r="G432" s="651"/>
      <c r="H432" s="651"/>
      <c r="I432" s="651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1:36" ht="12" customHeight="1" x14ac:dyDescent="0.2">
      <c r="A433" s="651"/>
      <c r="B433" s="651"/>
      <c r="C433" s="651"/>
      <c r="D433" s="651"/>
      <c r="E433" s="651"/>
      <c r="F433" s="651"/>
      <c r="G433" s="651"/>
      <c r="H433" s="651"/>
      <c r="I433" s="651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1:36" ht="12" customHeight="1" x14ac:dyDescent="0.2">
      <c r="A434" s="651"/>
      <c r="B434" s="651"/>
      <c r="C434" s="651"/>
      <c r="D434" s="651"/>
      <c r="E434" s="651"/>
      <c r="F434" s="651"/>
      <c r="G434" s="651"/>
      <c r="H434" s="651"/>
      <c r="I434" s="651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1:36" ht="12" customHeight="1" x14ac:dyDescent="0.2">
      <c r="A435" s="651"/>
      <c r="B435" s="651"/>
      <c r="C435" s="651"/>
      <c r="D435" s="651"/>
      <c r="E435" s="651"/>
      <c r="F435" s="651"/>
      <c r="G435" s="651"/>
      <c r="H435" s="651"/>
      <c r="I435" s="651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1:36" ht="12" customHeight="1" x14ac:dyDescent="0.2">
      <c r="A436" s="651"/>
      <c r="B436" s="651"/>
      <c r="C436" s="651"/>
      <c r="D436" s="651"/>
      <c r="E436" s="651"/>
      <c r="F436" s="651"/>
      <c r="G436" s="651"/>
      <c r="H436" s="651"/>
      <c r="I436" s="651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1:36" ht="12" customHeight="1" x14ac:dyDescent="0.2">
      <c r="A437" s="651"/>
      <c r="B437" s="651"/>
      <c r="C437" s="651"/>
      <c r="D437" s="651"/>
      <c r="E437" s="651"/>
      <c r="F437" s="651"/>
      <c r="G437" s="651"/>
      <c r="H437" s="651"/>
      <c r="I437" s="651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1:36" ht="12" customHeight="1" x14ac:dyDescent="0.2">
      <c r="A438" s="651"/>
      <c r="B438" s="651"/>
      <c r="C438" s="651"/>
      <c r="D438" s="651"/>
      <c r="E438" s="651"/>
      <c r="F438" s="651"/>
      <c r="G438" s="651"/>
      <c r="H438" s="651"/>
      <c r="I438" s="651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1:36" ht="12" customHeight="1" x14ac:dyDescent="0.2">
      <c r="A439" s="651"/>
      <c r="B439" s="651"/>
      <c r="C439" s="651"/>
      <c r="D439" s="651"/>
      <c r="E439" s="651"/>
      <c r="F439" s="651"/>
      <c r="G439" s="651"/>
      <c r="H439" s="651"/>
      <c r="I439" s="651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1:36" ht="12" customHeight="1" x14ac:dyDescent="0.2">
      <c r="A440" s="651"/>
      <c r="B440" s="651"/>
      <c r="C440" s="651"/>
      <c r="D440" s="651"/>
      <c r="E440" s="651"/>
      <c r="F440" s="651"/>
      <c r="G440" s="651"/>
      <c r="H440" s="651"/>
      <c r="I440" s="651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1:36" ht="12" customHeight="1" x14ac:dyDescent="0.2">
      <c r="A441" s="651"/>
      <c r="B441" s="651"/>
      <c r="C441" s="651"/>
      <c r="D441" s="651"/>
      <c r="E441" s="651"/>
      <c r="F441" s="651"/>
      <c r="G441" s="651"/>
      <c r="H441" s="651"/>
      <c r="I441" s="651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1:36" ht="12" customHeight="1" x14ac:dyDescent="0.2">
      <c r="A442" s="651"/>
      <c r="B442" s="651"/>
      <c r="C442" s="651"/>
      <c r="D442" s="651"/>
      <c r="E442" s="651"/>
      <c r="F442" s="651"/>
      <c r="G442" s="651"/>
      <c r="H442" s="651"/>
      <c r="I442" s="651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1:36" ht="12" customHeight="1" x14ac:dyDescent="0.2">
      <c r="A443" s="651"/>
      <c r="B443" s="651"/>
      <c r="C443" s="651"/>
      <c r="D443" s="651"/>
      <c r="E443" s="651"/>
      <c r="F443" s="651"/>
      <c r="G443" s="651"/>
      <c r="H443" s="651"/>
      <c r="I443" s="651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1:36" ht="12" customHeight="1" x14ac:dyDescent="0.2">
      <c r="A444" s="651"/>
      <c r="B444" s="651"/>
      <c r="C444" s="651"/>
      <c r="D444" s="651"/>
      <c r="E444" s="651"/>
      <c r="F444" s="651"/>
      <c r="G444" s="651"/>
      <c r="H444" s="651"/>
      <c r="I444" s="651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1:36" ht="12" customHeight="1" x14ac:dyDescent="0.2">
      <c r="A445" s="651"/>
      <c r="B445" s="651"/>
      <c r="C445" s="651"/>
      <c r="D445" s="651"/>
      <c r="E445" s="651"/>
      <c r="F445" s="651"/>
      <c r="G445" s="651"/>
      <c r="H445" s="651"/>
      <c r="I445" s="651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1:36" ht="12" customHeight="1" x14ac:dyDescent="0.2">
      <c r="A446" s="651"/>
      <c r="B446" s="651"/>
      <c r="C446" s="651"/>
      <c r="D446" s="651"/>
      <c r="E446" s="651"/>
      <c r="F446" s="651"/>
      <c r="G446" s="651"/>
      <c r="H446" s="651"/>
      <c r="I446" s="651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1:36" ht="12" customHeight="1" x14ac:dyDescent="0.2">
      <c r="A447" s="651"/>
      <c r="B447" s="651"/>
      <c r="C447" s="651"/>
      <c r="D447" s="651"/>
      <c r="E447" s="651"/>
      <c r="F447" s="651"/>
      <c r="G447" s="651"/>
      <c r="H447" s="651"/>
      <c r="I447" s="651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1:36" ht="12" customHeight="1" x14ac:dyDescent="0.2">
      <c r="A448" s="651"/>
      <c r="B448" s="651"/>
      <c r="C448" s="651"/>
      <c r="D448" s="651"/>
      <c r="E448" s="651"/>
      <c r="F448" s="651"/>
      <c r="G448" s="651"/>
      <c r="H448" s="651"/>
      <c r="I448" s="651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1:36" ht="12" customHeight="1" x14ac:dyDescent="0.2">
      <c r="A449" s="651"/>
      <c r="B449" s="651"/>
      <c r="C449" s="651"/>
      <c r="D449" s="651"/>
      <c r="E449" s="651"/>
      <c r="F449" s="651"/>
      <c r="G449" s="651"/>
      <c r="H449" s="651"/>
      <c r="I449" s="651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1:36" ht="12" customHeight="1" x14ac:dyDescent="0.2">
      <c r="A450" s="651"/>
      <c r="B450" s="651"/>
      <c r="C450" s="651"/>
      <c r="D450" s="651"/>
      <c r="E450" s="651"/>
      <c r="F450" s="651"/>
      <c r="G450" s="651"/>
      <c r="H450" s="651"/>
      <c r="I450" s="651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1:36" ht="12" customHeight="1" x14ac:dyDescent="0.2">
      <c r="A451" s="651"/>
      <c r="B451" s="651"/>
      <c r="C451" s="651"/>
      <c r="D451" s="651"/>
      <c r="E451" s="651"/>
      <c r="F451" s="651"/>
      <c r="G451" s="651"/>
      <c r="H451" s="651"/>
      <c r="I451" s="651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1:36" ht="12" customHeight="1" x14ac:dyDescent="0.2">
      <c r="A452" s="651"/>
      <c r="B452" s="651"/>
      <c r="C452" s="651"/>
      <c r="D452" s="651"/>
      <c r="E452" s="651"/>
      <c r="F452" s="651"/>
      <c r="G452" s="651"/>
      <c r="H452" s="651"/>
      <c r="I452" s="651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1:36" ht="12" customHeight="1" x14ac:dyDescent="0.2">
      <c r="A453" s="651"/>
      <c r="B453" s="651"/>
      <c r="C453" s="651"/>
      <c r="D453" s="651"/>
      <c r="E453" s="651"/>
      <c r="F453" s="651"/>
      <c r="G453" s="651"/>
      <c r="H453" s="651"/>
      <c r="I453" s="651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1:36" ht="12" customHeight="1" x14ac:dyDescent="0.2">
      <c r="A454" s="651"/>
      <c r="B454" s="651"/>
      <c r="C454" s="651"/>
      <c r="D454" s="651"/>
      <c r="E454" s="651"/>
      <c r="F454" s="651"/>
      <c r="G454" s="651"/>
      <c r="H454" s="651"/>
      <c r="I454" s="651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1:36" ht="12" customHeight="1" x14ac:dyDescent="0.2">
      <c r="A455" s="651"/>
      <c r="B455" s="651"/>
      <c r="C455" s="651"/>
      <c r="D455" s="651"/>
      <c r="E455" s="651"/>
      <c r="F455" s="651"/>
      <c r="G455" s="651"/>
      <c r="H455" s="651"/>
      <c r="I455" s="651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1:36" ht="12" customHeight="1" x14ac:dyDescent="0.2">
      <c r="A456" s="651"/>
      <c r="B456" s="651"/>
      <c r="C456" s="651"/>
      <c r="D456" s="651"/>
      <c r="E456" s="651"/>
      <c r="F456" s="651"/>
      <c r="G456" s="651"/>
      <c r="H456" s="651"/>
      <c r="I456" s="651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1:36" ht="12" customHeight="1" x14ac:dyDescent="0.2">
      <c r="A457" s="651"/>
      <c r="B457" s="651"/>
      <c r="C457" s="651"/>
      <c r="D457" s="651"/>
      <c r="E457" s="651"/>
      <c r="F457" s="651"/>
      <c r="G457" s="651"/>
      <c r="H457" s="651"/>
      <c r="I457" s="651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1:36" ht="12" customHeight="1" x14ac:dyDescent="0.2">
      <c r="A458" s="651"/>
      <c r="B458" s="651"/>
      <c r="C458" s="651"/>
      <c r="D458" s="651"/>
      <c r="E458" s="651"/>
      <c r="F458" s="651"/>
      <c r="G458" s="651"/>
      <c r="H458" s="651"/>
      <c r="I458" s="651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1:36" ht="12" customHeight="1" x14ac:dyDescent="0.2">
      <c r="A459" s="651"/>
      <c r="B459" s="651"/>
      <c r="C459" s="651"/>
      <c r="D459" s="651"/>
      <c r="E459" s="651"/>
      <c r="F459" s="651"/>
      <c r="G459" s="651"/>
      <c r="H459" s="651"/>
      <c r="I459" s="651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1:36" ht="12" customHeight="1" x14ac:dyDescent="0.2">
      <c r="A460" s="651"/>
      <c r="B460" s="651"/>
      <c r="C460" s="651"/>
      <c r="D460" s="651"/>
      <c r="E460" s="651"/>
      <c r="F460" s="651"/>
      <c r="G460" s="651"/>
      <c r="H460" s="651"/>
      <c r="I460" s="651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1:36" ht="12" customHeight="1" x14ac:dyDescent="0.2">
      <c r="A461" s="651"/>
      <c r="B461" s="651"/>
      <c r="C461" s="651"/>
      <c r="D461" s="651"/>
      <c r="E461" s="651"/>
      <c r="F461" s="651"/>
      <c r="G461" s="651"/>
      <c r="H461" s="651"/>
      <c r="I461" s="651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1:36" ht="12" customHeight="1" x14ac:dyDescent="0.2">
      <c r="A462" s="651"/>
      <c r="B462" s="651"/>
      <c r="C462" s="651"/>
      <c r="D462" s="651"/>
      <c r="E462" s="651"/>
      <c r="F462" s="651"/>
      <c r="G462" s="651"/>
      <c r="H462" s="651"/>
      <c r="I462" s="651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1:36" ht="12" customHeight="1" x14ac:dyDescent="0.2">
      <c r="A463" s="651"/>
      <c r="B463" s="651"/>
      <c r="C463" s="651"/>
      <c r="D463" s="651"/>
      <c r="E463" s="651"/>
      <c r="F463" s="651"/>
      <c r="G463" s="651"/>
      <c r="H463" s="651"/>
      <c r="I463" s="651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1:36" ht="12" customHeight="1" x14ac:dyDescent="0.2">
      <c r="A464" s="651"/>
      <c r="B464" s="651"/>
      <c r="C464" s="651"/>
      <c r="D464" s="651"/>
      <c r="E464" s="651"/>
      <c r="F464" s="651"/>
      <c r="G464" s="651"/>
      <c r="H464" s="651"/>
      <c r="I464" s="651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1:36" ht="12" customHeight="1" x14ac:dyDescent="0.2">
      <c r="A465" s="651"/>
      <c r="B465" s="651"/>
      <c r="C465" s="651"/>
      <c r="D465" s="651"/>
      <c r="E465" s="651"/>
      <c r="F465" s="651"/>
      <c r="G465" s="651"/>
      <c r="H465" s="651"/>
      <c r="I465" s="651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1:36" ht="12" customHeight="1" x14ac:dyDescent="0.2">
      <c r="A466" s="651"/>
      <c r="B466" s="651"/>
      <c r="C466" s="651"/>
      <c r="D466" s="651"/>
      <c r="E466" s="651"/>
      <c r="F466" s="651"/>
      <c r="G466" s="651"/>
      <c r="H466" s="651"/>
      <c r="I466" s="651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1:36" ht="12" customHeight="1" x14ac:dyDescent="0.2">
      <c r="A467" s="651"/>
      <c r="B467" s="651"/>
      <c r="C467" s="651"/>
      <c r="D467" s="651"/>
      <c r="E467" s="651"/>
      <c r="F467" s="651"/>
      <c r="G467" s="651"/>
      <c r="H467" s="651"/>
      <c r="I467" s="651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1:36" ht="12" customHeight="1" x14ac:dyDescent="0.2">
      <c r="A468" s="651"/>
      <c r="B468" s="651"/>
      <c r="C468" s="651"/>
      <c r="D468" s="651"/>
      <c r="E468" s="651"/>
      <c r="F468" s="651"/>
      <c r="G468" s="651"/>
      <c r="H468" s="651"/>
      <c r="I468" s="651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1:36" ht="12" customHeight="1" x14ac:dyDescent="0.2">
      <c r="A469" s="651"/>
      <c r="B469" s="651"/>
      <c r="C469" s="651"/>
      <c r="D469" s="651"/>
      <c r="E469" s="651"/>
      <c r="F469" s="651"/>
      <c r="G469" s="651"/>
      <c r="H469" s="651"/>
      <c r="I469" s="651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1:36" ht="12" customHeight="1" x14ac:dyDescent="0.2">
      <c r="A470" s="651"/>
      <c r="B470" s="651"/>
      <c r="C470" s="651"/>
      <c r="D470" s="651"/>
      <c r="E470" s="651"/>
      <c r="F470" s="651"/>
      <c r="G470" s="651"/>
      <c r="H470" s="651"/>
      <c r="I470" s="651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1:36" ht="12" customHeight="1" x14ac:dyDescent="0.2">
      <c r="A471" s="651"/>
      <c r="B471" s="651"/>
      <c r="C471" s="651"/>
      <c r="D471" s="651"/>
      <c r="E471" s="651"/>
      <c r="F471" s="651"/>
      <c r="G471" s="651"/>
      <c r="H471" s="651"/>
      <c r="I471" s="651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1:36" ht="12" customHeight="1" x14ac:dyDescent="0.2">
      <c r="A472" s="651"/>
      <c r="B472" s="651"/>
      <c r="C472" s="651"/>
      <c r="D472" s="651"/>
      <c r="E472" s="651"/>
      <c r="F472" s="651"/>
      <c r="G472" s="651"/>
      <c r="H472" s="651"/>
      <c r="I472" s="651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1:36" ht="12" customHeight="1" x14ac:dyDescent="0.2">
      <c r="A473" s="651"/>
      <c r="B473" s="651"/>
      <c r="C473" s="651"/>
      <c r="D473" s="651"/>
      <c r="E473" s="651"/>
      <c r="F473" s="651"/>
      <c r="G473" s="651"/>
      <c r="H473" s="651"/>
      <c r="I473" s="651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1:36" ht="12" customHeight="1" x14ac:dyDescent="0.2">
      <c r="A474" s="651"/>
      <c r="B474" s="651"/>
      <c r="C474" s="651"/>
      <c r="D474" s="651"/>
      <c r="E474" s="651"/>
      <c r="F474" s="651"/>
      <c r="G474" s="651"/>
      <c r="H474" s="651"/>
      <c r="I474" s="651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1:36" ht="12" customHeight="1" x14ac:dyDescent="0.2">
      <c r="A475" s="651"/>
      <c r="B475" s="651"/>
      <c r="C475" s="651"/>
      <c r="D475" s="651"/>
      <c r="E475" s="651"/>
      <c r="F475" s="651"/>
      <c r="G475" s="651"/>
      <c r="H475" s="651"/>
      <c r="I475" s="651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1:36" ht="12" customHeight="1" x14ac:dyDescent="0.2">
      <c r="A476" s="651"/>
      <c r="B476" s="651"/>
      <c r="C476" s="651"/>
      <c r="D476" s="651"/>
      <c r="E476" s="651"/>
      <c r="F476" s="651"/>
      <c r="G476" s="651"/>
      <c r="H476" s="651"/>
      <c r="I476" s="651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1:36" ht="12" customHeight="1" x14ac:dyDescent="0.2">
      <c r="A477" s="651"/>
      <c r="B477" s="651"/>
      <c r="C477" s="651"/>
      <c r="D477" s="651"/>
      <c r="E477" s="651"/>
      <c r="F477" s="651"/>
      <c r="G477" s="651"/>
      <c r="H477" s="651"/>
      <c r="I477" s="651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1:36" ht="12" customHeight="1" x14ac:dyDescent="0.2">
      <c r="A478" s="651"/>
      <c r="B478" s="651"/>
      <c r="C478" s="651"/>
      <c r="D478" s="651"/>
      <c r="E478" s="651"/>
      <c r="F478" s="651"/>
      <c r="G478" s="651"/>
      <c r="H478" s="651"/>
      <c r="I478" s="651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1:36" ht="12" customHeight="1" x14ac:dyDescent="0.2">
      <c r="A479" s="651"/>
      <c r="B479" s="651"/>
      <c r="C479" s="651"/>
      <c r="D479" s="651"/>
      <c r="E479" s="651"/>
      <c r="F479" s="651"/>
      <c r="G479" s="651"/>
      <c r="H479" s="651"/>
      <c r="I479" s="651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1:36" ht="12" customHeight="1" x14ac:dyDescent="0.2">
      <c r="A480" s="651"/>
      <c r="B480" s="651"/>
      <c r="C480" s="651"/>
      <c r="D480" s="651"/>
      <c r="E480" s="651"/>
      <c r="F480" s="651"/>
      <c r="G480" s="651"/>
      <c r="H480" s="651"/>
      <c r="I480" s="651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1:36" ht="12" customHeight="1" x14ac:dyDescent="0.2">
      <c r="A481" s="651"/>
      <c r="B481" s="651"/>
      <c r="C481" s="651"/>
      <c r="D481" s="651"/>
      <c r="E481" s="651"/>
      <c r="F481" s="651"/>
      <c r="G481" s="651"/>
      <c r="H481" s="651"/>
      <c r="I481" s="651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1:36" ht="12" customHeight="1" x14ac:dyDescent="0.2">
      <c r="A482" s="651"/>
      <c r="B482" s="651"/>
      <c r="C482" s="651"/>
      <c r="D482" s="651"/>
      <c r="E482" s="651"/>
      <c r="F482" s="651"/>
      <c r="G482" s="651"/>
      <c r="H482" s="651"/>
      <c r="I482" s="651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1:36" ht="12" customHeight="1" x14ac:dyDescent="0.2">
      <c r="A483" s="651"/>
      <c r="B483" s="651"/>
      <c r="C483" s="651"/>
      <c r="D483" s="651"/>
      <c r="E483" s="651"/>
      <c r="F483" s="651"/>
      <c r="G483" s="651"/>
      <c r="H483" s="651"/>
      <c r="I483" s="651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1:36" ht="12" customHeight="1" x14ac:dyDescent="0.2">
      <c r="A484" s="651"/>
      <c r="B484" s="651"/>
      <c r="C484" s="651"/>
      <c r="D484" s="651"/>
      <c r="E484" s="651"/>
      <c r="F484" s="651"/>
      <c r="G484" s="651"/>
      <c r="H484" s="651"/>
      <c r="I484" s="651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1:36" ht="12" customHeight="1" x14ac:dyDescent="0.2">
      <c r="A485" s="651"/>
      <c r="B485" s="651"/>
      <c r="C485" s="651"/>
      <c r="D485" s="651"/>
      <c r="E485" s="651"/>
      <c r="F485" s="651"/>
      <c r="G485" s="651"/>
      <c r="H485" s="651"/>
      <c r="I485" s="651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1:36" ht="12" customHeight="1" x14ac:dyDescent="0.2">
      <c r="A486" s="651"/>
      <c r="B486" s="651"/>
      <c r="C486" s="651"/>
      <c r="D486" s="651"/>
      <c r="E486" s="651"/>
      <c r="F486" s="651"/>
      <c r="G486" s="651"/>
      <c r="H486" s="651"/>
      <c r="I486" s="651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1:36" ht="12" customHeight="1" x14ac:dyDescent="0.2">
      <c r="A487" s="651"/>
      <c r="B487" s="651"/>
      <c r="C487" s="651"/>
      <c r="D487" s="651"/>
      <c r="E487" s="651"/>
      <c r="F487" s="651"/>
      <c r="G487" s="651"/>
      <c r="H487" s="651"/>
      <c r="I487" s="651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1:36" ht="12" customHeight="1" x14ac:dyDescent="0.2">
      <c r="A488" s="651"/>
      <c r="B488" s="651"/>
      <c r="C488" s="651"/>
      <c r="D488" s="651"/>
      <c r="E488" s="651"/>
      <c r="F488" s="651"/>
      <c r="G488" s="651"/>
      <c r="H488" s="651"/>
      <c r="I488" s="651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1:36" ht="12" customHeight="1" x14ac:dyDescent="0.2">
      <c r="A489" s="651"/>
      <c r="B489" s="651"/>
      <c r="C489" s="651"/>
      <c r="D489" s="651"/>
      <c r="E489" s="651"/>
      <c r="F489" s="651"/>
      <c r="G489" s="651"/>
      <c r="H489" s="651"/>
      <c r="I489" s="651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1:36" ht="12" customHeight="1" x14ac:dyDescent="0.2">
      <c r="A490" s="651"/>
      <c r="B490" s="651"/>
      <c r="C490" s="651"/>
      <c r="D490" s="651"/>
      <c r="E490" s="651"/>
      <c r="F490" s="651"/>
      <c r="G490" s="651"/>
      <c r="H490" s="651"/>
      <c r="I490" s="651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1:36" ht="12" customHeight="1" x14ac:dyDescent="0.2">
      <c r="A491" s="651"/>
      <c r="B491" s="651"/>
      <c r="C491" s="651"/>
      <c r="D491" s="651"/>
      <c r="E491" s="651"/>
      <c r="F491" s="651"/>
      <c r="G491" s="651"/>
      <c r="H491" s="651"/>
      <c r="I491" s="651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1:36" ht="12" customHeight="1" x14ac:dyDescent="0.2">
      <c r="A492" s="651"/>
      <c r="B492" s="651"/>
      <c r="C492" s="651"/>
      <c r="D492" s="651"/>
      <c r="E492" s="651"/>
      <c r="F492" s="651"/>
      <c r="G492" s="651"/>
      <c r="H492" s="651"/>
      <c r="I492" s="651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1:36" ht="12" customHeight="1" x14ac:dyDescent="0.2">
      <c r="A493" s="651"/>
      <c r="B493" s="651"/>
      <c r="C493" s="651"/>
      <c r="D493" s="651"/>
      <c r="E493" s="651"/>
      <c r="F493" s="651"/>
      <c r="G493" s="651"/>
      <c r="H493" s="651"/>
      <c r="I493" s="651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1:36" ht="12" customHeight="1" x14ac:dyDescent="0.2">
      <c r="A494" s="651"/>
      <c r="B494" s="651"/>
      <c r="C494" s="651"/>
      <c r="D494" s="651"/>
      <c r="E494" s="651"/>
      <c r="F494" s="651"/>
      <c r="G494" s="651"/>
      <c r="H494" s="651"/>
      <c r="I494" s="651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1:36" ht="12" customHeight="1" x14ac:dyDescent="0.2">
      <c r="A495" s="651"/>
      <c r="B495" s="651"/>
      <c r="C495" s="651"/>
      <c r="D495" s="651"/>
      <c r="E495" s="651"/>
      <c r="F495" s="651"/>
      <c r="G495" s="651"/>
      <c r="H495" s="651"/>
      <c r="I495" s="651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1:36" ht="12" customHeight="1" x14ac:dyDescent="0.2">
      <c r="A496" s="651"/>
      <c r="B496" s="651"/>
      <c r="C496" s="651"/>
      <c r="D496" s="651"/>
      <c r="E496" s="651"/>
      <c r="F496" s="651"/>
      <c r="G496" s="651"/>
      <c r="H496" s="651"/>
      <c r="I496" s="651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1:36" ht="12" customHeight="1" x14ac:dyDescent="0.2">
      <c r="A497" s="651"/>
      <c r="B497" s="651"/>
      <c r="C497" s="651"/>
      <c r="D497" s="651"/>
      <c r="E497" s="651"/>
      <c r="F497" s="651"/>
      <c r="G497" s="651"/>
      <c r="H497" s="651"/>
      <c r="I497" s="651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1:36" ht="12" customHeight="1" x14ac:dyDescent="0.2">
      <c r="A498" s="651"/>
      <c r="B498" s="651"/>
      <c r="C498" s="651"/>
      <c r="D498" s="651"/>
      <c r="E498" s="651"/>
      <c r="F498" s="651"/>
      <c r="G498" s="651"/>
      <c r="H498" s="651"/>
      <c r="I498" s="651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1:36" ht="12" customHeight="1" x14ac:dyDescent="0.2">
      <c r="A499" s="651"/>
      <c r="B499" s="651"/>
      <c r="C499" s="651"/>
      <c r="D499" s="651"/>
      <c r="E499" s="651"/>
      <c r="F499" s="651"/>
      <c r="G499" s="651"/>
      <c r="H499" s="651"/>
      <c r="I499" s="651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1:36" ht="12" customHeight="1" x14ac:dyDescent="0.2">
      <c r="A500" s="651"/>
      <c r="B500" s="651"/>
      <c r="C500" s="651"/>
      <c r="D500" s="651"/>
      <c r="E500" s="651"/>
      <c r="F500" s="651"/>
      <c r="G500" s="651"/>
      <c r="H500" s="651"/>
      <c r="I500" s="651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1:36" ht="12" customHeight="1" x14ac:dyDescent="0.2">
      <c r="A501" s="651"/>
      <c r="B501" s="651"/>
      <c r="C501" s="651"/>
      <c r="D501" s="651"/>
      <c r="E501" s="651"/>
      <c r="F501" s="651"/>
      <c r="G501" s="651"/>
      <c r="H501" s="651"/>
      <c r="I501" s="651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1:36" ht="12" customHeight="1" x14ac:dyDescent="0.2">
      <c r="A502" s="651"/>
      <c r="B502" s="651"/>
      <c r="C502" s="651"/>
      <c r="D502" s="651"/>
      <c r="E502" s="651"/>
      <c r="F502" s="651"/>
      <c r="G502" s="651"/>
      <c r="H502" s="651"/>
      <c r="I502" s="651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1:36" ht="12" customHeight="1" x14ac:dyDescent="0.2">
      <c r="A503" s="651"/>
      <c r="B503" s="651"/>
      <c r="C503" s="651"/>
      <c r="D503" s="651"/>
      <c r="E503" s="651"/>
      <c r="F503" s="651"/>
      <c r="G503" s="651"/>
      <c r="H503" s="651"/>
      <c r="I503" s="651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1:36" ht="12" customHeight="1" x14ac:dyDescent="0.2">
      <c r="A504" s="651"/>
      <c r="B504" s="651"/>
      <c r="C504" s="651"/>
      <c r="D504" s="651"/>
      <c r="E504" s="651"/>
      <c r="F504" s="651"/>
      <c r="G504" s="651"/>
      <c r="H504" s="651"/>
      <c r="I504" s="651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1:36" ht="12" customHeight="1" x14ac:dyDescent="0.2">
      <c r="A505" s="651"/>
      <c r="B505" s="651"/>
      <c r="C505" s="651"/>
      <c r="D505" s="651"/>
      <c r="E505" s="651"/>
      <c r="F505" s="651"/>
      <c r="G505" s="651"/>
      <c r="H505" s="651"/>
      <c r="I505" s="651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1:36" ht="12" customHeight="1" x14ac:dyDescent="0.2">
      <c r="A506" s="651"/>
      <c r="B506" s="651"/>
      <c r="C506" s="651"/>
      <c r="D506" s="651"/>
      <c r="E506" s="651"/>
      <c r="F506" s="651"/>
      <c r="G506" s="651"/>
      <c r="H506" s="651"/>
      <c r="I506" s="651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1:36" ht="12" customHeight="1" x14ac:dyDescent="0.2">
      <c r="A507" s="651"/>
      <c r="B507" s="651"/>
      <c r="C507" s="651"/>
      <c r="D507" s="651"/>
      <c r="E507" s="651"/>
      <c r="F507" s="651"/>
      <c r="G507" s="651"/>
      <c r="H507" s="651"/>
      <c r="I507" s="651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1:36" ht="12" customHeight="1" x14ac:dyDescent="0.2">
      <c r="A508" s="651"/>
      <c r="B508" s="651"/>
      <c r="C508" s="651"/>
      <c r="D508" s="651"/>
      <c r="E508" s="651"/>
      <c r="F508" s="651"/>
      <c r="G508" s="651"/>
      <c r="H508" s="651"/>
      <c r="I508" s="651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1:36" ht="12" customHeight="1" x14ac:dyDescent="0.2">
      <c r="A509" s="651"/>
      <c r="B509" s="651"/>
      <c r="C509" s="651"/>
      <c r="D509" s="651"/>
      <c r="E509" s="651"/>
      <c r="F509" s="651"/>
      <c r="G509" s="651"/>
      <c r="H509" s="651"/>
      <c r="I509" s="651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1:36" ht="12" customHeight="1" x14ac:dyDescent="0.2">
      <c r="A510" s="651"/>
      <c r="B510" s="651"/>
      <c r="C510" s="651"/>
      <c r="D510" s="651"/>
      <c r="E510" s="651"/>
      <c r="F510" s="651"/>
      <c r="G510" s="651"/>
      <c r="H510" s="651"/>
      <c r="I510" s="651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1:36" ht="12" customHeight="1" x14ac:dyDescent="0.2">
      <c r="A511" s="651"/>
      <c r="B511" s="651"/>
      <c r="C511" s="651"/>
      <c r="D511" s="651"/>
      <c r="E511" s="651"/>
      <c r="F511" s="651"/>
      <c r="G511" s="651"/>
      <c r="H511" s="651"/>
      <c r="I511" s="651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1:36" ht="12" customHeight="1" x14ac:dyDescent="0.2">
      <c r="A512" s="651"/>
      <c r="B512" s="651"/>
      <c r="C512" s="651"/>
      <c r="D512" s="651"/>
      <c r="E512" s="651"/>
      <c r="F512" s="651"/>
      <c r="G512" s="651"/>
      <c r="H512" s="651"/>
      <c r="I512" s="651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1:36" ht="12" customHeight="1" x14ac:dyDescent="0.2">
      <c r="A513" s="651"/>
      <c r="B513" s="651"/>
      <c r="C513" s="651"/>
      <c r="D513" s="651"/>
      <c r="E513" s="651"/>
      <c r="F513" s="651"/>
      <c r="G513" s="651"/>
      <c r="H513" s="651"/>
      <c r="I513" s="651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1:36" ht="12" customHeight="1" x14ac:dyDescent="0.2">
      <c r="A514" s="651"/>
      <c r="B514" s="651"/>
      <c r="C514" s="651"/>
      <c r="D514" s="651"/>
      <c r="E514" s="651"/>
      <c r="F514" s="651"/>
      <c r="G514" s="651"/>
      <c r="H514" s="651"/>
      <c r="I514" s="651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1:36" ht="12" customHeight="1" x14ac:dyDescent="0.2">
      <c r="A515" s="651"/>
      <c r="B515" s="651"/>
      <c r="C515" s="651"/>
      <c r="D515" s="651"/>
      <c r="E515" s="651"/>
      <c r="F515" s="651"/>
      <c r="G515" s="651"/>
      <c r="H515" s="651"/>
      <c r="I515" s="651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1:36" ht="12" customHeight="1" x14ac:dyDescent="0.2">
      <c r="A516" s="651"/>
      <c r="B516" s="651"/>
      <c r="C516" s="651"/>
      <c r="D516" s="651"/>
      <c r="E516" s="651"/>
      <c r="F516" s="651"/>
      <c r="G516" s="651"/>
      <c r="H516" s="651"/>
      <c r="I516" s="651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1:36" ht="12" customHeight="1" x14ac:dyDescent="0.2">
      <c r="A517" s="651"/>
      <c r="B517" s="651"/>
      <c r="C517" s="651"/>
      <c r="D517" s="651"/>
      <c r="E517" s="651"/>
      <c r="F517" s="651"/>
      <c r="G517" s="651"/>
      <c r="H517" s="651"/>
      <c r="I517" s="651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1:36" ht="12" customHeight="1" x14ac:dyDescent="0.2">
      <c r="A518" s="651"/>
      <c r="B518" s="651"/>
      <c r="C518" s="651"/>
      <c r="D518" s="651"/>
      <c r="E518" s="651"/>
      <c r="F518" s="651"/>
      <c r="G518" s="651"/>
      <c r="H518" s="651"/>
      <c r="I518" s="651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1:36" ht="12" customHeight="1" x14ac:dyDescent="0.2">
      <c r="A519" s="651"/>
      <c r="B519" s="651"/>
      <c r="C519" s="651"/>
      <c r="D519" s="651"/>
      <c r="E519" s="651"/>
      <c r="F519" s="651"/>
      <c r="G519" s="651"/>
      <c r="H519" s="651"/>
      <c r="I519" s="651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1:36" ht="12" customHeight="1" x14ac:dyDescent="0.2">
      <c r="A520" s="651"/>
      <c r="B520" s="651"/>
      <c r="C520" s="651"/>
      <c r="D520" s="651"/>
      <c r="E520" s="651"/>
      <c r="F520" s="651"/>
      <c r="G520" s="651"/>
      <c r="H520" s="651"/>
      <c r="I520" s="651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1:36" ht="12" customHeight="1" x14ac:dyDescent="0.2">
      <c r="A521" s="651"/>
      <c r="B521" s="651"/>
      <c r="C521" s="651"/>
      <c r="D521" s="651"/>
      <c r="E521" s="651"/>
      <c r="F521" s="651"/>
      <c r="G521" s="651"/>
      <c r="H521" s="651"/>
      <c r="I521" s="651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1:36" ht="12" customHeight="1" x14ac:dyDescent="0.2">
      <c r="A522" s="651"/>
      <c r="B522" s="651"/>
      <c r="C522" s="651"/>
      <c r="D522" s="651"/>
      <c r="E522" s="651"/>
      <c r="F522" s="651"/>
      <c r="G522" s="651"/>
      <c r="H522" s="651"/>
      <c r="I522" s="651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1:36" ht="12" customHeight="1" x14ac:dyDescent="0.2">
      <c r="A523" s="651"/>
      <c r="B523" s="651"/>
      <c r="C523" s="651"/>
      <c r="D523" s="651"/>
      <c r="E523" s="651"/>
      <c r="F523" s="651"/>
      <c r="G523" s="651"/>
      <c r="H523" s="651"/>
      <c r="I523" s="651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1:36" ht="12" customHeight="1" x14ac:dyDescent="0.2">
      <c r="A524" s="651"/>
      <c r="B524" s="651"/>
      <c r="C524" s="651"/>
      <c r="D524" s="651"/>
      <c r="E524" s="651"/>
      <c r="F524" s="651"/>
      <c r="G524" s="651"/>
      <c r="H524" s="651"/>
      <c r="I524" s="651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1:36" ht="12" customHeight="1" x14ac:dyDescent="0.2">
      <c r="A525" s="651"/>
      <c r="B525" s="651"/>
      <c r="C525" s="651"/>
      <c r="D525" s="651"/>
      <c r="E525" s="651"/>
      <c r="F525" s="651"/>
      <c r="G525" s="651"/>
      <c r="H525" s="651"/>
      <c r="I525" s="651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1:36" ht="12" customHeight="1" x14ac:dyDescent="0.2">
      <c r="A526" s="651"/>
      <c r="B526" s="651"/>
      <c r="C526" s="651"/>
      <c r="D526" s="651"/>
      <c r="E526" s="651"/>
      <c r="F526" s="651"/>
      <c r="G526" s="651"/>
      <c r="H526" s="651"/>
      <c r="I526" s="651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1:36" ht="12" customHeight="1" x14ac:dyDescent="0.2">
      <c r="A527" s="651"/>
      <c r="B527" s="651"/>
      <c r="C527" s="651"/>
      <c r="D527" s="651"/>
      <c r="E527" s="651"/>
      <c r="F527" s="651"/>
      <c r="G527" s="651"/>
      <c r="H527" s="651"/>
      <c r="I527" s="651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1:36" ht="12" customHeight="1" x14ac:dyDescent="0.2">
      <c r="A528" s="651"/>
      <c r="B528" s="651"/>
      <c r="C528" s="651"/>
      <c r="D528" s="651"/>
      <c r="E528" s="651"/>
      <c r="F528" s="651"/>
      <c r="G528" s="651"/>
      <c r="H528" s="651"/>
      <c r="I528" s="651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1:36" ht="12" customHeight="1" x14ac:dyDescent="0.2">
      <c r="A529" s="651"/>
      <c r="B529" s="651"/>
      <c r="C529" s="651"/>
      <c r="D529" s="651"/>
      <c r="E529" s="651"/>
      <c r="F529" s="651"/>
      <c r="G529" s="651"/>
      <c r="H529" s="651"/>
      <c r="I529" s="651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1:36" ht="12" customHeight="1" x14ac:dyDescent="0.2">
      <c r="A530" s="651"/>
      <c r="B530" s="651"/>
      <c r="C530" s="651"/>
      <c r="D530" s="651"/>
      <c r="E530" s="651"/>
      <c r="F530" s="651"/>
      <c r="G530" s="651"/>
      <c r="H530" s="651"/>
      <c r="I530" s="651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1:36" ht="12" customHeight="1" x14ac:dyDescent="0.2">
      <c r="A531" s="651"/>
      <c r="B531" s="651"/>
      <c r="C531" s="651"/>
      <c r="D531" s="651"/>
      <c r="E531" s="651"/>
      <c r="F531" s="651"/>
      <c r="G531" s="651"/>
      <c r="H531" s="651"/>
      <c r="I531" s="651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1:36" ht="12" customHeight="1" x14ac:dyDescent="0.2">
      <c r="A532" s="651"/>
      <c r="B532" s="651"/>
      <c r="C532" s="651"/>
      <c r="D532" s="651"/>
      <c r="E532" s="651"/>
      <c r="F532" s="651"/>
      <c r="G532" s="651"/>
      <c r="H532" s="651"/>
      <c r="I532" s="651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1:36" ht="12" customHeight="1" x14ac:dyDescent="0.2">
      <c r="A533" s="651"/>
      <c r="B533" s="651"/>
      <c r="C533" s="651"/>
      <c r="D533" s="651"/>
      <c r="E533" s="651"/>
      <c r="F533" s="651"/>
      <c r="G533" s="651"/>
      <c r="H533" s="651"/>
      <c r="I533" s="651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1:36" ht="12" customHeight="1" x14ac:dyDescent="0.2">
      <c r="A534" s="651"/>
      <c r="B534" s="651"/>
      <c r="C534" s="651"/>
      <c r="D534" s="651"/>
      <c r="E534" s="651"/>
      <c r="F534" s="651"/>
      <c r="G534" s="651"/>
      <c r="H534" s="651"/>
      <c r="I534" s="651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1:36" ht="12" customHeight="1" x14ac:dyDescent="0.2">
      <c r="A535" s="651"/>
      <c r="B535" s="651"/>
      <c r="C535" s="651"/>
      <c r="D535" s="651"/>
      <c r="E535" s="651"/>
      <c r="F535" s="651"/>
      <c r="G535" s="651"/>
      <c r="H535" s="651"/>
      <c r="I535" s="651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1:36" ht="12" customHeight="1" x14ac:dyDescent="0.2">
      <c r="A536" s="651"/>
      <c r="B536" s="651"/>
      <c r="C536" s="651"/>
      <c r="D536" s="651"/>
      <c r="E536" s="651"/>
      <c r="F536" s="651"/>
      <c r="G536" s="651"/>
      <c r="H536" s="651"/>
      <c r="I536" s="651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1:36" ht="12" customHeight="1" x14ac:dyDescent="0.2">
      <c r="A537" s="651"/>
      <c r="B537" s="651"/>
      <c r="C537" s="651"/>
      <c r="D537" s="651"/>
      <c r="E537" s="651"/>
      <c r="F537" s="651"/>
      <c r="G537" s="651"/>
      <c r="H537" s="651"/>
      <c r="I537" s="651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1:36" ht="12" customHeight="1" x14ac:dyDescent="0.2">
      <c r="A538" s="651"/>
      <c r="B538" s="651"/>
      <c r="C538" s="651"/>
      <c r="D538" s="651"/>
      <c r="E538" s="651"/>
      <c r="F538" s="651"/>
      <c r="G538" s="651"/>
      <c r="H538" s="651"/>
      <c r="I538" s="651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1:36" ht="12" customHeight="1" x14ac:dyDescent="0.2">
      <c r="A539" s="651"/>
      <c r="B539" s="651"/>
      <c r="C539" s="651"/>
      <c r="D539" s="651"/>
      <c r="E539" s="651"/>
      <c r="F539" s="651"/>
      <c r="G539" s="651"/>
      <c r="H539" s="651"/>
      <c r="I539" s="651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1:36" ht="12" customHeight="1" x14ac:dyDescent="0.2">
      <c r="A540" s="651"/>
      <c r="B540" s="651"/>
      <c r="C540" s="651"/>
      <c r="D540" s="651"/>
      <c r="E540" s="651"/>
      <c r="F540" s="651"/>
      <c r="G540" s="651"/>
      <c r="H540" s="651"/>
      <c r="I540" s="651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1:36" ht="12" customHeight="1" x14ac:dyDescent="0.2">
      <c r="A541" s="651"/>
      <c r="B541" s="651"/>
      <c r="C541" s="651"/>
      <c r="D541" s="651"/>
      <c r="E541" s="651"/>
      <c r="F541" s="651"/>
      <c r="G541" s="651"/>
      <c r="H541" s="651"/>
      <c r="I541" s="651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1:36" ht="12" customHeight="1" x14ac:dyDescent="0.2">
      <c r="A542" s="651"/>
      <c r="B542" s="651"/>
      <c r="C542" s="651"/>
      <c r="D542" s="651"/>
      <c r="E542" s="651"/>
      <c r="F542" s="651"/>
      <c r="G542" s="651"/>
      <c r="H542" s="651"/>
      <c r="I542" s="651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1:36" ht="12" customHeight="1" x14ac:dyDescent="0.2">
      <c r="A543" s="651"/>
      <c r="B543" s="651"/>
      <c r="C543" s="651"/>
      <c r="D543" s="651"/>
      <c r="E543" s="651"/>
      <c r="F543" s="651"/>
      <c r="G543" s="651"/>
      <c r="H543" s="651"/>
      <c r="I543" s="651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1:36" ht="12" customHeight="1" x14ac:dyDescent="0.2">
      <c r="A544" s="651"/>
      <c r="B544" s="651"/>
      <c r="C544" s="651"/>
      <c r="D544" s="651"/>
      <c r="E544" s="651"/>
      <c r="F544" s="651"/>
      <c r="G544" s="651"/>
      <c r="H544" s="651"/>
      <c r="I544" s="651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1:36" ht="12" customHeight="1" x14ac:dyDescent="0.2">
      <c r="A545" s="651"/>
      <c r="B545" s="651"/>
      <c r="C545" s="651"/>
      <c r="D545" s="651"/>
      <c r="E545" s="651"/>
      <c r="F545" s="651"/>
      <c r="G545" s="651"/>
      <c r="H545" s="651"/>
      <c r="I545" s="651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1:36" ht="12" customHeight="1" x14ac:dyDescent="0.2">
      <c r="A546" s="651"/>
      <c r="B546" s="651"/>
      <c r="C546" s="651"/>
      <c r="D546" s="651"/>
      <c r="E546" s="651"/>
      <c r="F546" s="651"/>
      <c r="G546" s="651"/>
      <c r="H546" s="651"/>
      <c r="I546" s="651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1:36" ht="12" customHeight="1" x14ac:dyDescent="0.2">
      <c r="A547" s="651"/>
      <c r="B547" s="651"/>
      <c r="C547" s="651"/>
      <c r="D547" s="651"/>
      <c r="E547" s="651"/>
      <c r="F547" s="651"/>
      <c r="G547" s="651"/>
      <c r="H547" s="651"/>
      <c r="I547" s="651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1:36" ht="12" customHeight="1" x14ac:dyDescent="0.2">
      <c r="A548" s="651"/>
      <c r="B548" s="651"/>
      <c r="C548" s="651"/>
      <c r="D548" s="651"/>
      <c r="E548" s="651"/>
      <c r="F548" s="651"/>
      <c r="G548" s="651"/>
      <c r="H548" s="651"/>
      <c r="I548" s="651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1:36" ht="12" customHeight="1" x14ac:dyDescent="0.2">
      <c r="A549" s="651"/>
      <c r="B549" s="651"/>
      <c r="C549" s="651"/>
      <c r="D549" s="651"/>
      <c r="E549" s="651"/>
      <c r="F549" s="651"/>
      <c r="G549" s="651"/>
      <c r="H549" s="651"/>
      <c r="I549" s="651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1:36" ht="12" customHeight="1" x14ac:dyDescent="0.2">
      <c r="A550" s="651"/>
      <c r="B550" s="651"/>
      <c r="C550" s="651"/>
      <c r="D550" s="651"/>
      <c r="E550" s="651"/>
      <c r="F550" s="651"/>
      <c r="G550" s="651"/>
      <c r="H550" s="651"/>
      <c r="I550" s="651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1:36" ht="12" customHeight="1" x14ac:dyDescent="0.2">
      <c r="A551" s="651"/>
      <c r="B551" s="651"/>
      <c r="C551" s="651"/>
      <c r="D551" s="651"/>
      <c r="E551" s="651"/>
      <c r="F551" s="651"/>
      <c r="G551" s="651"/>
      <c r="H551" s="651"/>
      <c r="I551" s="651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1:36" ht="12" customHeight="1" x14ac:dyDescent="0.2">
      <c r="A552" s="651"/>
      <c r="B552" s="651"/>
      <c r="C552" s="651"/>
      <c r="D552" s="651"/>
      <c r="E552" s="651"/>
      <c r="F552" s="651"/>
      <c r="G552" s="651"/>
      <c r="H552" s="651"/>
      <c r="I552" s="651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1:36" ht="12" customHeight="1" x14ac:dyDescent="0.2">
      <c r="A553" s="651"/>
      <c r="B553" s="651"/>
      <c r="C553" s="651"/>
      <c r="D553" s="651"/>
      <c r="E553" s="651"/>
      <c r="F553" s="651"/>
      <c r="G553" s="651"/>
      <c r="H553" s="651"/>
      <c r="I553" s="651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1:36" ht="12" customHeight="1" x14ac:dyDescent="0.2">
      <c r="A554" s="651"/>
      <c r="B554" s="651"/>
      <c r="C554" s="651"/>
      <c r="D554" s="651"/>
      <c r="E554" s="651"/>
      <c r="F554" s="651"/>
      <c r="G554" s="651"/>
      <c r="H554" s="651"/>
      <c r="I554" s="651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1:36" ht="12" customHeight="1" x14ac:dyDescent="0.2">
      <c r="A555" s="651"/>
      <c r="B555" s="651"/>
      <c r="C555" s="651"/>
      <c r="D555" s="651"/>
      <c r="E555" s="651"/>
      <c r="F555" s="651"/>
      <c r="G555" s="651"/>
      <c r="H555" s="651"/>
      <c r="I555" s="651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1:36" ht="12" customHeight="1" x14ac:dyDescent="0.2">
      <c r="A556" s="651"/>
      <c r="B556" s="651"/>
      <c r="C556" s="651"/>
      <c r="D556" s="651"/>
      <c r="E556" s="651"/>
      <c r="F556" s="651"/>
      <c r="G556" s="651"/>
      <c r="H556" s="651"/>
      <c r="I556" s="651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1:36" ht="12" customHeight="1" x14ac:dyDescent="0.2">
      <c r="A557" s="651"/>
      <c r="B557" s="651"/>
      <c r="C557" s="651"/>
      <c r="D557" s="651"/>
      <c r="E557" s="651"/>
      <c r="F557" s="651"/>
      <c r="G557" s="651"/>
      <c r="H557" s="651"/>
      <c r="I557" s="651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1:36" ht="12" customHeight="1" x14ac:dyDescent="0.2">
      <c r="A558" s="651"/>
      <c r="B558" s="651"/>
      <c r="C558" s="651"/>
      <c r="D558" s="651"/>
      <c r="E558" s="651"/>
      <c r="F558" s="651"/>
      <c r="G558" s="651"/>
      <c r="H558" s="651"/>
      <c r="I558" s="651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1:36" ht="12" customHeight="1" x14ac:dyDescent="0.2">
      <c r="A559" s="651"/>
      <c r="B559" s="651"/>
      <c r="C559" s="651"/>
      <c r="D559" s="651"/>
      <c r="E559" s="651"/>
      <c r="F559" s="651"/>
      <c r="G559" s="651"/>
      <c r="H559" s="651"/>
      <c r="I559" s="651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1:36" ht="12" customHeight="1" x14ac:dyDescent="0.2">
      <c r="A560" s="651"/>
      <c r="B560" s="651"/>
      <c r="C560" s="651"/>
      <c r="D560" s="651"/>
      <c r="E560" s="651"/>
      <c r="F560" s="651"/>
      <c r="G560" s="651"/>
      <c r="H560" s="651"/>
      <c r="I560" s="651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1:36" ht="12" customHeight="1" x14ac:dyDescent="0.2">
      <c r="A561" s="651"/>
      <c r="B561" s="651"/>
      <c r="C561" s="651"/>
      <c r="D561" s="651"/>
      <c r="E561" s="651"/>
      <c r="F561" s="651"/>
      <c r="G561" s="651"/>
      <c r="H561" s="651"/>
      <c r="I561" s="651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1:36" ht="12" customHeight="1" x14ac:dyDescent="0.2">
      <c r="A562" s="651"/>
      <c r="B562" s="651"/>
      <c r="C562" s="651"/>
      <c r="D562" s="651"/>
      <c r="E562" s="651"/>
      <c r="F562" s="651"/>
      <c r="G562" s="651"/>
      <c r="H562" s="651"/>
      <c r="I562" s="651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1:36" ht="12" customHeight="1" x14ac:dyDescent="0.2">
      <c r="A563" s="651"/>
      <c r="B563" s="651"/>
      <c r="C563" s="651"/>
      <c r="D563" s="651"/>
      <c r="E563" s="651"/>
      <c r="F563" s="651"/>
      <c r="G563" s="651"/>
      <c r="H563" s="651"/>
      <c r="I563" s="651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1:36" ht="12" customHeight="1" x14ac:dyDescent="0.2">
      <c r="A564" s="651"/>
      <c r="B564" s="651"/>
      <c r="C564" s="651"/>
      <c r="D564" s="651"/>
      <c r="E564" s="651"/>
      <c r="F564" s="651"/>
      <c r="G564" s="651"/>
      <c r="H564" s="651"/>
      <c r="I564" s="651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1:36" ht="12" customHeight="1" x14ac:dyDescent="0.2">
      <c r="A565" s="651"/>
      <c r="B565" s="651"/>
      <c r="C565" s="651"/>
      <c r="D565" s="651"/>
      <c r="E565" s="651"/>
      <c r="F565" s="651"/>
      <c r="G565" s="651"/>
      <c r="H565" s="651"/>
      <c r="I565" s="651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1:36" ht="12" customHeight="1" x14ac:dyDescent="0.2">
      <c r="A566" s="651"/>
      <c r="B566" s="651"/>
      <c r="C566" s="651"/>
      <c r="D566" s="651"/>
      <c r="E566" s="651"/>
      <c r="F566" s="651"/>
      <c r="G566" s="651"/>
      <c r="H566" s="651"/>
      <c r="I566" s="651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1:36" ht="12" customHeight="1" x14ac:dyDescent="0.2">
      <c r="A567" s="651"/>
      <c r="B567" s="651"/>
      <c r="C567" s="651"/>
      <c r="D567" s="651"/>
      <c r="E567" s="651"/>
      <c r="F567" s="651"/>
      <c r="G567" s="651"/>
      <c r="H567" s="651"/>
      <c r="I567" s="651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1:36" ht="12" customHeight="1" x14ac:dyDescent="0.2">
      <c r="A568" s="651"/>
      <c r="B568" s="651"/>
      <c r="C568" s="651"/>
      <c r="D568" s="651"/>
      <c r="E568" s="651"/>
      <c r="F568" s="651"/>
      <c r="G568" s="651"/>
      <c r="H568" s="651"/>
      <c r="I568" s="651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1:36" ht="12" customHeight="1" x14ac:dyDescent="0.2">
      <c r="A569" s="651"/>
      <c r="B569" s="651"/>
      <c r="C569" s="651"/>
      <c r="D569" s="651"/>
      <c r="E569" s="651"/>
      <c r="F569" s="651"/>
      <c r="G569" s="651"/>
      <c r="H569" s="651"/>
      <c r="I569" s="651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1:36" ht="12" customHeight="1" x14ac:dyDescent="0.2">
      <c r="A570" s="651"/>
      <c r="B570" s="651"/>
      <c r="C570" s="651"/>
      <c r="D570" s="651"/>
      <c r="E570" s="651"/>
      <c r="F570" s="651"/>
      <c r="G570" s="651"/>
      <c r="H570" s="651"/>
      <c r="I570" s="651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1:36" ht="12" customHeight="1" x14ac:dyDescent="0.2">
      <c r="A571" s="651"/>
      <c r="B571" s="651"/>
      <c r="C571" s="651"/>
      <c r="D571" s="651"/>
      <c r="E571" s="651"/>
      <c r="F571" s="651"/>
      <c r="G571" s="651"/>
      <c r="H571" s="651"/>
      <c r="I571" s="651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1:36" ht="12" customHeight="1" x14ac:dyDescent="0.2">
      <c r="A572" s="651"/>
      <c r="B572" s="651"/>
      <c r="C572" s="651"/>
      <c r="D572" s="651"/>
      <c r="E572" s="651"/>
      <c r="F572" s="651"/>
      <c r="G572" s="651"/>
      <c r="H572" s="651"/>
      <c r="I572" s="651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1:36" ht="12" customHeight="1" x14ac:dyDescent="0.2">
      <c r="A573" s="651"/>
      <c r="B573" s="651"/>
      <c r="C573" s="651"/>
      <c r="D573" s="651"/>
      <c r="E573" s="651"/>
      <c r="F573" s="651"/>
      <c r="G573" s="651"/>
      <c r="H573" s="651"/>
      <c r="I573" s="651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1:36" ht="12" customHeight="1" x14ac:dyDescent="0.2">
      <c r="A574" s="651"/>
      <c r="B574" s="651"/>
      <c r="C574" s="651"/>
      <c r="D574" s="651"/>
      <c r="E574" s="651"/>
      <c r="F574" s="651"/>
      <c r="G574" s="651"/>
      <c r="H574" s="651"/>
      <c r="I574" s="651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1:36" ht="12" customHeight="1" x14ac:dyDescent="0.2">
      <c r="A575" s="651"/>
      <c r="B575" s="651"/>
      <c r="C575" s="651"/>
      <c r="D575" s="651"/>
      <c r="E575" s="651"/>
      <c r="F575" s="651"/>
      <c r="G575" s="651"/>
      <c r="H575" s="651"/>
      <c r="I575" s="651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1:36" ht="12" customHeight="1" x14ac:dyDescent="0.2">
      <c r="A576" s="651"/>
      <c r="B576" s="651"/>
      <c r="C576" s="651"/>
      <c r="D576" s="651"/>
      <c r="E576" s="651"/>
      <c r="F576" s="651"/>
      <c r="G576" s="651"/>
      <c r="H576" s="651"/>
      <c r="I576" s="651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1:36" ht="12" customHeight="1" x14ac:dyDescent="0.2">
      <c r="A577" s="651"/>
      <c r="B577" s="651"/>
      <c r="C577" s="651"/>
      <c r="D577" s="651"/>
      <c r="E577" s="651"/>
      <c r="F577" s="651"/>
      <c r="G577" s="651"/>
      <c r="H577" s="651"/>
      <c r="I577" s="651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1:36" ht="12" customHeight="1" x14ac:dyDescent="0.2">
      <c r="A578" s="651"/>
      <c r="B578" s="651"/>
      <c r="C578" s="651"/>
      <c r="D578" s="651"/>
      <c r="E578" s="651"/>
      <c r="F578" s="651"/>
      <c r="G578" s="651"/>
      <c r="H578" s="651"/>
      <c r="I578" s="651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1:36" ht="12" customHeight="1" x14ac:dyDescent="0.2">
      <c r="A579" s="651"/>
      <c r="B579" s="651"/>
      <c r="C579" s="651"/>
      <c r="D579" s="651"/>
      <c r="E579" s="651"/>
      <c r="F579" s="651"/>
      <c r="G579" s="651"/>
      <c r="H579" s="651"/>
      <c r="I579" s="651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1:36" ht="12" customHeight="1" x14ac:dyDescent="0.2">
      <c r="A580" s="651"/>
      <c r="B580" s="651"/>
      <c r="C580" s="651"/>
      <c r="D580" s="651"/>
      <c r="E580" s="651"/>
      <c r="F580" s="651"/>
      <c r="G580" s="651"/>
      <c r="H580" s="651"/>
      <c r="I580" s="651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1:36" ht="12" customHeight="1" x14ac:dyDescent="0.2">
      <c r="A581" s="651"/>
      <c r="B581" s="651"/>
      <c r="C581" s="651"/>
      <c r="D581" s="651"/>
      <c r="E581" s="651"/>
      <c r="F581" s="651"/>
      <c r="G581" s="651"/>
      <c r="H581" s="651"/>
      <c r="I581" s="651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1:36" ht="12" customHeight="1" x14ac:dyDescent="0.2">
      <c r="A582" s="651"/>
      <c r="B582" s="651"/>
      <c r="C582" s="651"/>
      <c r="D582" s="651"/>
      <c r="E582" s="651"/>
      <c r="F582" s="651"/>
      <c r="G582" s="651"/>
      <c r="H582" s="651"/>
      <c r="I582" s="651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1:36" ht="12" customHeight="1" x14ac:dyDescent="0.2">
      <c r="A583" s="651"/>
      <c r="B583" s="651"/>
      <c r="C583" s="651"/>
      <c r="D583" s="651"/>
      <c r="E583" s="651"/>
      <c r="F583" s="651"/>
      <c r="G583" s="651"/>
      <c r="H583" s="651"/>
      <c r="I583" s="651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1:36" ht="12" customHeight="1" x14ac:dyDescent="0.2">
      <c r="A584" s="651"/>
      <c r="B584" s="651"/>
      <c r="C584" s="651"/>
      <c r="D584" s="651"/>
      <c r="E584" s="651"/>
      <c r="F584" s="651"/>
      <c r="G584" s="651"/>
      <c r="H584" s="651"/>
      <c r="I584" s="651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1:36" ht="12" customHeight="1" x14ac:dyDescent="0.2">
      <c r="A585" s="651"/>
      <c r="B585" s="651"/>
      <c r="C585" s="651"/>
      <c r="D585" s="651"/>
      <c r="E585" s="651"/>
      <c r="F585" s="651"/>
      <c r="G585" s="651"/>
      <c r="H585" s="651"/>
      <c r="I585" s="651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1:36" ht="12" customHeight="1" x14ac:dyDescent="0.2">
      <c r="A586" s="651"/>
      <c r="B586" s="651"/>
      <c r="C586" s="651"/>
      <c r="D586" s="651"/>
      <c r="E586" s="651"/>
      <c r="F586" s="651"/>
      <c r="G586" s="651"/>
      <c r="H586" s="651"/>
      <c r="I586" s="651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1:36" ht="12" customHeight="1" x14ac:dyDescent="0.2">
      <c r="A587" s="651"/>
      <c r="B587" s="651"/>
      <c r="C587" s="651"/>
      <c r="D587" s="651"/>
      <c r="E587" s="651"/>
      <c r="F587" s="651"/>
      <c r="G587" s="651"/>
      <c r="H587" s="651"/>
      <c r="I587" s="651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1:36" ht="12" customHeight="1" x14ac:dyDescent="0.2">
      <c r="A588" s="651"/>
      <c r="B588" s="651"/>
      <c r="C588" s="651"/>
      <c r="D588" s="651"/>
      <c r="E588" s="651"/>
      <c r="F588" s="651"/>
      <c r="G588" s="651"/>
      <c r="H588" s="651"/>
      <c r="I588" s="651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1:36" ht="12" customHeight="1" x14ac:dyDescent="0.2">
      <c r="A589" s="651"/>
      <c r="B589" s="651"/>
      <c r="C589" s="651"/>
      <c r="D589" s="651"/>
      <c r="E589" s="651"/>
      <c r="F589" s="651"/>
      <c r="G589" s="651"/>
      <c r="H589" s="651"/>
      <c r="I589" s="651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1:36" ht="12" customHeight="1" x14ac:dyDescent="0.2">
      <c r="A590" s="651"/>
      <c r="B590" s="651"/>
      <c r="C590" s="651"/>
      <c r="D590" s="651"/>
      <c r="E590" s="651"/>
      <c r="F590" s="651"/>
      <c r="G590" s="651"/>
      <c r="H590" s="651"/>
      <c r="I590" s="651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1:36" ht="12" customHeight="1" x14ac:dyDescent="0.2">
      <c r="A591" s="651"/>
      <c r="B591" s="651"/>
      <c r="C591" s="651"/>
      <c r="D591" s="651"/>
      <c r="E591" s="651"/>
      <c r="F591" s="651"/>
      <c r="G591" s="651"/>
      <c r="H591" s="651"/>
      <c r="I591" s="651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1:36" ht="12" customHeight="1" x14ac:dyDescent="0.2">
      <c r="A592" s="651"/>
      <c r="B592" s="651"/>
      <c r="C592" s="651"/>
      <c r="D592" s="651"/>
      <c r="E592" s="651"/>
      <c r="F592" s="651"/>
      <c r="G592" s="651"/>
      <c r="H592" s="651"/>
      <c r="I592" s="651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1:36" ht="12" customHeight="1" x14ac:dyDescent="0.2">
      <c r="A593" s="651"/>
      <c r="B593" s="651"/>
      <c r="C593" s="651"/>
      <c r="D593" s="651"/>
      <c r="E593" s="651"/>
      <c r="F593" s="651"/>
      <c r="G593" s="651"/>
      <c r="H593" s="651"/>
      <c r="I593" s="651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1:36" ht="12" customHeight="1" x14ac:dyDescent="0.2">
      <c r="A594" s="651"/>
      <c r="B594" s="651"/>
      <c r="C594" s="651"/>
      <c r="D594" s="651"/>
      <c r="E594" s="651"/>
      <c r="F594" s="651"/>
      <c r="G594" s="651"/>
      <c r="H594" s="651"/>
      <c r="I594" s="651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1:36" ht="12" customHeight="1" x14ac:dyDescent="0.2">
      <c r="A595" s="651"/>
      <c r="B595" s="651"/>
      <c r="C595" s="651"/>
      <c r="D595" s="651"/>
      <c r="E595" s="651"/>
      <c r="F595" s="651"/>
      <c r="G595" s="651"/>
      <c r="H595" s="651"/>
      <c r="I595" s="651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1:36" ht="12" customHeight="1" x14ac:dyDescent="0.2">
      <c r="A596" s="651"/>
      <c r="B596" s="651"/>
      <c r="C596" s="651"/>
      <c r="D596" s="651"/>
      <c r="E596" s="651"/>
      <c r="F596" s="651"/>
      <c r="G596" s="651"/>
      <c r="H596" s="651"/>
      <c r="I596" s="651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1:36" ht="12" customHeight="1" x14ac:dyDescent="0.2">
      <c r="A597" s="651"/>
      <c r="B597" s="651"/>
      <c r="C597" s="651"/>
      <c r="D597" s="651"/>
      <c r="E597" s="651"/>
      <c r="F597" s="651"/>
      <c r="G597" s="651"/>
      <c r="H597" s="651"/>
      <c r="I597" s="651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1:36" ht="12" customHeight="1" x14ac:dyDescent="0.2">
      <c r="A598" s="651"/>
      <c r="B598" s="651"/>
      <c r="C598" s="651"/>
      <c r="D598" s="651"/>
      <c r="E598" s="651"/>
      <c r="F598" s="651"/>
      <c r="G598" s="651"/>
      <c r="H598" s="651"/>
      <c r="I598" s="651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1:36" ht="12" customHeight="1" x14ac:dyDescent="0.2">
      <c r="A599" s="651"/>
      <c r="B599" s="651"/>
      <c r="C599" s="651"/>
      <c r="D599" s="651"/>
      <c r="E599" s="651"/>
      <c r="F599" s="651"/>
      <c r="G599" s="651"/>
      <c r="H599" s="651"/>
      <c r="I599" s="651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1:36" ht="12" customHeight="1" x14ac:dyDescent="0.2">
      <c r="A600" s="651"/>
      <c r="B600" s="651"/>
      <c r="C600" s="651"/>
      <c r="D600" s="651"/>
      <c r="E600" s="651"/>
      <c r="F600" s="651"/>
      <c r="G600" s="651"/>
      <c r="H600" s="651"/>
      <c r="I600" s="651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1:36" ht="12" customHeight="1" x14ac:dyDescent="0.2">
      <c r="A601" s="651"/>
      <c r="B601" s="651"/>
      <c r="C601" s="651"/>
      <c r="D601" s="651"/>
      <c r="E601" s="651"/>
      <c r="F601" s="651"/>
      <c r="G601" s="651"/>
      <c r="H601" s="651"/>
      <c r="I601" s="651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1:36" ht="12" customHeight="1" x14ac:dyDescent="0.2">
      <c r="A602" s="651"/>
      <c r="B602" s="651"/>
      <c r="C602" s="651"/>
      <c r="D602" s="651"/>
      <c r="E602" s="651"/>
      <c r="F602" s="651"/>
      <c r="G602" s="651"/>
      <c r="H602" s="651"/>
      <c r="I602" s="651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1:36" ht="12" customHeight="1" x14ac:dyDescent="0.2">
      <c r="A603" s="651"/>
      <c r="B603" s="651"/>
      <c r="C603" s="651"/>
      <c r="D603" s="651"/>
      <c r="E603" s="651"/>
      <c r="F603" s="651"/>
      <c r="G603" s="651"/>
      <c r="H603" s="651"/>
      <c r="I603" s="651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1:36" ht="12" customHeight="1" x14ac:dyDescent="0.2">
      <c r="A604" s="651"/>
      <c r="B604" s="651"/>
      <c r="C604" s="651"/>
      <c r="D604" s="651"/>
      <c r="E604" s="651"/>
      <c r="F604" s="651"/>
      <c r="G604" s="651"/>
      <c r="H604" s="651"/>
      <c r="I604" s="651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1:36" ht="12" customHeight="1" x14ac:dyDescent="0.2">
      <c r="A605" s="651"/>
      <c r="B605" s="651"/>
      <c r="C605" s="651"/>
      <c r="D605" s="651"/>
      <c r="E605" s="651"/>
      <c r="F605" s="651"/>
      <c r="G605" s="651"/>
      <c r="H605" s="651"/>
      <c r="I605" s="651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1:36" ht="12" customHeight="1" x14ac:dyDescent="0.2">
      <c r="A606" s="651"/>
      <c r="B606" s="651"/>
      <c r="C606" s="651"/>
      <c r="D606" s="651"/>
      <c r="E606" s="651"/>
      <c r="F606" s="651"/>
      <c r="G606" s="651"/>
      <c r="H606" s="651"/>
      <c r="I606" s="651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1:36" ht="12" customHeight="1" x14ac:dyDescent="0.2">
      <c r="A607" s="651"/>
      <c r="B607" s="651"/>
      <c r="C607" s="651"/>
      <c r="D607" s="651"/>
      <c r="E607" s="651"/>
      <c r="F607" s="651"/>
      <c r="G607" s="651"/>
      <c r="H607" s="651"/>
      <c r="I607" s="651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1:36" ht="12" customHeight="1" x14ac:dyDescent="0.2">
      <c r="A608" s="651"/>
      <c r="B608" s="651"/>
      <c r="C608" s="651"/>
      <c r="D608" s="651"/>
      <c r="E608" s="651"/>
      <c r="F608" s="651"/>
      <c r="G608" s="651"/>
      <c r="H608" s="651"/>
      <c r="I608" s="651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1:36" ht="12" customHeight="1" x14ac:dyDescent="0.2">
      <c r="A609" s="651"/>
      <c r="B609" s="651"/>
      <c r="C609" s="651"/>
      <c r="D609" s="651"/>
      <c r="E609" s="651"/>
      <c r="F609" s="651"/>
      <c r="G609" s="651"/>
      <c r="H609" s="651"/>
      <c r="I609" s="651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1:36" ht="12" customHeight="1" x14ac:dyDescent="0.2">
      <c r="A610" s="651"/>
      <c r="B610" s="651"/>
      <c r="C610" s="651"/>
      <c r="D610" s="651"/>
      <c r="E610" s="651"/>
      <c r="F610" s="651"/>
      <c r="G610" s="651"/>
      <c r="H610" s="651"/>
      <c r="I610" s="651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1:36" ht="12" customHeight="1" x14ac:dyDescent="0.2">
      <c r="A611" s="651"/>
      <c r="B611" s="651"/>
      <c r="C611" s="651"/>
      <c r="D611" s="651"/>
      <c r="E611" s="651"/>
      <c r="F611" s="651"/>
      <c r="G611" s="651"/>
      <c r="H611" s="651"/>
      <c r="I611" s="651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1:36" ht="12" customHeight="1" x14ac:dyDescent="0.2">
      <c r="A612" s="651"/>
      <c r="B612" s="651"/>
      <c r="C612" s="651"/>
      <c r="D612" s="651"/>
      <c r="E612" s="651"/>
      <c r="F612" s="651"/>
      <c r="G612" s="651"/>
      <c r="H612" s="651"/>
      <c r="I612" s="651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1:36" ht="12" customHeight="1" x14ac:dyDescent="0.2">
      <c r="A613" s="651"/>
      <c r="B613" s="651"/>
      <c r="C613" s="651"/>
      <c r="D613" s="651"/>
      <c r="E613" s="651"/>
      <c r="F613" s="651"/>
      <c r="G613" s="651"/>
      <c r="H613" s="651"/>
      <c r="I613" s="651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1:36" ht="12" customHeight="1" x14ac:dyDescent="0.2">
      <c r="A614" s="651"/>
      <c r="B614" s="651"/>
      <c r="C614" s="651"/>
      <c r="D614" s="651"/>
      <c r="E614" s="651"/>
      <c r="F614" s="651"/>
      <c r="G614" s="651"/>
      <c r="H614" s="651"/>
      <c r="I614" s="651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1:36" ht="12" customHeight="1" x14ac:dyDescent="0.2">
      <c r="A615" s="651"/>
      <c r="B615" s="651"/>
      <c r="C615" s="651"/>
      <c r="D615" s="651"/>
      <c r="E615" s="651"/>
      <c r="F615" s="651"/>
      <c r="G615" s="651"/>
      <c r="H615" s="651"/>
      <c r="I615" s="651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1:36" ht="12" customHeight="1" x14ac:dyDescent="0.2">
      <c r="A616" s="651"/>
      <c r="B616" s="651"/>
      <c r="C616" s="651"/>
      <c r="D616" s="651"/>
      <c r="E616" s="651"/>
      <c r="F616" s="651"/>
      <c r="G616" s="651"/>
      <c r="H616" s="651"/>
      <c r="I616" s="651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1:36" ht="12" customHeight="1" x14ac:dyDescent="0.2">
      <c r="A617" s="651"/>
      <c r="B617" s="651"/>
      <c r="C617" s="651"/>
      <c r="D617" s="651"/>
      <c r="E617" s="651"/>
      <c r="F617" s="651"/>
      <c r="G617" s="651"/>
      <c r="H617" s="651"/>
      <c r="I617" s="651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1:36" ht="12" customHeight="1" x14ac:dyDescent="0.2">
      <c r="A618" s="651"/>
      <c r="B618" s="651"/>
      <c r="C618" s="651"/>
      <c r="D618" s="651"/>
      <c r="E618" s="651"/>
      <c r="F618" s="651"/>
      <c r="G618" s="651"/>
      <c r="H618" s="651"/>
      <c r="I618" s="651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1:36" ht="12" customHeight="1" x14ac:dyDescent="0.2">
      <c r="A619" s="651"/>
      <c r="B619" s="651"/>
      <c r="C619" s="651"/>
      <c r="D619" s="651"/>
      <c r="E619" s="651"/>
      <c r="F619" s="651"/>
      <c r="G619" s="651"/>
      <c r="H619" s="651"/>
      <c r="I619" s="651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1:36" ht="12" customHeight="1" x14ac:dyDescent="0.2">
      <c r="A620" s="651"/>
      <c r="B620" s="651"/>
      <c r="C620" s="651"/>
      <c r="D620" s="651"/>
      <c r="E620" s="651"/>
      <c r="F620" s="651"/>
      <c r="G620" s="651"/>
      <c r="H620" s="651"/>
      <c r="I620" s="651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1:36" ht="12" customHeight="1" x14ac:dyDescent="0.2">
      <c r="A621" s="651"/>
      <c r="B621" s="651"/>
      <c r="C621" s="651"/>
      <c r="D621" s="651"/>
      <c r="E621" s="651"/>
      <c r="F621" s="651"/>
      <c r="G621" s="651"/>
      <c r="H621" s="651"/>
      <c r="I621" s="651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1:36" ht="12" customHeight="1" x14ac:dyDescent="0.2">
      <c r="A622" s="651"/>
      <c r="B622" s="651"/>
      <c r="C622" s="651"/>
      <c r="D622" s="651"/>
      <c r="E622" s="651"/>
      <c r="F622" s="651"/>
      <c r="G622" s="651"/>
      <c r="H622" s="651"/>
      <c r="I622" s="651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1:36" ht="12" customHeight="1" x14ac:dyDescent="0.2">
      <c r="A623" s="651"/>
      <c r="B623" s="651"/>
      <c r="C623" s="651"/>
      <c r="D623" s="651"/>
      <c r="E623" s="651"/>
      <c r="F623" s="651"/>
      <c r="G623" s="651"/>
      <c r="H623" s="651"/>
      <c r="I623" s="651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1:36" ht="12" customHeight="1" x14ac:dyDescent="0.2">
      <c r="A624" s="651"/>
      <c r="B624" s="651"/>
      <c r="C624" s="651"/>
      <c r="D624" s="651"/>
      <c r="E624" s="651"/>
      <c r="F624" s="651"/>
      <c r="G624" s="651"/>
      <c r="H624" s="651"/>
      <c r="I624" s="651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1:36" ht="12" customHeight="1" x14ac:dyDescent="0.2">
      <c r="A625" s="651"/>
      <c r="B625" s="651"/>
      <c r="C625" s="651"/>
      <c r="D625" s="651"/>
      <c r="E625" s="651"/>
      <c r="F625" s="651"/>
      <c r="G625" s="651"/>
      <c r="H625" s="651"/>
      <c r="I625" s="651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1:36" ht="12" customHeight="1" x14ac:dyDescent="0.2">
      <c r="A626" s="651"/>
      <c r="B626" s="651"/>
      <c r="C626" s="651"/>
      <c r="D626" s="651"/>
      <c r="E626" s="651"/>
      <c r="F626" s="651"/>
      <c r="G626" s="651"/>
      <c r="H626" s="651"/>
      <c r="I626" s="651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1:36" ht="12" customHeight="1" x14ac:dyDescent="0.2">
      <c r="A627" s="651"/>
      <c r="B627" s="651"/>
      <c r="C627" s="651"/>
      <c r="D627" s="651"/>
      <c r="E627" s="651"/>
      <c r="F627" s="651"/>
      <c r="G627" s="651"/>
      <c r="H627" s="651"/>
      <c r="I627" s="651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1:36" ht="12" customHeight="1" x14ac:dyDescent="0.2">
      <c r="A628" s="651"/>
      <c r="B628" s="651"/>
      <c r="C628" s="651"/>
      <c r="D628" s="651"/>
      <c r="E628" s="651"/>
      <c r="F628" s="651"/>
      <c r="G628" s="651"/>
      <c r="H628" s="651"/>
      <c r="I628" s="651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1:36" ht="12" customHeight="1" x14ac:dyDescent="0.2">
      <c r="A629" s="651"/>
      <c r="B629" s="651"/>
      <c r="C629" s="651"/>
      <c r="D629" s="651"/>
      <c r="E629" s="651"/>
      <c r="F629" s="651"/>
      <c r="G629" s="651"/>
      <c r="H629" s="651"/>
      <c r="I629" s="651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1:36" ht="12" customHeight="1" x14ac:dyDescent="0.2">
      <c r="A630" s="651"/>
      <c r="B630" s="651"/>
      <c r="C630" s="651"/>
      <c r="D630" s="651"/>
      <c r="E630" s="651"/>
      <c r="F630" s="651"/>
      <c r="G630" s="651"/>
      <c r="H630" s="651"/>
      <c r="I630" s="651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1:36" ht="12" customHeight="1" x14ac:dyDescent="0.2">
      <c r="A631" s="651"/>
      <c r="B631" s="651"/>
      <c r="C631" s="651"/>
      <c r="D631" s="651"/>
      <c r="E631" s="651"/>
      <c r="F631" s="651"/>
      <c r="G631" s="651"/>
      <c r="H631" s="651"/>
      <c r="I631" s="651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1:36" ht="12" customHeight="1" x14ac:dyDescent="0.2">
      <c r="A632" s="651"/>
      <c r="B632" s="651"/>
      <c r="C632" s="651"/>
      <c r="D632" s="651"/>
      <c r="E632" s="651"/>
      <c r="F632" s="651"/>
      <c r="G632" s="651"/>
      <c r="H632" s="651"/>
      <c r="I632" s="651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1:36" ht="12" customHeight="1" x14ac:dyDescent="0.2">
      <c r="A633" s="651"/>
      <c r="B633" s="651"/>
      <c r="C633" s="651"/>
      <c r="D633" s="651"/>
      <c r="E633" s="651"/>
      <c r="F633" s="651"/>
      <c r="G633" s="651"/>
      <c r="H633" s="651"/>
      <c r="I633" s="651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1:36" ht="12" customHeight="1" x14ac:dyDescent="0.2">
      <c r="A634" s="651"/>
      <c r="B634" s="651"/>
      <c r="C634" s="651"/>
      <c r="D634" s="651"/>
      <c r="E634" s="651"/>
      <c r="F634" s="651"/>
      <c r="G634" s="651"/>
      <c r="H634" s="651"/>
      <c r="I634" s="651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1:36" ht="12" customHeight="1" x14ac:dyDescent="0.2">
      <c r="A635" s="651"/>
      <c r="B635" s="651"/>
      <c r="C635" s="651"/>
      <c r="D635" s="651"/>
      <c r="E635" s="651"/>
      <c r="F635" s="651"/>
      <c r="G635" s="651"/>
      <c r="H635" s="651"/>
      <c r="I635" s="651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1:36" ht="12" customHeight="1" x14ac:dyDescent="0.2">
      <c r="A636" s="651"/>
      <c r="B636" s="651"/>
      <c r="C636" s="651"/>
      <c r="D636" s="651"/>
      <c r="E636" s="651"/>
      <c r="F636" s="651"/>
      <c r="G636" s="651"/>
      <c r="H636" s="651"/>
      <c r="I636" s="651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1:36" ht="12" customHeight="1" x14ac:dyDescent="0.2">
      <c r="A637" s="651"/>
      <c r="B637" s="651"/>
      <c r="C637" s="651"/>
      <c r="D637" s="651"/>
      <c r="E637" s="651"/>
      <c r="F637" s="651"/>
      <c r="G637" s="651"/>
      <c r="H637" s="651"/>
      <c r="I637" s="651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1:36" ht="12" customHeight="1" x14ac:dyDescent="0.2">
      <c r="A638" s="651"/>
      <c r="B638" s="651"/>
      <c r="C638" s="651"/>
      <c r="D638" s="651"/>
      <c r="E638" s="651"/>
      <c r="F638" s="651"/>
      <c r="G638" s="651"/>
      <c r="H638" s="651"/>
      <c r="I638" s="651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1:36" ht="12" customHeight="1" x14ac:dyDescent="0.2">
      <c r="A639" s="651"/>
      <c r="B639" s="651"/>
      <c r="C639" s="651"/>
      <c r="D639" s="651"/>
      <c r="E639" s="651"/>
      <c r="F639" s="651"/>
      <c r="G639" s="651"/>
      <c r="H639" s="651"/>
      <c r="I639" s="651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1:36" ht="12" customHeight="1" x14ac:dyDescent="0.2">
      <c r="A640" s="651"/>
      <c r="B640" s="651"/>
      <c r="C640" s="651"/>
      <c r="D640" s="651"/>
      <c r="E640" s="651"/>
      <c r="F640" s="651"/>
      <c r="G640" s="651"/>
      <c r="H640" s="651"/>
      <c r="I640" s="651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1:36" ht="12" customHeight="1" x14ac:dyDescent="0.2">
      <c r="A641" s="651"/>
      <c r="B641" s="651"/>
      <c r="C641" s="651"/>
      <c r="D641" s="651"/>
      <c r="E641" s="651"/>
      <c r="F641" s="651"/>
      <c r="G641" s="651"/>
      <c r="H641" s="651"/>
      <c r="I641" s="651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1:36" ht="12" customHeight="1" x14ac:dyDescent="0.2">
      <c r="A642" s="651"/>
      <c r="B642" s="651"/>
      <c r="C642" s="651"/>
      <c r="D642" s="651"/>
      <c r="E642" s="651"/>
      <c r="F642" s="651"/>
      <c r="G642" s="651"/>
      <c r="H642" s="651"/>
      <c r="I642" s="651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1:36" ht="12" customHeight="1" x14ac:dyDescent="0.2">
      <c r="A643" s="651"/>
      <c r="B643" s="651"/>
      <c r="C643" s="651"/>
      <c r="D643" s="651"/>
      <c r="E643" s="651"/>
      <c r="F643" s="651"/>
      <c r="G643" s="651"/>
      <c r="H643" s="651"/>
      <c r="I643" s="651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1:36" ht="12" customHeight="1" x14ac:dyDescent="0.2">
      <c r="A644" s="651"/>
      <c r="B644" s="651"/>
      <c r="C644" s="651"/>
      <c r="D644" s="651"/>
      <c r="E644" s="651"/>
      <c r="F644" s="651"/>
      <c r="G644" s="651"/>
      <c r="H644" s="651"/>
      <c r="I644" s="651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1:36" ht="12" customHeight="1" x14ac:dyDescent="0.2">
      <c r="A645" s="651"/>
      <c r="B645" s="651"/>
      <c r="C645" s="651"/>
      <c r="D645" s="651"/>
      <c r="E645" s="651"/>
      <c r="F645" s="651"/>
      <c r="G645" s="651"/>
      <c r="H645" s="651"/>
      <c r="I645" s="651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1:36" ht="12" customHeight="1" x14ac:dyDescent="0.2">
      <c r="A646" s="651"/>
      <c r="B646" s="651"/>
      <c r="C646" s="651"/>
      <c r="D646" s="651"/>
      <c r="E646" s="651"/>
      <c r="F646" s="651"/>
      <c r="G646" s="651"/>
      <c r="H646" s="651"/>
      <c r="I646" s="651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1:36" ht="12" customHeight="1" x14ac:dyDescent="0.2">
      <c r="A647" s="651"/>
      <c r="B647" s="651"/>
      <c r="C647" s="651"/>
      <c r="D647" s="651"/>
      <c r="E647" s="651"/>
      <c r="F647" s="651"/>
      <c r="G647" s="651"/>
      <c r="H647" s="651"/>
      <c r="I647" s="651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1:36" ht="12" customHeight="1" x14ac:dyDescent="0.2">
      <c r="A648" s="651"/>
      <c r="B648" s="651"/>
      <c r="C648" s="651"/>
      <c r="D648" s="651"/>
      <c r="E648" s="651"/>
      <c r="F648" s="651"/>
      <c r="G648" s="651"/>
      <c r="H648" s="651"/>
      <c r="I648" s="651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1:36" ht="12" customHeight="1" x14ac:dyDescent="0.2">
      <c r="A649" s="651"/>
      <c r="B649" s="651"/>
      <c r="C649" s="651"/>
      <c r="D649" s="651"/>
      <c r="E649" s="651"/>
      <c r="F649" s="651"/>
      <c r="G649" s="651"/>
      <c r="H649" s="651"/>
      <c r="I649" s="651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1:36" ht="12" customHeight="1" x14ac:dyDescent="0.2">
      <c r="A650" s="651"/>
      <c r="B650" s="651"/>
      <c r="C650" s="651"/>
      <c r="D650" s="651"/>
      <c r="E650" s="651"/>
      <c r="F650" s="651"/>
      <c r="G650" s="651"/>
      <c r="H650" s="651"/>
      <c r="I650" s="651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1:36" ht="12" customHeight="1" x14ac:dyDescent="0.2">
      <c r="A651" s="651"/>
      <c r="B651" s="651"/>
      <c r="C651" s="651"/>
      <c r="D651" s="651"/>
      <c r="E651" s="651"/>
      <c r="F651" s="651"/>
      <c r="G651" s="651"/>
      <c r="H651" s="651"/>
      <c r="I651" s="651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1:36" ht="12" customHeight="1" x14ac:dyDescent="0.2">
      <c r="A652" s="651"/>
      <c r="B652" s="651"/>
      <c r="C652" s="651"/>
      <c r="D652" s="651"/>
      <c r="E652" s="651"/>
      <c r="F652" s="651"/>
      <c r="G652" s="651"/>
      <c r="H652" s="651"/>
      <c r="I652" s="651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1:36" ht="12" customHeight="1" x14ac:dyDescent="0.2">
      <c r="A653" s="651"/>
      <c r="B653" s="651"/>
      <c r="C653" s="651"/>
      <c r="D653" s="651"/>
      <c r="E653" s="651"/>
      <c r="F653" s="651"/>
      <c r="G653" s="651"/>
      <c r="H653" s="651"/>
      <c r="I653" s="651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1:36" ht="12" customHeight="1" x14ac:dyDescent="0.2">
      <c r="A654" s="651"/>
      <c r="B654" s="651"/>
      <c r="C654" s="651"/>
      <c r="D654" s="651"/>
      <c r="E654" s="651"/>
      <c r="F654" s="651"/>
      <c r="G654" s="651"/>
      <c r="H654" s="651"/>
      <c r="I654" s="651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1:36" ht="12" customHeight="1" x14ac:dyDescent="0.2">
      <c r="A655" s="651"/>
      <c r="B655" s="651"/>
      <c r="C655" s="651"/>
      <c r="D655" s="651"/>
      <c r="E655" s="651"/>
      <c r="F655" s="651"/>
      <c r="G655" s="651"/>
      <c r="H655" s="651"/>
      <c r="I655" s="651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1:36" ht="12" customHeight="1" x14ac:dyDescent="0.2">
      <c r="A656" s="651"/>
      <c r="B656" s="651"/>
      <c r="C656" s="651"/>
      <c r="D656" s="651"/>
      <c r="E656" s="651"/>
      <c r="F656" s="651"/>
      <c r="G656" s="651"/>
      <c r="H656" s="651"/>
      <c r="I656" s="651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1:36" ht="12" customHeight="1" x14ac:dyDescent="0.2">
      <c r="A657" s="651"/>
      <c r="B657" s="651"/>
      <c r="C657" s="651"/>
      <c r="D657" s="651"/>
      <c r="E657" s="651"/>
      <c r="F657" s="651"/>
      <c r="G657" s="651"/>
      <c r="H657" s="651"/>
      <c r="I657" s="651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1:36" ht="12" customHeight="1" x14ac:dyDescent="0.2">
      <c r="A658" s="651"/>
      <c r="B658" s="651"/>
      <c r="C658" s="651"/>
      <c r="D658" s="651"/>
      <c r="E658" s="651"/>
      <c r="F658" s="651"/>
      <c r="G658" s="651"/>
      <c r="H658" s="651"/>
      <c r="I658" s="651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1:36" ht="12" customHeight="1" x14ac:dyDescent="0.2">
      <c r="A659" s="651"/>
      <c r="B659" s="651"/>
      <c r="C659" s="651"/>
      <c r="D659" s="651"/>
      <c r="E659" s="651"/>
      <c r="F659" s="651"/>
      <c r="G659" s="651"/>
      <c r="H659" s="651"/>
      <c r="I659" s="651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1:36" ht="12" customHeight="1" x14ac:dyDescent="0.2">
      <c r="A660" s="651"/>
      <c r="B660" s="651"/>
      <c r="C660" s="651"/>
      <c r="D660" s="651"/>
      <c r="E660" s="651"/>
      <c r="F660" s="651"/>
      <c r="G660" s="651"/>
      <c r="H660" s="651"/>
      <c r="I660" s="651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1:36" ht="12" customHeight="1" x14ac:dyDescent="0.2">
      <c r="A661" s="651"/>
      <c r="B661" s="651"/>
      <c r="C661" s="651"/>
      <c r="D661" s="651"/>
      <c r="E661" s="651"/>
      <c r="F661" s="651"/>
      <c r="G661" s="651"/>
      <c r="H661" s="651"/>
      <c r="I661" s="651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1:36" ht="12" customHeight="1" x14ac:dyDescent="0.2">
      <c r="A662" s="651"/>
      <c r="B662" s="651"/>
      <c r="C662" s="651"/>
      <c r="D662" s="651"/>
      <c r="E662" s="651"/>
      <c r="F662" s="651"/>
      <c r="G662" s="651"/>
      <c r="H662" s="651"/>
      <c r="I662" s="651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1:36" ht="12" customHeight="1" x14ac:dyDescent="0.2">
      <c r="A663" s="651"/>
      <c r="B663" s="651"/>
      <c r="C663" s="651"/>
      <c r="D663" s="651"/>
      <c r="E663" s="651"/>
      <c r="F663" s="651"/>
      <c r="G663" s="651"/>
      <c r="H663" s="651"/>
      <c r="I663" s="651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1:36" ht="12" customHeight="1" x14ac:dyDescent="0.2">
      <c r="A664" s="651"/>
      <c r="B664" s="651"/>
      <c r="C664" s="651"/>
      <c r="D664" s="651"/>
      <c r="E664" s="651"/>
      <c r="F664" s="651"/>
      <c r="G664" s="651"/>
      <c r="H664" s="651"/>
      <c r="I664" s="651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1:36" ht="12" customHeight="1" x14ac:dyDescent="0.2">
      <c r="A665" s="651"/>
      <c r="B665" s="651"/>
      <c r="C665" s="651"/>
      <c r="D665" s="651"/>
      <c r="E665" s="651"/>
      <c r="F665" s="651"/>
      <c r="G665" s="651"/>
      <c r="H665" s="651"/>
      <c r="I665" s="651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1:36" ht="12" customHeight="1" x14ac:dyDescent="0.2">
      <c r="A666" s="651"/>
      <c r="B666" s="651"/>
      <c r="C666" s="651"/>
      <c r="D666" s="651"/>
      <c r="E666" s="651"/>
      <c r="F666" s="651"/>
      <c r="G666" s="651"/>
      <c r="H666" s="651"/>
      <c r="I666" s="651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1:36" ht="12" customHeight="1" x14ac:dyDescent="0.2">
      <c r="A667" s="651"/>
      <c r="B667" s="651"/>
      <c r="C667" s="651"/>
      <c r="D667" s="651"/>
      <c r="E667" s="651"/>
      <c r="F667" s="651"/>
      <c r="G667" s="651"/>
      <c r="H667" s="651"/>
      <c r="I667" s="651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1:36" ht="12" customHeight="1" x14ac:dyDescent="0.2">
      <c r="A668" s="651"/>
      <c r="B668" s="651"/>
      <c r="C668" s="651"/>
      <c r="D668" s="651"/>
      <c r="E668" s="651"/>
      <c r="F668" s="651"/>
      <c r="G668" s="651"/>
      <c r="H668" s="651"/>
      <c r="I668" s="651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1:36" ht="12" customHeight="1" x14ac:dyDescent="0.2">
      <c r="A669" s="651"/>
      <c r="B669" s="651"/>
      <c r="C669" s="651"/>
      <c r="D669" s="651"/>
      <c r="E669" s="651"/>
      <c r="F669" s="651"/>
      <c r="G669" s="651"/>
      <c r="H669" s="651"/>
      <c r="I669" s="651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1:36" ht="12" customHeight="1" x14ac:dyDescent="0.2">
      <c r="A670" s="651"/>
      <c r="B670" s="651"/>
      <c r="C670" s="651"/>
      <c r="D670" s="651"/>
      <c r="E670" s="651"/>
      <c r="F670" s="651"/>
      <c r="G670" s="651"/>
      <c r="H670" s="651"/>
      <c r="I670" s="651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1:36" ht="12" customHeight="1" x14ac:dyDescent="0.2">
      <c r="A671" s="651"/>
      <c r="B671" s="651"/>
      <c r="C671" s="651"/>
      <c r="D671" s="651"/>
      <c r="E671" s="651"/>
      <c r="F671" s="651"/>
      <c r="G671" s="651"/>
      <c r="H671" s="651"/>
      <c r="I671" s="651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1:36" ht="12" customHeight="1" x14ac:dyDescent="0.2">
      <c r="A672" s="651"/>
      <c r="B672" s="651"/>
      <c r="C672" s="651"/>
      <c r="D672" s="651"/>
      <c r="E672" s="651"/>
      <c r="F672" s="651"/>
      <c r="G672" s="651"/>
      <c r="H672" s="651"/>
      <c r="I672" s="651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1:36" ht="12" customHeight="1" x14ac:dyDescent="0.2">
      <c r="A673" s="651"/>
      <c r="B673" s="651"/>
      <c r="C673" s="651"/>
      <c r="D673" s="651"/>
      <c r="E673" s="651"/>
      <c r="F673" s="651"/>
      <c r="G673" s="651"/>
      <c r="H673" s="651"/>
      <c r="I673" s="651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1:36" ht="12" customHeight="1" x14ac:dyDescent="0.2">
      <c r="A674" s="651"/>
      <c r="B674" s="651"/>
      <c r="C674" s="651"/>
      <c r="D674" s="651"/>
      <c r="E674" s="651"/>
      <c r="F674" s="651"/>
      <c r="G674" s="651"/>
      <c r="H674" s="651"/>
      <c r="I674" s="651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1:36" ht="12" customHeight="1" x14ac:dyDescent="0.2">
      <c r="A675" s="651"/>
      <c r="B675" s="651"/>
      <c r="C675" s="651"/>
      <c r="D675" s="651"/>
      <c r="E675" s="651"/>
      <c r="F675" s="651"/>
      <c r="G675" s="651"/>
      <c r="H675" s="651"/>
      <c r="I675" s="651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1:36" ht="12" customHeight="1" x14ac:dyDescent="0.2">
      <c r="A676" s="651"/>
      <c r="B676" s="651"/>
      <c r="C676" s="651"/>
      <c r="D676" s="651"/>
      <c r="E676" s="651"/>
      <c r="F676" s="651"/>
      <c r="G676" s="651"/>
      <c r="H676" s="651"/>
      <c r="I676" s="651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1:36" ht="12" customHeight="1" x14ac:dyDescent="0.2">
      <c r="A677" s="651"/>
      <c r="B677" s="651"/>
      <c r="C677" s="651"/>
      <c r="D677" s="651"/>
      <c r="E677" s="651"/>
      <c r="F677" s="651"/>
      <c r="G677" s="651"/>
      <c r="H677" s="651"/>
      <c r="I677" s="651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1:36" ht="12" customHeight="1" x14ac:dyDescent="0.2">
      <c r="A678" s="651"/>
      <c r="B678" s="651"/>
      <c r="C678" s="651"/>
      <c r="D678" s="651"/>
      <c r="E678" s="651"/>
      <c r="F678" s="651"/>
      <c r="G678" s="651"/>
      <c r="H678" s="651"/>
      <c r="I678" s="651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1:36" ht="12" customHeight="1" x14ac:dyDescent="0.2">
      <c r="A679" s="651"/>
      <c r="B679" s="651"/>
      <c r="C679" s="651"/>
      <c r="D679" s="651"/>
      <c r="E679" s="651"/>
      <c r="F679" s="651"/>
      <c r="G679" s="651"/>
      <c r="H679" s="651"/>
      <c r="I679" s="651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1:36" ht="12" customHeight="1" x14ac:dyDescent="0.2">
      <c r="A680" s="651"/>
      <c r="B680" s="651"/>
      <c r="C680" s="651"/>
      <c r="D680" s="651"/>
      <c r="E680" s="651"/>
      <c r="F680" s="651"/>
      <c r="G680" s="651"/>
      <c r="H680" s="651"/>
      <c r="I680" s="651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1:36" ht="12" customHeight="1" x14ac:dyDescent="0.2">
      <c r="A681" s="651"/>
      <c r="B681" s="651"/>
      <c r="C681" s="651"/>
      <c r="D681" s="651"/>
      <c r="E681" s="651"/>
      <c r="F681" s="651"/>
      <c r="G681" s="651"/>
      <c r="H681" s="651"/>
      <c r="I681" s="651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1:36" ht="12" customHeight="1" x14ac:dyDescent="0.2">
      <c r="A682" s="651"/>
      <c r="B682" s="651"/>
      <c r="C682" s="651"/>
      <c r="D682" s="651"/>
      <c r="E682" s="651"/>
      <c r="F682" s="651"/>
      <c r="G682" s="651"/>
      <c r="H682" s="651"/>
      <c r="I682" s="651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1:36" ht="12" customHeight="1" x14ac:dyDescent="0.2">
      <c r="A683" s="651"/>
      <c r="B683" s="651"/>
      <c r="C683" s="651"/>
      <c r="D683" s="651"/>
      <c r="E683" s="651"/>
      <c r="F683" s="651"/>
      <c r="G683" s="651"/>
      <c r="H683" s="651"/>
      <c r="I683" s="651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1:36" ht="12" customHeight="1" x14ac:dyDescent="0.2">
      <c r="A684" s="651"/>
      <c r="B684" s="651"/>
      <c r="C684" s="651"/>
      <c r="D684" s="651"/>
      <c r="E684" s="651"/>
      <c r="F684" s="651"/>
      <c r="G684" s="651"/>
      <c r="H684" s="651"/>
      <c r="I684" s="651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1:36" ht="12" customHeight="1" x14ac:dyDescent="0.2">
      <c r="A685" s="651"/>
      <c r="B685" s="651"/>
      <c r="C685" s="651"/>
      <c r="D685" s="651"/>
      <c r="E685" s="651"/>
      <c r="F685" s="651"/>
      <c r="G685" s="651"/>
      <c r="H685" s="651"/>
      <c r="I685" s="651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1:36" ht="12" customHeight="1" x14ac:dyDescent="0.2">
      <c r="A686" s="651"/>
      <c r="B686" s="651"/>
      <c r="C686" s="651"/>
      <c r="D686" s="651"/>
      <c r="E686" s="651"/>
      <c r="F686" s="651"/>
      <c r="G686" s="651"/>
      <c r="H686" s="651"/>
      <c r="I686" s="651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1:36" ht="12" customHeight="1" x14ac:dyDescent="0.2">
      <c r="A687" s="651"/>
      <c r="B687" s="651"/>
      <c r="C687" s="651"/>
      <c r="D687" s="651"/>
      <c r="E687" s="651"/>
      <c r="F687" s="651"/>
      <c r="G687" s="651"/>
      <c r="H687" s="651"/>
      <c r="I687" s="651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1:36" ht="12" customHeight="1" x14ac:dyDescent="0.2">
      <c r="A688" s="651"/>
      <c r="B688" s="651"/>
      <c r="C688" s="651"/>
      <c r="D688" s="651"/>
      <c r="E688" s="651"/>
      <c r="F688" s="651"/>
      <c r="G688" s="651"/>
      <c r="H688" s="651"/>
      <c r="I688" s="651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1:36" ht="12" customHeight="1" x14ac:dyDescent="0.2">
      <c r="A689" s="651"/>
      <c r="B689" s="651"/>
      <c r="C689" s="651"/>
      <c r="D689" s="651"/>
      <c r="E689" s="651"/>
      <c r="F689" s="651"/>
      <c r="G689" s="651"/>
      <c r="H689" s="651"/>
      <c r="I689" s="651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1:36" ht="12" customHeight="1" x14ac:dyDescent="0.2">
      <c r="A690" s="651"/>
      <c r="B690" s="651"/>
      <c r="C690" s="651"/>
      <c r="D690" s="651"/>
      <c r="E690" s="651"/>
      <c r="F690" s="651"/>
      <c r="G690" s="651"/>
      <c r="H690" s="651"/>
      <c r="I690" s="651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1:36" ht="12" customHeight="1" x14ac:dyDescent="0.2">
      <c r="A691" s="651"/>
      <c r="B691" s="651"/>
      <c r="C691" s="651"/>
      <c r="D691" s="651"/>
      <c r="E691" s="651"/>
      <c r="F691" s="651"/>
      <c r="G691" s="651"/>
      <c r="H691" s="651"/>
      <c r="I691" s="651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1:36" ht="12" customHeight="1" x14ac:dyDescent="0.2">
      <c r="A692" s="651"/>
      <c r="B692" s="651"/>
      <c r="C692" s="651"/>
      <c r="D692" s="651"/>
      <c r="E692" s="651"/>
      <c r="F692" s="651"/>
      <c r="G692" s="651"/>
      <c r="H692" s="651"/>
      <c r="I692" s="651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1:36" ht="12" customHeight="1" x14ac:dyDescent="0.2">
      <c r="A693" s="651"/>
      <c r="B693" s="651"/>
      <c r="C693" s="651"/>
      <c r="D693" s="651"/>
      <c r="E693" s="651"/>
      <c r="F693" s="651"/>
      <c r="G693" s="651"/>
      <c r="H693" s="651"/>
      <c r="I693" s="651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1:36" ht="12" customHeight="1" x14ac:dyDescent="0.2">
      <c r="A694" s="651"/>
      <c r="B694" s="651"/>
      <c r="C694" s="651"/>
      <c r="D694" s="651"/>
      <c r="E694" s="651"/>
      <c r="F694" s="651"/>
      <c r="G694" s="651"/>
      <c r="H694" s="651"/>
      <c r="I694" s="651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1:36" ht="12" customHeight="1" x14ac:dyDescent="0.2">
      <c r="A695" s="651"/>
      <c r="B695" s="651"/>
      <c r="C695" s="651"/>
      <c r="D695" s="651"/>
      <c r="E695" s="651"/>
      <c r="F695" s="651"/>
      <c r="G695" s="651"/>
      <c r="H695" s="651"/>
      <c r="I695" s="651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1:36" ht="12" customHeight="1" x14ac:dyDescent="0.2">
      <c r="A696" s="651"/>
      <c r="B696" s="651"/>
      <c r="C696" s="651"/>
      <c r="D696" s="651"/>
      <c r="E696" s="651"/>
      <c r="F696" s="651"/>
      <c r="G696" s="651"/>
      <c r="H696" s="651"/>
      <c r="I696" s="651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1:36" ht="12" customHeight="1" x14ac:dyDescent="0.2">
      <c r="A697" s="651"/>
      <c r="B697" s="651"/>
      <c r="C697" s="651"/>
      <c r="D697" s="651"/>
      <c r="E697" s="651"/>
      <c r="F697" s="651"/>
      <c r="G697" s="651"/>
      <c r="H697" s="651"/>
      <c r="I697" s="651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1:36" ht="12" customHeight="1" x14ac:dyDescent="0.2">
      <c r="A698" s="651"/>
      <c r="B698" s="651"/>
      <c r="C698" s="651"/>
      <c r="D698" s="651"/>
      <c r="E698" s="651"/>
      <c r="F698" s="651"/>
      <c r="G698" s="651"/>
      <c r="H698" s="651"/>
      <c r="I698" s="651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1:36" ht="12" customHeight="1" x14ac:dyDescent="0.2">
      <c r="A699" s="651"/>
      <c r="B699" s="651"/>
      <c r="C699" s="651"/>
      <c r="D699" s="651"/>
      <c r="E699" s="651"/>
      <c r="F699" s="651"/>
      <c r="G699" s="651"/>
      <c r="H699" s="651"/>
      <c r="I699" s="651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1:36" ht="12" customHeight="1" x14ac:dyDescent="0.2">
      <c r="A700" s="651"/>
      <c r="B700" s="651"/>
      <c r="C700" s="651"/>
      <c r="D700" s="651"/>
      <c r="E700" s="651"/>
      <c r="F700" s="651"/>
      <c r="G700" s="651"/>
      <c r="H700" s="651"/>
      <c r="I700" s="651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1:36" ht="12" customHeight="1" x14ac:dyDescent="0.2">
      <c r="A701" s="651"/>
      <c r="B701" s="651"/>
      <c r="C701" s="651"/>
      <c r="D701" s="651"/>
      <c r="E701" s="651"/>
      <c r="F701" s="651"/>
      <c r="G701" s="651"/>
      <c r="H701" s="651"/>
      <c r="I701" s="651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1:36" ht="12" customHeight="1" x14ac:dyDescent="0.2">
      <c r="A702" s="651"/>
      <c r="B702" s="651"/>
      <c r="C702" s="651"/>
      <c r="D702" s="651"/>
      <c r="E702" s="651"/>
      <c r="F702" s="651"/>
      <c r="G702" s="651"/>
      <c r="H702" s="651"/>
      <c r="I702" s="651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1:36" ht="12" customHeight="1" x14ac:dyDescent="0.2">
      <c r="A703" s="651"/>
      <c r="B703" s="651"/>
      <c r="C703" s="651"/>
      <c r="D703" s="651"/>
      <c r="E703" s="651"/>
      <c r="F703" s="651"/>
      <c r="G703" s="651"/>
      <c r="H703" s="651"/>
      <c r="I703" s="651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1:36" ht="12" customHeight="1" x14ac:dyDescent="0.2">
      <c r="A704" s="651"/>
      <c r="B704" s="651"/>
      <c r="C704" s="651"/>
      <c r="D704" s="651"/>
      <c r="E704" s="651"/>
      <c r="F704" s="651"/>
      <c r="G704" s="651"/>
      <c r="H704" s="651"/>
      <c r="I704" s="651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1:36" ht="12" customHeight="1" x14ac:dyDescent="0.2">
      <c r="A705" s="651"/>
      <c r="B705" s="651"/>
      <c r="C705" s="651"/>
      <c r="D705" s="651"/>
      <c r="E705" s="651"/>
      <c r="F705" s="651"/>
      <c r="G705" s="651"/>
      <c r="H705" s="651"/>
      <c r="I705" s="651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1:36" ht="12" customHeight="1" x14ac:dyDescent="0.2">
      <c r="A706" s="651"/>
      <c r="B706" s="651"/>
      <c r="C706" s="651"/>
      <c r="D706" s="651"/>
      <c r="E706" s="651"/>
      <c r="F706" s="651"/>
      <c r="G706" s="651"/>
      <c r="H706" s="651"/>
      <c r="I706" s="651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1:36" ht="12" customHeight="1" x14ac:dyDescent="0.2">
      <c r="A707" s="651"/>
      <c r="B707" s="651"/>
      <c r="C707" s="651"/>
      <c r="D707" s="651"/>
      <c r="E707" s="651"/>
      <c r="F707" s="651"/>
      <c r="G707" s="651"/>
      <c r="H707" s="651"/>
      <c r="I707" s="651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1:36" ht="12" customHeight="1" x14ac:dyDescent="0.2">
      <c r="A708" s="651"/>
      <c r="B708" s="651"/>
      <c r="C708" s="651"/>
      <c r="D708" s="651"/>
      <c r="E708" s="651"/>
      <c r="F708" s="651"/>
      <c r="G708" s="651"/>
      <c r="H708" s="651"/>
      <c r="I708" s="651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1:36" ht="12" customHeight="1" x14ac:dyDescent="0.2">
      <c r="A709" s="651"/>
      <c r="B709" s="651"/>
      <c r="C709" s="651"/>
      <c r="D709" s="651"/>
      <c r="E709" s="651"/>
      <c r="F709" s="651"/>
      <c r="G709" s="651"/>
      <c r="H709" s="651"/>
      <c r="I709" s="651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1:36" ht="12" customHeight="1" x14ac:dyDescent="0.2">
      <c r="A710" s="651"/>
      <c r="B710" s="651"/>
      <c r="C710" s="651"/>
      <c r="D710" s="651"/>
      <c r="E710" s="651"/>
      <c r="F710" s="651"/>
      <c r="G710" s="651"/>
      <c r="H710" s="651"/>
      <c r="I710" s="651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1:36" ht="12" customHeight="1" x14ac:dyDescent="0.2">
      <c r="A711" s="651"/>
      <c r="B711" s="651"/>
      <c r="C711" s="651"/>
      <c r="D711" s="651"/>
      <c r="E711" s="651"/>
      <c r="F711" s="651"/>
      <c r="G711" s="651"/>
      <c r="H711" s="651"/>
      <c r="I711" s="651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1:36" ht="12" customHeight="1" x14ac:dyDescent="0.2">
      <c r="A712" s="651"/>
      <c r="B712" s="651"/>
      <c r="C712" s="651"/>
      <c r="D712" s="651"/>
      <c r="E712" s="651"/>
      <c r="F712" s="651"/>
      <c r="G712" s="651"/>
      <c r="H712" s="651"/>
      <c r="I712" s="651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1:36" ht="12" customHeight="1" x14ac:dyDescent="0.2">
      <c r="A713" s="651"/>
      <c r="B713" s="651"/>
      <c r="C713" s="651"/>
      <c r="D713" s="651"/>
      <c r="E713" s="651"/>
      <c r="F713" s="651"/>
      <c r="G713" s="651"/>
      <c r="H713" s="651"/>
      <c r="I713" s="651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1:36" ht="12" customHeight="1" x14ac:dyDescent="0.2">
      <c r="A714" s="651"/>
      <c r="B714" s="651"/>
      <c r="C714" s="651"/>
      <c r="D714" s="651"/>
      <c r="E714" s="651"/>
      <c r="F714" s="651"/>
      <c r="G714" s="651"/>
      <c r="H714" s="651"/>
      <c r="I714" s="651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1:36" ht="12" customHeight="1" x14ac:dyDescent="0.2">
      <c r="A715" s="651"/>
      <c r="B715" s="651"/>
      <c r="C715" s="651"/>
      <c r="D715" s="651"/>
      <c r="E715" s="651"/>
      <c r="F715" s="651"/>
      <c r="G715" s="651"/>
      <c r="H715" s="651"/>
      <c r="I715" s="651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1:36" ht="12" customHeight="1" x14ac:dyDescent="0.2">
      <c r="A716" s="651"/>
      <c r="B716" s="651"/>
      <c r="C716" s="651"/>
      <c r="D716" s="651"/>
      <c r="E716" s="651"/>
      <c r="F716" s="651"/>
      <c r="G716" s="651"/>
      <c r="H716" s="651"/>
      <c r="I716" s="651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1:36" ht="12" customHeight="1" x14ac:dyDescent="0.2">
      <c r="A717" s="651"/>
      <c r="B717" s="651"/>
      <c r="C717" s="651"/>
      <c r="D717" s="651"/>
      <c r="E717" s="651"/>
      <c r="F717" s="651"/>
      <c r="G717" s="651"/>
      <c r="H717" s="651"/>
      <c r="I717" s="651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1:36" ht="12" customHeight="1" x14ac:dyDescent="0.2">
      <c r="A718" s="651"/>
      <c r="B718" s="651"/>
      <c r="C718" s="651"/>
      <c r="D718" s="651"/>
      <c r="E718" s="651"/>
      <c r="F718" s="651"/>
      <c r="G718" s="651"/>
      <c r="H718" s="651"/>
      <c r="I718" s="651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1:36" ht="12" customHeight="1" x14ac:dyDescent="0.2">
      <c r="A719" s="651"/>
      <c r="B719" s="651"/>
      <c r="C719" s="651"/>
      <c r="D719" s="651"/>
      <c r="E719" s="651"/>
      <c r="F719" s="651"/>
      <c r="G719" s="651"/>
      <c r="H719" s="651"/>
      <c r="I719" s="651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1:36" ht="12" customHeight="1" x14ac:dyDescent="0.2">
      <c r="A720" s="651"/>
      <c r="B720" s="651"/>
      <c r="C720" s="651"/>
      <c r="D720" s="651"/>
      <c r="E720" s="651"/>
      <c r="F720" s="651"/>
      <c r="G720" s="651"/>
      <c r="H720" s="651"/>
      <c r="I720" s="651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1:36" ht="12" customHeight="1" x14ac:dyDescent="0.2">
      <c r="A721" s="651"/>
      <c r="B721" s="651"/>
      <c r="C721" s="651"/>
      <c r="D721" s="651"/>
      <c r="E721" s="651"/>
      <c r="F721" s="651"/>
      <c r="G721" s="651"/>
      <c r="H721" s="651"/>
      <c r="I721" s="651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1:36" ht="12" customHeight="1" x14ac:dyDescent="0.2">
      <c r="A722" s="651"/>
      <c r="B722" s="651"/>
      <c r="C722" s="651"/>
      <c r="D722" s="651"/>
      <c r="E722" s="651"/>
      <c r="F722" s="651"/>
      <c r="G722" s="651"/>
      <c r="H722" s="651"/>
      <c r="I722" s="651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1:36" ht="12" customHeight="1" x14ac:dyDescent="0.2">
      <c r="A723" s="651"/>
      <c r="B723" s="651"/>
      <c r="C723" s="651"/>
      <c r="D723" s="651"/>
      <c r="E723" s="651"/>
      <c r="F723" s="651"/>
      <c r="G723" s="651"/>
      <c r="H723" s="651"/>
      <c r="I723" s="651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1:36" ht="12" customHeight="1" x14ac:dyDescent="0.2">
      <c r="A724" s="651"/>
      <c r="B724" s="651"/>
      <c r="C724" s="651"/>
      <c r="D724" s="651"/>
      <c r="E724" s="651"/>
      <c r="F724" s="651"/>
      <c r="G724" s="651"/>
      <c r="H724" s="651"/>
      <c r="I724" s="651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1:36" ht="12" customHeight="1" x14ac:dyDescent="0.2">
      <c r="A725" s="651"/>
      <c r="B725" s="651"/>
      <c r="C725" s="651"/>
      <c r="D725" s="651"/>
      <c r="E725" s="651"/>
      <c r="F725" s="651"/>
      <c r="G725" s="651"/>
      <c r="H725" s="651"/>
      <c r="I725" s="651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1:36" ht="12" customHeight="1" x14ac:dyDescent="0.2">
      <c r="A726" s="651"/>
      <c r="B726" s="651"/>
      <c r="C726" s="651"/>
      <c r="D726" s="651"/>
      <c r="E726" s="651"/>
      <c r="F726" s="651"/>
      <c r="G726" s="651"/>
      <c r="H726" s="651"/>
      <c r="I726" s="651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1:36" ht="12" customHeight="1" x14ac:dyDescent="0.2">
      <c r="A727" s="651"/>
      <c r="B727" s="651"/>
      <c r="C727" s="651"/>
      <c r="D727" s="651"/>
      <c r="E727" s="651"/>
      <c r="F727" s="651"/>
      <c r="G727" s="651"/>
      <c r="H727" s="651"/>
      <c r="I727" s="651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1:36" ht="12" customHeight="1" x14ac:dyDescent="0.2">
      <c r="A728" s="651"/>
      <c r="B728" s="651"/>
      <c r="C728" s="651"/>
      <c r="D728" s="651"/>
      <c r="E728" s="651"/>
      <c r="F728" s="651"/>
      <c r="G728" s="651"/>
      <c r="H728" s="651"/>
      <c r="I728" s="651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1:36" ht="12" customHeight="1" x14ac:dyDescent="0.2">
      <c r="A729" s="651"/>
      <c r="B729" s="651"/>
      <c r="C729" s="651"/>
      <c r="D729" s="651"/>
      <c r="E729" s="651"/>
      <c r="F729" s="651"/>
      <c r="G729" s="651"/>
      <c r="H729" s="651"/>
      <c r="I729" s="651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1:36" ht="12" customHeight="1" x14ac:dyDescent="0.2">
      <c r="A730" s="651"/>
      <c r="B730" s="651"/>
      <c r="C730" s="651"/>
      <c r="D730" s="651"/>
      <c r="E730" s="651"/>
      <c r="F730" s="651"/>
      <c r="G730" s="651"/>
      <c r="H730" s="651"/>
      <c r="I730" s="651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1:36" ht="12" customHeight="1" x14ac:dyDescent="0.2">
      <c r="A731" s="651"/>
      <c r="B731" s="651"/>
      <c r="C731" s="651"/>
      <c r="D731" s="651"/>
      <c r="E731" s="651"/>
      <c r="F731" s="651"/>
      <c r="G731" s="651"/>
      <c r="H731" s="651"/>
      <c r="I731" s="651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1:36" ht="12" customHeight="1" x14ac:dyDescent="0.2">
      <c r="A732" s="651"/>
      <c r="B732" s="651"/>
      <c r="C732" s="651"/>
      <c r="D732" s="651"/>
      <c r="E732" s="651"/>
      <c r="F732" s="651"/>
      <c r="G732" s="651"/>
      <c r="H732" s="651"/>
      <c r="I732" s="651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1:36" ht="12" customHeight="1" x14ac:dyDescent="0.2">
      <c r="A733" s="651"/>
      <c r="B733" s="651"/>
      <c r="C733" s="651"/>
      <c r="D733" s="651"/>
      <c r="E733" s="651"/>
      <c r="F733" s="651"/>
      <c r="G733" s="651"/>
      <c r="H733" s="651"/>
      <c r="I733" s="651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1:36" ht="12" customHeight="1" x14ac:dyDescent="0.2">
      <c r="A734" s="651"/>
      <c r="B734" s="651"/>
      <c r="C734" s="651"/>
      <c r="D734" s="651"/>
      <c r="E734" s="651"/>
      <c r="F734" s="651"/>
      <c r="G734" s="651"/>
      <c r="H734" s="651"/>
      <c r="I734" s="651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1:36" ht="12" customHeight="1" x14ac:dyDescent="0.2">
      <c r="A735" s="651"/>
      <c r="B735" s="651"/>
      <c r="C735" s="651"/>
      <c r="D735" s="651"/>
      <c r="E735" s="651"/>
      <c r="F735" s="651"/>
      <c r="G735" s="651"/>
      <c r="H735" s="651"/>
      <c r="I735" s="651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1:36" ht="12" customHeight="1" x14ac:dyDescent="0.2">
      <c r="A736" s="651"/>
      <c r="B736" s="651"/>
      <c r="C736" s="651"/>
      <c r="D736" s="651"/>
      <c r="E736" s="651"/>
      <c r="F736" s="651"/>
      <c r="G736" s="651"/>
      <c r="H736" s="651"/>
      <c r="I736" s="651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1:36" ht="12" customHeight="1" x14ac:dyDescent="0.2">
      <c r="A737" s="651"/>
      <c r="B737" s="651"/>
      <c r="C737" s="651"/>
      <c r="D737" s="651"/>
      <c r="E737" s="651"/>
      <c r="F737" s="651"/>
      <c r="G737" s="651"/>
      <c r="H737" s="651"/>
      <c r="I737" s="651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1:36" ht="12" customHeight="1" x14ac:dyDescent="0.2">
      <c r="A738" s="651"/>
      <c r="B738" s="651"/>
      <c r="C738" s="651"/>
      <c r="D738" s="651"/>
      <c r="E738" s="651"/>
      <c r="F738" s="651"/>
      <c r="G738" s="651"/>
      <c r="H738" s="651"/>
      <c r="I738" s="651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1:36" ht="12" customHeight="1" x14ac:dyDescent="0.2">
      <c r="A739" s="651"/>
      <c r="B739" s="651"/>
      <c r="C739" s="651"/>
      <c r="D739" s="651"/>
      <c r="E739" s="651"/>
      <c r="F739" s="651"/>
      <c r="G739" s="651"/>
      <c r="H739" s="651"/>
      <c r="I739" s="651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1:36" ht="12" customHeight="1" x14ac:dyDescent="0.2">
      <c r="A740" s="651"/>
      <c r="B740" s="651"/>
      <c r="C740" s="651"/>
      <c r="D740" s="651"/>
      <c r="E740" s="651"/>
      <c r="F740" s="651"/>
      <c r="G740" s="651"/>
      <c r="H740" s="651"/>
      <c r="I740" s="651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1:36" ht="12" customHeight="1" x14ac:dyDescent="0.2">
      <c r="A741" s="651"/>
      <c r="B741" s="651"/>
      <c r="C741" s="651"/>
      <c r="D741" s="651"/>
      <c r="E741" s="651"/>
      <c r="F741" s="651"/>
      <c r="G741" s="651"/>
      <c r="H741" s="651"/>
      <c r="I741" s="651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1:36" ht="12" customHeight="1" x14ac:dyDescent="0.2">
      <c r="A742" s="651"/>
      <c r="B742" s="651"/>
      <c r="C742" s="651"/>
      <c r="D742" s="651"/>
      <c r="E742" s="651"/>
      <c r="F742" s="651"/>
      <c r="G742" s="651"/>
      <c r="H742" s="651"/>
      <c r="I742" s="651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1:36" ht="12" customHeight="1" x14ac:dyDescent="0.2">
      <c r="A743" s="651"/>
      <c r="B743" s="651"/>
      <c r="C743" s="651"/>
      <c r="D743" s="651"/>
      <c r="E743" s="651"/>
      <c r="F743" s="651"/>
      <c r="G743" s="651"/>
      <c r="H743" s="651"/>
      <c r="I743" s="651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1:36" ht="12" customHeight="1" x14ac:dyDescent="0.2">
      <c r="A744" s="651"/>
      <c r="B744" s="651"/>
      <c r="C744" s="651"/>
      <c r="D744" s="651"/>
      <c r="E744" s="651"/>
      <c r="F744" s="651"/>
      <c r="G744" s="651"/>
      <c r="H744" s="651"/>
      <c r="I744" s="651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1:36" ht="12" customHeight="1" x14ac:dyDescent="0.2">
      <c r="A745" s="651"/>
      <c r="B745" s="651"/>
      <c r="C745" s="651"/>
      <c r="D745" s="651"/>
      <c r="E745" s="651"/>
      <c r="F745" s="651"/>
      <c r="G745" s="651"/>
      <c r="H745" s="651"/>
      <c r="I745" s="651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1:36" ht="12" customHeight="1" x14ac:dyDescent="0.2">
      <c r="A746" s="651"/>
      <c r="B746" s="651"/>
      <c r="C746" s="651"/>
      <c r="D746" s="651"/>
      <c r="E746" s="651"/>
      <c r="F746" s="651"/>
      <c r="G746" s="651"/>
      <c r="H746" s="651"/>
      <c r="I746" s="651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1:36" ht="12" customHeight="1" x14ac:dyDescent="0.2">
      <c r="A747" s="651"/>
      <c r="B747" s="651"/>
      <c r="C747" s="651"/>
      <c r="D747" s="651"/>
      <c r="E747" s="651"/>
      <c r="F747" s="651"/>
      <c r="G747" s="651"/>
      <c r="H747" s="651"/>
      <c r="I747" s="651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1:36" ht="12" customHeight="1" x14ac:dyDescent="0.2">
      <c r="A748" s="651"/>
      <c r="B748" s="651"/>
      <c r="C748" s="651"/>
      <c r="D748" s="651"/>
      <c r="E748" s="651"/>
      <c r="F748" s="651"/>
      <c r="G748" s="651"/>
      <c r="H748" s="651"/>
      <c r="I748" s="651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1:36" ht="12" customHeight="1" x14ac:dyDescent="0.2">
      <c r="A749" s="651"/>
      <c r="B749" s="651"/>
      <c r="C749" s="651"/>
      <c r="D749" s="651"/>
      <c r="E749" s="651"/>
      <c r="F749" s="651"/>
      <c r="G749" s="651"/>
      <c r="H749" s="651"/>
      <c r="I749" s="651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1:36" ht="12" customHeight="1" x14ac:dyDescent="0.2">
      <c r="A750" s="651"/>
      <c r="B750" s="651"/>
      <c r="C750" s="651"/>
      <c r="D750" s="651"/>
      <c r="E750" s="651"/>
      <c r="F750" s="651"/>
      <c r="G750" s="651"/>
      <c r="H750" s="651"/>
      <c r="I750" s="651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1:36" ht="12" customHeight="1" x14ac:dyDescent="0.2">
      <c r="A751" s="651"/>
      <c r="B751" s="651"/>
      <c r="C751" s="651"/>
      <c r="D751" s="651"/>
      <c r="E751" s="651"/>
      <c r="F751" s="651"/>
      <c r="G751" s="651"/>
      <c r="H751" s="651"/>
      <c r="I751" s="651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1:36" ht="12" customHeight="1" x14ac:dyDescent="0.2">
      <c r="A752" s="651"/>
      <c r="B752" s="651"/>
      <c r="C752" s="651"/>
      <c r="D752" s="651"/>
      <c r="E752" s="651"/>
      <c r="F752" s="651"/>
      <c r="G752" s="651"/>
      <c r="H752" s="651"/>
      <c r="I752" s="651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1:36" ht="12" customHeight="1" x14ac:dyDescent="0.2">
      <c r="A753" s="651"/>
      <c r="B753" s="651"/>
      <c r="C753" s="651"/>
      <c r="D753" s="651"/>
      <c r="E753" s="651"/>
      <c r="F753" s="651"/>
      <c r="G753" s="651"/>
      <c r="H753" s="651"/>
      <c r="I753" s="651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1:36" ht="12" customHeight="1" x14ac:dyDescent="0.2">
      <c r="A754" s="651"/>
      <c r="B754" s="651"/>
      <c r="C754" s="651"/>
      <c r="D754" s="651"/>
      <c r="E754" s="651"/>
      <c r="F754" s="651"/>
      <c r="G754" s="651"/>
      <c r="H754" s="651"/>
      <c r="I754" s="651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1:36" ht="12" customHeight="1" x14ac:dyDescent="0.2">
      <c r="A755" s="651"/>
      <c r="B755" s="651"/>
      <c r="C755" s="651"/>
      <c r="D755" s="651"/>
      <c r="E755" s="651"/>
      <c r="F755" s="651"/>
      <c r="G755" s="651"/>
      <c r="H755" s="651"/>
      <c r="I755" s="651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1:36" ht="12" customHeight="1" x14ac:dyDescent="0.2">
      <c r="A756" s="651"/>
      <c r="B756" s="651"/>
      <c r="C756" s="651"/>
      <c r="D756" s="651"/>
      <c r="E756" s="651"/>
      <c r="F756" s="651"/>
      <c r="G756" s="651"/>
      <c r="H756" s="651"/>
      <c r="I756" s="651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1:36" ht="12" customHeight="1" x14ac:dyDescent="0.2">
      <c r="A757" s="651"/>
      <c r="B757" s="651"/>
      <c r="C757" s="651"/>
      <c r="D757" s="651"/>
      <c r="E757" s="651"/>
      <c r="F757" s="651"/>
      <c r="G757" s="651"/>
      <c r="H757" s="651"/>
      <c r="I757" s="651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1:36" ht="12" customHeight="1" x14ac:dyDescent="0.2">
      <c r="A758" s="651"/>
      <c r="B758" s="651"/>
      <c r="C758" s="651"/>
      <c r="D758" s="651"/>
      <c r="E758" s="651"/>
      <c r="F758" s="651"/>
      <c r="G758" s="651"/>
      <c r="H758" s="651"/>
      <c r="I758" s="651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1:36" ht="12" customHeight="1" x14ac:dyDescent="0.2">
      <c r="A759" s="651"/>
      <c r="B759" s="651"/>
      <c r="C759" s="651"/>
      <c r="D759" s="651"/>
      <c r="E759" s="651"/>
      <c r="F759" s="651"/>
      <c r="G759" s="651"/>
      <c r="H759" s="651"/>
      <c r="I759" s="651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1:36" ht="12" customHeight="1" x14ac:dyDescent="0.2">
      <c r="A760" s="651"/>
      <c r="B760" s="651"/>
      <c r="C760" s="651"/>
      <c r="D760" s="651"/>
      <c r="E760" s="651"/>
      <c r="F760" s="651"/>
      <c r="G760" s="651"/>
      <c r="H760" s="651"/>
      <c r="I760" s="651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1:36" ht="12" customHeight="1" x14ac:dyDescent="0.2">
      <c r="A761" s="651"/>
      <c r="B761" s="651"/>
      <c r="C761" s="651"/>
      <c r="D761" s="651"/>
      <c r="E761" s="651"/>
      <c r="F761" s="651"/>
      <c r="G761" s="651"/>
      <c r="H761" s="651"/>
      <c r="I761" s="651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1:36" ht="12" customHeight="1" x14ac:dyDescent="0.2">
      <c r="A762" s="651"/>
      <c r="B762" s="651"/>
      <c r="C762" s="651"/>
      <c r="D762" s="651"/>
      <c r="E762" s="651"/>
      <c r="F762" s="651"/>
      <c r="G762" s="651"/>
      <c r="H762" s="651"/>
      <c r="I762" s="651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1:36" ht="12" customHeight="1" x14ac:dyDescent="0.2">
      <c r="A763" s="651"/>
      <c r="B763" s="651"/>
      <c r="C763" s="651"/>
      <c r="D763" s="651"/>
      <c r="E763" s="651"/>
      <c r="F763" s="651"/>
      <c r="G763" s="651"/>
      <c r="H763" s="651"/>
      <c r="I763" s="651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1:36" ht="12" customHeight="1" x14ac:dyDescent="0.2">
      <c r="A764" s="651"/>
      <c r="B764" s="651"/>
      <c r="C764" s="651"/>
      <c r="D764" s="651"/>
      <c r="E764" s="651"/>
      <c r="F764" s="651"/>
      <c r="G764" s="651"/>
      <c r="H764" s="651"/>
      <c r="I764" s="651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1:36" ht="12" customHeight="1" x14ac:dyDescent="0.2">
      <c r="A765" s="651"/>
      <c r="B765" s="651"/>
      <c r="C765" s="651"/>
      <c r="D765" s="651"/>
      <c r="E765" s="651"/>
      <c r="F765" s="651"/>
      <c r="G765" s="651"/>
      <c r="H765" s="651"/>
      <c r="I765" s="651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1:36" ht="12" customHeight="1" x14ac:dyDescent="0.2">
      <c r="A766" s="651"/>
      <c r="B766" s="651"/>
      <c r="C766" s="651"/>
      <c r="D766" s="651"/>
      <c r="E766" s="651"/>
      <c r="F766" s="651"/>
      <c r="G766" s="651"/>
      <c r="H766" s="651"/>
      <c r="I766" s="651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1:36" ht="12" customHeight="1" x14ac:dyDescent="0.2">
      <c r="A767" s="651"/>
      <c r="B767" s="651"/>
      <c r="C767" s="651"/>
      <c r="D767" s="651"/>
      <c r="E767" s="651"/>
      <c r="F767" s="651"/>
      <c r="G767" s="651"/>
      <c r="H767" s="651"/>
      <c r="I767" s="651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1:36" ht="12" customHeight="1" x14ac:dyDescent="0.2">
      <c r="A768" s="651"/>
      <c r="B768" s="651"/>
      <c r="C768" s="651"/>
      <c r="D768" s="651"/>
      <c r="E768" s="651"/>
      <c r="F768" s="651"/>
      <c r="G768" s="651"/>
      <c r="H768" s="651"/>
      <c r="I768" s="651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1:36" ht="12" customHeight="1" x14ac:dyDescent="0.2">
      <c r="A769" s="651"/>
      <c r="B769" s="651"/>
      <c r="C769" s="651"/>
      <c r="D769" s="651"/>
      <c r="E769" s="651"/>
      <c r="F769" s="651"/>
      <c r="G769" s="651"/>
      <c r="H769" s="651"/>
      <c r="I769" s="651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1:36" ht="12" customHeight="1" x14ac:dyDescent="0.2">
      <c r="A770" s="651"/>
      <c r="B770" s="651"/>
      <c r="C770" s="651"/>
      <c r="D770" s="651"/>
      <c r="E770" s="651"/>
      <c r="F770" s="651"/>
      <c r="G770" s="651"/>
      <c r="H770" s="651"/>
      <c r="I770" s="651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1:36" ht="12" customHeight="1" x14ac:dyDescent="0.2">
      <c r="A771" s="651"/>
      <c r="B771" s="651"/>
      <c r="C771" s="651"/>
      <c r="D771" s="651"/>
      <c r="E771" s="651"/>
      <c r="F771" s="651"/>
      <c r="G771" s="651"/>
      <c r="H771" s="651"/>
      <c r="I771" s="651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1:36" ht="12" customHeight="1" x14ac:dyDescent="0.2">
      <c r="A772" s="651"/>
      <c r="B772" s="651"/>
      <c r="C772" s="651"/>
      <c r="D772" s="651"/>
      <c r="E772" s="651"/>
      <c r="F772" s="651"/>
      <c r="G772" s="651"/>
      <c r="H772" s="651"/>
      <c r="I772" s="651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1:36" ht="12" customHeight="1" x14ac:dyDescent="0.2">
      <c r="A773" s="651"/>
      <c r="B773" s="651"/>
      <c r="C773" s="651"/>
      <c r="D773" s="651"/>
      <c r="E773" s="651"/>
      <c r="F773" s="651"/>
      <c r="G773" s="651"/>
      <c r="H773" s="651"/>
      <c r="I773" s="651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1:36" ht="12" customHeight="1" x14ac:dyDescent="0.2">
      <c r="A774" s="651"/>
      <c r="B774" s="651"/>
      <c r="C774" s="651"/>
      <c r="D774" s="651"/>
      <c r="E774" s="651"/>
      <c r="F774" s="651"/>
      <c r="G774" s="651"/>
      <c r="H774" s="651"/>
      <c r="I774" s="651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1:36" ht="12" customHeight="1" x14ac:dyDescent="0.2">
      <c r="A775" s="651"/>
      <c r="B775" s="651"/>
      <c r="C775" s="651"/>
      <c r="D775" s="651"/>
      <c r="E775" s="651"/>
      <c r="F775" s="651"/>
      <c r="G775" s="651"/>
      <c r="H775" s="651"/>
      <c r="I775" s="651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1:36" ht="12" customHeight="1" x14ac:dyDescent="0.2">
      <c r="A776" s="651"/>
      <c r="B776" s="651"/>
      <c r="C776" s="651"/>
      <c r="D776" s="651"/>
      <c r="E776" s="651"/>
      <c r="F776" s="651"/>
      <c r="G776" s="651"/>
      <c r="H776" s="651"/>
      <c r="I776" s="651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1:36" ht="12" customHeight="1" x14ac:dyDescent="0.2">
      <c r="A777" s="651"/>
      <c r="B777" s="651"/>
      <c r="C777" s="651"/>
      <c r="D777" s="651"/>
      <c r="E777" s="651"/>
      <c r="F777" s="651"/>
      <c r="G777" s="651"/>
      <c r="H777" s="651"/>
      <c r="I777" s="651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1:36" ht="12" customHeight="1" x14ac:dyDescent="0.2">
      <c r="A778" s="651"/>
      <c r="B778" s="651"/>
      <c r="C778" s="651"/>
      <c r="D778" s="651"/>
      <c r="E778" s="651"/>
      <c r="F778" s="651"/>
      <c r="G778" s="651"/>
      <c r="H778" s="651"/>
      <c r="I778" s="651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1:36" ht="12" customHeight="1" x14ac:dyDescent="0.2">
      <c r="A779" s="651"/>
      <c r="B779" s="651"/>
      <c r="C779" s="651"/>
      <c r="D779" s="651"/>
      <c r="E779" s="651"/>
      <c r="F779" s="651"/>
      <c r="G779" s="651"/>
      <c r="H779" s="651"/>
      <c r="I779" s="651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1:36" ht="12" customHeight="1" x14ac:dyDescent="0.2">
      <c r="A780" s="651"/>
      <c r="B780" s="651"/>
      <c r="C780" s="651"/>
      <c r="D780" s="651"/>
      <c r="E780" s="651"/>
      <c r="F780" s="651"/>
      <c r="G780" s="651"/>
      <c r="H780" s="651"/>
      <c r="I780" s="651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1:36" ht="12" customHeight="1" x14ac:dyDescent="0.2">
      <c r="A781" s="651"/>
      <c r="B781" s="651"/>
      <c r="C781" s="651"/>
      <c r="D781" s="651"/>
      <c r="E781" s="651"/>
      <c r="F781" s="651"/>
      <c r="G781" s="651"/>
      <c r="H781" s="651"/>
      <c r="I781" s="651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1:36" ht="12" customHeight="1" x14ac:dyDescent="0.2">
      <c r="A782" s="651"/>
      <c r="B782" s="651"/>
      <c r="C782" s="651"/>
      <c r="D782" s="651"/>
      <c r="E782" s="651"/>
      <c r="F782" s="651"/>
      <c r="G782" s="651"/>
      <c r="H782" s="651"/>
      <c r="I782" s="651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1:36" ht="12" customHeight="1" x14ac:dyDescent="0.2">
      <c r="A783" s="651"/>
      <c r="B783" s="651"/>
      <c r="C783" s="651"/>
      <c r="D783" s="651"/>
      <c r="E783" s="651"/>
      <c r="F783" s="651"/>
      <c r="G783" s="651"/>
      <c r="H783" s="651"/>
      <c r="I783" s="651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1:36" ht="12" customHeight="1" x14ac:dyDescent="0.2">
      <c r="A784" s="651"/>
      <c r="B784" s="651"/>
      <c r="C784" s="651"/>
      <c r="D784" s="651"/>
      <c r="E784" s="651"/>
      <c r="F784" s="651"/>
      <c r="G784" s="651"/>
      <c r="H784" s="651"/>
      <c r="I784" s="651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1:36" ht="12" customHeight="1" x14ac:dyDescent="0.2">
      <c r="A785" s="651"/>
      <c r="B785" s="651"/>
      <c r="C785" s="651"/>
      <c r="D785" s="651"/>
      <c r="E785" s="651"/>
      <c r="F785" s="651"/>
      <c r="G785" s="651"/>
      <c r="H785" s="651"/>
      <c r="I785" s="651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1:36" ht="12" customHeight="1" x14ac:dyDescent="0.2">
      <c r="A786" s="651"/>
      <c r="B786" s="651"/>
      <c r="C786" s="651"/>
      <c r="D786" s="651"/>
      <c r="E786" s="651"/>
      <c r="F786" s="651"/>
      <c r="G786" s="651"/>
      <c r="H786" s="651"/>
      <c r="I786" s="651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1:36" ht="12" customHeight="1" x14ac:dyDescent="0.2">
      <c r="A787" s="651"/>
      <c r="B787" s="651"/>
      <c r="C787" s="651"/>
      <c r="D787" s="651"/>
      <c r="E787" s="651"/>
      <c r="F787" s="651"/>
      <c r="G787" s="651"/>
      <c r="H787" s="651"/>
      <c r="I787" s="651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1:36" ht="12" customHeight="1" x14ac:dyDescent="0.2">
      <c r="A788" s="651"/>
      <c r="B788" s="651"/>
      <c r="C788" s="651"/>
      <c r="D788" s="651"/>
      <c r="E788" s="651"/>
      <c r="F788" s="651"/>
      <c r="G788" s="651"/>
      <c r="H788" s="651"/>
      <c r="I788" s="651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1:36" ht="12" customHeight="1" x14ac:dyDescent="0.2">
      <c r="A789" s="651"/>
      <c r="B789" s="651"/>
      <c r="C789" s="651"/>
      <c r="D789" s="651"/>
      <c r="E789" s="651"/>
      <c r="F789" s="651"/>
      <c r="G789" s="651"/>
      <c r="H789" s="651"/>
      <c r="I789" s="651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1:36" ht="12" customHeight="1" x14ac:dyDescent="0.2">
      <c r="A790" s="651"/>
      <c r="B790" s="651"/>
      <c r="C790" s="651"/>
      <c r="D790" s="651"/>
      <c r="E790" s="651"/>
      <c r="F790" s="651"/>
      <c r="G790" s="651"/>
      <c r="H790" s="651"/>
      <c r="I790" s="651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1:36" ht="12" customHeight="1" x14ac:dyDescent="0.2">
      <c r="A791" s="651"/>
      <c r="B791" s="651"/>
      <c r="C791" s="651"/>
      <c r="D791" s="651"/>
      <c r="E791" s="651"/>
      <c r="F791" s="651"/>
      <c r="G791" s="651"/>
      <c r="H791" s="651"/>
      <c r="I791" s="651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1:36" ht="12" customHeight="1" x14ac:dyDescent="0.2">
      <c r="A792" s="651"/>
      <c r="B792" s="651"/>
      <c r="C792" s="651"/>
      <c r="D792" s="651"/>
      <c r="E792" s="651"/>
      <c r="F792" s="651"/>
      <c r="G792" s="651"/>
      <c r="H792" s="651"/>
      <c r="I792" s="651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1:36" ht="12" customHeight="1" x14ac:dyDescent="0.2">
      <c r="A793" s="651"/>
      <c r="B793" s="651"/>
      <c r="C793" s="651"/>
      <c r="D793" s="651"/>
      <c r="E793" s="651"/>
      <c r="F793" s="651"/>
      <c r="G793" s="651"/>
      <c r="H793" s="651"/>
      <c r="I793" s="651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1:36" ht="12" customHeight="1" x14ac:dyDescent="0.2">
      <c r="A794" s="651"/>
      <c r="B794" s="651"/>
      <c r="C794" s="651"/>
      <c r="D794" s="651"/>
      <c r="E794" s="651"/>
      <c r="F794" s="651"/>
      <c r="G794" s="651"/>
      <c r="H794" s="651"/>
      <c r="I794" s="651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1:36" ht="12" customHeight="1" x14ac:dyDescent="0.2">
      <c r="A795" s="651"/>
      <c r="B795" s="651"/>
      <c r="C795" s="651"/>
      <c r="D795" s="651"/>
      <c r="E795" s="651"/>
      <c r="F795" s="651"/>
      <c r="G795" s="651"/>
      <c r="H795" s="651"/>
      <c r="I795" s="651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1:36" ht="12" customHeight="1" x14ac:dyDescent="0.2">
      <c r="A796" s="651"/>
      <c r="B796" s="651"/>
      <c r="C796" s="651"/>
      <c r="D796" s="651"/>
      <c r="E796" s="651"/>
      <c r="F796" s="651"/>
      <c r="G796" s="651"/>
      <c r="H796" s="651"/>
      <c r="I796" s="651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1:36" ht="12" customHeight="1" x14ac:dyDescent="0.2">
      <c r="A797" s="651"/>
      <c r="B797" s="651"/>
      <c r="C797" s="651"/>
      <c r="D797" s="651"/>
      <c r="E797" s="651"/>
      <c r="F797" s="651"/>
      <c r="G797" s="651"/>
      <c r="H797" s="651"/>
      <c r="I797" s="651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1:36" ht="12" customHeight="1" x14ac:dyDescent="0.2">
      <c r="A798" s="651"/>
      <c r="B798" s="651"/>
      <c r="C798" s="651"/>
      <c r="D798" s="651"/>
      <c r="E798" s="651"/>
      <c r="F798" s="651"/>
      <c r="G798" s="651"/>
      <c r="H798" s="651"/>
      <c r="I798" s="651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1:36" ht="12" customHeight="1" x14ac:dyDescent="0.2">
      <c r="A799" s="651"/>
      <c r="B799" s="651"/>
      <c r="C799" s="651"/>
      <c r="D799" s="651"/>
      <c r="E799" s="651"/>
      <c r="F799" s="651"/>
      <c r="G799" s="651"/>
      <c r="H799" s="651"/>
      <c r="I799" s="651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1:36" ht="12" customHeight="1" x14ac:dyDescent="0.2">
      <c r="A800" s="651"/>
      <c r="B800" s="651"/>
      <c r="C800" s="651"/>
      <c r="D800" s="651"/>
      <c r="E800" s="651"/>
      <c r="F800" s="651"/>
      <c r="G800" s="651"/>
      <c r="H800" s="651"/>
      <c r="I800" s="651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1:36" ht="12" customHeight="1" x14ac:dyDescent="0.2">
      <c r="A801" s="651"/>
      <c r="B801" s="651"/>
      <c r="C801" s="651"/>
      <c r="D801" s="651"/>
      <c r="E801" s="651"/>
      <c r="F801" s="651"/>
      <c r="G801" s="651"/>
      <c r="H801" s="651"/>
      <c r="I801" s="651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1:36" ht="12" customHeight="1" x14ac:dyDescent="0.2">
      <c r="A802" s="651"/>
      <c r="B802" s="651"/>
      <c r="C802" s="651"/>
      <c r="D802" s="651"/>
      <c r="E802" s="651"/>
      <c r="F802" s="651"/>
      <c r="G802" s="651"/>
      <c r="H802" s="651"/>
      <c r="I802" s="651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1:36" ht="12" customHeight="1" x14ac:dyDescent="0.2">
      <c r="A803" s="651"/>
      <c r="B803" s="651"/>
      <c r="C803" s="651"/>
      <c r="D803" s="651"/>
      <c r="E803" s="651"/>
      <c r="F803" s="651"/>
      <c r="G803" s="651"/>
      <c r="H803" s="651"/>
      <c r="I803" s="651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1:36" ht="12" customHeight="1" x14ac:dyDescent="0.2">
      <c r="A804" s="651"/>
      <c r="B804" s="651"/>
      <c r="C804" s="651"/>
      <c r="D804" s="651"/>
      <c r="E804" s="651"/>
      <c r="F804" s="651"/>
      <c r="G804" s="651"/>
      <c r="H804" s="651"/>
      <c r="I804" s="651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1:36" ht="12" customHeight="1" x14ac:dyDescent="0.2">
      <c r="A805" s="651"/>
      <c r="B805" s="651"/>
      <c r="C805" s="651"/>
      <c r="D805" s="651"/>
      <c r="E805" s="651"/>
      <c r="F805" s="651"/>
      <c r="G805" s="651"/>
      <c r="H805" s="651"/>
      <c r="I805" s="651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1:36" ht="12" customHeight="1" x14ac:dyDescent="0.2">
      <c r="A806" s="651"/>
      <c r="B806" s="651"/>
      <c r="C806" s="651"/>
      <c r="D806" s="651"/>
      <c r="E806" s="651"/>
      <c r="F806" s="651"/>
      <c r="G806" s="651"/>
      <c r="H806" s="651"/>
      <c r="I806" s="651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1:36" ht="12" customHeight="1" x14ac:dyDescent="0.2">
      <c r="A807" s="651"/>
      <c r="B807" s="651"/>
      <c r="C807" s="651"/>
      <c r="D807" s="651"/>
      <c r="E807" s="651"/>
      <c r="F807" s="651"/>
      <c r="G807" s="651"/>
      <c r="H807" s="651"/>
      <c r="I807" s="651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1:36" ht="12" customHeight="1" x14ac:dyDescent="0.2">
      <c r="A808" s="651"/>
      <c r="B808" s="651"/>
      <c r="C808" s="651"/>
      <c r="D808" s="651"/>
      <c r="E808" s="651"/>
      <c r="F808" s="651"/>
      <c r="G808" s="651"/>
      <c r="H808" s="651"/>
      <c r="I808" s="651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1:36" ht="12" customHeight="1" x14ac:dyDescent="0.2">
      <c r="A809" s="651"/>
      <c r="B809" s="651"/>
      <c r="C809" s="651"/>
      <c r="D809" s="651"/>
      <c r="E809" s="651"/>
      <c r="F809" s="651"/>
      <c r="G809" s="651"/>
      <c r="H809" s="651"/>
      <c r="I809" s="651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1:36" ht="12" customHeight="1" x14ac:dyDescent="0.2">
      <c r="A810" s="651"/>
      <c r="B810" s="651"/>
      <c r="C810" s="651"/>
      <c r="D810" s="651"/>
      <c r="E810" s="651"/>
      <c r="F810" s="651"/>
      <c r="G810" s="651"/>
      <c r="H810" s="651"/>
      <c r="I810" s="651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1:36" ht="12" customHeight="1" x14ac:dyDescent="0.2">
      <c r="A811" s="651"/>
      <c r="B811" s="651"/>
      <c r="C811" s="651"/>
      <c r="D811" s="651"/>
      <c r="E811" s="651"/>
      <c r="F811" s="651"/>
      <c r="G811" s="651"/>
      <c r="H811" s="651"/>
      <c r="I811" s="651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1:36" ht="12" customHeight="1" x14ac:dyDescent="0.2">
      <c r="A812" s="651"/>
      <c r="B812" s="651"/>
      <c r="C812" s="651"/>
      <c r="D812" s="651"/>
      <c r="E812" s="651"/>
      <c r="F812" s="651"/>
      <c r="G812" s="651"/>
      <c r="H812" s="651"/>
      <c r="I812" s="651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1:36" ht="12" customHeight="1" x14ac:dyDescent="0.2">
      <c r="A813" s="651"/>
      <c r="B813" s="651"/>
      <c r="C813" s="651"/>
      <c r="D813" s="651"/>
      <c r="E813" s="651"/>
      <c r="F813" s="651"/>
      <c r="G813" s="651"/>
      <c r="H813" s="651"/>
      <c r="I813" s="651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1:36" ht="12" customHeight="1" x14ac:dyDescent="0.2">
      <c r="A814" s="651"/>
      <c r="B814" s="651"/>
      <c r="C814" s="651"/>
      <c r="D814" s="651"/>
      <c r="E814" s="651"/>
      <c r="F814" s="651"/>
      <c r="G814" s="651"/>
      <c r="H814" s="651"/>
      <c r="I814" s="651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1:36" ht="12" customHeight="1" x14ac:dyDescent="0.2">
      <c r="A815" s="651"/>
      <c r="B815" s="651"/>
      <c r="C815" s="651"/>
      <c r="D815" s="651"/>
      <c r="E815" s="651"/>
      <c r="F815" s="651"/>
      <c r="G815" s="651"/>
      <c r="H815" s="651"/>
      <c r="I815" s="651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1:36" ht="12" customHeight="1" x14ac:dyDescent="0.2">
      <c r="A816" s="651"/>
      <c r="B816" s="651"/>
      <c r="C816" s="651"/>
      <c r="D816" s="651"/>
      <c r="E816" s="651"/>
      <c r="F816" s="651"/>
      <c r="G816" s="651"/>
      <c r="H816" s="651"/>
      <c r="I816" s="651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1:36" ht="12" customHeight="1" x14ac:dyDescent="0.2">
      <c r="A817" s="651"/>
      <c r="B817" s="651"/>
      <c r="C817" s="651"/>
      <c r="D817" s="651"/>
      <c r="E817" s="651"/>
      <c r="F817" s="651"/>
      <c r="G817" s="651"/>
      <c r="H817" s="651"/>
      <c r="I817" s="651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1:36" ht="12" customHeight="1" x14ac:dyDescent="0.2">
      <c r="A818" s="651"/>
      <c r="B818" s="651"/>
      <c r="C818" s="651"/>
      <c r="D818" s="651"/>
      <c r="E818" s="651"/>
      <c r="F818" s="651"/>
      <c r="G818" s="651"/>
      <c r="H818" s="651"/>
      <c r="I818" s="651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1:36" ht="12" customHeight="1" x14ac:dyDescent="0.2">
      <c r="A819" s="651"/>
      <c r="B819" s="651"/>
      <c r="C819" s="651"/>
      <c r="D819" s="651"/>
      <c r="E819" s="651"/>
      <c r="F819" s="651"/>
      <c r="G819" s="651"/>
      <c r="H819" s="651"/>
      <c r="I819" s="651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1:36" ht="12" customHeight="1" x14ac:dyDescent="0.2">
      <c r="A820" s="651"/>
      <c r="B820" s="651"/>
      <c r="C820" s="651"/>
      <c r="D820" s="651"/>
      <c r="E820" s="651"/>
      <c r="F820" s="651"/>
      <c r="G820" s="651"/>
      <c r="H820" s="651"/>
      <c r="I820" s="651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1:36" ht="12" customHeight="1" x14ac:dyDescent="0.2">
      <c r="A821" s="651"/>
      <c r="B821" s="651"/>
      <c r="C821" s="651"/>
      <c r="D821" s="651"/>
      <c r="E821" s="651"/>
      <c r="F821" s="651"/>
      <c r="G821" s="651"/>
      <c r="H821" s="651"/>
      <c r="I821" s="651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1:36" ht="12" customHeight="1" x14ac:dyDescent="0.2">
      <c r="A822" s="651"/>
      <c r="B822" s="651"/>
      <c r="C822" s="651"/>
      <c r="D822" s="651"/>
      <c r="E822" s="651"/>
      <c r="F822" s="651"/>
      <c r="G822" s="651"/>
      <c r="H822" s="651"/>
      <c r="I822" s="651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1:36" ht="12" customHeight="1" x14ac:dyDescent="0.2">
      <c r="A823" s="651"/>
      <c r="B823" s="651"/>
      <c r="C823" s="651"/>
      <c r="D823" s="651"/>
      <c r="E823" s="651"/>
      <c r="F823" s="651"/>
      <c r="G823" s="651"/>
      <c r="H823" s="651"/>
      <c r="I823" s="651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1:36" ht="12" customHeight="1" x14ac:dyDescent="0.2">
      <c r="A824" s="651"/>
      <c r="B824" s="651"/>
      <c r="C824" s="651"/>
      <c r="D824" s="651"/>
      <c r="E824" s="651"/>
      <c r="F824" s="651"/>
      <c r="G824" s="651"/>
      <c r="H824" s="651"/>
      <c r="I824" s="651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1:36" ht="12" customHeight="1" x14ac:dyDescent="0.2">
      <c r="A825" s="651"/>
      <c r="B825" s="651"/>
      <c r="C825" s="651"/>
      <c r="D825" s="651"/>
      <c r="E825" s="651"/>
      <c r="F825" s="651"/>
      <c r="G825" s="651"/>
      <c r="H825" s="651"/>
      <c r="I825" s="651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1:36" ht="12" customHeight="1" x14ac:dyDescent="0.2">
      <c r="A826" s="651"/>
      <c r="B826" s="651"/>
      <c r="C826" s="651"/>
      <c r="D826" s="651"/>
      <c r="E826" s="651"/>
      <c r="F826" s="651"/>
      <c r="G826" s="651"/>
      <c r="H826" s="651"/>
      <c r="I826" s="651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1:36" ht="12" customHeight="1" x14ac:dyDescent="0.2">
      <c r="A827" s="651"/>
      <c r="B827" s="651"/>
      <c r="C827" s="651"/>
      <c r="D827" s="651"/>
      <c r="E827" s="651"/>
      <c r="F827" s="651"/>
      <c r="G827" s="651"/>
      <c r="H827" s="651"/>
      <c r="I827" s="651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1:36" ht="12" customHeight="1" x14ac:dyDescent="0.2">
      <c r="A828" s="651"/>
      <c r="B828" s="651"/>
      <c r="C828" s="651"/>
      <c r="D828" s="651"/>
      <c r="E828" s="651"/>
      <c r="F828" s="651"/>
      <c r="G828" s="651"/>
      <c r="H828" s="651"/>
      <c r="I828" s="651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1:36" ht="12" customHeight="1" x14ac:dyDescent="0.2">
      <c r="A829" s="651"/>
      <c r="B829" s="651"/>
      <c r="C829" s="651"/>
      <c r="D829" s="651"/>
      <c r="E829" s="651"/>
      <c r="F829" s="651"/>
      <c r="G829" s="651"/>
      <c r="H829" s="651"/>
      <c r="I829" s="651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1:36" ht="12" customHeight="1" x14ac:dyDescent="0.2">
      <c r="A830" s="651"/>
      <c r="B830" s="651"/>
      <c r="C830" s="651"/>
      <c r="D830" s="651"/>
      <c r="E830" s="651"/>
      <c r="F830" s="651"/>
      <c r="G830" s="651"/>
      <c r="H830" s="651"/>
      <c r="I830" s="651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1:36" ht="12" customHeight="1" x14ac:dyDescent="0.2">
      <c r="A831" s="651"/>
      <c r="B831" s="651"/>
      <c r="C831" s="651"/>
      <c r="D831" s="651"/>
      <c r="E831" s="651"/>
      <c r="F831" s="651"/>
      <c r="G831" s="651"/>
      <c r="H831" s="651"/>
      <c r="I831" s="651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1:36" ht="12" customHeight="1" x14ac:dyDescent="0.2">
      <c r="A832" s="651"/>
      <c r="B832" s="651"/>
      <c r="C832" s="651"/>
      <c r="D832" s="651"/>
      <c r="E832" s="651"/>
      <c r="F832" s="651"/>
      <c r="G832" s="651"/>
      <c r="H832" s="651"/>
      <c r="I832" s="651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1:36" ht="12" customHeight="1" x14ac:dyDescent="0.2">
      <c r="A833" s="651"/>
      <c r="B833" s="651"/>
      <c r="C833" s="651"/>
      <c r="D833" s="651"/>
      <c r="E833" s="651"/>
      <c r="F833" s="651"/>
      <c r="G833" s="651"/>
      <c r="H833" s="651"/>
      <c r="I833" s="651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1:36" ht="12" customHeight="1" x14ac:dyDescent="0.2">
      <c r="A834" s="651"/>
      <c r="B834" s="651"/>
      <c r="C834" s="651"/>
      <c r="D834" s="651"/>
      <c r="E834" s="651"/>
      <c r="F834" s="651"/>
      <c r="G834" s="651"/>
      <c r="H834" s="651"/>
      <c r="I834" s="651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1:36" ht="12" customHeight="1" x14ac:dyDescent="0.2">
      <c r="A835" s="651"/>
      <c r="B835" s="651"/>
      <c r="C835" s="651"/>
      <c r="D835" s="651"/>
      <c r="E835" s="651"/>
      <c r="F835" s="651"/>
      <c r="G835" s="651"/>
      <c r="H835" s="651"/>
      <c r="I835" s="651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1:36" ht="12" customHeight="1" x14ac:dyDescent="0.2">
      <c r="A836" s="651"/>
      <c r="B836" s="651"/>
      <c r="C836" s="651"/>
      <c r="D836" s="651"/>
      <c r="E836" s="651"/>
      <c r="F836" s="651"/>
      <c r="G836" s="651"/>
      <c r="H836" s="651"/>
      <c r="I836" s="651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1:36" ht="12" customHeight="1" x14ac:dyDescent="0.2">
      <c r="A837" s="651"/>
      <c r="B837" s="651"/>
      <c r="C837" s="651"/>
      <c r="D837" s="651"/>
      <c r="E837" s="651"/>
      <c r="F837" s="651"/>
      <c r="G837" s="651"/>
      <c r="H837" s="651"/>
      <c r="I837" s="651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1:36" ht="12" customHeight="1" x14ac:dyDescent="0.2">
      <c r="A838" s="651"/>
      <c r="B838" s="651"/>
      <c r="C838" s="651"/>
      <c r="D838" s="651"/>
      <c r="E838" s="651"/>
      <c r="F838" s="651"/>
      <c r="G838" s="651"/>
      <c r="H838" s="651"/>
      <c r="I838" s="651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1:36" ht="12" customHeight="1" x14ac:dyDescent="0.2">
      <c r="A839" s="651"/>
      <c r="B839" s="651"/>
      <c r="C839" s="651"/>
      <c r="D839" s="651"/>
      <c r="E839" s="651"/>
      <c r="F839" s="651"/>
      <c r="G839" s="651"/>
      <c r="H839" s="651"/>
      <c r="I839" s="651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1:36" ht="12" customHeight="1" x14ac:dyDescent="0.2">
      <c r="A840" s="651"/>
      <c r="B840" s="651"/>
      <c r="C840" s="651"/>
      <c r="D840" s="651"/>
      <c r="E840" s="651"/>
      <c r="F840" s="651"/>
      <c r="G840" s="651"/>
      <c r="H840" s="651"/>
      <c r="I840" s="651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1:36" ht="12" customHeight="1" x14ac:dyDescent="0.2">
      <c r="A841" s="651"/>
      <c r="B841" s="651"/>
      <c r="C841" s="651"/>
      <c r="D841" s="651"/>
      <c r="E841" s="651"/>
      <c r="F841" s="651"/>
      <c r="G841" s="651"/>
      <c r="H841" s="651"/>
      <c r="I841" s="651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1:36" ht="12" customHeight="1" x14ac:dyDescent="0.2">
      <c r="A842" s="651"/>
      <c r="B842" s="651"/>
      <c r="C842" s="651"/>
      <c r="D842" s="651"/>
      <c r="E842" s="651"/>
      <c r="F842" s="651"/>
      <c r="G842" s="651"/>
      <c r="H842" s="651"/>
      <c r="I842" s="651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1:36" ht="12" customHeight="1" x14ac:dyDescent="0.2">
      <c r="A843" s="651"/>
      <c r="B843" s="651"/>
      <c r="C843" s="651"/>
      <c r="D843" s="651"/>
      <c r="E843" s="651"/>
      <c r="F843" s="651"/>
      <c r="G843" s="651"/>
      <c r="H843" s="651"/>
      <c r="I843" s="651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1:36" ht="12" customHeight="1" x14ac:dyDescent="0.2">
      <c r="A844" s="651"/>
      <c r="B844" s="651"/>
      <c r="C844" s="651"/>
      <c r="D844" s="651"/>
      <c r="E844" s="651"/>
      <c r="F844" s="651"/>
      <c r="G844" s="651"/>
      <c r="H844" s="651"/>
      <c r="I844" s="651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1:36" ht="12" customHeight="1" x14ac:dyDescent="0.2">
      <c r="A845" s="651"/>
      <c r="B845" s="651"/>
      <c r="C845" s="651"/>
      <c r="D845" s="651"/>
      <c r="E845" s="651"/>
      <c r="F845" s="651"/>
      <c r="G845" s="651"/>
      <c r="H845" s="651"/>
      <c r="I845" s="651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1:36" ht="12" customHeight="1" x14ac:dyDescent="0.2">
      <c r="A846" s="651"/>
      <c r="B846" s="651"/>
      <c r="C846" s="651"/>
      <c r="D846" s="651"/>
      <c r="E846" s="651"/>
      <c r="F846" s="651"/>
      <c r="G846" s="651"/>
      <c r="H846" s="651"/>
      <c r="I846" s="651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1:36" ht="12" customHeight="1" x14ac:dyDescent="0.2">
      <c r="A847" s="651"/>
      <c r="B847" s="651"/>
      <c r="C847" s="651"/>
      <c r="D847" s="651"/>
      <c r="E847" s="651"/>
      <c r="F847" s="651"/>
      <c r="G847" s="651"/>
      <c r="H847" s="651"/>
      <c r="I847" s="651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1:36" ht="12" customHeight="1" x14ac:dyDescent="0.2">
      <c r="A848" s="651"/>
      <c r="B848" s="651"/>
      <c r="C848" s="651"/>
      <c r="D848" s="651"/>
      <c r="E848" s="651"/>
      <c r="F848" s="651"/>
      <c r="G848" s="651"/>
      <c r="H848" s="651"/>
      <c r="I848" s="651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1:36" ht="12" customHeight="1" x14ac:dyDescent="0.2">
      <c r="A849" s="651"/>
      <c r="B849" s="651"/>
      <c r="C849" s="651"/>
      <c r="D849" s="651"/>
      <c r="E849" s="651"/>
      <c r="F849" s="651"/>
      <c r="G849" s="651"/>
      <c r="H849" s="651"/>
      <c r="I849" s="651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1:36" ht="12" customHeight="1" x14ac:dyDescent="0.2">
      <c r="A850" s="651"/>
      <c r="B850" s="651"/>
      <c r="C850" s="651"/>
      <c r="D850" s="651"/>
      <c r="E850" s="651"/>
      <c r="F850" s="651"/>
      <c r="G850" s="651"/>
      <c r="H850" s="651"/>
      <c r="I850" s="651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1:36" ht="12" customHeight="1" x14ac:dyDescent="0.2">
      <c r="A851" s="651"/>
      <c r="B851" s="651"/>
      <c r="C851" s="651"/>
      <c r="D851" s="651"/>
      <c r="E851" s="651"/>
      <c r="F851" s="651"/>
      <c r="G851" s="651"/>
      <c r="H851" s="651"/>
      <c r="I851" s="651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1:36" ht="12" customHeight="1" x14ac:dyDescent="0.2">
      <c r="A852" s="651"/>
      <c r="B852" s="651"/>
      <c r="C852" s="651"/>
      <c r="D852" s="651"/>
      <c r="E852" s="651"/>
      <c r="F852" s="651"/>
      <c r="G852" s="651"/>
      <c r="H852" s="651"/>
      <c r="I852" s="651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1:36" ht="12" customHeight="1" x14ac:dyDescent="0.2">
      <c r="A853" s="651"/>
      <c r="B853" s="651"/>
      <c r="C853" s="651"/>
      <c r="D853" s="651"/>
      <c r="E853" s="651"/>
      <c r="F853" s="651"/>
      <c r="G853" s="651"/>
      <c r="H853" s="651"/>
      <c r="I853" s="651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1:36" ht="12" customHeight="1" x14ac:dyDescent="0.2">
      <c r="A854" s="651"/>
      <c r="B854" s="651"/>
      <c r="C854" s="651"/>
      <c r="D854" s="651"/>
      <c r="E854" s="651"/>
      <c r="F854" s="651"/>
      <c r="G854" s="651"/>
      <c r="H854" s="651"/>
      <c r="I854" s="651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1:36" ht="12" customHeight="1" x14ac:dyDescent="0.2">
      <c r="A855" s="651"/>
      <c r="B855" s="651"/>
      <c r="C855" s="651"/>
      <c r="D855" s="651"/>
      <c r="E855" s="651"/>
      <c r="F855" s="651"/>
      <c r="G855" s="651"/>
      <c r="H855" s="651"/>
      <c r="I855" s="651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1:36" ht="12" customHeight="1" x14ac:dyDescent="0.2">
      <c r="A856" s="651"/>
      <c r="B856" s="651"/>
      <c r="C856" s="651"/>
      <c r="D856" s="651"/>
      <c r="E856" s="651"/>
      <c r="F856" s="651"/>
      <c r="G856" s="651"/>
      <c r="H856" s="651"/>
      <c r="I856" s="651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1:36" ht="12" customHeight="1" x14ac:dyDescent="0.2">
      <c r="A857" s="651"/>
      <c r="B857" s="651"/>
      <c r="C857" s="651"/>
      <c r="D857" s="651"/>
      <c r="E857" s="651"/>
      <c r="F857" s="651"/>
      <c r="G857" s="651"/>
      <c r="H857" s="651"/>
      <c r="I857" s="651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1:36" ht="12" customHeight="1" x14ac:dyDescent="0.2">
      <c r="A858" s="651"/>
      <c r="B858" s="651"/>
      <c r="C858" s="651"/>
      <c r="D858" s="651"/>
      <c r="E858" s="651"/>
      <c r="F858" s="651"/>
      <c r="G858" s="651"/>
      <c r="H858" s="651"/>
      <c r="I858" s="651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1:36" ht="12" customHeight="1" x14ac:dyDescent="0.2">
      <c r="A859" s="651"/>
      <c r="B859" s="651"/>
      <c r="C859" s="651"/>
      <c r="D859" s="651"/>
      <c r="E859" s="651"/>
      <c r="F859" s="651"/>
      <c r="G859" s="651"/>
      <c r="H859" s="651"/>
      <c r="I859" s="651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1:36" ht="12" customHeight="1" x14ac:dyDescent="0.2">
      <c r="A860" s="651"/>
      <c r="B860" s="651"/>
      <c r="C860" s="651"/>
      <c r="D860" s="651"/>
      <c r="E860" s="651"/>
      <c r="F860" s="651"/>
      <c r="G860" s="651"/>
      <c r="H860" s="651"/>
      <c r="I860" s="651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1:36" ht="12" customHeight="1" x14ac:dyDescent="0.2">
      <c r="A861" s="651"/>
      <c r="B861" s="651"/>
      <c r="C861" s="651"/>
      <c r="D861" s="651"/>
      <c r="E861" s="651"/>
      <c r="F861" s="651"/>
      <c r="G861" s="651"/>
      <c r="H861" s="651"/>
      <c r="I861" s="651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1:36" ht="12" customHeight="1" x14ac:dyDescent="0.2">
      <c r="A862" s="651"/>
      <c r="B862" s="651"/>
      <c r="C862" s="651"/>
      <c r="D862" s="651"/>
      <c r="E862" s="651"/>
      <c r="F862" s="651"/>
      <c r="G862" s="651"/>
      <c r="H862" s="651"/>
      <c r="I862" s="651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1:36" ht="12" customHeight="1" x14ac:dyDescent="0.2">
      <c r="A863" s="651"/>
      <c r="B863" s="651"/>
      <c r="C863" s="651"/>
      <c r="D863" s="651"/>
      <c r="E863" s="651"/>
      <c r="F863" s="651"/>
      <c r="G863" s="651"/>
      <c r="H863" s="651"/>
      <c r="I863" s="651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1:36" ht="12" customHeight="1" x14ac:dyDescent="0.2">
      <c r="A864" s="651"/>
      <c r="B864" s="651"/>
      <c r="C864" s="651"/>
      <c r="D864" s="651"/>
      <c r="E864" s="651"/>
      <c r="F864" s="651"/>
      <c r="G864" s="651"/>
      <c r="H864" s="651"/>
      <c r="I864" s="651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1:36" ht="12" customHeight="1" x14ac:dyDescent="0.2">
      <c r="A865" s="651"/>
      <c r="B865" s="651"/>
      <c r="C865" s="651"/>
      <c r="D865" s="651"/>
      <c r="E865" s="651"/>
      <c r="F865" s="651"/>
      <c r="G865" s="651"/>
      <c r="H865" s="651"/>
      <c r="I865" s="651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1:36" ht="12" customHeight="1" x14ac:dyDescent="0.2">
      <c r="A866" s="651"/>
      <c r="B866" s="651"/>
      <c r="C866" s="651"/>
      <c r="D866" s="651"/>
      <c r="E866" s="651"/>
      <c r="F866" s="651"/>
      <c r="G866" s="651"/>
      <c r="H866" s="651"/>
      <c r="I866" s="651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1:36" ht="12" customHeight="1" x14ac:dyDescent="0.2">
      <c r="A867" s="651"/>
      <c r="B867" s="651"/>
      <c r="C867" s="651"/>
      <c r="D867" s="651"/>
      <c r="E867" s="651"/>
      <c r="F867" s="651"/>
      <c r="G867" s="651"/>
      <c r="H867" s="651"/>
      <c r="I867" s="651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1:36" ht="12" customHeight="1" x14ac:dyDescent="0.2">
      <c r="A868" s="651"/>
      <c r="B868" s="651"/>
      <c r="C868" s="651"/>
      <c r="D868" s="651"/>
      <c r="E868" s="651"/>
      <c r="F868" s="651"/>
      <c r="G868" s="651"/>
      <c r="H868" s="651"/>
      <c r="I868" s="651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1:36" ht="12" customHeight="1" x14ac:dyDescent="0.2">
      <c r="A869" s="651"/>
      <c r="B869" s="651"/>
      <c r="C869" s="651"/>
      <c r="D869" s="651"/>
      <c r="E869" s="651"/>
      <c r="F869" s="651"/>
      <c r="G869" s="651"/>
      <c r="H869" s="651"/>
      <c r="I869" s="651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1:36" ht="12" customHeight="1" x14ac:dyDescent="0.2">
      <c r="A870" s="651"/>
      <c r="B870" s="651"/>
      <c r="C870" s="651"/>
      <c r="D870" s="651"/>
      <c r="E870" s="651"/>
      <c r="F870" s="651"/>
      <c r="G870" s="651"/>
      <c r="H870" s="651"/>
      <c r="I870" s="651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1:36" ht="12" customHeight="1" x14ac:dyDescent="0.2">
      <c r="A871" s="651"/>
      <c r="B871" s="651"/>
      <c r="C871" s="651"/>
      <c r="D871" s="651"/>
      <c r="E871" s="651"/>
      <c r="F871" s="651"/>
      <c r="G871" s="651"/>
      <c r="H871" s="651"/>
      <c r="I871" s="651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1:36" ht="12" customHeight="1" x14ac:dyDescent="0.2">
      <c r="A872" s="651"/>
      <c r="B872" s="651"/>
      <c r="C872" s="651"/>
      <c r="D872" s="651"/>
      <c r="E872" s="651"/>
      <c r="F872" s="651"/>
      <c r="G872" s="651"/>
      <c r="H872" s="651"/>
      <c r="I872" s="651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1:36" ht="12" customHeight="1" x14ac:dyDescent="0.2">
      <c r="A873" s="651"/>
      <c r="B873" s="651"/>
      <c r="C873" s="651"/>
      <c r="D873" s="651"/>
      <c r="E873" s="651"/>
      <c r="F873" s="651"/>
      <c r="G873" s="651"/>
      <c r="H873" s="651"/>
      <c r="I873" s="651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1:36" ht="12" customHeight="1" x14ac:dyDescent="0.2">
      <c r="A874" s="651"/>
      <c r="B874" s="651"/>
      <c r="C874" s="651"/>
      <c r="D874" s="651"/>
      <c r="E874" s="651"/>
      <c r="F874" s="651"/>
      <c r="G874" s="651"/>
      <c r="H874" s="651"/>
      <c r="I874" s="651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1:36" ht="12" customHeight="1" x14ac:dyDescent="0.2">
      <c r="A875" s="651"/>
      <c r="B875" s="651"/>
      <c r="C875" s="651"/>
      <c r="D875" s="651"/>
      <c r="E875" s="651"/>
      <c r="F875" s="651"/>
      <c r="G875" s="651"/>
      <c r="H875" s="651"/>
      <c r="I875" s="651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1:36" ht="12" customHeight="1" x14ac:dyDescent="0.2">
      <c r="A876" s="651"/>
      <c r="B876" s="651"/>
      <c r="C876" s="651"/>
      <c r="D876" s="651"/>
      <c r="E876" s="651"/>
      <c r="F876" s="651"/>
      <c r="G876" s="651"/>
      <c r="H876" s="651"/>
      <c r="I876" s="651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1:36" ht="12" customHeight="1" x14ac:dyDescent="0.2">
      <c r="A877" s="651"/>
      <c r="B877" s="651"/>
      <c r="C877" s="651"/>
      <c r="D877" s="651"/>
      <c r="E877" s="651"/>
      <c r="F877" s="651"/>
      <c r="G877" s="651"/>
      <c r="H877" s="651"/>
      <c r="I877" s="651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1:36" ht="12" customHeight="1" x14ac:dyDescent="0.2">
      <c r="A878" s="651"/>
      <c r="B878" s="651"/>
      <c r="C878" s="651"/>
      <c r="D878" s="651"/>
      <c r="E878" s="651"/>
      <c r="F878" s="651"/>
      <c r="G878" s="651"/>
      <c r="H878" s="651"/>
      <c r="I878" s="651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1:36" ht="12" customHeight="1" x14ac:dyDescent="0.2">
      <c r="A879" s="651"/>
      <c r="B879" s="651"/>
      <c r="C879" s="651"/>
      <c r="D879" s="651"/>
      <c r="E879" s="651"/>
      <c r="F879" s="651"/>
      <c r="G879" s="651"/>
      <c r="H879" s="651"/>
      <c r="I879" s="651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1:36" ht="12" customHeight="1" x14ac:dyDescent="0.2">
      <c r="A880" s="651"/>
      <c r="B880" s="651"/>
      <c r="C880" s="651"/>
      <c r="D880" s="651"/>
      <c r="E880" s="651"/>
      <c r="F880" s="651"/>
      <c r="G880" s="651"/>
      <c r="H880" s="651"/>
      <c r="I880" s="651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1:36" ht="12" customHeight="1" x14ac:dyDescent="0.2">
      <c r="A881" s="651"/>
      <c r="B881" s="651"/>
      <c r="C881" s="651"/>
      <c r="D881" s="651"/>
      <c r="E881" s="651"/>
      <c r="F881" s="651"/>
      <c r="G881" s="651"/>
      <c r="H881" s="651"/>
      <c r="I881" s="651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1:36" ht="12" customHeight="1" x14ac:dyDescent="0.2">
      <c r="A882" s="651"/>
      <c r="B882" s="651"/>
      <c r="C882" s="651"/>
      <c r="D882" s="651"/>
      <c r="E882" s="651"/>
      <c r="F882" s="651"/>
      <c r="G882" s="651"/>
      <c r="H882" s="651"/>
      <c r="I882" s="651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1:36" ht="12" customHeight="1" x14ac:dyDescent="0.2">
      <c r="A883" s="651"/>
      <c r="B883" s="651"/>
      <c r="C883" s="651"/>
      <c r="D883" s="651"/>
      <c r="E883" s="651"/>
      <c r="F883" s="651"/>
      <c r="G883" s="651"/>
      <c r="H883" s="651"/>
      <c r="I883" s="651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1:36" ht="12" customHeight="1" x14ac:dyDescent="0.2">
      <c r="A884" s="651"/>
      <c r="B884" s="651"/>
      <c r="C884" s="651"/>
      <c r="D884" s="651"/>
      <c r="E884" s="651"/>
      <c r="F884" s="651"/>
      <c r="G884" s="651"/>
      <c r="H884" s="651"/>
      <c r="I884" s="651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1:36" ht="12" customHeight="1" x14ac:dyDescent="0.2">
      <c r="A885" s="651"/>
      <c r="B885" s="651"/>
      <c r="C885" s="651"/>
      <c r="D885" s="651"/>
      <c r="E885" s="651"/>
      <c r="F885" s="651"/>
      <c r="G885" s="651"/>
      <c r="H885" s="651"/>
      <c r="I885" s="651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1:36" ht="12" customHeight="1" x14ac:dyDescent="0.2">
      <c r="A886" s="651"/>
      <c r="B886" s="651"/>
      <c r="C886" s="651"/>
      <c r="D886" s="651"/>
      <c r="E886" s="651"/>
      <c r="F886" s="651"/>
      <c r="G886" s="651"/>
      <c r="H886" s="651"/>
      <c r="I886" s="651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1:36" ht="12" customHeight="1" x14ac:dyDescent="0.2">
      <c r="A887" s="651"/>
      <c r="B887" s="651"/>
      <c r="C887" s="651"/>
      <c r="D887" s="651"/>
      <c r="E887" s="651"/>
      <c r="F887" s="651"/>
      <c r="G887" s="651"/>
      <c r="H887" s="651"/>
      <c r="I887" s="651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1:36" ht="12" customHeight="1" x14ac:dyDescent="0.2">
      <c r="A888" s="651"/>
      <c r="B888" s="651"/>
      <c r="C888" s="651"/>
      <c r="D888" s="651"/>
      <c r="E888" s="651"/>
      <c r="F888" s="651"/>
      <c r="G888" s="651"/>
      <c r="H888" s="651"/>
      <c r="I888" s="651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1:36" ht="12" customHeight="1" x14ac:dyDescent="0.2">
      <c r="A889" s="651"/>
      <c r="B889" s="651"/>
      <c r="C889" s="651"/>
      <c r="D889" s="651"/>
      <c r="E889" s="651"/>
      <c r="F889" s="651"/>
      <c r="G889" s="651"/>
      <c r="H889" s="651"/>
      <c r="I889" s="651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1:36" ht="12" customHeight="1" x14ac:dyDescent="0.2">
      <c r="A890" s="651"/>
      <c r="B890" s="651"/>
      <c r="C890" s="651"/>
      <c r="D890" s="651"/>
      <c r="E890" s="651"/>
      <c r="F890" s="651"/>
      <c r="G890" s="651"/>
      <c r="H890" s="651"/>
      <c r="I890" s="651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1:36" ht="12" customHeight="1" x14ac:dyDescent="0.2">
      <c r="A891" s="651"/>
      <c r="B891" s="651"/>
      <c r="C891" s="651"/>
      <c r="D891" s="651"/>
      <c r="E891" s="651"/>
      <c r="F891" s="651"/>
      <c r="G891" s="651"/>
      <c r="H891" s="651"/>
      <c r="I891" s="651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1:36" ht="12" customHeight="1" x14ac:dyDescent="0.2">
      <c r="A892" s="651"/>
      <c r="B892" s="651"/>
      <c r="C892" s="651"/>
      <c r="D892" s="651"/>
      <c r="E892" s="651"/>
      <c r="F892" s="651"/>
      <c r="G892" s="651"/>
      <c r="H892" s="651"/>
      <c r="I892" s="651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1:36" ht="12" customHeight="1" x14ac:dyDescent="0.2">
      <c r="A893" s="651"/>
      <c r="B893" s="651"/>
      <c r="C893" s="651"/>
      <c r="D893" s="651"/>
      <c r="E893" s="651"/>
      <c r="F893" s="651"/>
      <c r="G893" s="651"/>
      <c r="H893" s="651"/>
      <c r="I893" s="651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1:36" ht="12" customHeight="1" x14ac:dyDescent="0.2">
      <c r="A894" s="651"/>
      <c r="B894" s="651"/>
      <c r="C894" s="651"/>
      <c r="D894" s="651"/>
      <c r="E894" s="651"/>
      <c r="F894" s="651"/>
      <c r="G894" s="651"/>
      <c r="H894" s="651"/>
      <c r="I894" s="651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1:36" ht="12" customHeight="1" x14ac:dyDescent="0.2">
      <c r="A895" s="651"/>
      <c r="B895" s="651"/>
      <c r="C895" s="651"/>
      <c r="D895" s="651"/>
      <c r="E895" s="651"/>
      <c r="F895" s="651"/>
      <c r="G895" s="651"/>
      <c r="H895" s="651"/>
      <c r="I895" s="651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1:36" ht="12" customHeight="1" x14ac:dyDescent="0.2">
      <c r="A896" s="651"/>
      <c r="B896" s="651"/>
      <c r="C896" s="651"/>
      <c r="D896" s="651"/>
      <c r="E896" s="651"/>
      <c r="F896" s="651"/>
      <c r="G896" s="651"/>
      <c r="H896" s="651"/>
      <c r="I896" s="651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1:36" ht="12" customHeight="1" x14ac:dyDescent="0.2">
      <c r="A897" s="651"/>
      <c r="B897" s="651"/>
      <c r="C897" s="651"/>
      <c r="D897" s="651"/>
      <c r="E897" s="651"/>
      <c r="F897" s="651"/>
      <c r="G897" s="651"/>
      <c r="H897" s="651"/>
      <c r="I897" s="651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1:36" ht="12" customHeight="1" x14ac:dyDescent="0.2">
      <c r="A898" s="651"/>
      <c r="B898" s="651"/>
      <c r="C898" s="651"/>
      <c r="D898" s="651"/>
      <c r="E898" s="651"/>
      <c r="F898" s="651"/>
      <c r="G898" s="651"/>
      <c r="H898" s="651"/>
      <c r="I898" s="651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1:36" ht="12" customHeight="1" x14ac:dyDescent="0.2">
      <c r="A899" s="651"/>
      <c r="B899" s="651"/>
      <c r="C899" s="651"/>
      <c r="D899" s="651"/>
      <c r="E899" s="651"/>
      <c r="F899" s="651"/>
      <c r="G899" s="651"/>
      <c r="H899" s="651"/>
      <c r="I899" s="651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1:36" ht="12" customHeight="1" x14ac:dyDescent="0.2">
      <c r="A900" s="651"/>
      <c r="B900" s="651"/>
      <c r="C900" s="651"/>
      <c r="D900" s="651"/>
      <c r="E900" s="651"/>
      <c r="F900" s="651"/>
      <c r="G900" s="651"/>
      <c r="H900" s="651"/>
      <c r="I900" s="651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1:36" ht="12" customHeight="1" x14ac:dyDescent="0.2">
      <c r="A901" s="651"/>
      <c r="B901" s="651"/>
      <c r="C901" s="651"/>
      <c r="D901" s="651"/>
      <c r="E901" s="651"/>
      <c r="F901" s="651"/>
      <c r="G901" s="651"/>
      <c r="H901" s="651"/>
      <c r="I901" s="651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1:36" ht="12" customHeight="1" x14ac:dyDescent="0.2">
      <c r="A902" s="651"/>
      <c r="B902" s="651"/>
      <c r="C902" s="651"/>
      <c r="D902" s="651"/>
      <c r="E902" s="651"/>
      <c r="F902" s="651"/>
      <c r="G902" s="651"/>
      <c r="H902" s="651"/>
      <c r="I902" s="651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1:36" ht="12" customHeight="1" x14ac:dyDescent="0.2">
      <c r="A903" s="651"/>
      <c r="B903" s="651"/>
      <c r="C903" s="651"/>
      <c r="D903" s="651"/>
      <c r="E903" s="651"/>
      <c r="F903" s="651"/>
      <c r="G903" s="651"/>
      <c r="H903" s="651"/>
      <c r="I903" s="651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1:36" ht="12" customHeight="1" x14ac:dyDescent="0.2">
      <c r="A904" s="651"/>
      <c r="B904" s="651"/>
      <c r="C904" s="651"/>
      <c r="D904" s="651"/>
      <c r="E904" s="651"/>
      <c r="F904" s="651"/>
      <c r="G904" s="651"/>
      <c r="H904" s="651"/>
      <c r="I904" s="651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1:36" ht="12" customHeight="1" x14ac:dyDescent="0.2">
      <c r="A905" s="651"/>
      <c r="B905" s="651"/>
      <c r="C905" s="651"/>
      <c r="D905" s="651"/>
      <c r="E905" s="651"/>
      <c r="F905" s="651"/>
      <c r="G905" s="651"/>
      <c r="H905" s="651"/>
      <c r="I905" s="651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1:36" ht="12" customHeight="1" x14ac:dyDescent="0.2">
      <c r="A906" s="651"/>
      <c r="B906" s="651"/>
      <c r="C906" s="651"/>
      <c r="D906" s="651"/>
      <c r="E906" s="651"/>
      <c r="F906" s="651"/>
      <c r="G906" s="651"/>
      <c r="H906" s="651"/>
      <c r="I906" s="651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1:36" ht="12" customHeight="1" x14ac:dyDescent="0.2">
      <c r="A907" s="651"/>
      <c r="B907" s="651"/>
      <c r="C907" s="651"/>
      <c r="D907" s="651"/>
      <c r="E907" s="651"/>
      <c r="F907" s="651"/>
      <c r="G907" s="651"/>
      <c r="H907" s="651"/>
      <c r="I907" s="651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1:36" ht="12" customHeight="1" x14ac:dyDescent="0.2">
      <c r="A908" s="651"/>
      <c r="B908" s="651"/>
      <c r="C908" s="651"/>
      <c r="D908" s="651"/>
      <c r="E908" s="651"/>
      <c r="F908" s="651"/>
      <c r="G908" s="651"/>
      <c r="H908" s="651"/>
      <c r="I908" s="651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1:36" ht="12" customHeight="1" x14ac:dyDescent="0.2">
      <c r="A909" s="651"/>
      <c r="B909" s="651"/>
      <c r="C909" s="651"/>
      <c r="D909" s="651"/>
      <c r="E909" s="651"/>
      <c r="F909" s="651"/>
      <c r="G909" s="651"/>
      <c r="H909" s="651"/>
      <c r="I909" s="651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1:36" ht="12" customHeight="1" x14ac:dyDescent="0.2">
      <c r="A910" s="651"/>
      <c r="B910" s="651"/>
      <c r="C910" s="651"/>
      <c r="D910" s="651"/>
      <c r="E910" s="651"/>
      <c r="F910" s="651"/>
      <c r="G910" s="651"/>
      <c r="H910" s="651"/>
      <c r="I910" s="651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1:36" ht="12" customHeight="1" x14ac:dyDescent="0.2">
      <c r="A911" s="651"/>
      <c r="B911" s="651"/>
      <c r="C911" s="651"/>
      <c r="D911" s="651"/>
      <c r="E911" s="651"/>
      <c r="F911" s="651"/>
      <c r="G911" s="651"/>
      <c r="H911" s="651"/>
      <c r="I911" s="651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1:36" ht="12" customHeight="1" x14ac:dyDescent="0.2">
      <c r="A912" s="651"/>
      <c r="B912" s="651"/>
      <c r="C912" s="651"/>
      <c r="D912" s="651"/>
      <c r="E912" s="651"/>
      <c r="F912" s="651"/>
      <c r="G912" s="651"/>
      <c r="H912" s="651"/>
      <c r="I912" s="651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1:36" ht="12" customHeight="1" x14ac:dyDescent="0.2">
      <c r="A913" s="651"/>
      <c r="B913" s="651"/>
      <c r="C913" s="651"/>
      <c r="D913" s="651"/>
      <c r="E913" s="651"/>
      <c r="F913" s="651"/>
      <c r="G913" s="651"/>
      <c r="H913" s="651"/>
      <c r="I913" s="651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1:36" ht="12" customHeight="1" x14ac:dyDescent="0.2">
      <c r="A914" s="651"/>
      <c r="B914" s="651"/>
      <c r="C914" s="651"/>
      <c r="D914" s="651"/>
      <c r="E914" s="651"/>
      <c r="F914" s="651"/>
      <c r="G914" s="651"/>
      <c r="H914" s="651"/>
      <c r="I914" s="651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1:36" ht="12" customHeight="1" x14ac:dyDescent="0.2">
      <c r="A915" s="651"/>
      <c r="B915" s="651"/>
      <c r="C915" s="651"/>
      <c r="D915" s="651"/>
      <c r="E915" s="651"/>
      <c r="F915" s="651"/>
      <c r="G915" s="651"/>
      <c r="H915" s="651"/>
      <c r="I915" s="651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1:36" ht="12" customHeight="1" x14ac:dyDescent="0.2">
      <c r="A916" s="651"/>
      <c r="B916" s="651"/>
      <c r="C916" s="651"/>
      <c r="D916" s="651"/>
      <c r="E916" s="651"/>
      <c r="F916" s="651"/>
      <c r="G916" s="651"/>
      <c r="H916" s="651"/>
      <c r="I916" s="651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1:36" ht="12" customHeight="1" x14ac:dyDescent="0.2">
      <c r="A917" s="651"/>
      <c r="B917" s="651"/>
      <c r="C917" s="651"/>
      <c r="D917" s="651"/>
      <c r="E917" s="651"/>
      <c r="F917" s="651"/>
      <c r="G917" s="651"/>
      <c r="H917" s="651"/>
      <c r="I917" s="651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1:36" ht="12" customHeight="1" x14ac:dyDescent="0.2">
      <c r="A918" s="651"/>
      <c r="B918" s="651"/>
      <c r="C918" s="651"/>
      <c r="D918" s="651"/>
      <c r="E918" s="651"/>
      <c r="F918" s="651"/>
      <c r="G918" s="651"/>
      <c r="H918" s="651"/>
      <c r="I918" s="651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1:36" ht="12" customHeight="1" x14ac:dyDescent="0.2">
      <c r="A919" s="651"/>
      <c r="B919" s="651"/>
      <c r="C919" s="651"/>
      <c r="D919" s="651"/>
      <c r="E919" s="651"/>
      <c r="F919" s="651"/>
      <c r="G919" s="651"/>
      <c r="H919" s="651"/>
      <c r="I919" s="651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1:36" ht="12" customHeight="1" x14ac:dyDescent="0.2">
      <c r="A920" s="651"/>
      <c r="B920" s="651"/>
      <c r="C920" s="651"/>
      <c r="D920" s="651"/>
      <c r="E920" s="651"/>
      <c r="F920" s="651"/>
      <c r="G920" s="651"/>
      <c r="H920" s="651"/>
      <c r="I920" s="651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1:36" ht="12" customHeight="1" x14ac:dyDescent="0.2">
      <c r="A921" s="651"/>
      <c r="B921" s="651"/>
      <c r="C921" s="651"/>
      <c r="D921" s="651"/>
      <c r="E921" s="651"/>
      <c r="F921" s="651"/>
      <c r="G921" s="651"/>
      <c r="H921" s="651"/>
      <c r="I921" s="651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1:36" ht="12" customHeight="1" x14ac:dyDescent="0.2">
      <c r="A922" s="651"/>
      <c r="B922" s="651"/>
      <c r="C922" s="651"/>
      <c r="D922" s="651"/>
      <c r="E922" s="651"/>
      <c r="F922" s="651"/>
      <c r="G922" s="651"/>
      <c r="H922" s="651"/>
      <c r="I922" s="651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1:36" ht="12" customHeight="1" x14ac:dyDescent="0.2">
      <c r="A923" s="651"/>
      <c r="B923" s="651"/>
      <c r="C923" s="651"/>
      <c r="D923" s="651"/>
      <c r="E923" s="651"/>
      <c r="F923" s="651"/>
      <c r="G923" s="651"/>
      <c r="H923" s="651"/>
      <c r="I923" s="651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1:36" ht="12" customHeight="1" x14ac:dyDescent="0.2">
      <c r="A924" s="651"/>
      <c r="B924" s="651"/>
      <c r="C924" s="651"/>
      <c r="D924" s="651"/>
      <c r="E924" s="651"/>
      <c r="F924" s="651"/>
      <c r="G924" s="651"/>
      <c r="H924" s="651"/>
      <c r="I924" s="651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1:36" ht="12" customHeight="1" x14ac:dyDescent="0.2">
      <c r="A925" s="651"/>
      <c r="B925" s="651"/>
      <c r="C925" s="651"/>
      <c r="D925" s="651"/>
      <c r="E925" s="651"/>
      <c r="F925" s="651"/>
      <c r="G925" s="651"/>
      <c r="H925" s="651"/>
      <c r="I925" s="651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1:36" ht="12" customHeight="1" x14ac:dyDescent="0.2">
      <c r="A926" s="651"/>
      <c r="B926" s="651"/>
      <c r="C926" s="651"/>
      <c r="D926" s="651"/>
      <c r="E926" s="651"/>
      <c r="F926" s="651"/>
      <c r="G926" s="651"/>
      <c r="H926" s="651"/>
      <c r="I926" s="651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1:36" ht="12" customHeight="1" x14ac:dyDescent="0.2">
      <c r="A927" s="651"/>
      <c r="B927" s="651"/>
      <c r="C927" s="651"/>
      <c r="D927" s="651"/>
      <c r="E927" s="651"/>
      <c r="F927" s="651"/>
      <c r="G927" s="651"/>
      <c r="H927" s="651"/>
      <c r="I927" s="651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1:36" ht="12" customHeight="1" x14ac:dyDescent="0.2">
      <c r="A928" s="651"/>
      <c r="B928" s="651"/>
      <c r="C928" s="651"/>
      <c r="D928" s="651"/>
      <c r="E928" s="651"/>
      <c r="F928" s="651"/>
      <c r="G928" s="651"/>
      <c r="H928" s="651"/>
      <c r="I928" s="651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1:36" ht="12" customHeight="1" x14ac:dyDescent="0.2">
      <c r="A929" s="651"/>
      <c r="B929" s="651"/>
      <c r="C929" s="651"/>
      <c r="D929" s="651"/>
      <c r="E929" s="651"/>
      <c r="F929" s="651"/>
      <c r="G929" s="651"/>
      <c r="H929" s="651"/>
      <c r="I929" s="651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1:36" ht="12" customHeight="1" x14ac:dyDescent="0.2">
      <c r="A930" s="651"/>
      <c r="B930" s="651"/>
      <c r="C930" s="651"/>
      <c r="D930" s="651"/>
      <c r="E930" s="651"/>
      <c r="F930" s="651"/>
      <c r="G930" s="651"/>
      <c r="H930" s="651"/>
      <c r="I930" s="651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1:36" ht="12" customHeight="1" x14ac:dyDescent="0.2">
      <c r="A931" s="651"/>
      <c r="B931" s="651"/>
      <c r="C931" s="651"/>
      <c r="D931" s="651"/>
      <c r="E931" s="651"/>
      <c r="F931" s="651"/>
      <c r="G931" s="651"/>
      <c r="H931" s="651"/>
      <c r="I931" s="651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1:36" ht="12" customHeight="1" x14ac:dyDescent="0.2">
      <c r="A932" s="651"/>
      <c r="B932" s="651"/>
      <c r="C932" s="651"/>
      <c r="D932" s="651"/>
      <c r="E932" s="651"/>
      <c r="F932" s="651"/>
      <c r="G932" s="651"/>
      <c r="H932" s="651"/>
      <c r="I932" s="651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1:36" ht="12" customHeight="1" x14ac:dyDescent="0.2">
      <c r="A933" s="651"/>
      <c r="B933" s="651"/>
      <c r="C933" s="651"/>
      <c r="D933" s="651"/>
      <c r="E933" s="651"/>
      <c r="F933" s="651"/>
      <c r="G933" s="651"/>
      <c r="H933" s="651"/>
      <c r="I933" s="651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1:36" ht="12" customHeight="1" x14ac:dyDescent="0.2">
      <c r="A934" s="651"/>
      <c r="B934" s="651"/>
      <c r="C934" s="651"/>
      <c r="D934" s="651"/>
      <c r="E934" s="651"/>
      <c r="F934" s="651"/>
      <c r="G934" s="651"/>
      <c r="H934" s="651"/>
      <c r="I934" s="651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1:36" ht="12" customHeight="1" x14ac:dyDescent="0.2">
      <c r="A935" s="651"/>
      <c r="B935" s="651"/>
      <c r="C935" s="651"/>
      <c r="D935" s="651"/>
      <c r="E935" s="651"/>
      <c r="F935" s="651"/>
      <c r="G935" s="651"/>
      <c r="H935" s="651"/>
      <c r="I935" s="651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1:36" ht="12" customHeight="1" x14ac:dyDescent="0.2">
      <c r="A936" s="651"/>
      <c r="B936" s="651"/>
      <c r="C936" s="651"/>
      <c r="D936" s="651"/>
      <c r="E936" s="651"/>
      <c r="F936" s="651"/>
      <c r="G936" s="651"/>
      <c r="H936" s="651"/>
      <c r="I936" s="651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1:36" ht="12" customHeight="1" x14ac:dyDescent="0.2">
      <c r="A937" s="651"/>
      <c r="B937" s="651"/>
      <c r="C937" s="651"/>
      <c r="D937" s="651"/>
      <c r="E937" s="651"/>
      <c r="F937" s="651"/>
      <c r="G937" s="651"/>
      <c r="H937" s="651"/>
      <c r="I937" s="651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1:36" ht="12" customHeight="1" x14ac:dyDescent="0.2">
      <c r="A938" s="651"/>
      <c r="B938" s="651"/>
      <c r="C938" s="651"/>
      <c r="D938" s="651"/>
      <c r="E938" s="651"/>
      <c r="F938" s="651"/>
      <c r="G938" s="651"/>
      <c r="H938" s="651"/>
      <c r="I938" s="651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1:36" ht="12" customHeight="1" x14ac:dyDescent="0.2">
      <c r="A939" s="651"/>
      <c r="B939" s="651"/>
      <c r="C939" s="651"/>
      <c r="D939" s="651"/>
      <c r="E939" s="651"/>
      <c r="F939" s="651"/>
      <c r="G939" s="651"/>
      <c r="H939" s="651"/>
      <c r="I939" s="651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1:36" ht="12" customHeight="1" x14ac:dyDescent="0.2">
      <c r="A940" s="651"/>
      <c r="B940" s="651"/>
      <c r="C940" s="651"/>
      <c r="D940" s="651"/>
      <c r="E940" s="651"/>
      <c r="F940" s="651"/>
      <c r="G940" s="651"/>
      <c r="H940" s="651"/>
      <c r="I940" s="651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1:36" ht="12" customHeight="1" x14ac:dyDescent="0.2">
      <c r="A941" s="651"/>
      <c r="B941" s="651"/>
      <c r="C941" s="651"/>
      <c r="D941" s="651"/>
      <c r="E941" s="651"/>
      <c r="F941" s="651"/>
      <c r="G941" s="651"/>
      <c r="H941" s="651"/>
      <c r="I941" s="651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1:36" ht="12" customHeight="1" x14ac:dyDescent="0.2">
      <c r="A942" s="651"/>
      <c r="B942" s="651"/>
      <c r="C942" s="651"/>
      <c r="D942" s="651"/>
      <c r="E942" s="651"/>
      <c r="F942" s="651"/>
      <c r="G942" s="651"/>
      <c r="H942" s="651"/>
      <c r="I942" s="651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1:36" ht="12" customHeight="1" x14ac:dyDescent="0.2">
      <c r="A943" s="651"/>
      <c r="B943" s="651"/>
      <c r="C943" s="651"/>
      <c r="D943" s="651"/>
      <c r="E943" s="651"/>
      <c r="F943" s="651"/>
      <c r="G943" s="651"/>
      <c r="H943" s="651"/>
      <c r="I943" s="651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1:36" ht="12" customHeight="1" x14ac:dyDescent="0.2">
      <c r="A944" s="651"/>
      <c r="B944" s="651"/>
      <c r="C944" s="651"/>
      <c r="D944" s="651"/>
      <c r="E944" s="651"/>
      <c r="F944" s="651"/>
      <c r="G944" s="651"/>
      <c r="H944" s="651"/>
      <c r="I944" s="651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1:36" ht="12" customHeight="1" x14ac:dyDescent="0.2">
      <c r="A945" s="651"/>
      <c r="B945" s="651"/>
      <c r="C945" s="651"/>
      <c r="D945" s="651"/>
      <c r="E945" s="651"/>
      <c r="F945" s="651"/>
      <c r="G945" s="651"/>
      <c r="H945" s="651"/>
      <c r="I945" s="651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1:36" ht="12" customHeight="1" x14ac:dyDescent="0.2">
      <c r="A946" s="651"/>
      <c r="B946" s="651"/>
      <c r="C946" s="651"/>
      <c r="D946" s="651"/>
      <c r="E946" s="651"/>
      <c r="F946" s="651"/>
      <c r="G946" s="651"/>
      <c r="H946" s="651"/>
      <c r="I946" s="651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1:36" ht="12" customHeight="1" x14ac:dyDescent="0.2">
      <c r="A947" s="651"/>
      <c r="B947" s="651"/>
      <c r="C947" s="651"/>
      <c r="D947" s="651"/>
      <c r="E947" s="651"/>
      <c r="F947" s="651"/>
      <c r="G947" s="651"/>
      <c r="H947" s="651"/>
      <c r="I947" s="651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1:36" ht="12" customHeight="1" x14ac:dyDescent="0.2">
      <c r="A948" s="651"/>
      <c r="B948" s="651"/>
      <c r="C948" s="651"/>
      <c r="D948" s="651"/>
      <c r="E948" s="651"/>
      <c r="F948" s="651"/>
      <c r="G948" s="651"/>
      <c r="H948" s="651"/>
      <c r="I948" s="651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1:36" ht="12" customHeight="1" x14ac:dyDescent="0.2">
      <c r="A949" s="651"/>
      <c r="B949" s="651"/>
      <c r="C949" s="651"/>
      <c r="D949" s="651"/>
      <c r="E949" s="651"/>
      <c r="F949" s="651"/>
      <c r="G949" s="651"/>
      <c r="H949" s="651"/>
      <c r="I949" s="651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1:36" ht="12" customHeight="1" x14ac:dyDescent="0.2">
      <c r="A950" s="651"/>
      <c r="B950" s="651"/>
      <c r="C950" s="651"/>
      <c r="D950" s="651"/>
      <c r="E950" s="651"/>
      <c r="F950" s="651"/>
      <c r="G950" s="651"/>
      <c r="H950" s="651"/>
      <c r="I950" s="651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1:36" ht="12" customHeight="1" x14ac:dyDescent="0.2">
      <c r="A951" s="651"/>
      <c r="B951" s="651"/>
      <c r="C951" s="651"/>
      <c r="D951" s="651"/>
      <c r="E951" s="651"/>
      <c r="F951" s="651"/>
      <c r="G951" s="651"/>
      <c r="H951" s="651"/>
      <c r="I951" s="651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1:36" ht="12" customHeight="1" x14ac:dyDescent="0.2">
      <c r="A952" s="651"/>
      <c r="B952" s="651"/>
      <c r="C952" s="651"/>
      <c r="D952" s="651"/>
      <c r="E952" s="651"/>
      <c r="F952" s="651"/>
      <c r="G952" s="651"/>
      <c r="H952" s="651"/>
      <c r="I952" s="651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1:36" ht="12" customHeight="1" x14ac:dyDescent="0.2">
      <c r="A953" s="651"/>
      <c r="B953" s="651"/>
      <c r="C953" s="651"/>
      <c r="D953" s="651"/>
      <c r="E953" s="651"/>
      <c r="F953" s="651"/>
      <c r="G953" s="651"/>
      <c r="H953" s="651"/>
      <c r="I953" s="651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1:36" ht="12" customHeight="1" x14ac:dyDescent="0.2">
      <c r="A954" s="651"/>
      <c r="B954" s="651"/>
      <c r="C954" s="651"/>
      <c r="D954" s="651"/>
      <c r="E954" s="651"/>
      <c r="F954" s="651"/>
      <c r="G954" s="651"/>
      <c r="H954" s="651"/>
      <c r="I954" s="651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1:36" ht="12" customHeight="1" x14ac:dyDescent="0.2">
      <c r="A955" s="651"/>
      <c r="B955" s="651"/>
      <c r="C955" s="651"/>
      <c r="D955" s="651"/>
      <c r="E955" s="651"/>
      <c r="F955" s="651"/>
      <c r="G955" s="651"/>
      <c r="H955" s="651"/>
      <c r="I955" s="651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1:36" ht="12" customHeight="1" x14ac:dyDescent="0.2">
      <c r="A956" s="651"/>
      <c r="B956" s="651"/>
      <c r="C956" s="651"/>
      <c r="D956" s="651"/>
      <c r="E956" s="651"/>
      <c r="F956" s="651"/>
      <c r="G956" s="651"/>
      <c r="H956" s="651"/>
      <c r="I956" s="651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1:36" ht="12" customHeight="1" x14ac:dyDescent="0.2">
      <c r="A957" s="651"/>
      <c r="B957" s="651"/>
      <c r="C957" s="651"/>
      <c r="D957" s="651"/>
      <c r="E957" s="651"/>
      <c r="F957" s="651"/>
      <c r="G957" s="651"/>
      <c r="H957" s="651"/>
      <c r="I957" s="651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1:36" ht="12" customHeight="1" x14ac:dyDescent="0.2">
      <c r="A958" s="651"/>
      <c r="B958" s="651"/>
      <c r="C958" s="651"/>
      <c r="D958" s="651"/>
      <c r="E958" s="651"/>
      <c r="F958" s="651"/>
      <c r="G958" s="651"/>
      <c r="H958" s="651"/>
      <c r="I958" s="651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1:36" ht="12" customHeight="1" x14ac:dyDescent="0.2">
      <c r="A959" s="651"/>
      <c r="B959" s="651"/>
      <c r="C959" s="651"/>
      <c r="D959" s="651"/>
      <c r="E959" s="651"/>
      <c r="F959" s="651"/>
      <c r="G959" s="651"/>
      <c r="H959" s="651"/>
      <c r="I959" s="651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1:36" ht="12" customHeight="1" x14ac:dyDescent="0.2">
      <c r="A960" s="651"/>
      <c r="B960" s="651"/>
      <c r="C960" s="651"/>
      <c r="D960" s="651"/>
      <c r="E960" s="651"/>
      <c r="F960" s="651"/>
      <c r="G960" s="651"/>
      <c r="H960" s="651"/>
      <c r="I960" s="651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1:36" ht="12" customHeight="1" x14ac:dyDescent="0.2">
      <c r="A961" s="651"/>
      <c r="B961" s="651"/>
      <c r="C961" s="651"/>
      <c r="D961" s="651"/>
      <c r="E961" s="651"/>
      <c r="F961" s="651"/>
      <c r="G961" s="651"/>
      <c r="H961" s="651"/>
      <c r="I961" s="651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1:36" ht="12" customHeight="1" x14ac:dyDescent="0.2">
      <c r="A962" s="651"/>
      <c r="B962" s="651"/>
      <c r="C962" s="651"/>
      <c r="D962" s="651"/>
      <c r="E962" s="651"/>
      <c r="F962" s="651"/>
      <c r="G962" s="651"/>
      <c r="H962" s="651"/>
      <c r="I962" s="651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1:36" ht="12" customHeight="1" x14ac:dyDescent="0.2">
      <c r="A963" s="651"/>
      <c r="B963" s="651"/>
      <c r="C963" s="651"/>
      <c r="D963" s="651"/>
      <c r="E963" s="651"/>
      <c r="F963" s="651"/>
      <c r="G963" s="651"/>
      <c r="H963" s="651"/>
      <c r="I963" s="651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1:36" ht="12" customHeight="1" x14ac:dyDescent="0.2">
      <c r="A964" s="651"/>
      <c r="B964" s="651"/>
      <c r="C964" s="651"/>
      <c r="D964" s="651"/>
      <c r="E964" s="651"/>
      <c r="F964" s="651"/>
      <c r="G964" s="651"/>
      <c r="H964" s="651"/>
      <c r="I964" s="651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1:36" ht="12" customHeight="1" x14ac:dyDescent="0.2">
      <c r="A965" s="651"/>
      <c r="B965" s="651"/>
      <c r="C965" s="651"/>
      <c r="D965" s="651"/>
      <c r="E965" s="651"/>
      <c r="F965" s="651"/>
      <c r="G965" s="651"/>
      <c r="H965" s="651"/>
      <c r="I965" s="651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1:36" ht="12" customHeight="1" x14ac:dyDescent="0.2">
      <c r="A966" s="651"/>
      <c r="B966" s="651"/>
      <c r="C966" s="651"/>
      <c r="D966" s="651"/>
      <c r="E966" s="651"/>
      <c r="F966" s="651"/>
      <c r="G966" s="651"/>
      <c r="H966" s="651"/>
      <c r="I966" s="651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1:36" ht="12" customHeight="1" x14ac:dyDescent="0.2">
      <c r="A967" s="651"/>
      <c r="B967" s="651"/>
      <c r="C967" s="651"/>
      <c r="D967" s="651"/>
      <c r="E967" s="651"/>
      <c r="F967" s="651"/>
      <c r="G967" s="651"/>
      <c r="H967" s="651"/>
      <c r="I967" s="651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1:36" ht="12" customHeight="1" x14ac:dyDescent="0.2">
      <c r="A968" s="651"/>
      <c r="B968" s="651"/>
      <c r="C968" s="651"/>
      <c r="D968" s="651"/>
      <c r="E968" s="651"/>
      <c r="F968" s="651"/>
      <c r="G968" s="651"/>
      <c r="H968" s="651"/>
      <c r="I968" s="651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1:36" ht="12" customHeight="1" x14ac:dyDescent="0.2">
      <c r="A969" s="651"/>
      <c r="B969" s="651"/>
      <c r="C969" s="651"/>
      <c r="D969" s="651"/>
      <c r="E969" s="651"/>
      <c r="F969" s="651"/>
      <c r="G969" s="651"/>
      <c r="H969" s="651"/>
      <c r="I969" s="651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1:36" ht="12" customHeight="1" x14ac:dyDescent="0.2">
      <c r="A970" s="651"/>
      <c r="B970" s="651"/>
      <c r="C970" s="651"/>
      <c r="D970" s="651"/>
      <c r="E970" s="651"/>
      <c r="F970" s="651"/>
      <c r="G970" s="651"/>
      <c r="H970" s="651"/>
      <c r="I970" s="651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1:36" ht="12" customHeight="1" x14ac:dyDescent="0.2">
      <c r="A971" s="651"/>
      <c r="B971" s="651"/>
      <c r="C971" s="651"/>
      <c r="D971" s="651"/>
      <c r="E971" s="651"/>
      <c r="F971" s="651"/>
      <c r="G971" s="651"/>
      <c r="H971" s="651"/>
      <c r="I971" s="651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1:36" ht="12" customHeight="1" x14ac:dyDescent="0.2">
      <c r="A972" s="651"/>
      <c r="B972" s="651"/>
      <c r="C972" s="651"/>
      <c r="D972" s="651"/>
      <c r="E972" s="651"/>
      <c r="F972" s="651"/>
      <c r="G972" s="651"/>
      <c r="H972" s="651"/>
      <c r="I972" s="651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1:36" ht="12" customHeight="1" x14ac:dyDescent="0.2">
      <c r="A973" s="651"/>
      <c r="B973" s="651"/>
      <c r="C973" s="651"/>
      <c r="D973" s="651"/>
      <c r="E973" s="651"/>
      <c r="F973" s="651"/>
      <c r="G973" s="651"/>
      <c r="H973" s="651"/>
      <c r="I973" s="651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1:36" ht="12" customHeight="1" x14ac:dyDescent="0.2">
      <c r="A974" s="651"/>
      <c r="B974" s="651"/>
      <c r="C974" s="651"/>
      <c r="D974" s="651"/>
      <c r="E974" s="651"/>
      <c r="F974" s="651"/>
      <c r="G974" s="651"/>
      <c r="H974" s="651"/>
      <c r="I974" s="651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1:36" ht="12" customHeight="1" x14ac:dyDescent="0.2">
      <c r="A975" s="651"/>
      <c r="B975" s="651"/>
      <c r="C975" s="651"/>
      <c r="D975" s="651"/>
      <c r="E975" s="651"/>
      <c r="F975" s="651"/>
      <c r="G975" s="651"/>
      <c r="H975" s="651"/>
      <c r="I975" s="651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1:36" ht="12" customHeight="1" x14ac:dyDescent="0.2">
      <c r="A976" s="651"/>
      <c r="B976" s="651"/>
      <c r="C976" s="651"/>
      <c r="D976" s="651"/>
      <c r="E976" s="651"/>
      <c r="F976" s="651"/>
      <c r="G976" s="651"/>
      <c r="H976" s="651"/>
      <c r="I976" s="651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1:36" ht="12" customHeight="1" x14ac:dyDescent="0.2">
      <c r="A977" s="651"/>
      <c r="B977" s="651"/>
      <c r="C977" s="651"/>
      <c r="D977" s="651"/>
      <c r="E977" s="651"/>
      <c r="F977" s="651"/>
      <c r="G977" s="651"/>
      <c r="H977" s="651"/>
      <c r="I977" s="651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1:36" ht="12" customHeight="1" x14ac:dyDescent="0.2">
      <c r="A978" s="651"/>
      <c r="B978" s="651"/>
      <c r="C978" s="651"/>
      <c r="D978" s="651"/>
      <c r="E978" s="651"/>
      <c r="F978" s="651"/>
      <c r="G978" s="651"/>
      <c r="H978" s="651"/>
      <c r="I978" s="651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1:36" ht="12" customHeight="1" x14ac:dyDescent="0.2">
      <c r="A979" s="651"/>
      <c r="B979" s="651"/>
      <c r="C979" s="651"/>
      <c r="D979" s="651"/>
      <c r="E979" s="651"/>
      <c r="F979" s="651"/>
      <c r="G979" s="651"/>
      <c r="H979" s="651"/>
      <c r="I979" s="651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1:36" ht="12" customHeight="1" x14ac:dyDescent="0.2">
      <c r="A980" s="651"/>
      <c r="B980" s="651"/>
      <c r="C980" s="651"/>
      <c r="D980" s="651"/>
      <c r="E980" s="651"/>
      <c r="F980" s="651"/>
      <c r="G980" s="651"/>
      <c r="H980" s="651"/>
      <c r="I980" s="651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1:36" ht="12" customHeight="1" x14ac:dyDescent="0.2">
      <c r="A981" s="651"/>
      <c r="B981" s="651"/>
      <c r="C981" s="651"/>
      <c r="D981" s="651"/>
      <c r="E981" s="651"/>
      <c r="F981" s="651"/>
      <c r="G981" s="651"/>
      <c r="H981" s="651"/>
      <c r="I981" s="651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1:36" ht="12" customHeight="1" x14ac:dyDescent="0.2">
      <c r="A982" s="651"/>
      <c r="B982" s="651"/>
      <c r="C982" s="651"/>
      <c r="D982" s="651"/>
      <c r="E982" s="651"/>
      <c r="F982" s="651"/>
      <c r="G982" s="651"/>
      <c r="H982" s="651"/>
      <c r="I982" s="651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1:36" ht="12" customHeight="1" x14ac:dyDescent="0.2">
      <c r="A983" s="651"/>
      <c r="B983" s="651"/>
      <c r="C983" s="651"/>
      <c r="D983" s="651"/>
      <c r="E983" s="651"/>
      <c r="F983" s="651"/>
      <c r="G983" s="651"/>
      <c r="H983" s="651"/>
      <c r="I983" s="651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1:36" ht="12" customHeight="1" x14ac:dyDescent="0.2">
      <c r="A984" s="651"/>
      <c r="B984" s="651"/>
      <c r="C984" s="651"/>
      <c r="D984" s="651"/>
      <c r="E984" s="651"/>
      <c r="F984" s="651"/>
      <c r="G984" s="651"/>
      <c r="H984" s="651"/>
      <c r="I984" s="651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1:36" ht="12" customHeight="1" x14ac:dyDescent="0.2">
      <c r="A985" s="651"/>
      <c r="B985" s="651"/>
      <c r="C985" s="651"/>
      <c r="D985" s="651"/>
      <c r="E985" s="651"/>
      <c r="F985" s="651"/>
      <c r="G985" s="651"/>
      <c r="H985" s="651"/>
      <c r="I985" s="651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1:36" ht="12" customHeight="1" x14ac:dyDescent="0.2">
      <c r="A986" s="651"/>
      <c r="B986" s="651"/>
      <c r="C986" s="651"/>
      <c r="D986" s="651"/>
      <c r="E986" s="651"/>
      <c r="F986" s="651"/>
      <c r="G986" s="651"/>
      <c r="H986" s="651"/>
      <c r="I986" s="651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1:36" ht="12" customHeight="1" x14ac:dyDescent="0.2">
      <c r="A987" s="651"/>
      <c r="B987" s="651"/>
      <c r="C987" s="651"/>
      <c r="D987" s="651"/>
      <c r="E987" s="651"/>
      <c r="F987" s="651"/>
      <c r="G987" s="651"/>
      <c r="H987" s="651"/>
      <c r="I987" s="651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1:36" ht="12" customHeight="1" x14ac:dyDescent="0.2">
      <c r="A988" s="651"/>
      <c r="B988" s="651"/>
      <c r="C988" s="651"/>
      <c r="D988" s="651"/>
      <c r="E988" s="651"/>
      <c r="F988" s="651"/>
      <c r="G988" s="651"/>
      <c r="H988" s="651"/>
      <c r="I988" s="651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1:36" ht="12" customHeight="1" x14ac:dyDescent="0.2">
      <c r="A989" s="651"/>
      <c r="B989" s="651"/>
      <c r="C989" s="651"/>
      <c r="D989" s="651"/>
      <c r="E989" s="651"/>
      <c r="F989" s="651"/>
      <c r="G989" s="651"/>
      <c r="H989" s="651"/>
      <c r="I989" s="651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1:36" ht="12" customHeight="1" x14ac:dyDescent="0.2">
      <c r="A990" s="651"/>
      <c r="B990" s="651"/>
      <c r="C990" s="651"/>
      <c r="D990" s="651"/>
      <c r="E990" s="651"/>
      <c r="F990" s="651"/>
      <c r="G990" s="651"/>
      <c r="H990" s="651"/>
      <c r="I990" s="651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1:36" ht="12" customHeight="1" x14ac:dyDescent="0.2">
      <c r="A991" s="651"/>
      <c r="B991" s="651"/>
      <c r="C991" s="651"/>
      <c r="D991" s="651"/>
      <c r="E991" s="651"/>
      <c r="F991" s="651"/>
      <c r="G991" s="651"/>
      <c r="H991" s="651"/>
      <c r="I991" s="651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1:36" ht="12" customHeight="1" x14ac:dyDescent="0.2">
      <c r="A992" s="651"/>
      <c r="B992" s="651"/>
      <c r="C992" s="651"/>
      <c r="D992" s="651"/>
      <c r="E992" s="651"/>
      <c r="F992" s="651"/>
      <c r="G992" s="651"/>
      <c r="H992" s="651"/>
      <c r="I992" s="651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1:36" ht="12" customHeight="1" x14ac:dyDescent="0.2">
      <c r="A993" s="651"/>
      <c r="B993" s="651"/>
      <c r="C993" s="651"/>
      <c r="D993" s="651"/>
      <c r="E993" s="651"/>
      <c r="F993" s="651"/>
      <c r="G993" s="651"/>
      <c r="H993" s="651"/>
      <c r="I993" s="651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1:36" ht="12" customHeight="1" x14ac:dyDescent="0.2">
      <c r="A994" s="651"/>
      <c r="B994" s="651"/>
      <c r="C994" s="651"/>
      <c r="D994" s="651"/>
      <c r="E994" s="651"/>
      <c r="F994" s="651"/>
      <c r="G994" s="651"/>
      <c r="H994" s="651"/>
      <c r="I994" s="651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  <row r="995" spans="1:36" ht="12" customHeight="1" x14ac:dyDescent="0.2">
      <c r="A995" s="651"/>
      <c r="B995" s="651"/>
      <c r="C995" s="651"/>
      <c r="D995" s="651"/>
      <c r="E995" s="651"/>
      <c r="F995" s="651"/>
      <c r="G995" s="651"/>
      <c r="H995" s="651"/>
      <c r="I995" s="651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</row>
    <row r="996" spans="1:36" ht="12" customHeight="1" x14ac:dyDescent="0.2">
      <c r="A996" s="651"/>
      <c r="B996" s="651"/>
      <c r="C996" s="651"/>
      <c r="D996" s="651"/>
      <c r="E996" s="651"/>
      <c r="F996" s="651"/>
      <c r="G996" s="651"/>
      <c r="H996" s="651"/>
      <c r="I996" s="651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</row>
    <row r="997" spans="1:36" ht="12" customHeight="1" x14ac:dyDescent="0.2">
      <c r="A997" s="651"/>
      <c r="B997" s="651"/>
      <c r="C997" s="651"/>
      <c r="D997" s="651"/>
      <c r="E997" s="651"/>
      <c r="F997" s="651"/>
      <c r="G997" s="651"/>
      <c r="H997" s="651"/>
      <c r="I997" s="651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</row>
    <row r="998" spans="1:36" ht="12" customHeight="1" x14ac:dyDescent="0.2">
      <c r="A998" s="651"/>
      <c r="B998" s="651"/>
      <c r="C998" s="651"/>
      <c r="D998" s="651"/>
      <c r="E998" s="651"/>
      <c r="F998" s="651"/>
      <c r="G998" s="651"/>
      <c r="H998" s="651"/>
      <c r="I998" s="651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</row>
    <row r="999" spans="1:36" ht="12" customHeight="1" x14ac:dyDescent="0.2">
      <c r="A999" s="651"/>
      <c r="B999" s="651"/>
      <c r="C999" s="651"/>
      <c r="D999" s="651"/>
      <c r="E999" s="651"/>
      <c r="F999" s="651"/>
      <c r="G999" s="651"/>
      <c r="H999" s="651"/>
      <c r="I999" s="651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</row>
    <row r="1000" spans="1:36" ht="12" customHeight="1" x14ac:dyDescent="0.2">
      <c r="A1000" s="651"/>
      <c r="B1000" s="651"/>
      <c r="C1000" s="651"/>
      <c r="D1000" s="651"/>
      <c r="E1000" s="651"/>
      <c r="F1000" s="651"/>
      <c r="G1000" s="651"/>
      <c r="H1000" s="651"/>
      <c r="I1000" s="651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</row>
    <row r="1001" spans="1:36" ht="12" customHeight="1" x14ac:dyDescent="0.2">
      <c r="A1001" s="651"/>
      <c r="B1001" s="651"/>
      <c r="C1001" s="651"/>
      <c r="D1001" s="651"/>
      <c r="E1001" s="651"/>
      <c r="F1001" s="651"/>
      <c r="G1001" s="651"/>
      <c r="H1001" s="651"/>
      <c r="I1001" s="651"/>
      <c r="J1001" s="651"/>
      <c r="K1001" s="651"/>
      <c r="L1001" s="651"/>
      <c r="M1001" s="651"/>
      <c r="N1001" s="651"/>
      <c r="O1001" s="651"/>
      <c r="P1001" s="651"/>
      <c r="Q1001" s="651"/>
      <c r="R1001" s="651"/>
      <c r="S1001" s="651"/>
      <c r="T1001" s="651"/>
      <c r="U1001" s="651"/>
      <c r="V1001" s="651"/>
      <c r="W1001" s="651"/>
      <c r="X1001" s="651"/>
      <c r="Y1001" s="651"/>
      <c r="Z1001" s="651"/>
      <c r="AA1001" s="651"/>
      <c r="AB1001" s="651"/>
      <c r="AC1001" s="651"/>
      <c r="AD1001" s="651"/>
      <c r="AE1001" s="651"/>
      <c r="AF1001" s="651"/>
      <c r="AG1001" s="651"/>
      <c r="AH1001" s="651"/>
      <c r="AI1001" s="651"/>
      <c r="AJ1001" s="651"/>
    </row>
    <row r="1002" spans="1:36" ht="12" customHeight="1" x14ac:dyDescent="0.2">
      <c r="A1002" s="651"/>
      <c r="B1002" s="651"/>
      <c r="C1002" s="651"/>
      <c r="D1002" s="651"/>
      <c r="E1002" s="651"/>
      <c r="F1002" s="651"/>
      <c r="G1002" s="651"/>
      <c r="H1002" s="651"/>
      <c r="I1002" s="651"/>
      <c r="J1002" s="651"/>
      <c r="K1002" s="651"/>
      <c r="L1002" s="651"/>
      <c r="M1002" s="651"/>
      <c r="N1002" s="651"/>
      <c r="O1002" s="651"/>
      <c r="P1002" s="651"/>
      <c r="Q1002" s="651"/>
      <c r="R1002" s="651"/>
      <c r="S1002" s="651"/>
      <c r="T1002" s="651"/>
      <c r="U1002" s="651"/>
      <c r="V1002" s="651"/>
      <c r="W1002" s="651"/>
      <c r="X1002" s="651"/>
      <c r="Y1002" s="651"/>
      <c r="Z1002" s="651"/>
      <c r="AA1002" s="651"/>
      <c r="AB1002" s="651"/>
      <c r="AC1002" s="651"/>
      <c r="AD1002" s="651"/>
      <c r="AE1002" s="651"/>
      <c r="AF1002" s="651"/>
      <c r="AG1002" s="651"/>
      <c r="AH1002" s="651"/>
      <c r="AI1002" s="651"/>
      <c r="AJ1002" s="651"/>
    </row>
    <row r="1003" spans="1:36" ht="12" customHeight="1" x14ac:dyDescent="0.2">
      <c r="A1003" s="651"/>
      <c r="B1003" s="651"/>
      <c r="C1003" s="651"/>
      <c r="D1003" s="651"/>
      <c r="E1003" s="651"/>
      <c r="F1003" s="651"/>
      <c r="G1003" s="651"/>
      <c r="H1003" s="651"/>
      <c r="I1003" s="651"/>
      <c r="J1003" s="651"/>
      <c r="K1003" s="651"/>
      <c r="L1003" s="651"/>
      <c r="M1003" s="651"/>
      <c r="N1003" s="651"/>
      <c r="O1003" s="651"/>
      <c r="P1003" s="651"/>
      <c r="Q1003" s="651"/>
      <c r="R1003" s="651"/>
      <c r="S1003" s="651"/>
      <c r="T1003" s="651"/>
      <c r="U1003" s="651"/>
      <c r="V1003" s="651"/>
      <c r="W1003" s="651"/>
      <c r="X1003" s="651"/>
      <c r="Y1003" s="651"/>
      <c r="Z1003" s="651"/>
      <c r="AA1003" s="651"/>
      <c r="AB1003" s="651"/>
      <c r="AC1003" s="651"/>
      <c r="AD1003" s="651"/>
      <c r="AE1003" s="651"/>
      <c r="AF1003" s="651"/>
      <c r="AG1003" s="651"/>
      <c r="AH1003" s="651"/>
      <c r="AI1003" s="651"/>
      <c r="AJ1003" s="651"/>
    </row>
    <row r="1004" spans="1:36" ht="12" customHeight="1" x14ac:dyDescent="0.2">
      <c r="A1004" s="651"/>
      <c r="B1004" s="651"/>
      <c r="C1004" s="651"/>
      <c r="D1004" s="651"/>
      <c r="E1004" s="651"/>
      <c r="F1004" s="651"/>
      <c r="G1004" s="651"/>
      <c r="H1004" s="651"/>
      <c r="I1004" s="651"/>
      <c r="J1004" s="651"/>
      <c r="K1004" s="651"/>
      <c r="L1004" s="651"/>
      <c r="M1004" s="651"/>
      <c r="N1004" s="651"/>
      <c r="O1004" s="651"/>
      <c r="P1004" s="651"/>
      <c r="Q1004" s="651"/>
      <c r="R1004" s="651"/>
      <c r="S1004" s="651"/>
      <c r="T1004" s="651"/>
      <c r="U1004" s="651"/>
      <c r="V1004" s="651"/>
      <c r="W1004" s="651"/>
      <c r="X1004" s="651"/>
      <c r="Y1004" s="651"/>
      <c r="Z1004" s="651"/>
      <c r="AA1004" s="651"/>
      <c r="AB1004" s="651"/>
      <c r="AC1004" s="651"/>
      <c r="AD1004" s="651"/>
      <c r="AE1004" s="651"/>
      <c r="AF1004" s="651"/>
      <c r="AG1004" s="651"/>
      <c r="AH1004" s="651"/>
      <c r="AI1004" s="651"/>
      <c r="AJ1004" s="651"/>
    </row>
    <row r="1005" spans="1:36" ht="12" customHeight="1" x14ac:dyDescent="0.2">
      <c r="A1005" s="651"/>
      <c r="B1005" s="651"/>
      <c r="C1005" s="651"/>
      <c r="D1005" s="651"/>
      <c r="E1005" s="651"/>
      <c r="F1005" s="651"/>
      <c r="G1005" s="651"/>
      <c r="H1005" s="651"/>
      <c r="I1005" s="651"/>
      <c r="J1005" s="651"/>
      <c r="K1005" s="651"/>
      <c r="L1005" s="651"/>
      <c r="M1005" s="651"/>
      <c r="N1005" s="651"/>
      <c r="O1005" s="651"/>
      <c r="P1005" s="651"/>
      <c r="Q1005" s="651"/>
      <c r="R1005" s="651"/>
      <c r="S1005" s="651"/>
      <c r="T1005" s="651"/>
      <c r="U1005" s="651"/>
      <c r="V1005" s="651"/>
      <c r="W1005" s="651"/>
      <c r="X1005" s="651"/>
      <c r="Y1005" s="651"/>
      <c r="Z1005" s="651"/>
      <c r="AA1005" s="651"/>
      <c r="AB1005" s="651"/>
      <c r="AC1005" s="651"/>
      <c r="AD1005" s="651"/>
      <c r="AE1005" s="651"/>
      <c r="AF1005" s="651"/>
      <c r="AG1005" s="651"/>
      <c r="AH1005" s="651"/>
      <c r="AI1005" s="651"/>
      <c r="AJ1005" s="651"/>
    </row>
    <row r="1006" spans="1:36" ht="12" customHeight="1" x14ac:dyDescent="0.2">
      <c r="A1006" s="651"/>
      <c r="B1006" s="651"/>
      <c r="C1006" s="651"/>
      <c r="D1006" s="651"/>
      <c r="E1006" s="651"/>
      <c r="F1006" s="651"/>
      <c r="G1006" s="651"/>
      <c r="H1006" s="651"/>
      <c r="I1006" s="651"/>
      <c r="J1006" s="651"/>
      <c r="K1006" s="651"/>
      <c r="L1006" s="651"/>
      <c r="M1006" s="651"/>
      <c r="N1006" s="651"/>
      <c r="O1006" s="651"/>
      <c r="P1006" s="651"/>
      <c r="Q1006" s="651"/>
      <c r="R1006" s="651"/>
      <c r="S1006" s="651"/>
      <c r="T1006" s="651"/>
      <c r="U1006" s="651"/>
      <c r="V1006" s="651"/>
      <c r="W1006" s="651"/>
      <c r="X1006" s="651"/>
      <c r="Y1006" s="651"/>
      <c r="Z1006" s="651"/>
      <c r="AA1006" s="651"/>
      <c r="AB1006" s="651"/>
      <c r="AC1006" s="651"/>
      <c r="AD1006" s="651"/>
      <c r="AE1006" s="651"/>
      <c r="AF1006" s="651"/>
      <c r="AG1006" s="651"/>
      <c r="AH1006" s="651"/>
      <c r="AI1006" s="651"/>
      <c r="AJ1006" s="651"/>
    </row>
    <row r="1007" spans="1:36" ht="12" customHeight="1" x14ac:dyDescent="0.2">
      <c r="A1007" s="651"/>
      <c r="B1007" s="651"/>
      <c r="C1007" s="651"/>
      <c r="D1007" s="651"/>
      <c r="E1007" s="651"/>
      <c r="F1007" s="651"/>
      <c r="G1007" s="651"/>
      <c r="H1007" s="651"/>
      <c r="I1007" s="651"/>
      <c r="J1007" s="651"/>
      <c r="K1007" s="651"/>
      <c r="L1007" s="651"/>
      <c r="M1007" s="651"/>
      <c r="N1007" s="651"/>
      <c r="O1007" s="651"/>
      <c r="P1007" s="651"/>
      <c r="Q1007" s="651"/>
      <c r="R1007" s="651"/>
      <c r="S1007" s="651"/>
      <c r="T1007" s="651"/>
      <c r="U1007" s="651"/>
      <c r="V1007" s="651"/>
      <c r="W1007" s="651"/>
      <c r="X1007" s="651"/>
      <c r="Y1007" s="651"/>
      <c r="Z1007" s="651"/>
      <c r="AA1007" s="651"/>
      <c r="AB1007" s="651"/>
      <c r="AC1007" s="651"/>
      <c r="AD1007" s="651"/>
      <c r="AE1007" s="651"/>
      <c r="AF1007" s="651"/>
      <c r="AG1007" s="651"/>
      <c r="AH1007" s="651"/>
      <c r="AI1007" s="651"/>
      <c r="AJ1007" s="651"/>
    </row>
    <row r="1008" spans="1:36" ht="12" customHeight="1" x14ac:dyDescent="0.2">
      <c r="A1008" s="651"/>
      <c r="B1008" s="651"/>
      <c r="C1008" s="651"/>
      <c r="D1008" s="651"/>
      <c r="E1008" s="651"/>
      <c r="F1008" s="651"/>
      <c r="G1008" s="651"/>
      <c r="H1008" s="651"/>
      <c r="I1008" s="651"/>
      <c r="J1008" s="651"/>
      <c r="K1008" s="651"/>
      <c r="L1008" s="651"/>
      <c r="M1008" s="651"/>
      <c r="N1008" s="651"/>
      <c r="O1008" s="651"/>
      <c r="P1008" s="651"/>
      <c r="Q1008" s="651"/>
      <c r="R1008" s="651"/>
      <c r="S1008" s="651"/>
      <c r="T1008" s="651"/>
      <c r="U1008" s="651"/>
      <c r="V1008" s="651"/>
      <c r="W1008" s="651"/>
      <c r="X1008" s="651"/>
      <c r="Y1008" s="651"/>
      <c r="Z1008" s="651"/>
      <c r="AA1008" s="651"/>
      <c r="AB1008" s="651"/>
      <c r="AC1008" s="651"/>
      <c r="AD1008" s="651"/>
      <c r="AE1008" s="651"/>
      <c r="AF1008" s="651"/>
      <c r="AG1008" s="651"/>
      <c r="AH1008" s="651"/>
      <c r="AI1008" s="651"/>
      <c r="AJ1008" s="651"/>
    </row>
    <row r="1009" spans="1:36" ht="12" customHeight="1" x14ac:dyDescent="0.2">
      <c r="A1009" s="651"/>
      <c r="B1009" s="651"/>
      <c r="C1009" s="651"/>
      <c r="D1009" s="651"/>
      <c r="E1009" s="651"/>
      <c r="F1009" s="651"/>
      <c r="G1009" s="651"/>
      <c r="H1009" s="651"/>
      <c r="I1009" s="651"/>
      <c r="J1009" s="651"/>
      <c r="K1009" s="651"/>
      <c r="L1009" s="651"/>
      <c r="M1009" s="651"/>
      <c r="N1009" s="651"/>
      <c r="O1009" s="651"/>
      <c r="P1009" s="651"/>
      <c r="Q1009" s="651"/>
      <c r="R1009" s="651"/>
      <c r="S1009" s="651"/>
      <c r="T1009" s="651"/>
      <c r="U1009" s="651"/>
      <c r="V1009" s="651"/>
      <c r="W1009" s="651"/>
      <c r="X1009" s="651"/>
      <c r="Y1009" s="651"/>
      <c r="Z1009" s="651"/>
      <c r="AA1009" s="651"/>
      <c r="AB1009" s="651"/>
      <c r="AC1009" s="651"/>
      <c r="AD1009" s="651"/>
      <c r="AE1009" s="651"/>
      <c r="AF1009" s="651"/>
      <c r="AG1009" s="651"/>
      <c r="AH1009" s="651"/>
      <c r="AI1009" s="651"/>
      <c r="AJ1009" s="651"/>
    </row>
    <row r="1010" spans="1:36" ht="12" customHeight="1" x14ac:dyDescent="0.2">
      <c r="A1010" s="651"/>
      <c r="B1010" s="651"/>
      <c r="C1010" s="651"/>
      <c r="D1010" s="651"/>
      <c r="E1010" s="651"/>
      <c r="F1010" s="651"/>
      <c r="G1010" s="651"/>
      <c r="H1010" s="651"/>
      <c r="I1010" s="651"/>
      <c r="J1010" s="651"/>
      <c r="K1010" s="651"/>
      <c r="L1010" s="651"/>
      <c r="M1010" s="651"/>
      <c r="N1010" s="651"/>
      <c r="O1010" s="651"/>
      <c r="P1010" s="651"/>
      <c r="Q1010" s="651"/>
      <c r="R1010" s="651"/>
      <c r="S1010" s="651"/>
      <c r="T1010" s="651"/>
      <c r="U1010" s="651"/>
      <c r="V1010" s="651"/>
      <c r="W1010" s="651"/>
      <c r="X1010" s="651"/>
      <c r="Y1010" s="651"/>
      <c r="Z1010" s="651"/>
      <c r="AA1010" s="651"/>
      <c r="AB1010" s="651"/>
      <c r="AC1010" s="651"/>
      <c r="AD1010" s="651"/>
      <c r="AE1010" s="651"/>
      <c r="AF1010" s="651"/>
      <c r="AG1010" s="651"/>
      <c r="AH1010" s="651"/>
      <c r="AI1010" s="651"/>
      <c r="AJ1010" s="651"/>
    </row>
    <row r="1011" spans="1:36" ht="12" customHeight="1" x14ac:dyDescent="0.2">
      <c r="A1011" s="651"/>
      <c r="B1011" s="651"/>
      <c r="C1011" s="651"/>
      <c r="D1011" s="651"/>
      <c r="E1011" s="651"/>
      <c r="F1011" s="651"/>
      <c r="G1011" s="651"/>
      <c r="H1011" s="651"/>
      <c r="I1011" s="651"/>
      <c r="J1011" s="651"/>
      <c r="K1011" s="651"/>
      <c r="L1011" s="651"/>
      <c r="M1011" s="651"/>
      <c r="N1011" s="651"/>
      <c r="O1011" s="651"/>
      <c r="P1011" s="651"/>
      <c r="Q1011" s="651"/>
      <c r="R1011" s="651"/>
      <c r="S1011" s="651"/>
      <c r="T1011" s="651"/>
      <c r="U1011" s="651"/>
      <c r="V1011" s="651"/>
      <c r="W1011" s="651"/>
      <c r="X1011" s="651"/>
      <c r="Y1011" s="651"/>
      <c r="Z1011" s="651"/>
      <c r="AA1011" s="651"/>
      <c r="AB1011" s="651"/>
      <c r="AC1011" s="651"/>
      <c r="AD1011" s="651"/>
      <c r="AE1011" s="651"/>
      <c r="AF1011" s="651"/>
      <c r="AG1011" s="651"/>
      <c r="AH1011" s="651"/>
      <c r="AI1011" s="651"/>
      <c r="AJ1011" s="651"/>
    </row>
    <row r="1012" spans="1:36" ht="12" customHeight="1" x14ac:dyDescent="0.2">
      <c r="A1012" s="651"/>
      <c r="B1012" s="651"/>
      <c r="C1012" s="651"/>
      <c r="D1012" s="651"/>
      <c r="E1012" s="651"/>
      <c r="F1012" s="651"/>
      <c r="G1012" s="651"/>
      <c r="H1012" s="651"/>
      <c r="I1012" s="651"/>
      <c r="J1012" s="651"/>
      <c r="K1012" s="651"/>
      <c r="L1012" s="651"/>
      <c r="M1012" s="651"/>
      <c r="N1012" s="651"/>
      <c r="O1012" s="651"/>
      <c r="P1012" s="651"/>
      <c r="Q1012" s="651"/>
      <c r="R1012" s="651"/>
      <c r="S1012" s="651"/>
      <c r="T1012" s="651"/>
      <c r="U1012" s="651"/>
      <c r="V1012" s="651"/>
      <c r="W1012" s="651"/>
      <c r="X1012" s="651"/>
      <c r="Y1012" s="651"/>
      <c r="Z1012" s="651"/>
      <c r="AA1012" s="651"/>
      <c r="AB1012" s="651"/>
      <c r="AC1012" s="651"/>
      <c r="AD1012" s="651"/>
      <c r="AE1012" s="651"/>
      <c r="AF1012" s="651"/>
      <c r="AG1012" s="651"/>
      <c r="AH1012" s="651"/>
      <c r="AI1012" s="651"/>
      <c r="AJ1012" s="651"/>
    </row>
    <row r="1013" spans="1:36" ht="12" customHeight="1" x14ac:dyDescent="0.2">
      <c r="A1013" s="651"/>
      <c r="B1013" s="651"/>
      <c r="C1013" s="651"/>
      <c r="D1013" s="651"/>
      <c r="E1013" s="651"/>
      <c r="F1013" s="651"/>
      <c r="G1013" s="651"/>
      <c r="H1013" s="651"/>
      <c r="I1013" s="651"/>
      <c r="J1013" s="651"/>
      <c r="K1013" s="651"/>
      <c r="L1013" s="651"/>
      <c r="M1013" s="651"/>
      <c r="N1013" s="651"/>
      <c r="O1013" s="651"/>
      <c r="P1013" s="651"/>
      <c r="Q1013" s="651"/>
      <c r="R1013" s="651"/>
      <c r="S1013" s="651"/>
      <c r="T1013" s="651"/>
      <c r="U1013" s="651"/>
      <c r="V1013" s="651"/>
      <c r="W1013" s="651"/>
      <c r="X1013" s="651"/>
      <c r="Y1013" s="651"/>
      <c r="Z1013" s="651"/>
      <c r="AA1013" s="651"/>
      <c r="AB1013" s="651"/>
      <c r="AC1013" s="651"/>
      <c r="AD1013" s="651"/>
      <c r="AE1013" s="651"/>
      <c r="AF1013" s="651"/>
      <c r="AG1013" s="651"/>
      <c r="AH1013" s="651"/>
      <c r="AI1013" s="651"/>
      <c r="AJ1013" s="651"/>
    </row>
  </sheetData>
  <mergeCells count="128">
    <mergeCell ref="A1:B1"/>
    <mergeCell ref="R1:Y1"/>
    <mergeCell ref="B2:D2"/>
    <mergeCell ref="N3:P3"/>
    <mergeCell ref="R3:S3"/>
    <mergeCell ref="U3:Y3"/>
    <mergeCell ref="J8:L8"/>
    <mergeCell ref="T8:V8"/>
    <mergeCell ref="A10:B10"/>
    <mergeCell ref="D10:E10"/>
    <mergeCell ref="D11:E11"/>
    <mergeCell ref="D12:E12"/>
    <mergeCell ref="A4:B4"/>
    <mergeCell ref="D4:E4"/>
    <mergeCell ref="D5:E5"/>
    <mergeCell ref="D6:E6"/>
    <mergeCell ref="D7:E7"/>
    <mergeCell ref="A8:B8"/>
    <mergeCell ref="D8:E8"/>
    <mergeCell ref="D18:E18"/>
    <mergeCell ref="D19:E19"/>
    <mergeCell ref="D20:E20"/>
    <mergeCell ref="D22:E22"/>
    <mergeCell ref="D23:E23"/>
    <mergeCell ref="D24:E24"/>
    <mergeCell ref="D13:E13"/>
    <mergeCell ref="D14:E14"/>
    <mergeCell ref="A15:B15"/>
    <mergeCell ref="D15:E15"/>
    <mergeCell ref="A17:B17"/>
    <mergeCell ref="D17:E17"/>
    <mergeCell ref="D31:E31"/>
    <mergeCell ref="D32:E32"/>
    <mergeCell ref="D33:E33"/>
    <mergeCell ref="D34:E34"/>
    <mergeCell ref="A35:B35"/>
    <mergeCell ref="D35:E35"/>
    <mergeCell ref="D25:E25"/>
    <mergeCell ref="D26:E26"/>
    <mergeCell ref="D27:E27"/>
    <mergeCell ref="D28:E28"/>
    <mergeCell ref="D29:E29"/>
    <mergeCell ref="D30:E30"/>
    <mergeCell ref="D42:E42"/>
    <mergeCell ref="D43:E43"/>
    <mergeCell ref="D44:E44"/>
    <mergeCell ref="D45:E45"/>
    <mergeCell ref="D46:E46"/>
    <mergeCell ref="D47:E47"/>
    <mergeCell ref="A37:B37"/>
    <mergeCell ref="D37:E37"/>
    <mergeCell ref="D38:E38"/>
    <mergeCell ref="D39:E39"/>
    <mergeCell ref="D40:E40"/>
    <mergeCell ref="D41:E41"/>
    <mergeCell ref="D53:E53"/>
    <mergeCell ref="D54:E54"/>
    <mergeCell ref="R54:Z54"/>
    <mergeCell ref="D55:E55"/>
    <mergeCell ref="D56:E56"/>
    <mergeCell ref="D57:E57"/>
    <mergeCell ref="A48:B48"/>
    <mergeCell ref="D48:E48"/>
    <mergeCell ref="A50:B50"/>
    <mergeCell ref="D50:E50"/>
    <mergeCell ref="D51:E51"/>
    <mergeCell ref="D52:E52"/>
    <mergeCell ref="A64:B64"/>
    <mergeCell ref="D64:E64"/>
    <mergeCell ref="A66:B66"/>
    <mergeCell ref="D66:E66"/>
    <mergeCell ref="D67:E67"/>
    <mergeCell ref="D68:E68"/>
    <mergeCell ref="D58:E58"/>
    <mergeCell ref="D59:E59"/>
    <mergeCell ref="D60:E60"/>
    <mergeCell ref="D61:E61"/>
    <mergeCell ref="D62:E62"/>
    <mergeCell ref="D63:E63"/>
    <mergeCell ref="A108:B108"/>
    <mergeCell ref="J109:L109"/>
    <mergeCell ref="A110:B110"/>
    <mergeCell ref="C118:C119"/>
    <mergeCell ref="D118:D120"/>
    <mergeCell ref="F118:F120"/>
    <mergeCell ref="H118:H120"/>
    <mergeCell ref="D69:E69"/>
    <mergeCell ref="A70:B70"/>
    <mergeCell ref="D70:E70"/>
    <mergeCell ref="A71:B71"/>
    <mergeCell ref="D71:E71"/>
    <mergeCell ref="A73:B73"/>
    <mergeCell ref="C138:F138"/>
    <mergeCell ref="C139:F139"/>
    <mergeCell ref="A144:B144"/>
    <mergeCell ref="A145:B145"/>
    <mergeCell ref="K146:L146"/>
    <mergeCell ref="J147:L147"/>
    <mergeCell ref="C121:C123"/>
    <mergeCell ref="D121:D123"/>
    <mergeCell ref="F121:F123"/>
    <mergeCell ref="H121:H122"/>
    <mergeCell ref="C124:F124"/>
    <mergeCell ref="C134:F134"/>
    <mergeCell ref="K165:K176"/>
    <mergeCell ref="A177:B177"/>
    <mergeCell ref="C177:F177"/>
    <mergeCell ref="D179:E179"/>
    <mergeCell ref="D189:E189"/>
    <mergeCell ref="D191:E191"/>
    <mergeCell ref="A148:B148"/>
    <mergeCell ref="D148:E148"/>
    <mergeCell ref="C149:F164"/>
    <mergeCell ref="C165:F176"/>
    <mergeCell ref="G165:G176"/>
    <mergeCell ref="D232:E232"/>
    <mergeCell ref="O232:Q232"/>
    <mergeCell ref="O233:Q233"/>
    <mergeCell ref="J236:L236"/>
    <mergeCell ref="B237:B238"/>
    <mergeCell ref="D237:E237"/>
    <mergeCell ref="D238:E238"/>
    <mergeCell ref="D198:E198"/>
    <mergeCell ref="A200:B200"/>
    <mergeCell ref="D200:E200"/>
    <mergeCell ref="D216:E216"/>
    <mergeCell ref="D218:E218"/>
    <mergeCell ref="D230:E230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099D-1FD7-4F43-9BD0-F683CF203DE6}">
  <dimension ref="A1:Z1008"/>
  <sheetViews>
    <sheetView topLeftCell="F7" zoomScale="85" zoomScaleNormal="85" workbookViewId="0">
      <selection activeCell="J119" sqref="J119"/>
    </sheetView>
  </sheetViews>
  <sheetFormatPr baseColWidth="10" defaultColWidth="17.28515625" defaultRowHeight="12.75" x14ac:dyDescent="0.2"/>
  <cols>
    <col min="1" max="1" width="49.140625" style="331" customWidth="1"/>
    <col min="2" max="2" width="72.85546875" style="331" bestFit="1" customWidth="1"/>
    <col min="3" max="3" width="7.42578125" style="331" customWidth="1"/>
    <col min="4" max="4" width="7.140625" style="331" customWidth="1"/>
    <col min="5" max="5" width="9.42578125" style="331" customWidth="1"/>
    <col min="6" max="6" width="8.28515625" style="331" customWidth="1"/>
    <col min="7" max="8" width="6" style="331" customWidth="1"/>
    <col min="9" max="9" width="8.42578125" style="331" customWidth="1"/>
    <col min="10" max="10" width="10.7109375" style="331" customWidth="1"/>
    <col min="11" max="11" width="16.85546875" style="331" customWidth="1"/>
    <col min="12" max="12" width="14.28515625" style="331" customWidth="1"/>
    <col min="13" max="13" width="21" style="331" customWidth="1"/>
    <col min="14" max="14" width="8.5703125" style="331" customWidth="1"/>
    <col min="15" max="15" width="18.140625" style="331" customWidth="1"/>
    <col min="16" max="16" width="18.85546875" style="331" customWidth="1"/>
    <col min="17" max="17" width="15.140625" style="331" customWidth="1"/>
    <col min="18" max="18" width="20.42578125" style="331" customWidth="1"/>
    <col min="19" max="19" width="14" style="331" bestFit="1" customWidth="1"/>
    <col min="20" max="20" width="8.7109375" style="331" customWidth="1"/>
    <col min="21" max="21" width="6.85546875" style="331" customWidth="1"/>
    <col min="22" max="22" width="5.5703125" style="331" customWidth="1"/>
    <col min="23" max="23" width="7" style="331" customWidth="1"/>
    <col min="24" max="24" width="6.85546875" style="331" bestFit="1" customWidth="1"/>
    <col min="25" max="25" width="7.28515625" style="331" customWidth="1"/>
    <col min="26" max="36" width="10.85546875" style="331" customWidth="1"/>
    <col min="37" max="16384" width="17.28515625" style="331"/>
  </cols>
  <sheetData>
    <row r="1" spans="1:26" ht="15.75" customHeight="1" thickBot="1" x14ac:dyDescent="0.3">
      <c r="A1" s="1406" t="s">
        <v>58</v>
      </c>
      <c r="B1" s="1407"/>
      <c r="C1" s="887"/>
      <c r="D1" s="887"/>
      <c r="E1" s="887">
        <v>2020</v>
      </c>
      <c r="F1" s="10"/>
      <c r="G1" s="10"/>
      <c r="H1" s="10"/>
      <c r="I1" s="10"/>
      <c r="J1" s="877"/>
      <c r="K1" s="10"/>
      <c r="L1" s="10"/>
      <c r="M1" s="10"/>
      <c r="N1" s="651"/>
      <c r="O1" s="651"/>
      <c r="P1" s="651"/>
      <c r="Q1" s="10"/>
      <c r="R1" s="1529" t="s">
        <v>59</v>
      </c>
      <c r="S1" s="1429"/>
      <c r="T1" s="1429"/>
      <c r="U1" s="1429"/>
      <c r="V1" s="1429"/>
      <c r="W1" s="1429"/>
      <c r="X1" s="1429"/>
      <c r="Y1" s="1530"/>
      <c r="Z1" s="651"/>
    </row>
    <row r="2" spans="1:26" ht="15.75" hidden="1" customHeight="1" x14ac:dyDescent="0.25">
      <c r="A2" s="887"/>
      <c r="B2" s="1408" t="s">
        <v>60</v>
      </c>
      <c r="C2" s="1407"/>
      <c r="D2" s="1407"/>
      <c r="E2" s="888"/>
      <c r="F2" s="10"/>
      <c r="G2" s="10"/>
      <c r="H2" s="10"/>
      <c r="I2" s="10"/>
      <c r="J2" s="877"/>
      <c r="K2" s="10"/>
      <c r="L2" s="10"/>
      <c r="M2" s="10"/>
      <c r="N2" s="10"/>
      <c r="O2" s="10"/>
      <c r="P2" s="10"/>
      <c r="Q2" s="10"/>
      <c r="R2" s="2"/>
      <c r="S2" s="3"/>
      <c r="T2" s="3"/>
      <c r="U2" s="3"/>
      <c r="V2" s="3"/>
      <c r="W2" s="3"/>
      <c r="X2" s="3"/>
      <c r="Y2" s="4"/>
      <c r="Z2" s="651"/>
    </row>
    <row r="3" spans="1:26" ht="15.75" customHeight="1" thickBot="1" x14ac:dyDescent="0.3">
      <c r="A3" s="5"/>
      <c r="B3" s="651"/>
      <c r="C3" s="651"/>
      <c r="D3" s="651"/>
      <c r="E3" s="651"/>
      <c r="F3" s="10"/>
      <c r="G3" s="10"/>
      <c r="H3" s="10"/>
      <c r="I3" s="10"/>
      <c r="J3" s="877"/>
      <c r="K3" s="10"/>
      <c r="L3" s="10"/>
      <c r="M3" s="10"/>
      <c r="N3" s="1427" t="s">
        <v>61</v>
      </c>
      <c r="O3" s="1407"/>
      <c r="P3" s="1407"/>
      <c r="Q3" s="10"/>
      <c r="R3" s="1428" t="s">
        <v>1</v>
      </c>
      <c r="S3" s="1429"/>
      <c r="T3" s="890">
        <f>E1</f>
        <v>2020</v>
      </c>
      <c r="U3" s="1531" t="s">
        <v>2</v>
      </c>
      <c r="V3" s="1429"/>
      <c r="W3" s="1429"/>
      <c r="X3" s="1429"/>
      <c r="Y3" s="1530"/>
      <c r="Z3" s="651"/>
    </row>
    <row r="4" spans="1:2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877"/>
      <c r="K4" s="10"/>
      <c r="L4" s="10"/>
      <c r="M4" s="10"/>
      <c r="N4" s="889"/>
      <c r="O4" s="17" t="s">
        <v>64</v>
      </c>
      <c r="P4" s="17" t="s">
        <v>65</v>
      </c>
      <c r="Q4" s="10"/>
      <c r="R4" s="342" t="s">
        <v>11</v>
      </c>
      <c r="S4" s="591" t="s">
        <v>12</v>
      </c>
      <c r="T4" s="344">
        <f>C107</f>
        <v>1173</v>
      </c>
      <c r="U4" s="344">
        <f t="shared" ref="U4" si="0">D107</f>
        <v>599</v>
      </c>
      <c r="V4" s="344">
        <f>F107</f>
        <v>877</v>
      </c>
      <c r="W4" s="344">
        <f>G107</f>
        <v>230</v>
      </c>
      <c r="X4" s="344">
        <f>H107</f>
        <v>81</v>
      </c>
      <c r="Y4" s="344">
        <f>I107</f>
        <v>23</v>
      </c>
      <c r="Z4" s="11"/>
    </row>
    <row r="5" spans="1:26" ht="12.75" customHeight="1" x14ac:dyDescent="0.2">
      <c r="A5" s="592" t="s">
        <v>66</v>
      </c>
      <c r="B5" s="593" t="s">
        <v>67</v>
      </c>
      <c r="C5" s="657">
        <v>80</v>
      </c>
      <c r="D5" s="1430"/>
      <c r="E5" s="1431"/>
      <c r="F5" s="658">
        <v>57</v>
      </c>
      <c r="G5" s="658">
        <v>11</v>
      </c>
      <c r="H5" s="659">
        <v>2</v>
      </c>
      <c r="I5" s="658">
        <v>0</v>
      </c>
      <c r="J5" s="651" t="s">
        <v>68</v>
      </c>
      <c r="K5" s="10"/>
      <c r="L5" s="10"/>
      <c r="M5" s="651"/>
      <c r="N5" s="39" t="s">
        <v>69</v>
      </c>
      <c r="O5" s="230">
        <f>IF(N5="*",$H5,0)</f>
        <v>0</v>
      </c>
      <c r="P5" s="230">
        <f>IF(N5="**",$H5,0)</f>
        <v>2</v>
      </c>
      <c r="Q5" s="877"/>
      <c r="R5" s="346"/>
      <c r="S5" s="57" t="s">
        <v>13</v>
      </c>
      <c r="T5" s="42">
        <v>0</v>
      </c>
      <c r="U5" s="42">
        <f>E107</f>
        <v>530</v>
      </c>
      <c r="V5" s="42">
        <v>0</v>
      </c>
      <c r="W5" s="42">
        <v>0</v>
      </c>
      <c r="X5" s="42">
        <v>0</v>
      </c>
      <c r="Y5" s="348">
        <v>0</v>
      </c>
      <c r="Z5" s="651"/>
    </row>
    <row r="6" spans="1:26" ht="12.75" customHeight="1" x14ac:dyDescent="0.2">
      <c r="A6" s="594" t="s">
        <v>70</v>
      </c>
      <c r="B6" s="595"/>
      <c r="C6" s="660">
        <v>102</v>
      </c>
      <c r="D6" s="1432">
        <v>130</v>
      </c>
      <c r="E6" s="1433"/>
      <c r="F6" s="661"/>
      <c r="G6" s="661"/>
      <c r="H6" s="662"/>
      <c r="I6" s="662"/>
      <c r="J6" s="877"/>
      <c r="K6" s="10"/>
      <c r="L6" s="10"/>
      <c r="M6" s="10"/>
      <c r="N6" s="10"/>
      <c r="O6" s="10"/>
      <c r="P6" s="10"/>
      <c r="Q6" s="10"/>
      <c r="R6" s="346"/>
      <c r="S6" s="324" t="s">
        <v>14</v>
      </c>
      <c r="T6" s="518">
        <f>C143</f>
        <v>219</v>
      </c>
      <c r="U6" s="518">
        <f t="shared" ref="U6" si="1">D143</f>
        <v>194</v>
      </c>
      <c r="V6" s="518">
        <f>F143</f>
        <v>155</v>
      </c>
      <c r="W6" s="518">
        <f>G143</f>
        <v>21</v>
      </c>
      <c r="X6" s="518">
        <f>H143</f>
        <v>242</v>
      </c>
      <c r="Y6" s="518">
        <f>I143</f>
        <v>24</v>
      </c>
      <c r="Z6" s="651"/>
    </row>
    <row r="7" spans="1:26" ht="12.75" customHeight="1" thickBot="1" x14ac:dyDescent="0.25">
      <c r="A7" s="592" t="s">
        <v>71</v>
      </c>
      <c r="B7" s="593" t="s">
        <v>72</v>
      </c>
      <c r="C7" s="663"/>
      <c r="D7" s="1430">
        <v>60</v>
      </c>
      <c r="E7" s="1431"/>
      <c r="F7" s="592"/>
      <c r="G7" s="658">
        <v>0</v>
      </c>
      <c r="H7" s="664">
        <v>0</v>
      </c>
      <c r="I7" s="664">
        <v>0</v>
      </c>
      <c r="J7" s="877"/>
      <c r="K7" s="10"/>
      <c r="L7" s="10"/>
      <c r="M7" s="10"/>
      <c r="N7" s="10"/>
      <c r="O7" s="10"/>
      <c r="P7" s="10"/>
      <c r="Q7" s="10"/>
      <c r="R7" s="596"/>
      <c r="S7" s="597" t="s">
        <v>15</v>
      </c>
      <c r="T7" s="519">
        <f>SUM(T4:T6)</f>
        <v>1392</v>
      </c>
      <c r="U7" s="519">
        <f t="shared" ref="U7:Y7" si="2">SUM(U4:U6)</f>
        <v>1323</v>
      </c>
      <c r="V7" s="519">
        <f>SUM(V4:V6)</f>
        <v>1032</v>
      </c>
      <c r="W7" s="519">
        <f t="shared" si="2"/>
        <v>251</v>
      </c>
      <c r="X7" s="519">
        <f t="shared" si="2"/>
        <v>323</v>
      </c>
      <c r="Y7" s="519">
        <f t="shared" si="2"/>
        <v>47</v>
      </c>
      <c r="Z7" s="651"/>
    </row>
    <row r="8" spans="1:26" ht="15.75" customHeight="1" x14ac:dyDescent="0.2">
      <c r="A8" s="1409" t="s">
        <v>73</v>
      </c>
      <c r="B8" s="1410"/>
      <c r="C8" s="515">
        <f>SUM(C5:C7)</f>
        <v>182</v>
      </c>
      <c r="D8" s="1436">
        <f t="shared" ref="D8:I8" si="3">SUM(D5:D7)</f>
        <v>190</v>
      </c>
      <c r="E8" s="1436"/>
      <c r="F8" s="515">
        <f t="shared" si="3"/>
        <v>57</v>
      </c>
      <c r="G8" s="515">
        <f t="shared" si="3"/>
        <v>11</v>
      </c>
      <c r="H8" s="515">
        <f t="shared" si="3"/>
        <v>2</v>
      </c>
      <c r="I8" s="515">
        <f t="shared" si="3"/>
        <v>0</v>
      </c>
      <c r="J8" s="1415"/>
      <c r="K8" s="1407"/>
      <c r="L8" s="1407"/>
      <c r="M8" s="370"/>
      <c r="N8" s="651"/>
      <c r="O8" s="651"/>
      <c r="P8" s="651"/>
      <c r="Q8" s="370"/>
      <c r="R8" s="516" t="s">
        <v>16</v>
      </c>
      <c r="S8" s="337" t="s">
        <v>17</v>
      </c>
      <c r="T8" s="1416">
        <f>K174</f>
        <v>706</v>
      </c>
      <c r="U8" s="1417"/>
      <c r="V8" s="1418"/>
      <c r="W8" s="520">
        <f>G174</f>
        <v>166</v>
      </c>
      <c r="X8" s="520">
        <f t="shared" ref="X8:Y8" si="4">H174</f>
        <v>81</v>
      </c>
      <c r="Y8" s="520">
        <f t="shared" si="4"/>
        <v>91</v>
      </c>
      <c r="Z8" s="651"/>
    </row>
    <row r="9" spans="1:26" ht="12" customHeight="1" x14ac:dyDescent="0.2">
      <c r="A9" s="651"/>
      <c r="B9" s="46"/>
      <c r="C9" s="598"/>
      <c r="D9" s="651"/>
      <c r="E9" s="651"/>
      <c r="F9" s="651"/>
      <c r="G9" s="651"/>
      <c r="H9" s="598"/>
      <c r="I9" s="598"/>
      <c r="J9" s="889"/>
      <c r="K9" s="230"/>
      <c r="L9" s="230"/>
      <c r="M9" s="230"/>
      <c r="N9" s="889"/>
      <c r="O9" s="230"/>
      <c r="P9" s="230"/>
      <c r="Q9" s="230"/>
      <c r="R9" s="517"/>
      <c r="S9" s="338" t="s">
        <v>18</v>
      </c>
      <c r="T9" s="521">
        <f>C186</f>
        <v>188</v>
      </c>
      <c r="U9" s="521">
        <f t="shared" ref="U9" si="5">D186</f>
        <v>130</v>
      </c>
      <c r="V9" s="521">
        <f>F186</f>
        <v>219</v>
      </c>
      <c r="W9" s="521">
        <f>G186</f>
        <v>142</v>
      </c>
      <c r="X9" s="521">
        <f>H186</f>
        <v>42</v>
      </c>
      <c r="Y9" s="521">
        <f>I186</f>
        <v>25</v>
      </c>
      <c r="Z9" s="651"/>
    </row>
    <row r="10" spans="1:26" ht="15" customHeight="1" x14ac:dyDescent="0.25">
      <c r="A10" s="1412" t="s">
        <v>74</v>
      </c>
      <c r="B10" s="1413"/>
      <c r="C10" s="653" t="s">
        <v>5</v>
      </c>
      <c r="D10" s="1414" t="s">
        <v>6</v>
      </c>
      <c r="E10" s="1413"/>
      <c r="F10" s="653" t="s">
        <v>7</v>
      </c>
      <c r="G10" s="653" t="s">
        <v>8</v>
      </c>
      <c r="H10" s="653" t="s">
        <v>9</v>
      </c>
      <c r="I10" s="16" t="s">
        <v>63</v>
      </c>
      <c r="J10" s="889"/>
      <c r="K10" s="230"/>
      <c r="L10" s="230"/>
      <c r="M10" s="230"/>
      <c r="N10" s="889"/>
      <c r="O10" s="230">
        <f t="shared" ref="O10:O14" si="6">IF(N10="*",$H10,0)</f>
        <v>0</v>
      </c>
      <c r="P10" s="230">
        <f t="shared" ref="P10:P14" si="7">IF(N10="**",$H10,0)</f>
        <v>0</v>
      </c>
      <c r="Q10" s="230"/>
      <c r="R10" s="517"/>
      <c r="S10" s="338" t="s">
        <v>19</v>
      </c>
      <c r="T10" s="521">
        <f>C195</f>
        <v>66</v>
      </c>
      <c r="U10" s="521">
        <f t="shared" ref="U10" si="8">D195</f>
        <v>48</v>
      </c>
      <c r="V10" s="521">
        <f>F195</f>
        <v>84</v>
      </c>
      <c r="W10" s="521">
        <f>G195</f>
        <v>123</v>
      </c>
      <c r="X10" s="521">
        <f>H195</f>
        <v>10</v>
      </c>
      <c r="Y10" s="521">
        <f>I195</f>
        <v>35</v>
      </c>
      <c r="Z10" s="651"/>
    </row>
    <row r="11" spans="1:26" ht="12.75" customHeight="1" x14ac:dyDescent="0.2">
      <c r="A11" s="599" t="s">
        <v>75</v>
      </c>
      <c r="B11" s="600" t="s">
        <v>76</v>
      </c>
      <c r="C11" s="665">
        <v>51</v>
      </c>
      <c r="D11" s="1532">
        <v>18</v>
      </c>
      <c r="E11" s="1533"/>
      <c r="F11" s="666">
        <v>5</v>
      </c>
      <c r="G11" s="665">
        <v>0</v>
      </c>
      <c r="H11" s="667">
        <v>0</v>
      </c>
      <c r="I11" s="668"/>
      <c r="J11" s="889"/>
      <c r="K11" s="230"/>
      <c r="L11" s="230"/>
      <c r="M11" s="230"/>
      <c r="N11" s="889"/>
      <c r="O11" s="230">
        <f t="shared" si="6"/>
        <v>0</v>
      </c>
      <c r="P11" s="230">
        <f t="shared" si="7"/>
        <v>0</v>
      </c>
      <c r="Q11" s="230"/>
      <c r="R11" s="517"/>
      <c r="S11" s="338" t="s">
        <v>20</v>
      </c>
      <c r="T11" s="521">
        <f>C213</f>
        <v>287</v>
      </c>
      <c r="U11" s="521">
        <f t="shared" ref="U11" si="9">D213</f>
        <v>192</v>
      </c>
      <c r="V11" s="521">
        <f>F213</f>
        <v>277</v>
      </c>
      <c r="W11" s="521">
        <f>G213</f>
        <v>212</v>
      </c>
      <c r="X11" s="521">
        <f>H213</f>
        <v>20</v>
      </c>
      <c r="Y11" s="521">
        <f>I213</f>
        <v>20</v>
      </c>
      <c r="Z11" s="651"/>
    </row>
    <row r="12" spans="1:26" ht="12" customHeight="1" x14ac:dyDescent="0.2">
      <c r="A12" s="601" t="s">
        <v>77</v>
      </c>
      <c r="B12" s="602" t="s">
        <v>78</v>
      </c>
      <c r="C12" s="669">
        <v>42</v>
      </c>
      <c r="D12" s="1534">
        <v>27</v>
      </c>
      <c r="E12" s="1535"/>
      <c r="F12" s="670">
        <v>0</v>
      </c>
      <c r="G12" s="671">
        <v>0</v>
      </c>
      <c r="H12" s="671">
        <v>0</v>
      </c>
      <c r="I12" s="671">
        <v>0</v>
      </c>
      <c r="J12" s="889"/>
      <c r="K12" s="230"/>
      <c r="L12" s="230"/>
      <c r="M12" s="230"/>
      <c r="N12" s="889"/>
      <c r="O12" s="230">
        <f t="shared" si="6"/>
        <v>0</v>
      </c>
      <c r="P12" s="230">
        <f t="shared" si="7"/>
        <v>0</v>
      </c>
      <c r="Q12" s="230"/>
      <c r="R12" s="517"/>
      <c r="S12" s="338" t="s">
        <v>21</v>
      </c>
      <c r="T12" s="521">
        <f>C225</f>
        <v>121</v>
      </c>
      <c r="U12" s="521">
        <f t="shared" ref="U12" si="10">D225</f>
        <v>119</v>
      </c>
      <c r="V12" s="521">
        <f>F225</f>
        <v>167</v>
      </c>
      <c r="W12" s="521">
        <f>G225</f>
        <v>94</v>
      </c>
      <c r="X12" s="521">
        <f>H225</f>
        <v>117</v>
      </c>
      <c r="Y12" s="521">
        <f>I225</f>
        <v>61</v>
      </c>
      <c r="Z12" s="651"/>
    </row>
    <row r="13" spans="1:26" ht="12" customHeight="1" thickBot="1" x14ac:dyDescent="0.25">
      <c r="A13" s="603" t="s">
        <v>79</v>
      </c>
      <c r="B13" s="604" t="s">
        <v>80</v>
      </c>
      <c r="C13" s="665">
        <v>32</v>
      </c>
      <c r="D13" s="1532">
        <v>19</v>
      </c>
      <c r="E13" s="1533"/>
      <c r="F13" s="666">
        <v>37</v>
      </c>
      <c r="G13" s="665">
        <v>37</v>
      </c>
      <c r="H13" s="665">
        <v>4</v>
      </c>
      <c r="I13" s="665">
        <v>0</v>
      </c>
      <c r="J13" s="889"/>
      <c r="K13" s="230"/>
      <c r="L13" s="230"/>
      <c r="M13" s="230"/>
      <c r="N13" s="39" t="s">
        <v>81</v>
      </c>
      <c r="O13" s="230">
        <f t="shared" si="6"/>
        <v>4</v>
      </c>
      <c r="P13" s="230">
        <f t="shared" si="7"/>
        <v>0</v>
      </c>
      <c r="Q13" s="230"/>
      <c r="R13" s="605"/>
      <c r="S13" s="606" t="s">
        <v>15</v>
      </c>
      <c r="T13" s="528">
        <f>SUM(T9:T12)</f>
        <v>662</v>
      </c>
      <c r="U13" s="528">
        <f>SUM(U9:U12)</f>
        <v>489</v>
      </c>
      <c r="V13" s="528">
        <f>SUM(V9:V12)</f>
        <v>747</v>
      </c>
      <c r="W13" s="524">
        <f>SUM(W8:W12)</f>
        <v>737</v>
      </c>
      <c r="X13" s="524">
        <f>SUM(X8:X12)</f>
        <v>270</v>
      </c>
      <c r="Y13" s="525">
        <f>SUM(Y8:Y12)</f>
        <v>232</v>
      </c>
      <c r="Z13" s="651" t="s">
        <v>82</v>
      </c>
    </row>
    <row r="14" spans="1:26" ht="12" customHeight="1" x14ac:dyDescent="0.2">
      <c r="A14" s="601" t="s">
        <v>83</v>
      </c>
      <c r="B14" s="607" t="s">
        <v>84</v>
      </c>
      <c r="C14" s="669">
        <v>21</v>
      </c>
      <c r="D14" s="1534">
        <v>0</v>
      </c>
      <c r="E14" s="1535"/>
      <c r="F14" s="669">
        <v>6</v>
      </c>
      <c r="G14" s="669">
        <v>6</v>
      </c>
      <c r="H14" s="669">
        <v>2</v>
      </c>
      <c r="I14" s="669">
        <v>1</v>
      </c>
      <c r="J14" s="889"/>
      <c r="K14" s="230"/>
      <c r="L14" s="230"/>
      <c r="M14" s="230"/>
      <c r="N14" s="39" t="s">
        <v>81</v>
      </c>
      <c r="O14" s="230">
        <f t="shared" si="6"/>
        <v>2</v>
      </c>
      <c r="P14" s="230">
        <f t="shared" si="7"/>
        <v>0</v>
      </c>
      <c r="Q14" s="230"/>
      <c r="R14" s="354" t="s">
        <v>22</v>
      </c>
      <c r="S14" s="338" t="s">
        <v>23</v>
      </c>
      <c r="T14" s="526">
        <f>C18+C19</f>
        <v>293</v>
      </c>
      <c r="U14" s="526">
        <f>D18+D19</f>
        <v>160</v>
      </c>
      <c r="V14" s="526">
        <f>F18+F19</f>
        <v>184</v>
      </c>
      <c r="W14" s="526">
        <f>G18+G19</f>
        <v>40</v>
      </c>
      <c r="X14" s="526">
        <f>H18+H19</f>
        <v>20</v>
      </c>
      <c r="Y14" s="527">
        <f>I18+I19</f>
        <v>0</v>
      </c>
      <c r="Z14" s="651"/>
    </row>
    <row r="15" spans="1:26" ht="12" customHeight="1" x14ac:dyDescent="0.2">
      <c r="A15" s="1409" t="s">
        <v>85</v>
      </c>
      <c r="B15" s="1410"/>
      <c r="C15" s="140">
        <f>SUM(C11:C14)</f>
        <v>146</v>
      </c>
      <c r="D15" s="1411">
        <f t="shared" ref="D15:I15" si="11">SUM(D11:D14)</f>
        <v>64</v>
      </c>
      <c r="E15" s="1411"/>
      <c r="F15" s="140">
        <f t="shared" si="11"/>
        <v>48</v>
      </c>
      <c r="G15" s="140">
        <f t="shared" si="11"/>
        <v>43</v>
      </c>
      <c r="H15" s="140">
        <f t="shared" si="11"/>
        <v>6</v>
      </c>
      <c r="I15" s="140">
        <f t="shared" si="11"/>
        <v>1</v>
      </c>
      <c r="J15" s="889"/>
      <c r="K15" s="230"/>
      <c r="L15" s="230"/>
      <c r="M15" s="230"/>
      <c r="N15" s="889"/>
      <c r="O15" s="230"/>
      <c r="P15" s="230"/>
      <c r="Q15" s="230"/>
      <c r="R15" s="596"/>
      <c r="S15" s="338" t="s">
        <v>24</v>
      </c>
      <c r="T15" s="522">
        <f t="shared" ref="T15:U17" si="12">C20</f>
        <v>40</v>
      </c>
      <c r="U15" s="522">
        <f t="shared" si="12"/>
        <v>20</v>
      </c>
      <c r="V15" s="522">
        <f>F20</f>
        <v>260</v>
      </c>
      <c r="W15" s="522">
        <f>G20</f>
        <v>539</v>
      </c>
      <c r="X15" s="522">
        <f>H20</f>
        <v>35</v>
      </c>
      <c r="Y15" s="523">
        <f>I20</f>
        <v>25</v>
      </c>
      <c r="Z15" s="651"/>
    </row>
    <row r="16" spans="1:26" ht="12" customHeight="1" x14ac:dyDescent="0.2">
      <c r="A16" s="651"/>
      <c r="B16" s="46"/>
      <c r="C16" s="598"/>
      <c r="D16" s="651"/>
      <c r="E16" s="651"/>
      <c r="F16" s="651"/>
      <c r="G16" s="651"/>
      <c r="H16" s="598"/>
      <c r="I16" s="598"/>
      <c r="J16" s="889"/>
      <c r="K16" s="230"/>
      <c r="L16" s="230"/>
      <c r="M16" s="230"/>
      <c r="N16" s="889"/>
      <c r="O16" s="230"/>
      <c r="P16" s="230"/>
      <c r="Q16" s="230"/>
      <c r="R16" s="596"/>
      <c r="S16" s="338" t="s">
        <v>25</v>
      </c>
      <c r="T16" s="522">
        <f t="shared" si="12"/>
        <v>175</v>
      </c>
      <c r="U16" s="522">
        <f t="shared" si="12"/>
        <v>175</v>
      </c>
      <c r="V16" s="522">
        <f>F21</f>
        <v>187</v>
      </c>
      <c r="W16" s="522">
        <f>G21</f>
        <v>59</v>
      </c>
      <c r="X16" s="522">
        <f>G21</f>
        <v>59</v>
      </c>
      <c r="Y16" s="523">
        <f>H21</f>
        <v>51</v>
      </c>
      <c r="Z16" s="651"/>
    </row>
    <row r="17" spans="1:25" ht="15" customHeight="1" x14ac:dyDescent="0.25">
      <c r="A17" s="1412" t="s">
        <v>86</v>
      </c>
      <c r="B17" s="1413"/>
      <c r="C17" s="653" t="s">
        <v>5</v>
      </c>
      <c r="D17" s="1414" t="s">
        <v>6</v>
      </c>
      <c r="E17" s="1413"/>
      <c r="F17" s="653" t="s">
        <v>7</v>
      </c>
      <c r="G17" s="653" t="s">
        <v>8</v>
      </c>
      <c r="H17" s="653" t="s">
        <v>9</v>
      </c>
      <c r="I17" s="16" t="s">
        <v>63</v>
      </c>
      <c r="J17" s="889"/>
      <c r="K17" s="230"/>
      <c r="L17" s="230"/>
      <c r="M17" s="230"/>
      <c r="N17" s="889"/>
      <c r="O17" s="230"/>
      <c r="P17" s="230"/>
      <c r="Q17" s="230"/>
      <c r="R17" s="354"/>
      <c r="S17" s="338" t="s">
        <v>26</v>
      </c>
      <c r="T17" s="522">
        <f t="shared" si="12"/>
        <v>127</v>
      </c>
      <c r="U17" s="522">
        <f t="shared" si="12"/>
        <v>62</v>
      </c>
      <c r="V17" s="522">
        <f>F22</f>
        <v>82</v>
      </c>
      <c r="W17" s="522">
        <f>G22</f>
        <v>24</v>
      </c>
      <c r="X17" s="522">
        <f>H22</f>
        <v>5</v>
      </c>
      <c r="Y17" s="523">
        <f>I22</f>
        <v>0</v>
      </c>
    </row>
    <row r="18" spans="1:25" ht="12" customHeight="1" x14ac:dyDescent="0.2">
      <c r="A18" s="608" t="s">
        <v>87</v>
      </c>
      <c r="B18" s="609" t="s">
        <v>87</v>
      </c>
      <c r="C18" s="672">
        <v>273</v>
      </c>
      <c r="D18" s="1437">
        <v>152</v>
      </c>
      <c r="E18" s="1536"/>
      <c r="F18" s="672">
        <v>175</v>
      </c>
      <c r="G18" s="672">
        <v>20</v>
      </c>
      <c r="H18" s="672">
        <v>20</v>
      </c>
      <c r="I18" s="672"/>
      <c r="J18" s="889"/>
      <c r="K18" s="230"/>
      <c r="L18" s="230"/>
      <c r="M18" s="230"/>
      <c r="N18" s="889" t="s">
        <v>69</v>
      </c>
      <c r="O18" s="230">
        <f t="shared" ref="O18:O31" si="13">IF(N18="*",$H18,0)</f>
        <v>0</v>
      </c>
      <c r="P18" s="230">
        <f t="shared" ref="P18:P31" si="14">IF(N18="**",$H18,0)</f>
        <v>20</v>
      </c>
      <c r="Q18" s="230"/>
      <c r="R18" s="354"/>
      <c r="S18" s="338" t="s">
        <v>27</v>
      </c>
      <c r="T18" s="522">
        <f>C23+C24</f>
        <v>40</v>
      </c>
      <c r="U18" s="522">
        <f>D23+D24</f>
        <v>47</v>
      </c>
      <c r="V18" s="522">
        <f>F23+F24</f>
        <v>30</v>
      </c>
      <c r="W18" s="522">
        <f>G23+G24</f>
        <v>10</v>
      </c>
      <c r="X18" s="522">
        <f>H23+H24</f>
        <v>1</v>
      </c>
      <c r="Y18" s="523">
        <f>I23+I24</f>
        <v>0</v>
      </c>
    </row>
    <row r="19" spans="1:25" ht="12" customHeight="1" x14ac:dyDescent="0.2">
      <c r="A19" s="373" t="s">
        <v>88</v>
      </c>
      <c r="B19" s="374" t="s">
        <v>89</v>
      </c>
      <c r="C19" s="375">
        <v>20</v>
      </c>
      <c r="D19" s="1439">
        <v>8</v>
      </c>
      <c r="E19" s="1440"/>
      <c r="F19" s="375">
        <v>9</v>
      </c>
      <c r="G19" s="375">
        <v>20</v>
      </c>
      <c r="H19" s="375"/>
      <c r="I19" s="376"/>
      <c r="J19" s="889"/>
      <c r="K19" s="230"/>
      <c r="L19" s="230"/>
      <c r="M19" s="230"/>
      <c r="N19" s="889"/>
      <c r="O19" s="230">
        <f t="shared" si="13"/>
        <v>0</v>
      </c>
      <c r="P19" s="230">
        <f t="shared" si="14"/>
        <v>0</v>
      </c>
      <c r="Q19" s="230"/>
      <c r="R19" s="354"/>
      <c r="S19" s="338" t="s">
        <v>28</v>
      </c>
      <c r="T19" s="522">
        <f t="shared" ref="T19:T27" si="15">C25</f>
        <v>90</v>
      </c>
      <c r="U19" s="522">
        <f t="shared" ref="U19:U27" si="16">D25</f>
        <v>50</v>
      </c>
      <c r="V19" s="522">
        <f t="shared" ref="V19:Y23" si="17">F25</f>
        <v>60</v>
      </c>
      <c r="W19" s="522">
        <f t="shared" si="17"/>
        <v>12</v>
      </c>
      <c r="X19" s="522">
        <f t="shared" si="17"/>
        <v>5</v>
      </c>
      <c r="Y19" s="523">
        <f t="shared" si="17"/>
        <v>6</v>
      </c>
    </row>
    <row r="20" spans="1:25" ht="12" customHeight="1" x14ac:dyDescent="0.2">
      <c r="A20" s="608" t="s">
        <v>90</v>
      </c>
      <c r="B20" s="609" t="s">
        <v>91</v>
      </c>
      <c r="C20" s="673">
        <v>40</v>
      </c>
      <c r="D20" s="1441">
        <v>20</v>
      </c>
      <c r="E20" s="1442"/>
      <c r="F20" s="673">
        <v>260</v>
      </c>
      <c r="G20" s="673">
        <v>539</v>
      </c>
      <c r="H20" s="673">
        <v>35</v>
      </c>
      <c r="I20" s="672">
        <v>25</v>
      </c>
      <c r="J20" s="889"/>
      <c r="K20" s="230"/>
      <c r="L20" s="230"/>
      <c r="M20" s="230"/>
      <c r="N20" s="889" t="s">
        <v>69</v>
      </c>
      <c r="O20" s="230">
        <f t="shared" si="13"/>
        <v>0</v>
      </c>
      <c r="P20" s="230">
        <f t="shared" si="14"/>
        <v>35</v>
      </c>
      <c r="Q20" s="230"/>
      <c r="R20" s="354"/>
      <c r="S20" s="338" t="s">
        <v>29</v>
      </c>
      <c r="T20" s="522">
        <f t="shared" si="15"/>
        <v>125</v>
      </c>
      <c r="U20" s="522">
        <f t="shared" si="16"/>
        <v>55</v>
      </c>
      <c r="V20" s="522">
        <f t="shared" si="17"/>
        <v>75</v>
      </c>
      <c r="W20" s="522">
        <f t="shared" si="17"/>
        <v>20</v>
      </c>
      <c r="X20" s="522">
        <f t="shared" si="17"/>
        <v>10</v>
      </c>
      <c r="Y20" s="523">
        <f t="shared" si="17"/>
        <v>15</v>
      </c>
    </row>
    <row r="21" spans="1:25" ht="12" customHeight="1" x14ac:dyDescent="0.2">
      <c r="A21" s="373" t="s">
        <v>25</v>
      </c>
      <c r="B21" s="374" t="s">
        <v>94</v>
      </c>
      <c r="C21" s="377">
        <f>57+30+8+60+12+8</f>
        <v>175</v>
      </c>
      <c r="D21" s="1439">
        <f>57+30+8+60+12+8</f>
        <v>175</v>
      </c>
      <c r="E21" s="1440"/>
      <c r="F21" s="375">
        <f>55+30+14+60+20+8</f>
        <v>187</v>
      </c>
      <c r="G21" s="375">
        <v>59</v>
      </c>
      <c r="H21" s="375">
        <f>6+10+10+8+11+6</f>
        <v>51</v>
      </c>
      <c r="I21" s="376">
        <v>41</v>
      </c>
      <c r="J21" s="889"/>
      <c r="K21" s="230"/>
      <c r="L21" s="230"/>
      <c r="M21" s="230"/>
      <c r="N21" s="889" t="s">
        <v>81</v>
      </c>
      <c r="O21" s="230">
        <f t="shared" si="13"/>
        <v>51</v>
      </c>
      <c r="P21" s="230">
        <f t="shared" si="14"/>
        <v>0</v>
      </c>
      <c r="Q21" s="230"/>
      <c r="R21" s="354"/>
      <c r="S21" s="338" t="s">
        <v>30</v>
      </c>
      <c r="T21" s="522">
        <f t="shared" si="15"/>
        <v>80</v>
      </c>
      <c r="U21" s="522">
        <f t="shared" si="16"/>
        <v>80</v>
      </c>
      <c r="V21" s="522">
        <f t="shared" si="17"/>
        <v>60</v>
      </c>
      <c r="W21" s="522">
        <f t="shared" si="17"/>
        <v>5</v>
      </c>
      <c r="X21" s="522">
        <f t="shared" si="17"/>
        <v>5</v>
      </c>
      <c r="Y21" s="523">
        <f t="shared" si="17"/>
        <v>5</v>
      </c>
    </row>
    <row r="22" spans="1:25" x14ac:dyDescent="0.2">
      <c r="A22" s="608" t="s">
        <v>95</v>
      </c>
      <c r="B22" s="609" t="s">
        <v>96</v>
      </c>
      <c r="C22" s="673">
        <v>127</v>
      </c>
      <c r="D22" s="1441">
        <v>62</v>
      </c>
      <c r="E22" s="1442"/>
      <c r="F22" s="673">
        <v>82</v>
      </c>
      <c r="G22" s="673">
        <v>24</v>
      </c>
      <c r="H22" s="673">
        <v>5</v>
      </c>
      <c r="I22" s="672"/>
      <c r="J22" s="889"/>
      <c r="K22" s="230"/>
      <c r="L22" s="230"/>
      <c r="M22" s="230"/>
      <c r="N22" s="889" t="s">
        <v>69</v>
      </c>
      <c r="O22" s="230">
        <f t="shared" si="13"/>
        <v>0</v>
      </c>
      <c r="P22" s="230">
        <f t="shared" si="14"/>
        <v>5</v>
      </c>
      <c r="Q22" s="230"/>
      <c r="R22" s="354"/>
      <c r="S22" s="338" t="s">
        <v>31</v>
      </c>
      <c r="T22" s="522">
        <f t="shared" si="15"/>
        <v>8</v>
      </c>
      <c r="U22" s="522">
        <f t="shared" si="16"/>
        <v>2</v>
      </c>
      <c r="V22" s="522">
        <f t="shared" si="17"/>
        <v>3</v>
      </c>
      <c r="W22" s="522">
        <f t="shared" si="17"/>
        <v>5</v>
      </c>
      <c r="X22" s="522">
        <f t="shared" si="17"/>
        <v>3</v>
      </c>
      <c r="Y22" s="523">
        <f t="shared" si="17"/>
        <v>0</v>
      </c>
    </row>
    <row r="23" spans="1:25" ht="12" customHeight="1" x14ac:dyDescent="0.2">
      <c r="A23" s="373" t="s">
        <v>97</v>
      </c>
      <c r="B23" s="374" t="s">
        <v>98</v>
      </c>
      <c r="C23" s="375">
        <v>38</v>
      </c>
      <c r="D23" s="1439">
        <v>45</v>
      </c>
      <c r="E23" s="1440"/>
      <c r="F23" s="375">
        <v>28</v>
      </c>
      <c r="G23" s="375">
        <v>10</v>
      </c>
      <c r="H23" s="375">
        <v>1</v>
      </c>
      <c r="I23" s="376"/>
      <c r="J23" s="889"/>
      <c r="K23" s="230"/>
      <c r="L23" s="230"/>
      <c r="M23" s="230"/>
      <c r="N23" s="889" t="s">
        <v>69</v>
      </c>
      <c r="O23" s="230">
        <f t="shared" si="13"/>
        <v>0</v>
      </c>
      <c r="P23" s="230">
        <f t="shared" si="14"/>
        <v>1</v>
      </c>
      <c r="Q23" s="230"/>
      <c r="R23" s="354"/>
      <c r="S23" s="338" t="s">
        <v>32</v>
      </c>
      <c r="T23" s="522">
        <f t="shared" si="15"/>
        <v>60</v>
      </c>
      <c r="U23" s="522">
        <f t="shared" si="16"/>
        <v>30</v>
      </c>
      <c r="V23" s="522">
        <f t="shared" si="17"/>
        <v>70</v>
      </c>
      <c r="W23" s="522">
        <f t="shared" si="17"/>
        <v>20</v>
      </c>
      <c r="X23" s="522">
        <f t="shared" si="17"/>
        <v>10</v>
      </c>
      <c r="Y23" s="523">
        <f t="shared" si="17"/>
        <v>25</v>
      </c>
    </row>
    <row r="24" spans="1:25" ht="12" customHeight="1" x14ac:dyDescent="0.2">
      <c r="A24" s="608" t="s">
        <v>99</v>
      </c>
      <c r="B24" s="609" t="s">
        <v>100</v>
      </c>
      <c r="C24" s="673">
        <v>2</v>
      </c>
      <c r="D24" s="1441">
        <v>2</v>
      </c>
      <c r="E24" s="1442"/>
      <c r="F24" s="673">
        <v>2</v>
      </c>
      <c r="G24" s="673"/>
      <c r="H24" s="673"/>
      <c r="I24" s="672"/>
      <c r="J24" s="889"/>
      <c r="K24" s="230"/>
      <c r="L24" s="230"/>
      <c r="M24" s="230"/>
      <c r="N24" s="889"/>
      <c r="O24" s="230">
        <f t="shared" si="13"/>
        <v>0</v>
      </c>
      <c r="P24" s="230">
        <f t="shared" si="14"/>
        <v>0</v>
      </c>
      <c r="Q24" s="230"/>
      <c r="R24" s="354"/>
      <c r="S24" s="338" t="s">
        <v>33</v>
      </c>
      <c r="T24" s="522">
        <f t="shared" si="15"/>
        <v>31</v>
      </c>
      <c r="U24" s="522">
        <f t="shared" si="16"/>
        <v>17</v>
      </c>
      <c r="V24" s="522">
        <f>F30</f>
        <v>32</v>
      </c>
      <c r="W24" s="522">
        <f>G30</f>
        <v>0</v>
      </c>
      <c r="X24" s="522">
        <f>H29</f>
        <v>10</v>
      </c>
      <c r="Y24" s="523">
        <f>I30</f>
        <v>0</v>
      </c>
    </row>
    <row r="25" spans="1:25" ht="12.75" customHeight="1" x14ac:dyDescent="0.2">
      <c r="A25" s="373" t="s">
        <v>101</v>
      </c>
      <c r="B25" s="374" t="s">
        <v>102</v>
      </c>
      <c r="C25" s="375">
        <v>90</v>
      </c>
      <c r="D25" s="1439">
        <v>50</v>
      </c>
      <c r="E25" s="1440"/>
      <c r="F25" s="375">
        <v>60</v>
      </c>
      <c r="G25" s="375">
        <v>12</v>
      </c>
      <c r="H25" s="375">
        <v>5</v>
      </c>
      <c r="I25" s="376">
        <v>6</v>
      </c>
      <c r="J25" s="889"/>
      <c r="K25" s="230"/>
      <c r="L25" s="230"/>
      <c r="M25" s="230"/>
      <c r="N25" s="889" t="s">
        <v>69</v>
      </c>
      <c r="O25" s="230">
        <f t="shared" si="13"/>
        <v>0</v>
      </c>
      <c r="P25" s="230">
        <f t="shared" si="14"/>
        <v>5</v>
      </c>
      <c r="Q25" s="230"/>
      <c r="R25" s="354"/>
      <c r="S25" s="338" t="s">
        <v>34</v>
      </c>
      <c r="T25" s="522">
        <f t="shared" si="15"/>
        <v>20</v>
      </c>
      <c r="U25" s="522">
        <f t="shared" si="16"/>
        <v>20</v>
      </c>
      <c r="V25" s="522">
        <f>F31</f>
        <v>0</v>
      </c>
      <c r="W25" s="522">
        <f>G31</f>
        <v>0</v>
      </c>
      <c r="X25" s="522">
        <f>H31</f>
        <v>10</v>
      </c>
      <c r="Y25" s="523">
        <f>I31</f>
        <v>0</v>
      </c>
    </row>
    <row r="26" spans="1:25" ht="12.75" customHeight="1" x14ac:dyDescent="0.2">
      <c r="A26" s="608" t="s">
        <v>103</v>
      </c>
      <c r="B26" s="609" t="s">
        <v>104</v>
      </c>
      <c r="C26" s="673">
        <v>125</v>
      </c>
      <c r="D26" s="1441">
        <v>55</v>
      </c>
      <c r="E26" s="1442"/>
      <c r="F26" s="673">
        <v>75</v>
      </c>
      <c r="G26" s="673">
        <v>20</v>
      </c>
      <c r="H26" s="673">
        <v>10</v>
      </c>
      <c r="I26" s="672">
        <v>15</v>
      </c>
      <c r="J26" s="889"/>
      <c r="K26" s="230"/>
      <c r="L26" s="230"/>
      <c r="M26" s="230"/>
      <c r="N26" s="889" t="s">
        <v>69</v>
      </c>
      <c r="O26" s="230">
        <f t="shared" si="13"/>
        <v>0</v>
      </c>
      <c r="P26" s="230">
        <f t="shared" si="14"/>
        <v>10</v>
      </c>
      <c r="Q26" s="230"/>
      <c r="R26" s="596"/>
      <c r="S26" s="514" t="s">
        <v>35</v>
      </c>
      <c r="T26" s="522">
        <f t="shared" si="15"/>
        <v>64</v>
      </c>
      <c r="U26" s="522">
        <f t="shared" si="16"/>
        <v>12</v>
      </c>
      <c r="V26" s="522">
        <f>F32</f>
        <v>19</v>
      </c>
      <c r="W26" s="651">
        <v>0</v>
      </c>
      <c r="X26" s="522">
        <v>0</v>
      </c>
      <c r="Y26" s="523">
        <v>0</v>
      </c>
    </row>
    <row r="27" spans="1:25" ht="12" customHeight="1" x14ac:dyDescent="0.2">
      <c r="A27" s="373" t="s">
        <v>105</v>
      </c>
      <c r="B27" s="374" t="s">
        <v>106</v>
      </c>
      <c r="C27" s="375">
        <v>80</v>
      </c>
      <c r="D27" s="1439">
        <v>80</v>
      </c>
      <c r="E27" s="1440"/>
      <c r="F27" s="375">
        <v>60</v>
      </c>
      <c r="G27" s="375">
        <v>5</v>
      </c>
      <c r="H27" s="375">
        <v>5</v>
      </c>
      <c r="I27" s="376">
        <v>5</v>
      </c>
      <c r="J27" s="889"/>
      <c r="K27" s="230"/>
      <c r="L27" s="230"/>
      <c r="M27" s="230"/>
      <c r="N27" s="889" t="s">
        <v>69</v>
      </c>
      <c r="O27" s="230">
        <f t="shared" si="13"/>
        <v>0</v>
      </c>
      <c r="P27" s="230">
        <f t="shared" si="14"/>
        <v>5</v>
      </c>
      <c r="Q27" s="230"/>
      <c r="R27" s="596"/>
      <c r="S27" s="514" t="s">
        <v>36</v>
      </c>
      <c r="T27" s="522">
        <f t="shared" si="15"/>
        <v>15</v>
      </c>
      <c r="U27" s="522">
        <f t="shared" si="16"/>
        <v>20</v>
      </c>
      <c r="V27" s="522">
        <f>F33</f>
        <v>24</v>
      </c>
      <c r="W27" s="522">
        <f>G33</f>
        <v>20</v>
      </c>
      <c r="X27" s="651">
        <v>0</v>
      </c>
      <c r="Y27" s="522">
        <f>H33</f>
        <v>0</v>
      </c>
    </row>
    <row r="28" spans="1:25" ht="12.75" customHeight="1" thickBot="1" x14ac:dyDescent="0.25">
      <c r="A28" s="610" t="s">
        <v>107</v>
      </c>
      <c r="B28" s="609" t="s">
        <v>108</v>
      </c>
      <c r="C28" s="673">
        <v>8</v>
      </c>
      <c r="D28" s="1441">
        <v>2</v>
      </c>
      <c r="E28" s="1442"/>
      <c r="F28" s="673">
        <v>3</v>
      </c>
      <c r="G28" s="674">
        <v>5</v>
      </c>
      <c r="H28" s="673">
        <v>3</v>
      </c>
      <c r="I28" s="672"/>
      <c r="J28" s="889"/>
      <c r="K28" s="230"/>
      <c r="L28" s="230"/>
      <c r="M28" s="230"/>
      <c r="N28" s="889" t="s">
        <v>69</v>
      </c>
      <c r="O28" s="230">
        <f t="shared" si="13"/>
        <v>0</v>
      </c>
      <c r="P28" s="230">
        <f t="shared" si="14"/>
        <v>3</v>
      </c>
      <c r="Q28" s="230"/>
      <c r="R28" s="354"/>
      <c r="S28" s="611" t="s">
        <v>15</v>
      </c>
      <c r="T28" s="612">
        <f>SUM(C34)</f>
        <v>1168</v>
      </c>
      <c r="U28" s="612">
        <f>SUM(D34)</f>
        <v>730</v>
      </c>
      <c r="V28" s="612">
        <f>SUM(F34)</f>
        <v>1086</v>
      </c>
      <c r="W28" s="612">
        <f>SUM(G34)</f>
        <v>734</v>
      </c>
      <c r="X28" s="612">
        <f>SUM(H34)</f>
        <v>155</v>
      </c>
      <c r="Y28" s="612">
        <f>SUM(I34)</f>
        <v>117</v>
      </c>
    </row>
    <row r="29" spans="1:25" ht="12" customHeight="1" x14ac:dyDescent="0.2">
      <c r="A29" s="373" t="s">
        <v>109</v>
      </c>
      <c r="B29" s="374" t="s">
        <v>110</v>
      </c>
      <c r="C29" s="375">
        <v>60</v>
      </c>
      <c r="D29" s="1439">
        <v>30</v>
      </c>
      <c r="E29" s="1440"/>
      <c r="F29" s="375">
        <v>70</v>
      </c>
      <c r="G29" s="375">
        <v>20</v>
      </c>
      <c r="H29" s="375">
        <v>10</v>
      </c>
      <c r="I29" s="376">
        <v>25</v>
      </c>
      <c r="J29" s="889"/>
      <c r="K29" s="230"/>
      <c r="L29" s="230"/>
      <c r="M29" s="230"/>
      <c r="N29" s="889" t="s">
        <v>69</v>
      </c>
      <c r="O29" s="230">
        <f>IF(N29="*",#REF!,0)</f>
        <v>0</v>
      </c>
      <c r="P29" s="230">
        <f>IF(N29="**",H29,0)</f>
        <v>10</v>
      </c>
      <c r="Q29" s="230"/>
      <c r="R29" s="531" t="s">
        <v>37</v>
      </c>
      <c r="S29" s="613" t="s">
        <v>38</v>
      </c>
      <c r="T29" s="614">
        <f t="shared" ref="T29:T38" si="18">C37</f>
        <v>84</v>
      </c>
      <c r="U29" s="615">
        <f t="shared" ref="U29:U38" si="19">D37</f>
        <v>40</v>
      </c>
      <c r="V29" s="615">
        <f t="shared" ref="V29:V37" si="20">F37</f>
        <v>58</v>
      </c>
      <c r="W29" s="615">
        <f t="shared" ref="W29:W37" si="21">G37</f>
        <v>5</v>
      </c>
      <c r="X29" s="615">
        <f t="shared" ref="X29:X37" si="22">H37</f>
        <v>1</v>
      </c>
      <c r="Y29" s="616">
        <f t="shared" ref="Y29:Y37" si="23">I37</f>
        <v>0</v>
      </c>
    </row>
    <row r="30" spans="1:25" ht="12.75" customHeight="1" x14ac:dyDescent="0.2">
      <c r="A30" s="608" t="s">
        <v>111</v>
      </c>
      <c r="B30" s="609" t="s">
        <v>33</v>
      </c>
      <c r="C30" s="673">
        <v>31</v>
      </c>
      <c r="D30" s="1441">
        <v>17</v>
      </c>
      <c r="E30" s="1442"/>
      <c r="F30" s="673">
        <v>32</v>
      </c>
      <c r="G30" s="674"/>
      <c r="H30" s="675"/>
      <c r="I30" s="672"/>
      <c r="J30" s="889"/>
      <c r="K30" s="230"/>
      <c r="L30" s="230"/>
      <c r="M30" s="230"/>
      <c r="N30" s="889"/>
      <c r="O30" s="230">
        <f>IF(N30="*",$H29,0)</f>
        <v>0</v>
      </c>
      <c r="P30" s="230">
        <f>IF(N30="**",$H29,0)</f>
        <v>0</v>
      </c>
      <c r="Q30" s="230"/>
      <c r="R30" s="354"/>
      <c r="S30" s="338" t="s">
        <v>39</v>
      </c>
      <c r="T30" s="529">
        <f t="shared" si="18"/>
        <v>75</v>
      </c>
      <c r="U30" s="522">
        <f t="shared" si="19"/>
        <v>35</v>
      </c>
      <c r="V30" s="522">
        <f t="shared" si="20"/>
        <v>75</v>
      </c>
      <c r="W30" s="522">
        <f t="shared" si="21"/>
        <v>6</v>
      </c>
      <c r="X30" s="522">
        <f t="shared" si="22"/>
        <v>2</v>
      </c>
      <c r="Y30" s="523">
        <f t="shared" si="23"/>
        <v>2</v>
      </c>
    </row>
    <row r="31" spans="1:25" ht="12.75" customHeight="1" x14ac:dyDescent="0.2">
      <c r="A31" s="373" t="s">
        <v>112</v>
      </c>
      <c r="B31" s="374" t="s">
        <v>113</v>
      </c>
      <c r="C31" s="376">
        <v>20</v>
      </c>
      <c r="D31" s="1449">
        <v>20</v>
      </c>
      <c r="E31" s="1537"/>
      <c r="F31" s="376">
        <v>0</v>
      </c>
      <c r="G31" s="378"/>
      <c r="H31" s="376">
        <v>10</v>
      </c>
      <c r="I31" s="376"/>
      <c r="J31" s="889"/>
      <c r="K31" s="230"/>
      <c r="L31" s="230"/>
      <c r="M31" s="230"/>
      <c r="N31" s="889" t="s">
        <v>69</v>
      </c>
      <c r="O31" s="230">
        <f t="shared" si="13"/>
        <v>0</v>
      </c>
      <c r="P31" s="230">
        <f t="shared" si="14"/>
        <v>10</v>
      </c>
      <c r="Q31" s="230"/>
      <c r="R31" s="354"/>
      <c r="S31" s="338" t="s">
        <v>40</v>
      </c>
      <c r="T31" s="529">
        <f t="shared" si="18"/>
        <v>62</v>
      </c>
      <c r="U31" s="522">
        <f t="shared" si="19"/>
        <v>37</v>
      </c>
      <c r="V31" s="522">
        <f t="shared" si="20"/>
        <v>57</v>
      </c>
      <c r="W31" s="522">
        <f t="shared" si="21"/>
        <v>16</v>
      </c>
      <c r="X31" s="522">
        <f t="shared" si="22"/>
        <v>7</v>
      </c>
      <c r="Y31" s="523">
        <f t="shared" si="23"/>
        <v>0</v>
      </c>
    </row>
    <row r="32" spans="1:25" ht="12.75" customHeight="1" x14ac:dyDescent="0.2">
      <c r="A32" s="608" t="s">
        <v>114</v>
      </c>
      <c r="B32" s="609"/>
      <c r="C32" s="672">
        <f>12+8+3+6+3+2+30</f>
        <v>64</v>
      </c>
      <c r="D32" s="1437">
        <f>5+1+2+1+1+2</f>
        <v>12</v>
      </c>
      <c r="E32" s="1536"/>
      <c r="F32" s="672">
        <f>6+1+1+1+1+1+8</f>
        <v>19</v>
      </c>
      <c r="G32" s="676"/>
      <c r="H32" s="672"/>
      <c r="I32" s="672"/>
      <c r="J32" s="889"/>
      <c r="K32" s="230"/>
      <c r="L32" s="230"/>
      <c r="M32" s="230"/>
      <c r="N32" s="889"/>
      <c r="O32" s="230"/>
      <c r="P32" s="230"/>
      <c r="Q32" s="230"/>
      <c r="R32" s="354"/>
      <c r="S32" s="338" t="s">
        <v>41</v>
      </c>
      <c r="T32" s="529">
        <f t="shared" si="18"/>
        <v>78</v>
      </c>
      <c r="U32" s="522">
        <f t="shared" si="19"/>
        <v>28</v>
      </c>
      <c r="V32" s="522">
        <f t="shared" si="20"/>
        <v>28</v>
      </c>
      <c r="W32" s="522">
        <f t="shared" si="21"/>
        <v>2</v>
      </c>
      <c r="X32" s="522">
        <f t="shared" si="22"/>
        <v>2</v>
      </c>
      <c r="Y32" s="523">
        <f t="shared" si="23"/>
        <v>0</v>
      </c>
    </row>
    <row r="33" spans="1:26" ht="12.75" customHeight="1" x14ac:dyDescent="0.2">
      <c r="A33" s="373" t="s">
        <v>115</v>
      </c>
      <c r="B33" s="374" t="s">
        <v>116</v>
      </c>
      <c r="C33" s="376">
        <v>15</v>
      </c>
      <c r="D33" s="1449">
        <v>20</v>
      </c>
      <c r="E33" s="1450"/>
      <c r="F33" s="376">
        <v>24</v>
      </c>
      <c r="G33" s="376">
        <v>20</v>
      </c>
      <c r="H33" s="376"/>
      <c r="I33" s="376"/>
      <c r="J33" s="889"/>
      <c r="K33" s="230"/>
      <c r="L33" s="230"/>
      <c r="M33" s="230"/>
      <c r="N33" s="889"/>
      <c r="O33" s="230"/>
      <c r="P33" s="230"/>
      <c r="Q33" s="230"/>
      <c r="R33" s="354"/>
      <c r="S33" s="338" t="s">
        <v>42</v>
      </c>
      <c r="T33" s="529">
        <f t="shared" si="18"/>
        <v>55</v>
      </c>
      <c r="U33" s="522">
        <f t="shared" si="19"/>
        <v>24</v>
      </c>
      <c r="V33" s="522">
        <f t="shared" si="20"/>
        <v>36</v>
      </c>
      <c r="W33" s="522">
        <f t="shared" si="21"/>
        <v>5</v>
      </c>
      <c r="X33" s="522">
        <f t="shared" si="22"/>
        <v>1</v>
      </c>
      <c r="Y33" s="523">
        <f t="shared" si="23"/>
        <v>2</v>
      </c>
      <c r="Z33" s="651"/>
    </row>
    <row r="34" spans="1:26" ht="12.75" customHeight="1" x14ac:dyDescent="0.2">
      <c r="A34" s="1409" t="s">
        <v>117</v>
      </c>
      <c r="B34" s="1413"/>
      <c r="C34" s="16">
        <f>SUM(C18:C33)</f>
        <v>1168</v>
      </c>
      <c r="D34" s="1414">
        <f t="shared" ref="D34" si="24">SUM(D18:D32)</f>
        <v>730</v>
      </c>
      <c r="E34" s="1413"/>
      <c r="F34" s="16">
        <f>SUM(F18:F33)</f>
        <v>1086</v>
      </c>
      <c r="G34" s="16">
        <f>SUM(G18:G30)</f>
        <v>734</v>
      </c>
      <c r="H34" s="16">
        <f>SUM(H18:H32)</f>
        <v>155</v>
      </c>
      <c r="I34" s="16">
        <f>SUM(I18:I30)</f>
        <v>117</v>
      </c>
      <c r="J34" s="889"/>
      <c r="K34" s="230"/>
      <c r="L34" s="230"/>
      <c r="M34" s="230"/>
      <c r="N34" s="889"/>
      <c r="O34" s="230"/>
      <c r="P34" s="230"/>
      <c r="Q34" s="230"/>
      <c r="R34" s="354"/>
      <c r="S34" s="338" t="s">
        <v>43</v>
      </c>
      <c r="T34" s="529">
        <f t="shared" si="18"/>
        <v>48</v>
      </c>
      <c r="U34" s="522">
        <f t="shared" si="19"/>
        <v>41</v>
      </c>
      <c r="V34" s="522">
        <f t="shared" si="20"/>
        <v>45</v>
      </c>
      <c r="W34" s="522">
        <f t="shared" si="21"/>
        <v>5</v>
      </c>
      <c r="X34" s="522">
        <f t="shared" si="22"/>
        <v>2</v>
      </c>
      <c r="Y34" s="523">
        <f t="shared" si="23"/>
        <v>0</v>
      </c>
      <c r="Z34" s="651"/>
    </row>
    <row r="35" spans="1:26" ht="12" customHeight="1" x14ac:dyDescent="0.2">
      <c r="A35" s="651"/>
      <c r="B35" s="11"/>
      <c r="C35" s="651"/>
      <c r="D35" s="651"/>
      <c r="E35" s="651"/>
      <c r="F35" s="651"/>
      <c r="G35" s="651"/>
      <c r="H35" s="598"/>
      <c r="I35" s="598"/>
      <c r="J35" s="105"/>
      <c r="K35" s="230"/>
      <c r="L35" s="230"/>
      <c r="M35" s="230"/>
      <c r="N35" s="105"/>
      <c r="O35" s="230"/>
      <c r="P35" s="230"/>
      <c r="Q35" s="230"/>
      <c r="R35" s="354"/>
      <c r="S35" s="338" t="s">
        <v>44</v>
      </c>
      <c r="T35" s="529">
        <f t="shared" si="18"/>
        <v>52</v>
      </c>
      <c r="U35" s="522">
        <f t="shared" si="19"/>
        <v>38</v>
      </c>
      <c r="V35" s="522">
        <f t="shared" si="20"/>
        <v>45</v>
      </c>
      <c r="W35" s="522">
        <f t="shared" si="21"/>
        <v>4</v>
      </c>
      <c r="X35" s="522">
        <f t="shared" si="22"/>
        <v>2</v>
      </c>
      <c r="Y35" s="523">
        <f t="shared" si="23"/>
        <v>2</v>
      </c>
      <c r="Z35" s="651"/>
    </row>
    <row r="36" spans="1:26" ht="15" customHeight="1" x14ac:dyDescent="0.25">
      <c r="A36" s="1412" t="s">
        <v>118</v>
      </c>
      <c r="B36" s="1413"/>
      <c r="C36" s="653" t="s">
        <v>5</v>
      </c>
      <c r="D36" s="1414" t="s">
        <v>6</v>
      </c>
      <c r="E36" s="1413"/>
      <c r="F36" s="653" t="s">
        <v>7</v>
      </c>
      <c r="G36" s="653" t="s">
        <v>8</v>
      </c>
      <c r="H36" s="653" t="s">
        <v>9</v>
      </c>
      <c r="I36" s="16" t="s">
        <v>63</v>
      </c>
      <c r="J36" s="889"/>
      <c r="K36" s="230"/>
      <c r="L36" s="230"/>
      <c r="M36" s="230"/>
      <c r="N36" s="889"/>
      <c r="O36" s="230"/>
      <c r="P36" s="230"/>
      <c r="Q36" s="230"/>
      <c r="R36" s="354"/>
      <c r="S36" s="338" t="s">
        <v>45</v>
      </c>
      <c r="T36" s="529">
        <f t="shared" si="18"/>
        <v>89</v>
      </c>
      <c r="U36" s="522">
        <f t="shared" si="19"/>
        <v>71</v>
      </c>
      <c r="V36" s="522">
        <f t="shared" si="20"/>
        <v>74</v>
      </c>
      <c r="W36" s="522">
        <f t="shared" si="21"/>
        <v>7</v>
      </c>
      <c r="X36" s="522">
        <f t="shared" si="22"/>
        <v>1</v>
      </c>
      <c r="Y36" s="523">
        <f t="shared" si="23"/>
        <v>0</v>
      </c>
      <c r="Z36" s="651"/>
    </row>
    <row r="37" spans="1:26" ht="12" customHeight="1" x14ac:dyDescent="0.2">
      <c r="A37" s="513" t="s">
        <v>119</v>
      </c>
      <c r="B37" s="617" t="s">
        <v>120</v>
      </c>
      <c r="C37" s="677">
        <v>84</v>
      </c>
      <c r="D37" s="1538">
        <v>40</v>
      </c>
      <c r="E37" s="1539"/>
      <c r="F37" s="677">
        <v>58</v>
      </c>
      <c r="G37" s="677">
        <v>5</v>
      </c>
      <c r="H37" s="677">
        <v>1</v>
      </c>
      <c r="I37" s="677"/>
      <c r="J37" s="889"/>
      <c r="K37" s="230"/>
      <c r="L37" s="230"/>
      <c r="M37" s="230"/>
      <c r="N37" s="889" t="s">
        <v>69</v>
      </c>
      <c r="O37" s="230">
        <f t="shared" ref="O37:O46" si="25">IF(N37="*",$H37,0)</f>
        <v>0</v>
      </c>
      <c r="P37" s="230">
        <f t="shared" ref="P37:P46" si="26">IF(N37="**",$H37,0)</f>
        <v>1</v>
      </c>
      <c r="Q37" s="230"/>
      <c r="R37" s="354"/>
      <c r="S37" s="338" t="s">
        <v>46</v>
      </c>
      <c r="T37" s="529">
        <f t="shared" si="18"/>
        <v>55</v>
      </c>
      <c r="U37" s="522">
        <f t="shared" si="19"/>
        <v>8</v>
      </c>
      <c r="V37" s="522">
        <f t="shared" si="20"/>
        <v>8</v>
      </c>
      <c r="W37" s="522">
        <f t="shared" si="21"/>
        <v>0</v>
      </c>
      <c r="X37" s="522">
        <f t="shared" si="22"/>
        <v>0</v>
      </c>
      <c r="Y37" s="523">
        <f t="shared" si="23"/>
        <v>0</v>
      </c>
      <c r="Z37" s="651"/>
    </row>
    <row r="38" spans="1:26" ht="12" customHeight="1" x14ac:dyDescent="0.2">
      <c r="A38" s="618" t="s">
        <v>121</v>
      </c>
      <c r="B38" s="619" t="s">
        <v>122</v>
      </c>
      <c r="C38" s="678">
        <v>75</v>
      </c>
      <c r="D38" s="1540">
        <v>35</v>
      </c>
      <c r="E38" s="1541"/>
      <c r="F38" s="678">
        <v>75</v>
      </c>
      <c r="G38" s="678">
        <v>6</v>
      </c>
      <c r="H38" s="678">
        <v>2</v>
      </c>
      <c r="I38" s="679">
        <v>2</v>
      </c>
      <c r="J38" s="889"/>
      <c r="K38" s="230"/>
      <c r="L38" s="230"/>
      <c r="M38" s="230"/>
      <c r="N38" s="889" t="s">
        <v>69</v>
      </c>
      <c r="O38" s="230">
        <f t="shared" si="25"/>
        <v>0</v>
      </c>
      <c r="P38" s="230">
        <f t="shared" si="26"/>
        <v>2</v>
      </c>
      <c r="Q38" s="230"/>
      <c r="R38" s="354"/>
      <c r="S38" s="514" t="s">
        <v>47</v>
      </c>
      <c r="T38" s="529">
        <f t="shared" si="18"/>
        <v>2</v>
      </c>
      <c r="U38" s="529">
        <f t="shared" si="19"/>
        <v>65</v>
      </c>
      <c r="V38" s="529">
        <f>E46</f>
        <v>0</v>
      </c>
      <c r="W38" s="529">
        <f>F46</f>
        <v>2</v>
      </c>
      <c r="X38" s="529">
        <f>G46</f>
        <v>0</v>
      </c>
      <c r="Y38" s="532">
        <f>H46</f>
        <v>0</v>
      </c>
      <c r="Z38" s="651"/>
    </row>
    <row r="39" spans="1:26" ht="15" customHeight="1" x14ac:dyDescent="0.2">
      <c r="A39" s="513" t="s">
        <v>123</v>
      </c>
      <c r="B39" s="617" t="s">
        <v>124</v>
      </c>
      <c r="C39" s="677">
        <v>62</v>
      </c>
      <c r="D39" s="1538">
        <f>35+2</f>
        <v>37</v>
      </c>
      <c r="E39" s="1539"/>
      <c r="F39" s="677">
        <f>55+2</f>
        <v>57</v>
      </c>
      <c r="G39" s="677">
        <f>12+4</f>
        <v>16</v>
      </c>
      <c r="H39" s="677">
        <f>3+4</f>
        <v>7</v>
      </c>
      <c r="I39" s="513"/>
      <c r="J39" s="889"/>
      <c r="K39" s="230"/>
      <c r="L39" s="230"/>
      <c r="M39" s="230"/>
      <c r="N39" s="889" t="s">
        <v>69</v>
      </c>
      <c r="O39" s="230">
        <f t="shared" si="25"/>
        <v>0</v>
      </c>
      <c r="P39" s="230">
        <f t="shared" si="26"/>
        <v>7</v>
      </c>
      <c r="Q39" s="230"/>
      <c r="R39" s="620"/>
      <c r="S39" s="530" t="s">
        <v>48</v>
      </c>
      <c r="T39" s="621">
        <f>C63</f>
        <v>601</v>
      </c>
      <c r="U39" s="518">
        <f>D63</f>
        <v>294</v>
      </c>
      <c r="V39" s="518">
        <f>F63</f>
        <v>379</v>
      </c>
      <c r="W39" s="518">
        <f>G63</f>
        <v>99</v>
      </c>
      <c r="X39" s="518">
        <f>H63</f>
        <v>32</v>
      </c>
      <c r="Y39" s="355">
        <f>I63</f>
        <v>20</v>
      </c>
      <c r="Z39" s="651"/>
    </row>
    <row r="40" spans="1:26" ht="15" customHeight="1" x14ac:dyDescent="0.2">
      <c r="A40" s="618" t="s">
        <v>125</v>
      </c>
      <c r="B40" s="619" t="s">
        <v>126</v>
      </c>
      <c r="C40" s="678">
        <f>64+14</f>
        <v>78</v>
      </c>
      <c r="D40" s="1540">
        <f>20+8</f>
        <v>28</v>
      </c>
      <c r="E40" s="1541"/>
      <c r="F40" s="678">
        <f>20+8</f>
        <v>28</v>
      </c>
      <c r="G40" s="678">
        <v>2</v>
      </c>
      <c r="H40" s="678">
        <v>2</v>
      </c>
      <c r="I40" s="618"/>
      <c r="J40" s="889"/>
      <c r="K40" s="230"/>
      <c r="L40" s="230"/>
      <c r="M40" s="230"/>
      <c r="N40" s="889" t="s">
        <v>69</v>
      </c>
      <c r="O40" s="230">
        <f t="shared" si="25"/>
        <v>0</v>
      </c>
      <c r="P40" s="230">
        <f t="shared" si="26"/>
        <v>2</v>
      </c>
      <c r="Q40" s="230"/>
      <c r="R40" s="596"/>
      <c r="S40" s="514" t="s">
        <v>49</v>
      </c>
      <c r="T40" s="529">
        <f>C69</f>
        <v>73</v>
      </c>
      <c r="U40" s="522">
        <f>D69</f>
        <v>76</v>
      </c>
      <c r="V40" s="522">
        <f t="shared" ref="V40:Y41" si="27">F69</f>
        <v>81</v>
      </c>
      <c r="W40" s="522">
        <f t="shared" si="27"/>
        <v>0</v>
      </c>
      <c r="X40" s="522">
        <f t="shared" si="27"/>
        <v>13</v>
      </c>
      <c r="Y40" s="523">
        <f t="shared" si="27"/>
        <v>0</v>
      </c>
      <c r="Z40" s="651"/>
    </row>
    <row r="41" spans="1:26" ht="12" customHeight="1" thickBot="1" x14ac:dyDescent="0.25">
      <c r="A41" s="513" t="s">
        <v>127</v>
      </c>
      <c r="B41" s="617" t="s">
        <v>128</v>
      </c>
      <c r="C41" s="677">
        <v>55</v>
      </c>
      <c r="D41" s="1538">
        <v>24</v>
      </c>
      <c r="E41" s="1539"/>
      <c r="F41" s="677">
        <v>36</v>
      </c>
      <c r="G41" s="677">
        <v>5</v>
      </c>
      <c r="H41" s="677">
        <v>1</v>
      </c>
      <c r="I41" s="677">
        <v>2</v>
      </c>
      <c r="J41" s="889"/>
      <c r="K41" s="230"/>
      <c r="L41" s="230"/>
      <c r="M41" s="230"/>
      <c r="N41" s="889" t="s">
        <v>69</v>
      </c>
      <c r="O41" s="230">
        <f t="shared" si="25"/>
        <v>0</v>
      </c>
      <c r="P41" s="230">
        <f t="shared" si="26"/>
        <v>1</v>
      </c>
      <c r="Q41" s="230"/>
      <c r="R41" s="622"/>
      <c r="S41" s="623" t="s">
        <v>15</v>
      </c>
      <c r="T41" s="624">
        <f>C70</f>
        <v>1274</v>
      </c>
      <c r="U41" s="625">
        <f>D70</f>
        <v>757</v>
      </c>
      <c r="V41" s="625">
        <f t="shared" si="27"/>
        <v>888</v>
      </c>
      <c r="W41" s="625">
        <f t="shared" si="27"/>
        <v>149</v>
      </c>
      <c r="X41" s="625">
        <f t="shared" si="27"/>
        <v>63</v>
      </c>
      <c r="Y41" s="626">
        <f t="shared" si="27"/>
        <v>26</v>
      </c>
      <c r="Z41" s="651"/>
    </row>
    <row r="42" spans="1:26" ht="12" customHeight="1" x14ac:dyDescent="0.2">
      <c r="A42" s="618" t="s">
        <v>129</v>
      </c>
      <c r="B42" s="619" t="s">
        <v>130</v>
      </c>
      <c r="C42" s="678">
        <v>48</v>
      </c>
      <c r="D42" s="1540">
        <v>41</v>
      </c>
      <c r="E42" s="1541"/>
      <c r="F42" s="678">
        <v>45</v>
      </c>
      <c r="G42" s="678">
        <v>5</v>
      </c>
      <c r="H42" s="678">
        <v>2</v>
      </c>
      <c r="I42" s="618"/>
      <c r="J42" s="889"/>
      <c r="K42" s="230"/>
      <c r="L42" s="230"/>
      <c r="M42" s="230"/>
      <c r="N42" s="889" t="s">
        <v>69</v>
      </c>
      <c r="O42" s="230">
        <f t="shared" si="25"/>
        <v>0</v>
      </c>
      <c r="P42" s="230">
        <f t="shared" si="26"/>
        <v>2</v>
      </c>
      <c r="Q42" s="230"/>
      <c r="R42" s="627" t="s">
        <v>50</v>
      </c>
      <c r="S42" s="324" t="s">
        <v>51</v>
      </c>
      <c r="T42" s="628">
        <f>C5+C6</f>
        <v>182</v>
      </c>
      <c r="U42" s="628">
        <f>D6</f>
        <v>130</v>
      </c>
      <c r="V42" s="628">
        <f>F5</f>
        <v>57</v>
      </c>
      <c r="W42" s="628">
        <f>G5</f>
        <v>11</v>
      </c>
      <c r="X42" s="628">
        <f>H5</f>
        <v>2</v>
      </c>
      <c r="Y42" s="629">
        <v>0</v>
      </c>
      <c r="Z42" s="651"/>
    </row>
    <row r="43" spans="1:26" ht="12" customHeight="1" x14ac:dyDescent="0.2">
      <c r="A43" s="513" t="s">
        <v>131</v>
      </c>
      <c r="B43" s="617" t="s">
        <v>132</v>
      </c>
      <c r="C43" s="677">
        <v>52</v>
      </c>
      <c r="D43" s="1538">
        <v>38</v>
      </c>
      <c r="E43" s="1539"/>
      <c r="F43" s="677">
        <v>45</v>
      </c>
      <c r="G43" s="677">
        <v>4</v>
      </c>
      <c r="H43" s="677">
        <v>2</v>
      </c>
      <c r="I43" s="513">
        <v>2</v>
      </c>
      <c r="J43" s="889"/>
      <c r="K43" s="230"/>
      <c r="L43" s="230"/>
      <c r="M43" s="230"/>
      <c r="N43" s="889" t="s">
        <v>69</v>
      </c>
      <c r="O43" s="230">
        <f t="shared" si="25"/>
        <v>0</v>
      </c>
      <c r="P43" s="230">
        <f t="shared" si="26"/>
        <v>2</v>
      </c>
      <c r="Q43" s="230"/>
      <c r="R43" s="362"/>
      <c r="S43" s="919" t="s">
        <v>52</v>
      </c>
      <c r="T43" s="42">
        <v>0</v>
      </c>
      <c r="U43" s="42">
        <f>D7</f>
        <v>60</v>
      </c>
      <c r="V43" s="42">
        <v>0</v>
      </c>
      <c r="W43" s="42">
        <v>0</v>
      </c>
      <c r="X43" s="42">
        <v>0</v>
      </c>
      <c r="Y43" s="348">
        <v>0</v>
      </c>
      <c r="Z43" s="651"/>
    </row>
    <row r="44" spans="1:26" ht="12" customHeight="1" thickBot="1" x14ac:dyDescent="0.25">
      <c r="A44" s="618" t="s">
        <v>133</v>
      </c>
      <c r="B44" s="619" t="s">
        <v>134</v>
      </c>
      <c r="C44" s="678">
        <v>89</v>
      </c>
      <c r="D44" s="1540">
        <v>71</v>
      </c>
      <c r="E44" s="1541"/>
      <c r="F44" s="678">
        <f>71+3</f>
        <v>74</v>
      </c>
      <c r="G44" s="678">
        <f>6+1</f>
        <v>7</v>
      </c>
      <c r="H44" s="678">
        <v>1</v>
      </c>
      <c r="I44" s="618"/>
      <c r="J44" s="889"/>
      <c r="K44" s="230"/>
      <c r="L44" s="230"/>
      <c r="M44" s="230"/>
      <c r="N44" s="889" t="s">
        <v>69</v>
      </c>
      <c r="O44" s="230">
        <f t="shared" si="25"/>
        <v>0</v>
      </c>
      <c r="P44" s="230">
        <f t="shared" si="26"/>
        <v>1</v>
      </c>
      <c r="Q44" s="230"/>
      <c r="R44" s="630"/>
      <c r="S44" s="631" t="s">
        <v>15</v>
      </c>
      <c r="T44" s="632">
        <f t="shared" ref="T44:X44" si="28">SUM(T42:T43)</f>
        <v>182</v>
      </c>
      <c r="U44" s="632">
        <f t="shared" si="28"/>
        <v>190</v>
      </c>
      <c r="V44" s="632">
        <f t="shared" si="28"/>
        <v>57</v>
      </c>
      <c r="W44" s="632">
        <f t="shared" si="28"/>
        <v>11</v>
      </c>
      <c r="X44" s="632">
        <f t="shared" si="28"/>
        <v>2</v>
      </c>
      <c r="Y44" s="633"/>
      <c r="Z44" s="651"/>
    </row>
    <row r="45" spans="1:26" ht="12.75" customHeight="1" x14ac:dyDescent="0.2">
      <c r="A45" s="513" t="s">
        <v>135</v>
      </c>
      <c r="B45" s="617" t="s">
        <v>136</v>
      </c>
      <c r="C45" s="677">
        <v>55</v>
      </c>
      <c r="D45" s="1538">
        <v>8</v>
      </c>
      <c r="E45" s="1539"/>
      <c r="F45" s="677">
        <v>8</v>
      </c>
      <c r="G45" s="677">
        <v>0</v>
      </c>
      <c r="H45" s="680">
        <v>0</v>
      </c>
      <c r="I45" s="513"/>
      <c r="J45" s="889"/>
      <c r="K45" s="230"/>
      <c r="L45" s="230"/>
      <c r="M45" s="230"/>
      <c r="N45" s="889"/>
      <c r="O45" s="230">
        <f t="shared" si="25"/>
        <v>0</v>
      </c>
      <c r="P45" s="230">
        <f t="shared" si="26"/>
        <v>0</v>
      </c>
      <c r="Q45" s="230"/>
      <c r="R45" s="360" t="s">
        <v>53</v>
      </c>
      <c r="S45" s="105" t="s">
        <v>54</v>
      </c>
      <c r="T45" s="628">
        <f t="shared" ref="T45:U47" si="29">C11</f>
        <v>51</v>
      </c>
      <c r="U45" s="628">
        <f t="shared" si="29"/>
        <v>18</v>
      </c>
      <c r="V45" s="628">
        <f>F11</f>
        <v>5</v>
      </c>
      <c r="W45" s="628">
        <v>0</v>
      </c>
      <c r="X45" s="628">
        <v>0</v>
      </c>
      <c r="Y45" s="629">
        <v>0</v>
      </c>
      <c r="Z45" s="651"/>
    </row>
    <row r="46" spans="1:26" ht="12.75" customHeight="1" x14ac:dyDescent="0.2">
      <c r="A46" s="618" t="s">
        <v>137</v>
      </c>
      <c r="B46" s="619" t="s">
        <v>138</v>
      </c>
      <c r="C46" s="678">
        <v>2</v>
      </c>
      <c r="D46" s="1540">
        <v>65</v>
      </c>
      <c r="E46" s="1542"/>
      <c r="F46" s="678">
        <v>2</v>
      </c>
      <c r="G46" s="678">
        <v>0</v>
      </c>
      <c r="H46" s="681">
        <v>0</v>
      </c>
      <c r="I46" s="618"/>
      <c r="J46" s="889"/>
      <c r="K46" s="230"/>
      <c r="L46" s="230"/>
      <c r="M46" s="230"/>
      <c r="N46" s="889"/>
      <c r="O46" s="230">
        <f t="shared" si="25"/>
        <v>0</v>
      </c>
      <c r="P46" s="230">
        <f t="shared" si="26"/>
        <v>0</v>
      </c>
      <c r="Q46" s="230"/>
      <c r="R46" s="362"/>
      <c r="S46" s="105" t="s">
        <v>55</v>
      </c>
      <c r="T46" s="42">
        <f t="shared" si="29"/>
        <v>42</v>
      </c>
      <c r="U46" s="42">
        <f t="shared" si="29"/>
        <v>27</v>
      </c>
      <c r="V46" s="42">
        <v>0</v>
      </c>
      <c r="W46" s="42">
        <v>0</v>
      </c>
      <c r="X46" s="42">
        <v>0</v>
      </c>
      <c r="Y46" s="348">
        <v>0</v>
      </c>
      <c r="Z46" s="651"/>
    </row>
    <row r="47" spans="1:26" ht="12.75" customHeight="1" x14ac:dyDescent="0.2">
      <c r="A47" s="1409" t="s">
        <v>139</v>
      </c>
      <c r="B47" s="1413"/>
      <c r="C47" s="16">
        <f>SUM(C37:C46)</f>
        <v>600</v>
      </c>
      <c r="D47" s="1414">
        <f>SUM(D37:E46)</f>
        <v>387</v>
      </c>
      <c r="E47" s="1413"/>
      <c r="F47" s="16">
        <f>SUM(F37:F46)</f>
        <v>428</v>
      </c>
      <c r="G47" s="16">
        <f>SUM(G37:G46)</f>
        <v>50</v>
      </c>
      <c r="H47" s="16">
        <f>SUM(H37:H46)</f>
        <v>18</v>
      </c>
      <c r="I47" s="16">
        <f t="shared" ref="I47" si="30">SUM(I37:I44)</f>
        <v>6</v>
      </c>
      <c r="J47" s="889"/>
      <c r="K47" s="230"/>
      <c r="L47" s="230"/>
      <c r="M47" s="230"/>
      <c r="N47" s="889"/>
      <c r="O47" s="230"/>
      <c r="P47" s="230"/>
      <c r="Q47" s="230"/>
      <c r="R47" s="362"/>
      <c r="S47" s="105" t="s">
        <v>56</v>
      </c>
      <c r="T47" s="42">
        <f t="shared" si="29"/>
        <v>32</v>
      </c>
      <c r="U47" s="42">
        <f t="shared" si="29"/>
        <v>19</v>
      </c>
      <c r="V47" s="42">
        <f t="shared" ref="V47:X48" si="31">F13</f>
        <v>37</v>
      </c>
      <c r="W47" s="42">
        <f t="shared" si="31"/>
        <v>37</v>
      </c>
      <c r="X47" s="42">
        <f t="shared" si="31"/>
        <v>4</v>
      </c>
      <c r="Y47" s="348">
        <v>0</v>
      </c>
      <c r="Z47" s="651" t="str">
        <f>J5</f>
        <v>50 places étrangers (avec MINI 20 en MP et 7 dans les autres filières)</v>
      </c>
    </row>
    <row r="48" spans="1:26" ht="13.5" customHeight="1" x14ac:dyDescent="0.2">
      <c r="A48" s="651"/>
      <c r="B48" s="108"/>
      <c r="C48" s="140"/>
      <c r="D48" s="140"/>
      <c r="E48" s="140"/>
      <c r="F48" s="140"/>
      <c r="G48" s="140"/>
      <c r="H48" s="598"/>
      <c r="I48" s="651"/>
      <c r="J48" s="889"/>
      <c r="K48" s="230"/>
      <c r="L48" s="230"/>
      <c r="M48" s="230"/>
      <c r="N48" s="889"/>
      <c r="O48" s="230"/>
      <c r="P48" s="230"/>
      <c r="Q48" s="230"/>
      <c r="R48" s="363"/>
      <c r="S48" s="84" t="s">
        <v>57</v>
      </c>
      <c r="T48" s="42">
        <f>C14</f>
        <v>21</v>
      </c>
      <c r="U48" s="42">
        <v>0</v>
      </c>
      <c r="V48" s="42">
        <f t="shared" si="31"/>
        <v>6</v>
      </c>
      <c r="W48" s="42">
        <f t="shared" si="31"/>
        <v>6</v>
      </c>
      <c r="X48" s="42">
        <f t="shared" si="31"/>
        <v>2</v>
      </c>
      <c r="Y48" s="348">
        <f>I14</f>
        <v>1</v>
      </c>
      <c r="Z48" s="651"/>
    </row>
    <row r="49" spans="1:26" ht="15" customHeight="1" thickBot="1" x14ac:dyDescent="0.3">
      <c r="A49" s="1412" t="s">
        <v>140</v>
      </c>
      <c r="B49" s="1413"/>
      <c r="C49" s="653" t="s">
        <v>5</v>
      </c>
      <c r="D49" s="1414" t="s">
        <v>6</v>
      </c>
      <c r="E49" s="1413"/>
      <c r="F49" s="653" t="s">
        <v>7</v>
      </c>
      <c r="G49" s="653" t="s">
        <v>8</v>
      </c>
      <c r="H49" s="653" t="s">
        <v>9</v>
      </c>
      <c r="I49" s="634" t="s">
        <v>63</v>
      </c>
      <c r="J49" s="889"/>
      <c r="K49" s="230"/>
      <c r="L49" s="230"/>
      <c r="M49" s="230"/>
      <c r="N49" s="889"/>
      <c r="O49" s="230"/>
      <c r="P49" s="230"/>
      <c r="Q49" s="230"/>
      <c r="R49" s="364" t="s">
        <v>15</v>
      </c>
      <c r="S49" s="365"/>
      <c r="T49" s="635">
        <f t="shared" ref="T49:Y49" si="32">SUM(T45:T48)+T41+T44+T28+T13+T7</f>
        <v>4824</v>
      </c>
      <c r="U49" s="635">
        <f t="shared" si="32"/>
        <v>3553</v>
      </c>
      <c r="V49" s="635">
        <f t="shared" si="32"/>
        <v>3858</v>
      </c>
      <c r="W49" s="635">
        <f t="shared" si="32"/>
        <v>1925</v>
      </c>
      <c r="X49" s="635">
        <f t="shared" si="32"/>
        <v>819</v>
      </c>
      <c r="Y49" s="635">
        <f t="shared" si="32"/>
        <v>423</v>
      </c>
      <c r="Z49" s="651"/>
    </row>
    <row r="50" spans="1:26" ht="12.75" customHeight="1" x14ac:dyDescent="0.2">
      <c r="A50" s="636" t="s">
        <v>141</v>
      </c>
      <c r="B50" s="637" t="s">
        <v>142</v>
      </c>
      <c r="C50" s="682">
        <v>90</v>
      </c>
      <c r="D50" s="1455">
        <v>33</v>
      </c>
      <c r="E50" s="1456"/>
      <c r="F50" s="682">
        <v>35</v>
      </c>
      <c r="G50" s="682">
        <v>7</v>
      </c>
      <c r="H50" s="683">
        <v>5</v>
      </c>
      <c r="I50" s="682">
        <v>5</v>
      </c>
      <c r="J50" s="889"/>
      <c r="K50" s="230"/>
      <c r="L50" s="230"/>
      <c r="M50" s="230"/>
      <c r="N50" s="889" t="s">
        <v>69</v>
      </c>
      <c r="O50" s="230">
        <f t="shared" ref="O50:O58" si="33">IF(N50="*",$H50,0)</f>
        <v>0</v>
      </c>
      <c r="P50" s="230">
        <f t="shared" ref="P50:P58" si="34">IF(N50="**",$H50,0)</f>
        <v>5</v>
      </c>
      <c r="Q50" s="230"/>
      <c r="R50" s="651"/>
      <c r="S50" s="651"/>
      <c r="T50" s="651"/>
      <c r="U50" s="651"/>
      <c r="V50" s="651"/>
      <c r="W50" s="651"/>
      <c r="X50" s="651"/>
      <c r="Y50" s="651"/>
      <c r="Z50" s="651"/>
    </row>
    <row r="51" spans="1:26" ht="12.75" customHeight="1" x14ac:dyDescent="0.2">
      <c r="A51" s="638" t="s">
        <v>143</v>
      </c>
      <c r="B51" s="639" t="s">
        <v>144</v>
      </c>
      <c r="C51" s="684">
        <v>25</v>
      </c>
      <c r="D51" s="1457">
        <v>14</v>
      </c>
      <c r="E51" s="1458"/>
      <c r="F51" s="684">
        <v>16</v>
      </c>
      <c r="G51" s="684">
        <v>5</v>
      </c>
      <c r="H51" s="684">
        <v>3</v>
      </c>
      <c r="I51" s="684">
        <v>3</v>
      </c>
      <c r="J51" s="889"/>
      <c r="K51" s="230"/>
      <c r="L51" s="230"/>
      <c r="M51" s="230"/>
      <c r="N51" s="889" t="s">
        <v>69</v>
      </c>
      <c r="O51" s="230">
        <f t="shared" si="33"/>
        <v>0</v>
      </c>
      <c r="P51" s="230">
        <f t="shared" si="34"/>
        <v>3</v>
      </c>
      <c r="Q51" s="230"/>
      <c r="R51" s="651"/>
      <c r="S51" s="651"/>
      <c r="T51" s="651"/>
      <c r="U51" s="651"/>
      <c r="V51" s="651"/>
      <c r="W51" s="651"/>
      <c r="X51" s="651"/>
      <c r="Y51" s="651"/>
      <c r="Z51" s="651"/>
    </row>
    <row r="52" spans="1:26" ht="15" customHeight="1" x14ac:dyDescent="0.2">
      <c r="A52" s="636" t="s">
        <v>145</v>
      </c>
      <c r="B52" s="637" t="s">
        <v>146</v>
      </c>
      <c r="C52" s="682">
        <v>38</v>
      </c>
      <c r="D52" s="1455">
        <v>12</v>
      </c>
      <c r="E52" s="1456"/>
      <c r="F52" s="682">
        <v>28</v>
      </c>
      <c r="G52" s="685">
        <v>7</v>
      </c>
      <c r="H52" s="682">
        <v>3</v>
      </c>
      <c r="I52" s="685">
        <v>0</v>
      </c>
      <c r="J52" s="889"/>
      <c r="K52" s="230"/>
      <c r="L52" s="230"/>
      <c r="M52" s="230"/>
      <c r="N52" s="889" t="s">
        <v>69</v>
      </c>
      <c r="O52" s="230">
        <f t="shared" si="33"/>
        <v>0</v>
      </c>
      <c r="P52" s="230">
        <f t="shared" si="34"/>
        <v>3</v>
      </c>
      <c r="Q52" s="230"/>
      <c r="R52" s="651" t="s">
        <v>147</v>
      </c>
      <c r="S52" s="651"/>
      <c r="T52" s="651"/>
      <c r="U52" s="651"/>
      <c r="V52" s="651"/>
      <c r="W52" s="651"/>
      <c r="X52" s="651"/>
      <c r="Y52" s="651"/>
      <c r="Z52" s="651"/>
    </row>
    <row r="53" spans="1:26" ht="15" customHeight="1" x14ac:dyDescent="0.2">
      <c r="A53" s="638" t="s">
        <v>148</v>
      </c>
      <c r="B53" s="639" t="s">
        <v>149</v>
      </c>
      <c r="C53" s="684">
        <v>55</v>
      </c>
      <c r="D53" s="1457">
        <v>5</v>
      </c>
      <c r="E53" s="1458"/>
      <c r="F53" s="686">
        <v>10</v>
      </c>
      <c r="G53" s="687">
        <v>10</v>
      </c>
      <c r="H53" s="688">
        <v>3</v>
      </c>
      <c r="I53" s="687">
        <v>2</v>
      </c>
      <c r="J53" s="889"/>
      <c r="K53" s="230"/>
      <c r="L53" s="230"/>
      <c r="M53" s="230"/>
      <c r="N53" s="889" t="s">
        <v>69</v>
      </c>
      <c r="O53" s="230">
        <f t="shared" si="33"/>
        <v>0</v>
      </c>
      <c r="P53" s="230">
        <f t="shared" si="34"/>
        <v>3</v>
      </c>
      <c r="Q53" s="230"/>
      <c r="R53" s="1459" t="s">
        <v>150</v>
      </c>
      <c r="S53" s="1459"/>
      <c r="T53" s="1459"/>
      <c r="U53" s="1459"/>
      <c r="V53" s="1459"/>
      <c r="W53" s="1459"/>
      <c r="X53" s="1459"/>
      <c r="Y53" s="1459"/>
      <c r="Z53" s="1459"/>
    </row>
    <row r="54" spans="1:26" ht="15" customHeight="1" x14ac:dyDescent="0.2">
      <c r="A54" s="636" t="s">
        <v>151</v>
      </c>
      <c r="B54" s="637" t="s">
        <v>152</v>
      </c>
      <c r="C54" s="682">
        <f>10+5</f>
        <v>15</v>
      </c>
      <c r="D54" s="1455">
        <f>10+6</f>
        <v>16</v>
      </c>
      <c r="E54" s="1456"/>
      <c r="F54" s="682">
        <f>5+5</f>
        <v>10</v>
      </c>
      <c r="G54" s="685">
        <v>2</v>
      </c>
      <c r="H54" s="683">
        <v>1</v>
      </c>
      <c r="I54" s="685">
        <v>0</v>
      </c>
      <c r="J54" s="889"/>
      <c r="K54" s="230"/>
      <c r="L54" s="230"/>
      <c r="M54" s="230"/>
      <c r="N54" s="889" t="s">
        <v>69</v>
      </c>
      <c r="O54" s="230">
        <f t="shared" si="33"/>
        <v>0</v>
      </c>
      <c r="P54" s="230">
        <f t="shared" si="34"/>
        <v>1</v>
      </c>
      <c r="Q54" s="230"/>
      <c r="R54" s="651"/>
      <c r="S54" s="651"/>
      <c r="T54" s="651"/>
      <c r="U54" s="651"/>
      <c r="V54" s="651"/>
      <c r="W54" s="651"/>
      <c r="X54" s="651"/>
      <c r="Y54" s="651"/>
      <c r="Z54" s="651"/>
    </row>
    <row r="55" spans="1:26" ht="12.75" customHeight="1" x14ac:dyDescent="0.2">
      <c r="A55" s="638" t="s">
        <v>154</v>
      </c>
      <c r="B55" s="639"/>
      <c r="C55" s="684">
        <v>28</v>
      </c>
      <c r="D55" s="1457">
        <v>16</v>
      </c>
      <c r="E55" s="1458"/>
      <c r="F55" s="686">
        <v>16</v>
      </c>
      <c r="G55" s="687">
        <v>0</v>
      </c>
      <c r="H55" s="688">
        <v>0</v>
      </c>
      <c r="I55" s="687">
        <v>0</v>
      </c>
      <c r="J55" s="889"/>
      <c r="K55" s="230"/>
      <c r="L55" s="230"/>
      <c r="M55" s="230"/>
      <c r="N55" s="889" t="s">
        <v>69</v>
      </c>
      <c r="O55" s="230">
        <f t="shared" si="33"/>
        <v>0</v>
      </c>
      <c r="P55" s="230">
        <f t="shared" si="34"/>
        <v>0</v>
      </c>
      <c r="Q55" s="230"/>
      <c r="R55" s="651"/>
      <c r="S55" s="651"/>
      <c r="T55" s="651"/>
      <c r="U55" s="651"/>
      <c r="V55" s="651"/>
      <c r="W55" s="651"/>
      <c r="X55" s="651"/>
      <c r="Y55" s="651"/>
      <c r="Z55" s="651"/>
    </row>
    <row r="56" spans="1:26" ht="12.75" customHeight="1" x14ac:dyDescent="0.2">
      <c r="A56" s="636" t="s">
        <v>155</v>
      </c>
      <c r="B56" s="637"/>
      <c r="C56" s="682">
        <v>32</v>
      </c>
      <c r="D56" s="1455">
        <v>13</v>
      </c>
      <c r="E56" s="1456"/>
      <c r="F56" s="689">
        <v>23</v>
      </c>
      <c r="G56" s="685">
        <v>5</v>
      </c>
      <c r="H56" s="683">
        <v>5</v>
      </c>
      <c r="I56" s="685">
        <v>0</v>
      </c>
      <c r="J56" s="889"/>
      <c r="K56" s="230"/>
      <c r="L56" s="230"/>
      <c r="M56" s="230"/>
      <c r="N56" s="889" t="s">
        <v>69</v>
      </c>
      <c r="O56" s="230">
        <f t="shared" si="33"/>
        <v>0</v>
      </c>
      <c r="P56" s="230">
        <f t="shared" si="34"/>
        <v>5</v>
      </c>
      <c r="Q56" s="230"/>
      <c r="R56" s="651"/>
      <c r="S56" s="651"/>
      <c r="T56" s="651"/>
      <c r="U56" s="651"/>
      <c r="V56" s="651"/>
      <c r="W56" s="651"/>
      <c r="X56" s="651"/>
      <c r="Y56" s="651"/>
      <c r="Z56" s="651"/>
    </row>
    <row r="57" spans="1:26" ht="12.75" customHeight="1" x14ac:dyDescent="0.2">
      <c r="A57" s="638" t="s">
        <v>156</v>
      </c>
      <c r="B57" s="639" t="s">
        <v>157</v>
      </c>
      <c r="C57" s="684">
        <v>72</v>
      </c>
      <c r="D57" s="1457">
        <v>52</v>
      </c>
      <c r="E57" s="1458"/>
      <c r="F57" s="686">
        <v>62</v>
      </c>
      <c r="G57" s="687">
        <v>20</v>
      </c>
      <c r="H57" s="688">
        <v>2</v>
      </c>
      <c r="I57" s="687">
        <v>5</v>
      </c>
      <c r="J57" s="889"/>
      <c r="K57" s="230"/>
      <c r="L57" s="230"/>
      <c r="M57" s="230"/>
      <c r="N57" s="889"/>
      <c r="O57" s="230">
        <f t="shared" si="33"/>
        <v>0</v>
      </c>
      <c r="P57" s="230">
        <f t="shared" si="34"/>
        <v>0</v>
      </c>
      <c r="Q57" s="230"/>
      <c r="R57" s="651"/>
      <c r="S57" s="651"/>
      <c r="T57" s="651"/>
      <c r="U57" s="651"/>
      <c r="V57" s="651"/>
      <c r="W57" s="651"/>
      <c r="X57" s="651"/>
      <c r="Y57" s="651"/>
      <c r="Z57" s="651"/>
    </row>
    <row r="58" spans="1:26" ht="12.75" customHeight="1" x14ac:dyDescent="0.2">
      <c r="A58" s="636" t="s">
        <v>158</v>
      </c>
      <c r="B58" s="637" t="s">
        <v>159</v>
      </c>
      <c r="C58" s="690">
        <v>72</v>
      </c>
      <c r="D58" s="1455">
        <v>10</v>
      </c>
      <c r="E58" s="1456"/>
      <c r="F58" s="690">
        <v>17</v>
      </c>
      <c r="G58" s="691">
        <v>0</v>
      </c>
      <c r="H58" s="690">
        <v>4</v>
      </c>
      <c r="I58" s="685">
        <v>0</v>
      </c>
      <c r="J58" s="889"/>
      <c r="K58" s="230"/>
      <c r="L58" s="230"/>
      <c r="M58" s="230"/>
      <c r="N58" s="889" t="s">
        <v>69</v>
      </c>
      <c r="O58" s="230">
        <f t="shared" si="33"/>
        <v>0</v>
      </c>
      <c r="P58" s="230">
        <f t="shared" si="34"/>
        <v>4</v>
      </c>
      <c r="Q58" s="230"/>
      <c r="R58" s="651"/>
      <c r="S58" s="651"/>
      <c r="T58" s="651"/>
      <c r="U58" s="651"/>
      <c r="V58" s="651"/>
      <c r="W58" s="651"/>
      <c r="X58" s="651"/>
      <c r="Y58" s="651"/>
      <c r="Z58" s="651"/>
    </row>
    <row r="59" spans="1:26" ht="15.75" customHeight="1" x14ac:dyDescent="0.2">
      <c r="A59" s="638" t="s">
        <v>160</v>
      </c>
      <c r="B59" s="639" t="s">
        <v>161</v>
      </c>
      <c r="C59" s="687">
        <v>43</v>
      </c>
      <c r="D59" s="1457">
        <v>18</v>
      </c>
      <c r="E59" s="1458"/>
      <c r="F59" s="687">
        <v>43</v>
      </c>
      <c r="G59" s="687">
        <v>12</v>
      </c>
      <c r="H59" s="687">
        <v>2</v>
      </c>
      <c r="I59" s="687">
        <v>0</v>
      </c>
      <c r="J59" s="889"/>
      <c r="K59" s="230"/>
      <c r="L59" s="230"/>
      <c r="M59" s="230"/>
      <c r="N59" s="889" t="s">
        <v>69</v>
      </c>
      <c r="O59" s="230">
        <f>IF(N59="*",$H59,0)</f>
        <v>0</v>
      </c>
      <c r="P59" s="230">
        <f>IF(N59="**",$H59,0)</f>
        <v>2</v>
      </c>
      <c r="Q59" s="230"/>
      <c r="R59" s="651"/>
      <c r="S59" s="651"/>
      <c r="T59" s="651"/>
      <c r="U59" s="651"/>
      <c r="V59" s="651"/>
      <c r="W59" s="651"/>
      <c r="X59" s="651"/>
      <c r="Y59" s="651"/>
      <c r="Z59" s="651"/>
    </row>
    <row r="60" spans="1:26" ht="15.75" customHeight="1" x14ac:dyDescent="0.2">
      <c r="A60" s="638"/>
      <c r="B60" s="639" t="s">
        <v>162</v>
      </c>
      <c r="C60" s="687">
        <v>14</v>
      </c>
      <c r="D60" s="1457">
        <v>8</v>
      </c>
      <c r="E60" s="1458"/>
      <c r="F60" s="687">
        <v>12</v>
      </c>
      <c r="G60" s="687">
        <v>3</v>
      </c>
      <c r="H60" s="687">
        <v>0</v>
      </c>
      <c r="I60" s="687">
        <v>0</v>
      </c>
      <c r="J60" s="889"/>
      <c r="K60" s="230"/>
      <c r="L60" s="230"/>
      <c r="M60" s="230"/>
      <c r="N60" s="889" t="s">
        <v>69</v>
      </c>
      <c r="O60" s="230">
        <f>IF(N60="*",$H60,0)</f>
        <v>0</v>
      </c>
      <c r="P60" s="230">
        <f>IF(N60="**",$H60,0)</f>
        <v>0</v>
      </c>
      <c r="Q60" s="230"/>
      <c r="R60" s="230"/>
      <c r="S60" s="10"/>
      <c r="T60" s="10"/>
      <c r="U60" s="10"/>
      <c r="V60" s="651"/>
      <c r="W60" s="651"/>
      <c r="X60" s="651"/>
      <c r="Y60" s="651"/>
      <c r="Z60" s="651"/>
    </row>
    <row r="61" spans="1:26" ht="12.75" customHeight="1" x14ac:dyDescent="0.2">
      <c r="A61" s="636" t="s">
        <v>163</v>
      </c>
      <c r="B61" s="637" t="s">
        <v>164</v>
      </c>
      <c r="C61" s="685">
        <v>53</v>
      </c>
      <c r="D61" s="1455">
        <v>50</v>
      </c>
      <c r="E61" s="1456"/>
      <c r="F61" s="685">
        <v>50</v>
      </c>
      <c r="G61" s="685">
        <v>5</v>
      </c>
      <c r="H61" s="685">
        <v>2</v>
      </c>
      <c r="I61" s="685">
        <v>0</v>
      </c>
      <c r="J61" s="889"/>
      <c r="K61" s="230"/>
      <c r="L61" s="230"/>
      <c r="M61" s="230"/>
      <c r="N61" s="889" t="s">
        <v>69</v>
      </c>
      <c r="O61" s="230">
        <f>IF(N61="*",$H61,0)</f>
        <v>0</v>
      </c>
      <c r="P61" s="230">
        <f>IF(N61="**",$H61,0)</f>
        <v>2</v>
      </c>
      <c r="Q61" s="230"/>
      <c r="R61" s="651"/>
      <c r="S61" s="651"/>
      <c r="T61" s="651"/>
      <c r="U61" s="651"/>
      <c r="V61" s="651"/>
      <c r="W61" s="651"/>
      <c r="X61" s="651"/>
      <c r="Y61" s="651"/>
      <c r="Z61" s="651"/>
    </row>
    <row r="62" spans="1:26" ht="12" customHeight="1" x14ac:dyDescent="0.2">
      <c r="A62" s="638" t="s">
        <v>165</v>
      </c>
      <c r="B62" s="639" t="s">
        <v>166</v>
      </c>
      <c r="C62" s="687">
        <v>64</v>
      </c>
      <c r="D62" s="1457">
        <v>47</v>
      </c>
      <c r="E62" s="1458"/>
      <c r="F62" s="687">
        <v>57</v>
      </c>
      <c r="G62" s="687">
        <v>23</v>
      </c>
      <c r="H62" s="687">
        <v>2</v>
      </c>
      <c r="I62" s="687">
        <v>5</v>
      </c>
      <c r="J62" s="889"/>
      <c r="K62" s="230"/>
      <c r="L62" s="230"/>
      <c r="M62" s="230"/>
      <c r="N62" s="889" t="s">
        <v>69</v>
      </c>
      <c r="O62" s="230">
        <f>IF(N62="*",$H62,0)</f>
        <v>0</v>
      </c>
      <c r="P62" s="230">
        <f>IF(N62="**",$H62,0)</f>
        <v>2</v>
      </c>
      <c r="Q62" s="230"/>
      <c r="R62" s="651"/>
      <c r="S62" s="651"/>
      <c r="T62" s="651"/>
      <c r="U62" s="651"/>
      <c r="V62" s="651"/>
      <c r="W62" s="651"/>
      <c r="X62" s="651"/>
      <c r="Y62" s="651"/>
      <c r="Z62" s="651"/>
    </row>
    <row r="63" spans="1:26" ht="12.75" customHeight="1" x14ac:dyDescent="0.2">
      <c r="A63" s="1409" t="s">
        <v>167</v>
      </c>
      <c r="B63" s="1413"/>
      <c r="C63" s="16">
        <f>SUM(C50:C62)</f>
        <v>601</v>
      </c>
      <c r="D63" s="1414">
        <f>SUM(D50:D62)</f>
        <v>294</v>
      </c>
      <c r="E63" s="1461"/>
      <c r="F63" s="16">
        <f>SUM(F50:F62)</f>
        <v>379</v>
      </c>
      <c r="G63" s="16">
        <f>SUM(G50:G62)</f>
        <v>99</v>
      </c>
      <c r="H63" s="16">
        <f>SUM(H50:H62)</f>
        <v>32</v>
      </c>
      <c r="I63" s="16">
        <f>SUM(I50:I62)</f>
        <v>20</v>
      </c>
      <c r="J63" s="889"/>
      <c r="K63" s="230"/>
      <c r="L63" s="230"/>
      <c r="M63" s="230"/>
      <c r="N63" s="889"/>
      <c r="O63" s="230"/>
      <c r="P63" s="230"/>
      <c r="Q63" s="230"/>
      <c r="R63" s="651"/>
      <c r="S63" s="651"/>
      <c r="T63" s="651"/>
      <c r="U63" s="651"/>
      <c r="V63" s="651"/>
      <c r="W63" s="651"/>
      <c r="X63" s="651"/>
      <c r="Y63" s="651"/>
      <c r="Z63" s="651"/>
    </row>
    <row r="64" spans="1:26" ht="12.75" customHeight="1" x14ac:dyDescent="0.2">
      <c r="A64" s="651"/>
      <c r="B64" s="46"/>
      <c r="C64" s="598"/>
      <c r="D64" s="598"/>
      <c r="E64" s="598"/>
      <c r="F64" s="598"/>
      <c r="G64" s="651"/>
      <c r="H64" s="598"/>
      <c r="I64" s="651"/>
      <c r="J64" s="889"/>
      <c r="K64" s="230"/>
      <c r="L64" s="230"/>
      <c r="M64" s="230"/>
      <c r="N64" s="889"/>
      <c r="O64" s="230"/>
      <c r="P64" s="230"/>
      <c r="Q64" s="230"/>
      <c r="R64" s="651"/>
      <c r="S64" s="651"/>
      <c r="T64" s="651"/>
      <c r="U64" s="651"/>
      <c r="V64" s="651"/>
      <c r="W64" s="651"/>
      <c r="X64" s="651"/>
      <c r="Y64" s="651"/>
      <c r="Z64" s="651"/>
    </row>
    <row r="65" spans="1:21" ht="12.75" customHeight="1" x14ac:dyDescent="0.25">
      <c r="A65" s="1412" t="s">
        <v>168</v>
      </c>
      <c r="B65" s="1413"/>
      <c r="C65" s="653" t="s">
        <v>5</v>
      </c>
      <c r="D65" s="1414" t="s">
        <v>6</v>
      </c>
      <c r="E65" s="1413"/>
      <c r="F65" s="653" t="s">
        <v>7</v>
      </c>
      <c r="G65" s="653" t="s">
        <v>8</v>
      </c>
      <c r="H65" s="16" t="s">
        <v>9</v>
      </c>
      <c r="I65" s="16" t="s">
        <v>63</v>
      </c>
      <c r="J65" s="118"/>
      <c r="K65" s="230"/>
      <c r="L65" s="230"/>
      <c r="M65" s="230"/>
      <c r="N65" s="118"/>
      <c r="O65" s="230"/>
      <c r="P65" s="230"/>
      <c r="Q65" s="230"/>
      <c r="R65" s="651"/>
      <c r="S65" s="651"/>
      <c r="T65" s="651"/>
      <c r="U65" s="651"/>
    </row>
    <row r="66" spans="1:21" ht="12.75" customHeight="1" x14ac:dyDescent="0.2">
      <c r="A66" s="640" t="s">
        <v>169</v>
      </c>
      <c r="B66" s="641" t="s">
        <v>170</v>
      </c>
      <c r="C66" s="692">
        <v>42</v>
      </c>
      <c r="D66" s="1543">
        <v>48</v>
      </c>
      <c r="E66" s="1544"/>
      <c r="F66" s="692">
        <v>55</v>
      </c>
      <c r="G66" s="692"/>
      <c r="H66" s="692">
        <v>6</v>
      </c>
      <c r="I66" s="544"/>
      <c r="J66" s="889"/>
      <c r="K66" s="230"/>
      <c r="L66" s="230"/>
      <c r="M66" s="230"/>
      <c r="N66" s="889" t="s">
        <v>81</v>
      </c>
      <c r="O66" s="230">
        <f t="shared" ref="O66:O68" si="35">IF(N66="*",$H66,0)</f>
        <v>6</v>
      </c>
      <c r="P66" s="230">
        <f t="shared" ref="P66:P68" si="36">IF(N66="**",$H66,0)</f>
        <v>0</v>
      </c>
      <c r="Q66" s="230"/>
      <c r="R66" s="651"/>
      <c r="S66" s="651"/>
      <c r="T66" s="651"/>
      <c r="U66" s="651"/>
    </row>
    <row r="67" spans="1:21" ht="12.75" customHeight="1" x14ac:dyDescent="0.2">
      <c r="A67" s="642" t="s">
        <v>171</v>
      </c>
      <c r="B67" s="643" t="s">
        <v>172</v>
      </c>
      <c r="C67" s="545">
        <v>4</v>
      </c>
      <c r="D67" s="1592">
        <v>4</v>
      </c>
      <c r="E67" s="1593"/>
      <c r="F67" s="546">
        <v>3</v>
      </c>
      <c r="G67" s="546"/>
      <c r="H67" s="546"/>
      <c r="I67" s="547"/>
      <c r="J67" s="889"/>
      <c r="K67" s="230"/>
      <c r="L67" s="230"/>
      <c r="M67" s="230"/>
      <c r="N67" s="889"/>
      <c r="O67" s="230">
        <f t="shared" si="35"/>
        <v>0</v>
      </c>
      <c r="P67" s="230">
        <f t="shared" si="36"/>
        <v>0</v>
      </c>
      <c r="Q67" s="230"/>
      <c r="R67" s="651"/>
      <c r="S67" s="651"/>
      <c r="T67" s="651"/>
      <c r="U67" s="651"/>
    </row>
    <row r="68" spans="1:21" ht="12.75" customHeight="1" x14ac:dyDescent="0.2">
      <c r="A68" s="640" t="s">
        <v>173</v>
      </c>
      <c r="B68" s="641" t="s">
        <v>174</v>
      </c>
      <c r="C68" s="692">
        <v>27</v>
      </c>
      <c r="D68" s="1543">
        <v>24</v>
      </c>
      <c r="E68" s="1544"/>
      <c r="F68" s="692">
        <v>23</v>
      </c>
      <c r="G68" s="692"/>
      <c r="H68" s="692">
        <v>7</v>
      </c>
      <c r="I68" s="640"/>
      <c r="J68" s="889"/>
      <c r="K68" s="230"/>
      <c r="L68" s="230"/>
      <c r="M68" s="230"/>
      <c r="N68" s="889" t="s">
        <v>81</v>
      </c>
      <c r="O68" s="230">
        <f t="shared" si="35"/>
        <v>7</v>
      </c>
      <c r="P68" s="230">
        <f t="shared" si="36"/>
        <v>0</v>
      </c>
      <c r="Q68" s="230"/>
      <c r="R68" s="651"/>
      <c r="S68" s="651"/>
      <c r="T68" s="651"/>
      <c r="U68" s="651"/>
    </row>
    <row r="69" spans="1:21" ht="12.75" customHeight="1" x14ac:dyDescent="0.2">
      <c r="A69" s="1467" t="s">
        <v>175</v>
      </c>
      <c r="B69" s="1468"/>
      <c r="C69" s="16">
        <f t="shared" ref="C69:D69" si="37">SUM(C66:C68)</f>
        <v>73</v>
      </c>
      <c r="D69" s="1414">
        <f t="shared" si="37"/>
        <v>76</v>
      </c>
      <c r="E69" s="1413"/>
      <c r="F69" s="16">
        <f t="shared" ref="F69:I69" si="38">SUM(F66:F68)</f>
        <v>81</v>
      </c>
      <c r="G69" s="16">
        <f t="shared" si="38"/>
        <v>0</v>
      </c>
      <c r="H69" s="16">
        <f t="shared" si="38"/>
        <v>13</v>
      </c>
      <c r="I69" s="16">
        <f t="shared" si="38"/>
        <v>0</v>
      </c>
      <c r="J69" s="889"/>
      <c r="K69" s="230"/>
      <c r="L69" s="230"/>
      <c r="M69" s="230"/>
      <c r="N69" s="889"/>
      <c r="O69" s="230"/>
      <c r="P69" s="230"/>
      <c r="Q69" s="230"/>
      <c r="R69" s="651"/>
      <c r="S69" s="651"/>
      <c r="T69" s="651"/>
      <c r="U69" s="651"/>
    </row>
    <row r="70" spans="1:21" ht="15.75" customHeight="1" x14ac:dyDescent="0.2">
      <c r="A70" s="1467" t="s">
        <v>176</v>
      </c>
      <c r="B70" s="1469"/>
      <c r="C70" s="140">
        <f>C69+C63+C47</f>
        <v>1274</v>
      </c>
      <c r="D70" s="1411">
        <f t="shared" ref="D70:I70" si="39">D69+D63+D47</f>
        <v>757</v>
      </c>
      <c r="E70" s="1411"/>
      <c r="F70" s="140">
        <f t="shared" si="39"/>
        <v>888</v>
      </c>
      <c r="G70" s="140">
        <f t="shared" si="39"/>
        <v>149</v>
      </c>
      <c r="H70" s="140">
        <f t="shared" si="39"/>
        <v>63</v>
      </c>
      <c r="I70" s="140">
        <f t="shared" si="39"/>
        <v>26</v>
      </c>
      <c r="J70" s="889"/>
      <c r="K70" s="230"/>
      <c r="L70" s="230"/>
      <c r="M70" s="230"/>
      <c r="N70" s="889"/>
      <c r="O70" s="230"/>
      <c r="P70" s="230"/>
      <c r="Q70" s="230"/>
      <c r="R70" s="651"/>
      <c r="S70" s="651"/>
      <c r="T70" s="651"/>
      <c r="U70" s="651"/>
    </row>
    <row r="71" spans="1:21" ht="12.75" customHeight="1" x14ac:dyDescent="0.2">
      <c r="A71" s="651"/>
      <c r="B71" s="644"/>
      <c r="C71" s="651"/>
      <c r="D71" s="651"/>
      <c r="E71" s="651"/>
      <c r="F71" s="651"/>
      <c r="G71" s="651"/>
      <c r="H71" s="651"/>
      <c r="I71" s="651"/>
      <c r="J71" s="877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651"/>
    </row>
    <row r="72" spans="1:21" ht="12.75" customHeight="1" x14ac:dyDescent="0.25">
      <c r="A72" s="1412" t="s">
        <v>177</v>
      </c>
      <c r="B72" s="1413"/>
      <c r="C72" s="653" t="s">
        <v>5</v>
      </c>
      <c r="D72" s="653" t="s">
        <v>178</v>
      </c>
      <c r="E72" s="653" t="s">
        <v>179</v>
      </c>
      <c r="F72" s="653" t="s">
        <v>7</v>
      </c>
      <c r="G72" s="645" t="s">
        <v>8</v>
      </c>
      <c r="H72" s="16" t="s">
        <v>9</v>
      </c>
      <c r="I72" s="16" t="s">
        <v>63</v>
      </c>
      <c r="J72" s="889"/>
      <c r="K72" s="121"/>
      <c r="L72" s="121"/>
      <c r="M72" s="121"/>
      <c r="N72" s="121"/>
      <c r="O72" s="121"/>
      <c r="P72" s="121"/>
      <c r="Q72" s="121"/>
      <c r="R72" s="10"/>
      <c r="S72" s="10"/>
      <c r="T72" s="10"/>
      <c r="U72" s="651"/>
    </row>
    <row r="73" spans="1:21" ht="12.75" customHeight="1" x14ac:dyDescent="0.2">
      <c r="A73" s="379" t="s">
        <v>396</v>
      </c>
      <c r="B73" s="379" t="s">
        <v>181</v>
      </c>
      <c r="C73" s="380">
        <v>8</v>
      </c>
      <c r="D73" s="380">
        <v>6</v>
      </c>
      <c r="E73" s="381"/>
      <c r="F73" s="380">
        <v>8</v>
      </c>
      <c r="G73" s="381"/>
      <c r="H73" s="381"/>
      <c r="I73" s="382"/>
      <c r="J73" s="889"/>
      <c r="K73" s="39"/>
      <c r="L73" s="39"/>
      <c r="M73" s="39"/>
      <c r="N73" s="889" t="s">
        <v>81</v>
      </c>
      <c r="O73" s="230">
        <f t="shared" ref="O73:O106" si="40">IF(N73="*",$H73,0)</f>
        <v>0</v>
      </c>
      <c r="P73" s="230">
        <f t="shared" ref="P73:P106" si="41">IF(N73="**",$H73,0)</f>
        <v>0</v>
      </c>
      <c r="Q73" s="121"/>
      <c r="R73" s="10"/>
      <c r="S73" s="10"/>
      <c r="T73" s="10"/>
      <c r="U73" s="651"/>
    </row>
    <row r="74" spans="1:21" ht="12.75" customHeight="1" x14ac:dyDescent="0.2">
      <c r="A74" s="383" t="s">
        <v>397</v>
      </c>
      <c r="B74" s="383" t="s">
        <v>183</v>
      </c>
      <c r="C74" s="384"/>
      <c r="D74" s="384"/>
      <c r="E74" s="385">
        <v>42</v>
      </c>
      <c r="F74" s="384"/>
      <c r="G74" s="384"/>
      <c r="H74" s="384"/>
      <c r="I74" s="386"/>
      <c r="J74" s="889"/>
      <c r="K74" s="598"/>
      <c r="L74" s="370"/>
      <c r="M74" s="370"/>
      <c r="N74" s="889"/>
      <c r="O74" s="230">
        <f>IF(N74="*",$H74,0)</f>
        <v>0</v>
      </c>
      <c r="P74" s="230">
        <f>IF(N74="**",$H74,0)</f>
        <v>0</v>
      </c>
      <c r="Q74" s="370"/>
      <c r="R74" s="370"/>
      <c r="S74" s="10"/>
      <c r="T74" s="10"/>
      <c r="U74" s="10"/>
    </row>
    <row r="75" spans="1:21" ht="12.75" customHeight="1" x14ac:dyDescent="0.2">
      <c r="A75" s="379" t="s">
        <v>398</v>
      </c>
      <c r="B75" s="379" t="s">
        <v>185</v>
      </c>
      <c r="C75" s="380">
        <v>156</v>
      </c>
      <c r="D75" s="380">
        <v>32</v>
      </c>
      <c r="E75" s="381"/>
      <c r="F75" s="380">
        <v>59</v>
      </c>
      <c r="G75" s="381">
        <v>12</v>
      </c>
      <c r="H75" s="380">
        <v>8</v>
      </c>
      <c r="I75" s="382"/>
      <c r="J75" s="889"/>
      <c r="K75" s="39"/>
      <c r="L75" s="39"/>
      <c r="M75" s="39"/>
      <c r="N75" s="889"/>
      <c r="O75" s="230">
        <f t="shared" si="40"/>
        <v>0</v>
      </c>
      <c r="P75" s="230">
        <f t="shared" si="41"/>
        <v>0</v>
      </c>
      <c r="Q75" s="121"/>
      <c r="R75" s="10"/>
      <c r="S75" s="10"/>
      <c r="T75" s="10"/>
      <c r="U75" s="651"/>
    </row>
    <row r="76" spans="1:21" ht="15" customHeight="1" x14ac:dyDescent="0.2">
      <c r="A76" s="383" t="s">
        <v>399</v>
      </c>
      <c r="B76" s="383" t="s">
        <v>187</v>
      </c>
      <c r="C76" s="385">
        <v>5</v>
      </c>
      <c r="D76" s="384"/>
      <c r="E76" s="384"/>
      <c r="F76" s="385">
        <v>5</v>
      </c>
      <c r="G76" s="384">
        <v>1</v>
      </c>
      <c r="H76" s="385">
        <v>1</v>
      </c>
      <c r="I76" s="386"/>
      <c r="J76" s="889"/>
      <c r="K76" s="39"/>
      <c r="L76" s="39"/>
      <c r="M76" s="39"/>
      <c r="N76" s="889" t="s">
        <v>81</v>
      </c>
      <c r="O76" s="230">
        <f t="shared" si="40"/>
        <v>1</v>
      </c>
      <c r="P76" s="230">
        <f t="shared" si="41"/>
        <v>0</v>
      </c>
      <c r="Q76" s="121"/>
      <c r="R76" s="10"/>
      <c r="S76" s="10"/>
      <c r="T76" s="10"/>
      <c r="U76" s="651"/>
    </row>
    <row r="77" spans="1:21" ht="15" customHeight="1" x14ac:dyDescent="0.2">
      <c r="A77" s="379" t="s">
        <v>400</v>
      </c>
      <c r="B77" s="379" t="s">
        <v>138</v>
      </c>
      <c r="C77" s="381"/>
      <c r="D77" s="381"/>
      <c r="E77" s="381"/>
      <c r="F77" s="381"/>
      <c r="G77" s="380"/>
      <c r="H77" s="381"/>
      <c r="I77" s="382"/>
      <c r="J77" s="889"/>
      <c r="K77" s="39"/>
      <c r="L77" s="39"/>
      <c r="M77" s="39"/>
      <c r="N77" s="889" t="s">
        <v>81</v>
      </c>
      <c r="O77" s="230">
        <f t="shared" si="40"/>
        <v>0</v>
      </c>
      <c r="P77" s="230">
        <f t="shared" si="41"/>
        <v>0</v>
      </c>
      <c r="Q77" s="121"/>
      <c r="R77" s="10"/>
      <c r="S77" s="10"/>
      <c r="T77" s="10"/>
      <c r="U77" s="651"/>
    </row>
    <row r="78" spans="1:21" ht="14.25" customHeight="1" x14ac:dyDescent="0.2">
      <c r="A78" s="387" t="s">
        <v>401</v>
      </c>
      <c r="B78" s="387" t="s">
        <v>190</v>
      </c>
      <c r="C78" s="385">
        <v>12</v>
      </c>
      <c r="D78" s="385">
        <v>12</v>
      </c>
      <c r="E78" s="385">
        <v>40</v>
      </c>
      <c r="F78" s="385">
        <v>10</v>
      </c>
      <c r="G78" s="385">
        <v>2</v>
      </c>
      <c r="H78" s="385">
        <v>2</v>
      </c>
      <c r="I78" s="388"/>
      <c r="J78" s="889"/>
      <c r="K78" s="39"/>
      <c r="L78" s="39"/>
      <c r="M78" s="39"/>
      <c r="N78" s="889"/>
      <c r="O78" s="230">
        <f t="shared" si="40"/>
        <v>0</v>
      </c>
      <c r="P78" s="230">
        <f t="shared" si="41"/>
        <v>0</v>
      </c>
      <c r="Q78" s="121"/>
      <c r="R78" s="10"/>
      <c r="S78" s="10"/>
      <c r="T78" s="10"/>
      <c r="U78" s="651"/>
    </row>
    <row r="79" spans="1:21" ht="14.25" customHeight="1" x14ac:dyDescent="0.2">
      <c r="A79" s="379" t="s">
        <v>402</v>
      </c>
      <c r="B79" s="379" t="s">
        <v>192</v>
      </c>
      <c r="C79" s="381"/>
      <c r="D79" s="381"/>
      <c r="E79" s="380">
        <v>50</v>
      </c>
      <c r="F79" s="381"/>
      <c r="G79" s="380"/>
      <c r="H79" s="381"/>
      <c r="I79" s="382"/>
      <c r="J79" s="889"/>
      <c r="K79" s="39"/>
      <c r="L79" s="39"/>
      <c r="M79" s="39"/>
      <c r="N79" s="889"/>
      <c r="O79" s="230">
        <f t="shared" si="40"/>
        <v>0</v>
      </c>
      <c r="P79" s="230">
        <f t="shared" si="41"/>
        <v>0</v>
      </c>
      <c r="Q79" s="121"/>
      <c r="R79" s="10"/>
      <c r="S79" s="10"/>
      <c r="T79" s="10"/>
      <c r="U79" s="651"/>
    </row>
    <row r="80" spans="1:21" ht="14.25" customHeight="1" x14ac:dyDescent="0.2">
      <c r="A80" s="383" t="s">
        <v>403</v>
      </c>
      <c r="B80" s="383" t="s">
        <v>194</v>
      </c>
      <c r="C80" s="385">
        <v>60</v>
      </c>
      <c r="D80" s="385">
        <v>30</v>
      </c>
      <c r="E80" s="384"/>
      <c r="F80" s="385">
        <v>20</v>
      </c>
      <c r="G80" s="384">
        <v>5</v>
      </c>
      <c r="H80" s="384"/>
      <c r="I80" s="386"/>
      <c r="J80" s="889"/>
      <c r="K80" s="39"/>
      <c r="L80" s="39"/>
      <c r="M80" s="39"/>
      <c r="N80" s="889" t="s">
        <v>81</v>
      </c>
      <c r="O80" s="230">
        <f t="shared" si="40"/>
        <v>0</v>
      </c>
      <c r="P80" s="230">
        <f t="shared" si="41"/>
        <v>0</v>
      </c>
      <c r="Q80" s="121"/>
      <c r="R80" s="10"/>
      <c r="S80" s="10"/>
      <c r="T80" s="10"/>
      <c r="U80" s="651"/>
    </row>
    <row r="81" spans="1:20" ht="15" customHeight="1" x14ac:dyDescent="0.2">
      <c r="A81" s="379" t="s">
        <v>404</v>
      </c>
      <c r="B81" s="379" t="s">
        <v>196</v>
      </c>
      <c r="C81" s="380">
        <v>44</v>
      </c>
      <c r="D81" s="380">
        <v>23</v>
      </c>
      <c r="E81" s="381"/>
      <c r="F81" s="380">
        <v>39</v>
      </c>
      <c r="G81" s="381"/>
      <c r="H81" s="381"/>
      <c r="I81" s="382"/>
      <c r="J81" s="889"/>
      <c r="K81" s="39"/>
      <c r="L81" s="39"/>
      <c r="M81" s="39"/>
      <c r="N81" s="889" t="s">
        <v>81</v>
      </c>
      <c r="O81" s="230">
        <f t="shared" si="40"/>
        <v>0</v>
      </c>
      <c r="P81" s="230">
        <f t="shared" si="41"/>
        <v>0</v>
      </c>
      <c r="Q81" s="121"/>
      <c r="R81" s="10"/>
      <c r="S81" s="10"/>
      <c r="T81" s="10"/>
    </row>
    <row r="82" spans="1:20" ht="14.25" customHeight="1" x14ac:dyDescent="0.2">
      <c r="A82" s="383" t="s">
        <v>405</v>
      </c>
      <c r="B82" s="383" t="s">
        <v>198</v>
      </c>
      <c r="C82" s="385">
        <v>13</v>
      </c>
      <c r="D82" s="385">
        <v>15</v>
      </c>
      <c r="E82" s="384"/>
      <c r="F82" s="385">
        <v>15</v>
      </c>
      <c r="G82" s="384">
        <v>2</v>
      </c>
      <c r="H82" s="385">
        <v>2</v>
      </c>
      <c r="I82" s="386"/>
      <c r="J82" s="889"/>
      <c r="K82" s="39"/>
      <c r="L82" s="39"/>
      <c r="M82" s="39"/>
      <c r="N82" s="889"/>
      <c r="O82" s="230">
        <f t="shared" si="40"/>
        <v>0</v>
      </c>
      <c r="P82" s="230">
        <f t="shared" si="41"/>
        <v>0</v>
      </c>
      <c r="Q82" s="121"/>
      <c r="R82" s="10"/>
      <c r="S82" s="10"/>
      <c r="T82" s="10"/>
    </row>
    <row r="83" spans="1:20" ht="14.25" customHeight="1" x14ac:dyDescent="0.2">
      <c r="A83" s="379" t="s">
        <v>406</v>
      </c>
      <c r="B83" s="379" t="s">
        <v>200</v>
      </c>
      <c r="C83" s="380">
        <v>2</v>
      </c>
      <c r="D83" s="381"/>
      <c r="E83" s="380">
        <v>40</v>
      </c>
      <c r="F83" s="381"/>
      <c r="G83" s="380"/>
      <c r="H83" s="381"/>
      <c r="I83" s="382"/>
      <c r="J83" s="889"/>
      <c r="K83" s="39"/>
      <c r="L83" s="39"/>
      <c r="M83" s="39"/>
      <c r="N83" s="889"/>
      <c r="O83" s="230">
        <f t="shared" si="40"/>
        <v>0</v>
      </c>
      <c r="P83" s="230">
        <f t="shared" si="41"/>
        <v>0</v>
      </c>
      <c r="Q83" s="121"/>
      <c r="R83" s="10"/>
      <c r="S83" s="10"/>
      <c r="T83" s="10"/>
    </row>
    <row r="84" spans="1:20" ht="14.25" customHeight="1" x14ac:dyDescent="0.2">
      <c r="A84" s="383" t="s">
        <v>407</v>
      </c>
      <c r="B84" s="383" t="s">
        <v>202</v>
      </c>
      <c r="C84" s="384"/>
      <c r="D84" s="384"/>
      <c r="E84" s="385">
        <v>60</v>
      </c>
      <c r="F84" s="384"/>
      <c r="G84" s="385"/>
      <c r="H84" s="384"/>
      <c r="I84" s="386"/>
      <c r="J84" s="889"/>
      <c r="K84" s="39"/>
      <c r="L84" s="39"/>
      <c r="M84" s="39"/>
      <c r="N84" s="889" t="s">
        <v>81</v>
      </c>
      <c r="O84" s="230">
        <f t="shared" si="40"/>
        <v>0</v>
      </c>
      <c r="P84" s="230">
        <f t="shared" si="41"/>
        <v>0</v>
      </c>
      <c r="Q84" s="121"/>
      <c r="R84" s="10"/>
      <c r="S84" s="10"/>
      <c r="T84" s="10"/>
    </row>
    <row r="85" spans="1:20" ht="14.25" customHeight="1" x14ac:dyDescent="0.2">
      <c r="A85" s="379" t="s">
        <v>408</v>
      </c>
      <c r="B85" s="379" t="s">
        <v>204</v>
      </c>
      <c r="C85" s="381"/>
      <c r="D85" s="381"/>
      <c r="E85" s="380">
        <v>30</v>
      </c>
      <c r="F85" s="381"/>
      <c r="G85" s="380"/>
      <c r="H85" s="381"/>
      <c r="I85" s="382"/>
      <c r="J85" s="889"/>
      <c r="K85" s="39"/>
      <c r="L85" s="39"/>
      <c r="M85" s="39"/>
      <c r="N85" s="889" t="s">
        <v>81</v>
      </c>
      <c r="O85" s="230">
        <f t="shared" si="40"/>
        <v>0</v>
      </c>
      <c r="P85" s="230">
        <f t="shared" si="41"/>
        <v>0</v>
      </c>
      <c r="Q85" s="121"/>
      <c r="R85" s="10"/>
      <c r="S85" s="10"/>
      <c r="T85" s="10"/>
    </row>
    <row r="86" spans="1:20" ht="14.25" customHeight="1" x14ac:dyDescent="0.2">
      <c r="A86" s="383" t="s">
        <v>409</v>
      </c>
      <c r="B86" s="383" t="s">
        <v>206</v>
      </c>
      <c r="C86" s="384"/>
      <c r="D86" s="384"/>
      <c r="E86" s="385">
        <v>40</v>
      </c>
      <c r="F86" s="384"/>
      <c r="G86" s="384"/>
      <c r="H86" s="384"/>
      <c r="I86" s="386"/>
      <c r="J86" s="889"/>
      <c r="K86" s="39"/>
      <c r="L86" s="39"/>
      <c r="M86" s="39"/>
      <c r="N86" s="889"/>
      <c r="O86" s="230">
        <f t="shared" si="40"/>
        <v>0</v>
      </c>
      <c r="P86" s="230">
        <f t="shared" si="41"/>
        <v>0</v>
      </c>
      <c r="Q86" s="121"/>
      <c r="R86" s="10"/>
      <c r="S86" s="10"/>
      <c r="T86" s="10"/>
    </row>
    <row r="87" spans="1:20" ht="14.25" customHeight="1" x14ac:dyDescent="0.2">
      <c r="A87" s="379" t="s">
        <v>410</v>
      </c>
      <c r="B87" s="379" t="s">
        <v>208</v>
      </c>
      <c r="C87" s="380">
        <v>12</v>
      </c>
      <c r="D87" s="380">
        <v>15</v>
      </c>
      <c r="E87" s="381"/>
      <c r="F87" s="380">
        <v>12</v>
      </c>
      <c r="G87" s="380"/>
      <c r="H87" s="380">
        <v>2</v>
      </c>
      <c r="I87" s="382"/>
      <c r="J87" s="889"/>
      <c r="K87" s="39"/>
      <c r="L87" s="39"/>
      <c r="M87" s="39"/>
      <c r="N87" s="889" t="s">
        <v>81</v>
      </c>
      <c r="O87" s="230">
        <f t="shared" si="40"/>
        <v>2</v>
      </c>
      <c r="P87" s="230">
        <f t="shared" si="41"/>
        <v>0</v>
      </c>
      <c r="Q87" s="121"/>
      <c r="R87" s="10"/>
      <c r="S87" s="10"/>
      <c r="T87" s="10"/>
    </row>
    <row r="88" spans="1:20" ht="14.25" customHeight="1" x14ac:dyDescent="0.2">
      <c r="A88" s="383" t="s">
        <v>411</v>
      </c>
      <c r="B88" s="383" t="s">
        <v>210</v>
      </c>
      <c r="C88" s="385">
        <v>23</v>
      </c>
      <c r="D88" s="385">
        <v>17</v>
      </c>
      <c r="E88" s="385">
        <v>21</v>
      </c>
      <c r="F88" s="385">
        <v>27</v>
      </c>
      <c r="G88" s="384"/>
      <c r="H88" s="385">
        <v>4</v>
      </c>
      <c r="I88" s="386"/>
      <c r="J88" s="889"/>
      <c r="K88" s="39"/>
      <c r="L88" s="39"/>
      <c r="M88" s="39"/>
      <c r="N88" s="889"/>
      <c r="O88" s="230">
        <f t="shared" si="40"/>
        <v>0</v>
      </c>
      <c r="P88" s="230">
        <f t="shared" si="41"/>
        <v>0</v>
      </c>
      <c r="Q88" s="121"/>
      <c r="R88" s="10"/>
      <c r="S88" s="10"/>
      <c r="T88" s="10"/>
    </row>
    <row r="89" spans="1:20" ht="14.25" customHeight="1" x14ac:dyDescent="0.2">
      <c r="A89" s="379" t="s">
        <v>412</v>
      </c>
      <c r="B89" s="379" t="s">
        <v>212</v>
      </c>
      <c r="C89" s="380">
        <v>50</v>
      </c>
      <c r="D89" s="380">
        <v>26</v>
      </c>
      <c r="E89" s="380">
        <v>30</v>
      </c>
      <c r="F89" s="380">
        <v>17</v>
      </c>
      <c r="G89" s="380">
        <v>7</v>
      </c>
      <c r="H89" s="380">
        <v>6</v>
      </c>
      <c r="I89" s="382"/>
      <c r="J89" s="889"/>
      <c r="K89" s="39"/>
      <c r="L89" s="39"/>
      <c r="M89" s="39"/>
      <c r="N89" s="889"/>
      <c r="O89" s="230">
        <f t="shared" si="40"/>
        <v>0</v>
      </c>
      <c r="P89" s="230">
        <f t="shared" si="41"/>
        <v>0</v>
      </c>
      <c r="Q89" s="121"/>
      <c r="R89" s="10"/>
      <c r="S89" s="10"/>
      <c r="T89" s="10"/>
    </row>
    <row r="90" spans="1:20" ht="14.25" customHeight="1" x14ac:dyDescent="0.2">
      <c r="A90" s="383" t="s">
        <v>413</v>
      </c>
      <c r="B90" s="383" t="s">
        <v>214</v>
      </c>
      <c r="C90" s="385">
        <v>40</v>
      </c>
      <c r="D90" s="385">
        <v>22</v>
      </c>
      <c r="E90" s="384"/>
      <c r="F90" s="385">
        <v>54</v>
      </c>
      <c r="G90" s="384">
        <v>44</v>
      </c>
      <c r="H90" s="385">
        <v>12</v>
      </c>
      <c r="I90" s="386"/>
      <c r="J90" s="889"/>
      <c r="K90" s="39"/>
      <c r="L90" s="39"/>
      <c r="M90" s="39"/>
      <c r="N90" s="889" t="s">
        <v>81</v>
      </c>
      <c r="O90" s="230">
        <f t="shared" si="40"/>
        <v>12</v>
      </c>
      <c r="P90" s="230">
        <f t="shared" si="41"/>
        <v>0</v>
      </c>
      <c r="Q90" s="121"/>
      <c r="R90" s="10"/>
      <c r="S90" s="10"/>
      <c r="T90" s="10"/>
    </row>
    <row r="91" spans="1:20" ht="14.25" customHeight="1" x14ac:dyDescent="0.2">
      <c r="A91" s="379" t="s">
        <v>414</v>
      </c>
      <c r="B91" s="379" t="s">
        <v>216</v>
      </c>
      <c r="C91" s="380">
        <v>70</v>
      </c>
      <c r="D91" s="380">
        <v>60</v>
      </c>
      <c r="E91" s="381"/>
      <c r="F91" s="380">
        <v>80</v>
      </c>
      <c r="G91" s="381">
        <v>15</v>
      </c>
      <c r="H91" s="380">
        <v>3</v>
      </c>
      <c r="I91" s="382"/>
      <c r="J91" s="889"/>
      <c r="K91" s="39"/>
      <c r="L91" s="39"/>
      <c r="M91" s="39"/>
      <c r="N91" s="889"/>
      <c r="O91" s="230">
        <f t="shared" si="40"/>
        <v>0</v>
      </c>
      <c r="P91" s="230">
        <f t="shared" si="41"/>
        <v>0</v>
      </c>
      <c r="Q91" s="121"/>
      <c r="R91" s="10"/>
      <c r="S91" s="10"/>
      <c r="T91" s="10"/>
    </row>
    <row r="92" spans="1:20" ht="14.25" customHeight="1" x14ac:dyDescent="0.2">
      <c r="A92" s="383" t="s">
        <v>415</v>
      </c>
      <c r="B92" s="383" t="s">
        <v>218</v>
      </c>
      <c r="C92" s="385">
        <v>125</v>
      </c>
      <c r="D92" s="385">
        <v>10</v>
      </c>
      <c r="E92" s="384"/>
      <c r="F92" s="385">
        <v>10</v>
      </c>
      <c r="G92" s="384">
        <v>10</v>
      </c>
      <c r="H92" s="384"/>
      <c r="I92" s="386"/>
      <c r="J92" s="889"/>
      <c r="K92" s="39"/>
      <c r="L92" s="39"/>
      <c r="M92" s="39"/>
      <c r="N92" s="889"/>
      <c r="O92" s="230">
        <f t="shared" si="40"/>
        <v>0</v>
      </c>
      <c r="P92" s="230">
        <f t="shared" si="41"/>
        <v>0</v>
      </c>
      <c r="Q92" s="121"/>
      <c r="R92" s="10"/>
      <c r="S92" s="10"/>
      <c r="T92" s="10"/>
    </row>
    <row r="93" spans="1:20" ht="14.25" customHeight="1" x14ac:dyDescent="0.2">
      <c r="A93" s="379" t="s">
        <v>416</v>
      </c>
      <c r="B93" s="379" t="s">
        <v>220</v>
      </c>
      <c r="C93" s="380">
        <v>11</v>
      </c>
      <c r="D93" s="380">
        <v>6</v>
      </c>
      <c r="E93" s="381"/>
      <c r="F93" s="380">
        <v>12</v>
      </c>
      <c r="G93" s="381">
        <v>3</v>
      </c>
      <c r="H93" s="381"/>
      <c r="I93" s="382"/>
      <c r="J93" s="889"/>
      <c r="K93" s="39"/>
      <c r="L93" s="39"/>
      <c r="M93" s="39"/>
      <c r="N93" s="889"/>
      <c r="O93" s="230">
        <f t="shared" si="40"/>
        <v>0</v>
      </c>
      <c r="P93" s="230">
        <f t="shared" si="41"/>
        <v>0</v>
      </c>
      <c r="Q93" s="121"/>
      <c r="R93" s="10"/>
      <c r="S93" s="10"/>
      <c r="T93" s="10"/>
    </row>
    <row r="94" spans="1:20" ht="14.25" customHeight="1" x14ac:dyDescent="0.2">
      <c r="A94" s="383" t="s">
        <v>417</v>
      </c>
      <c r="B94" s="383" t="s">
        <v>222</v>
      </c>
      <c r="C94" s="385">
        <v>10</v>
      </c>
      <c r="D94" s="385">
        <v>18</v>
      </c>
      <c r="E94" s="384"/>
      <c r="F94" s="385">
        <v>11</v>
      </c>
      <c r="G94" s="385">
        <v>1</v>
      </c>
      <c r="H94" s="385">
        <v>1</v>
      </c>
      <c r="I94" s="386"/>
      <c r="J94" s="889"/>
      <c r="K94" s="39"/>
      <c r="L94" s="39"/>
      <c r="M94" s="39"/>
      <c r="N94" s="889" t="s">
        <v>81</v>
      </c>
      <c r="O94" s="230">
        <f t="shared" si="40"/>
        <v>1</v>
      </c>
      <c r="P94" s="230">
        <f t="shared" si="41"/>
        <v>0</v>
      </c>
      <c r="Q94" s="121"/>
      <c r="R94" s="10"/>
      <c r="S94" s="10"/>
      <c r="T94" s="10"/>
    </row>
    <row r="95" spans="1:20" ht="14.25" customHeight="1" x14ac:dyDescent="0.2">
      <c r="A95" s="379" t="s">
        <v>418</v>
      </c>
      <c r="B95" s="379" t="s">
        <v>224</v>
      </c>
      <c r="C95" s="380">
        <v>91</v>
      </c>
      <c r="D95" s="380">
        <v>99</v>
      </c>
      <c r="E95" s="381"/>
      <c r="F95" s="380">
        <v>74</v>
      </c>
      <c r="G95" s="381">
        <v>10</v>
      </c>
      <c r="H95" s="380">
        <v>4</v>
      </c>
      <c r="I95" s="382"/>
      <c r="J95" s="889"/>
      <c r="K95" s="39"/>
      <c r="L95" s="39"/>
      <c r="M95" s="39"/>
      <c r="N95" s="889" t="s">
        <v>81</v>
      </c>
      <c r="O95" s="230">
        <f t="shared" si="40"/>
        <v>4</v>
      </c>
      <c r="P95" s="230">
        <f t="shared" si="41"/>
        <v>0</v>
      </c>
      <c r="Q95" s="121"/>
      <c r="R95" s="10"/>
      <c r="S95" s="10"/>
      <c r="T95" s="10"/>
    </row>
    <row r="96" spans="1:20" ht="14.25" customHeight="1" x14ac:dyDescent="0.2">
      <c r="A96" s="383" t="s">
        <v>419</v>
      </c>
      <c r="B96" s="383" t="s">
        <v>226</v>
      </c>
      <c r="C96" s="385">
        <v>55</v>
      </c>
      <c r="D96" s="385">
        <v>28</v>
      </c>
      <c r="E96" s="384"/>
      <c r="F96" s="385">
        <v>58</v>
      </c>
      <c r="G96" s="384">
        <v>8</v>
      </c>
      <c r="H96" s="385">
        <v>2</v>
      </c>
      <c r="I96" s="386">
        <v>2</v>
      </c>
      <c r="J96" s="889"/>
      <c r="K96" s="39"/>
      <c r="L96" s="39"/>
      <c r="M96" s="39"/>
      <c r="N96" s="889" t="s">
        <v>81</v>
      </c>
      <c r="O96" s="230">
        <f t="shared" si="40"/>
        <v>2</v>
      </c>
      <c r="P96" s="230">
        <f t="shared" si="41"/>
        <v>0</v>
      </c>
      <c r="Q96" s="121"/>
      <c r="R96" s="10"/>
      <c r="S96" s="10"/>
      <c r="T96" s="10"/>
    </row>
    <row r="97" spans="1:20" ht="14.25" customHeight="1" x14ac:dyDescent="0.2">
      <c r="A97" s="379" t="s">
        <v>420</v>
      </c>
      <c r="B97" s="379" t="s">
        <v>228</v>
      </c>
      <c r="C97" s="380">
        <v>44</v>
      </c>
      <c r="D97" s="380">
        <v>8</v>
      </c>
      <c r="E97" s="381"/>
      <c r="F97" s="380">
        <v>8</v>
      </c>
      <c r="G97" s="381">
        <v>5</v>
      </c>
      <c r="H97" s="380">
        <v>5</v>
      </c>
      <c r="I97" s="382"/>
      <c r="J97" s="889"/>
      <c r="K97" s="39"/>
      <c r="L97" s="39"/>
      <c r="M97" s="39"/>
      <c r="N97" s="889" t="s">
        <v>81</v>
      </c>
      <c r="O97" s="230">
        <f t="shared" si="40"/>
        <v>5</v>
      </c>
      <c r="P97" s="230">
        <f t="shared" si="41"/>
        <v>0</v>
      </c>
      <c r="Q97" s="121"/>
      <c r="R97" s="10"/>
      <c r="S97" s="10"/>
      <c r="T97" s="10"/>
    </row>
    <row r="98" spans="1:20" ht="14.25" customHeight="1" x14ac:dyDescent="0.2">
      <c r="A98" s="383" t="s">
        <v>421</v>
      </c>
      <c r="B98" s="383" t="s">
        <v>230</v>
      </c>
      <c r="C98" s="385">
        <v>51</v>
      </c>
      <c r="D98" s="385">
        <v>29</v>
      </c>
      <c r="E98" s="384"/>
      <c r="F98" s="385">
        <v>49</v>
      </c>
      <c r="G98" s="385">
        <v>6</v>
      </c>
      <c r="H98" s="385">
        <v>4</v>
      </c>
      <c r="I98" s="386"/>
      <c r="J98" s="889"/>
      <c r="K98" s="39"/>
      <c r="L98" s="39"/>
      <c r="M98" s="39"/>
      <c r="N98" s="889" t="s">
        <v>81</v>
      </c>
      <c r="O98" s="230">
        <f t="shared" si="40"/>
        <v>4</v>
      </c>
      <c r="P98" s="230">
        <f t="shared" si="41"/>
        <v>0</v>
      </c>
      <c r="Q98" s="121"/>
      <c r="R98" s="10"/>
      <c r="S98" s="10"/>
      <c r="T98" s="10"/>
    </row>
    <row r="99" spans="1:20" ht="14.25" customHeight="1" x14ac:dyDescent="0.2">
      <c r="A99" s="379" t="s">
        <v>422</v>
      </c>
      <c r="B99" s="379" t="s">
        <v>232</v>
      </c>
      <c r="C99" s="380">
        <v>9</v>
      </c>
      <c r="D99" s="381"/>
      <c r="E99" s="380">
        <v>50</v>
      </c>
      <c r="F99" s="380">
        <v>9</v>
      </c>
      <c r="G99" s="381"/>
      <c r="H99" s="381"/>
      <c r="I99" s="382"/>
      <c r="J99" s="889"/>
      <c r="K99" s="39"/>
      <c r="L99" s="39"/>
      <c r="M99" s="39"/>
      <c r="N99" s="889"/>
      <c r="O99" s="230">
        <f t="shared" si="40"/>
        <v>0</v>
      </c>
      <c r="P99" s="230">
        <f t="shared" si="41"/>
        <v>0</v>
      </c>
      <c r="Q99" s="121"/>
      <c r="R99" s="10"/>
      <c r="S99" s="10"/>
      <c r="T99" s="10"/>
    </row>
    <row r="100" spans="1:20" ht="14.25" customHeight="1" x14ac:dyDescent="0.2">
      <c r="A100" s="383" t="s">
        <v>423</v>
      </c>
      <c r="B100" s="383" t="s">
        <v>234</v>
      </c>
      <c r="C100" s="385">
        <v>22</v>
      </c>
      <c r="D100" s="385">
        <v>18</v>
      </c>
      <c r="E100" s="384"/>
      <c r="F100" s="385">
        <v>29</v>
      </c>
      <c r="G100" s="385">
        <v>9</v>
      </c>
      <c r="H100" s="385">
        <v>2</v>
      </c>
      <c r="I100" s="386">
        <v>8</v>
      </c>
      <c r="J100" s="889"/>
      <c r="K100" s="39"/>
      <c r="L100" s="39"/>
      <c r="M100" s="39"/>
      <c r="N100" s="889" t="s">
        <v>81</v>
      </c>
      <c r="O100" s="230">
        <f t="shared" si="40"/>
        <v>2</v>
      </c>
      <c r="P100" s="230">
        <f t="shared" si="41"/>
        <v>0</v>
      </c>
      <c r="Q100" s="121"/>
      <c r="R100" s="10"/>
      <c r="S100" s="10"/>
      <c r="T100" s="10"/>
    </row>
    <row r="101" spans="1:20" ht="14.25" customHeight="1" x14ac:dyDescent="0.2">
      <c r="A101" s="379" t="s">
        <v>424</v>
      </c>
      <c r="B101" s="379" t="s">
        <v>236</v>
      </c>
      <c r="C101" s="380">
        <v>16</v>
      </c>
      <c r="D101" s="381"/>
      <c r="E101" s="380">
        <v>36</v>
      </c>
      <c r="F101" s="380">
        <v>60</v>
      </c>
      <c r="G101" s="380">
        <v>68</v>
      </c>
      <c r="H101" s="380">
        <v>8</v>
      </c>
      <c r="I101" s="382">
        <v>8</v>
      </c>
      <c r="J101" s="877"/>
      <c r="K101" s="598"/>
      <c r="L101" s="598"/>
      <c r="M101" s="598"/>
      <c r="N101" s="877" t="s">
        <v>81</v>
      </c>
      <c r="O101" s="230">
        <f t="shared" si="40"/>
        <v>8</v>
      </c>
      <c r="P101" s="230">
        <f t="shared" si="41"/>
        <v>0</v>
      </c>
      <c r="Q101" s="877"/>
      <c r="R101" s="10"/>
      <c r="S101" s="10"/>
      <c r="T101" s="10"/>
    </row>
    <row r="102" spans="1:20" ht="14.25" customHeight="1" x14ac:dyDescent="0.2">
      <c r="A102" s="383" t="s">
        <v>425</v>
      </c>
      <c r="B102" s="383" t="s">
        <v>238</v>
      </c>
      <c r="C102" s="385">
        <v>45</v>
      </c>
      <c r="D102" s="385">
        <v>22</v>
      </c>
      <c r="E102" s="384"/>
      <c r="F102" s="385">
        <v>50</v>
      </c>
      <c r="G102" s="384">
        <v>12</v>
      </c>
      <c r="H102" s="385">
        <v>3</v>
      </c>
      <c r="I102" s="386">
        <v>5</v>
      </c>
      <c r="J102" s="889"/>
      <c r="K102" s="39"/>
      <c r="L102" s="39"/>
      <c r="M102" s="39"/>
      <c r="N102" s="889" t="s">
        <v>81</v>
      </c>
      <c r="O102" s="230">
        <f t="shared" si="40"/>
        <v>3</v>
      </c>
      <c r="P102" s="230">
        <f t="shared" si="41"/>
        <v>0</v>
      </c>
      <c r="Q102" s="121"/>
      <c r="R102" s="10"/>
      <c r="S102" s="10"/>
      <c r="T102" s="10"/>
    </row>
    <row r="103" spans="1:20" ht="14.25" customHeight="1" x14ac:dyDescent="0.2">
      <c r="A103" s="379" t="s">
        <v>426</v>
      </c>
      <c r="B103" s="379" t="s">
        <v>240</v>
      </c>
      <c r="C103" s="380">
        <v>31</v>
      </c>
      <c r="D103" s="380">
        <v>31</v>
      </c>
      <c r="E103" s="381"/>
      <c r="F103" s="380">
        <v>28</v>
      </c>
      <c r="G103" s="381"/>
      <c r="H103" s="380">
        <v>6</v>
      </c>
      <c r="I103" s="382"/>
      <c r="J103" s="889"/>
      <c r="K103" s="39"/>
      <c r="L103" s="39"/>
      <c r="M103" s="39"/>
      <c r="N103" s="889"/>
      <c r="O103" s="230">
        <f t="shared" si="40"/>
        <v>0</v>
      </c>
      <c r="P103" s="230">
        <f t="shared" si="41"/>
        <v>0</v>
      </c>
      <c r="Q103" s="121"/>
      <c r="R103" s="10"/>
      <c r="S103" s="10"/>
      <c r="T103" s="10"/>
    </row>
    <row r="104" spans="1:20" ht="14.25" customHeight="1" x14ac:dyDescent="0.2">
      <c r="A104" s="383" t="s">
        <v>427</v>
      </c>
      <c r="B104" s="383" t="s">
        <v>241</v>
      </c>
      <c r="C104" s="385">
        <v>140</v>
      </c>
      <c r="D104" s="385">
        <v>47</v>
      </c>
      <c r="E104" s="384"/>
      <c r="F104" s="385">
        <v>107</v>
      </c>
      <c r="G104" s="384">
        <v>10</v>
      </c>
      <c r="H104" s="385">
        <v>4</v>
      </c>
      <c r="I104" s="386"/>
      <c r="J104" s="889"/>
      <c r="K104" s="39"/>
      <c r="L104" s="39"/>
      <c r="M104" s="39"/>
      <c r="N104" s="889" t="s">
        <v>81</v>
      </c>
      <c r="O104" s="230">
        <f t="shared" si="40"/>
        <v>4</v>
      </c>
      <c r="P104" s="230">
        <f t="shared" si="41"/>
        <v>0</v>
      </c>
      <c r="Q104" s="121"/>
      <c r="R104" s="10"/>
      <c r="S104" s="10"/>
      <c r="T104" s="10"/>
    </row>
    <row r="105" spans="1:20" ht="14.25" customHeight="1" x14ac:dyDescent="0.2">
      <c r="A105" s="379" t="s">
        <v>428</v>
      </c>
      <c r="B105" s="379" t="s">
        <v>243</v>
      </c>
      <c r="C105" s="380">
        <v>28</v>
      </c>
      <c r="D105" s="380">
        <v>25</v>
      </c>
      <c r="E105" s="380">
        <v>91</v>
      </c>
      <c r="F105" s="380">
        <v>26</v>
      </c>
      <c r="G105" s="380"/>
      <c r="H105" s="380">
        <v>2</v>
      </c>
      <c r="I105" s="382"/>
      <c r="J105" s="889"/>
      <c r="K105" s="39"/>
      <c r="L105" s="39"/>
      <c r="M105" s="39"/>
      <c r="N105" s="889" t="s">
        <v>81</v>
      </c>
      <c r="O105" s="230">
        <f t="shared" si="40"/>
        <v>2</v>
      </c>
      <c r="P105" s="230">
        <f t="shared" si="41"/>
        <v>0</v>
      </c>
      <c r="Q105" s="121"/>
      <c r="R105" s="10"/>
      <c r="S105" s="10"/>
      <c r="T105" s="10"/>
    </row>
    <row r="106" spans="1:20" ht="14.25" customHeight="1" x14ac:dyDescent="0.25">
      <c r="A106" s="315" t="s">
        <v>244</v>
      </c>
      <c r="B106" s="185"/>
      <c r="C106" s="646"/>
      <c r="D106" s="646"/>
      <c r="E106" s="329"/>
      <c r="F106" s="646"/>
      <c r="G106" s="647"/>
      <c r="H106" s="648"/>
      <c r="I106" s="232"/>
      <c r="J106" s="889"/>
      <c r="K106" s="39"/>
      <c r="L106" s="39"/>
      <c r="M106" s="39"/>
      <c r="N106" s="889" t="s">
        <v>81</v>
      </c>
      <c r="O106" s="230">
        <f t="shared" si="40"/>
        <v>0</v>
      </c>
      <c r="P106" s="230">
        <f t="shared" si="41"/>
        <v>0</v>
      </c>
      <c r="Q106" s="121"/>
      <c r="R106" s="10"/>
      <c r="S106" s="10"/>
      <c r="T106" s="10"/>
    </row>
    <row r="107" spans="1:20" ht="12.75" customHeight="1" x14ac:dyDescent="0.2">
      <c r="A107" s="1409" t="s">
        <v>245</v>
      </c>
      <c r="B107" s="1413"/>
      <c r="C107" s="132">
        <f t="shared" ref="C107:I107" si="42">SUM(C73:C106)</f>
        <v>1173</v>
      </c>
      <c r="D107" s="132">
        <f t="shared" si="42"/>
        <v>599</v>
      </c>
      <c r="E107" s="132">
        <f t="shared" si="42"/>
        <v>530</v>
      </c>
      <c r="F107" s="132">
        <f t="shared" si="42"/>
        <v>877</v>
      </c>
      <c r="G107" s="132">
        <f t="shared" si="42"/>
        <v>230</v>
      </c>
      <c r="H107" s="132">
        <f t="shared" si="42"/>
        <v>81</v>
      </c>
      <c r="I107" s="132">
        <f t="shared" si="42"/>
        <v>23</v>
      </c>
      <c r="J107" s="105"/>
      <c r="K107" s="134"/>
      <c r="L107" s="134"/>
      <c r="M107" s="134"/>
      <c r="N107" s="134"/>
      <c r="O107" s="134"/>
      <c r="P107" s="134"/>
      <c r="Q107" s="134"/>
      <c r="R107" s="140"/>
      <c r="S107" s="140"/>
      <c r="T107" s="10"/>
    </row>
    <row r="108" spans="1:20" ht="12.75" customHeight="1" x14ac:dyDescent="0.2">
      <c r="A108" s="649"/>
      <c r="B108" s="137"/>
      <c r="C108" s="132"/>
      <c r="D108" s="132"/>
      <c r="E108" s="132"/>
      <c r="F108" s="132"/>
      <c r="G108" s="132"/>
      <c r="H108" s="132"/>
      <c r="I108" s="315"/>
      <c r="J108" s="1414" t="s">
        <v>246</v>
      </c>
      <c r="K108" s="1462"/>
      <c r="L108" s="1413"/>
      <c r="M108" s="139"/>
      <c r="N108" s="139"/>
      <c r="O108" s="139"/>
      <c r="P108" s="139"/>
      <c r="Q108" s="140"/>
      <c r="R108" s="10"/>
      <c r="S108" s="10"/>
      <c r="T108" s="10"/>
    </row>
    <row r="109" spans="1:20" ht="15" customHeight="1" x14ac:dyDescent="0.25">
      <c r="A109" s="1412" t="s">
        <v>247</v>
      </c>
      <c r="B109" s="1413"/>
      <c r="C109" s="653" t="s">
        <v>5</v>
      </c>
      <c r="D109" s="653" t="s">
        <v>178</v>
      </c>
      <c r="E109" s="653" t="s">
        <v>179</v>
      </c>
      <c r="F109" s="653" t="s">
        <v>7</v>
      </c>
      <c r="G109" s="653" t="s">
        <v>8</v>
      </c>
      <c r="H109" s="16" t="s">
        <v>9</v>
      </c>
      <c r="I109" s="16" t="s">
        <v>63</v>
      </c>
      <c r="J109" s="139" t="s">
        <v>248</v>
      </c>
      <c r="K109" s="139" t="s">
        <v>249</v>
      </c>
      <c r="L109" s="139" t="s">
        <v>250</v>
      </c>
      <c r="M109" s="139"/>
      <c r="N109" s="139"/>
      <c r="O109" s="139"/>
      <c r="P109" s="139"/>
      <c r="Q109" s="139"/>
      <c r="R109" s="10"/>
      <c r="S109" s="10"/>
      <c r="T109" s="10"/>
    </row>
    <row r="110" spans="1:20" ht="14.25" customHeight="1" x14ac:dyDescent="0.2">
      <c r="A110" s="379" t="s">
        <v>429</v>
      </c>
      <c r="B110" s="391" t="s">
        <v>429</v>
      </c>
      <c r="C110" s="392"/>
      <c r="D110" s="393"/>
      <c r="E110" s="393"/>
      <c r="F110" s="393"/>
      <c r="G110" s="393"/>
      <c r="H110" s="394">
        <v>15</v>
      </c>
      <c r="I110" s="395"/>
      <c r="J110" s="598"/>
      <c r="K110" s="598">
        <v>10</v>
      </c>
      <c r="L110" s="10"/>
      <c r="M110" s="598"/>
      <c r="N110" s="598"/>
      <c r="O110" s="230">
        <f t="shared" ref="O110:O142" si="43">IF(N110="*",$H110,0)</f>
        <v>0</v>
      </c>
      <c r="P110" s="230">
        <f t="shared" ref="P110:P142" si="44">IF(N110="**",$H110,0)</f>
        <v>0</v>
      </c>
      <c r="Q110" s="10"/>
      <c r="R110" s="10"/>
      <c r="S110" s="10"/>
      <c r="T110" s="10"/>
    </row>
    <row r="111" spans="1:20" ht="14.25" customHeight="1" x14ac:dyDescent="0.2">
      <c r="A111" s="383" t="s">
        <v>430</v>
      </c>
      <c r="B111" s="396" t="s">
        <v>430</v>
      </c>
      <c r="C111" s="397"/>
      <c r="D111" s="891"/>
      <c r="E111" s="891"/>
      <c r="F111" s="891"/>
      <c r="G111" s="891"/>
      <c r="H111" s="398">
        <v>10</v>
      </c>
      <c r="I111" s="399"/>
      <c r="J111" s="877"/>
      <c r="K111" s="598"/>
      <c r="L111" s="877"/>
      <c r="M111" s="598"/>
      <c r="N111" s="889" t="s">
        <v>81</v>
      </c>
      <c r="O111" s="230">
        <f t="shared" si="43"/>
        <v>10</v>
      </c>
      <c r="P111" s="230">
        <f t="shared" si="44"/>
        <v>0</v>
      </c>
      <c r="Q111" s="877"/>
      <c r="R111" s="10"/>
      <c r="S111" s="10"/>
      <c r="T111" s="10"/>
    </row>
    <row r="112" spans="1:20" ht="14.25" customHeight="1" x14ac:dyDescent="0.2">
      <c r="A112" s="379" t="s">
        <v>431</v>
      </c>
      <c r="B112" s="391" t="s">
        <v>431</v>
      </c>
      <c r="C112" s="893"/>
      <c r="D112" s="894"/>
      <c r="E112" s="894"/>
      <c r="F112" s="894"/>
      <c r="G112" s="894"/>
      <c r="H112" s="400">
        <v>35</v>
      </c>
      <c r="I112" s="399"/>
      <c r="J112" s="877"/>
      <c r="K112" s="598"/>
      <c r="L112" s="877"/>
      <c r="M112" s="598"/>
      <c r="N112" s="889"/>
      <c r="O112" s="230">
        <f t="shared" si="43"/>
        <v>0</v>
      </c>
      <c r="P112" s="230">
        <f t="shared" si="44"/>
        <v>0</v>
      </c>
      <c r="Q112" s="877"/>
      <c r="R112" s="10"/>
      <c r="S112" s="10"/>
      <c r="T112" s="10"/>
    </row>
    <row r="113" spans="1:20" ht="14.25" customHeight="1" x14ac:dyDescent="0.2">
      <c r="A113" s="383" t="s">
        <v>432</v>
      </c>
      <c r="B113" s="396" t="s">
        <v>432</v>
      </c>
      <c r="C113" s="397"/>
      <c r="D113" s="891"/>
      <c r="E113" s="891"/>
      <c r="F113" s="891"/>
      <c r="G113" s="891"/>
      <c r="H113" s="398">
        <v>7</v>
      </c>
      <c r="I113" s="399"/>
      <c r="J113" s="877"/>
      <c r="K113" s="598"/>
      <c r="L113" s="877"/>
      <c r="M113" s="598"/>
      <c r="N113" s="889"/>
      <c r="O113" s="230">
        <f t="shared" si="43"/>
        <v>0</v>
      </c>
      <c r="P113" s="230">
        <f t="shared" si="44"/>
        <v>0</v>
      </c>
      <c r="Q113" s="877"/>
      <c r="R113" s="10"/>
      <c r="S113" s="10"/>
      <c r="T113" s="10"/>
    </row>
    <row r="114" spans="1:20" ht="14.25" customHeight="1" x14ac:dyDescent="0.2">
      <c r="A114" s="379" t="s">
        <v>433</v>
      </c>
      <c r="B114" s="391" t="s">
        <v>433</v>
      </c>
      <c r="C114" s="401">
        <v>51</v>
      </c>
      <c r="D114" s="380">
        <v>20</v>
      </c>
      <c r="E114" s="380"/>
      <c r="F114" s="380">
        <v>31</v>
      </c>
      <c r="G114" s="380"/>
      <c r="H114" s="402"/>
      <c r="I114" s="399"/>
      <c r="J114" s="877"/>
      <c r="K114" s="598"/>
      <c r="L114" s="877"/>
      <c r="M114" s="598"/>
      <c r="N114" s="889"/>
      <c r="O114" s="230">
        <f t="shared" si="43"/>
        <v>0</v>
      </c>
      <c r="P114" s="230">
        <f t="shared" si="44"/>
        <v>0</v>
      </c>
      <c r="Q114" s="877"/>
      <c r="R114" s="10"/>
      <c r="S114" s="10"/>
      <c r="T114" s="10"/>
    </row>
    <row r="115" spans="1:20" ht="14.25" customHeight="1" x14ac:dyDescent="0.2">
      <c r="A115" s="383" t="s">
        <v>434</v>
      </c>
      <c r="B115" s="396" t="s">
        <v>434</v>
      </c>
      <c r="C115" s="397"/>
      <c r="D115" s="891"/>
      <c r="E115" s="891"/>
      <c r="F115" s="891"/>
      <c r="G115" s="385"/>
      <c r="H115" s="398">
        <v>4</v>
      </c>
      <c r="I115" s="399"/>
      <c r="J115" s="877"/>
      <c r="K115" s="598"/>
      <c r="L115" s="877"/>
      <c r="M115" s="598"/>
      <c r="N115" s="889"/>
      <c r="O115" s="230">
        <f t="shared" si="43"/>
        <v>0</v>
      </c>
      <c r="P115" s="230">
        <f t="shared" si="44"/>
        <v>0</v>
      </c>
      <c r="Q115" s="877"/>
      <c r="R115" s="10"/>
      <c r="S115" s="10"/>
      <c r="T115" s="10"/>
    </row>
    <row r="116" spans="1:20" ht="14.25" customHeight="1" x14ac:dyDescent="0.2">
      <c r="A116" s="379" t="s">
        <v>435</v>
      </c>
      <c r="B116" s="391" t="s">
        <v>435</v>
      </c>
      <c r="C116" s="893"/>
      <c r="D116" s="894"/>
      <c r="E116" s="894"/>
      <c r="F116" s="894"/>
      <c r="G116" s="380"/>
      <c r="H116" s="400">
        <v>2</v>
      </c>
      <c r="I116" s="399"/>
      <c r="J116" s="877"/>
      <c r="K116" s="598"/>
      <c r="L116" s="877"/>
      <c r="M116" s="598"/>
      <c r="N116" s="889"/>
      <c r="O116" s="230">
        <f t="shared" si="43"/>
        <v>0</v>
      </c>
      <c r="P116" s="230">
        <f t="shared" si="44"/>
        <v>0</v>
      </c>
      <c r="Q116" s="877"/>
      <c r="R116" s="10"/>
      <c r="S116" s="10"/>
      <c r="T116" s="10"/>
    </row>
    <row r="117" spans="1:20" ht="14.25" customHeight="1" x14ac:dyDescent="0.2">
      <c r="A117" s="383" t="s">
        <v>436</v>
      </c>
      <c r="B117" s="396" t="s">
        <v>436</v>
      </c>
      <c r="C117" s="1594">
        <v>50</v>
      </c>
      <c r="D117" s="1595"/>
      <c r="E117" s="891"/>
      <c r="F117" s="1595"/>
      <c r="G117" s="891"/>
      <c r="H117" s="1596"/>
      <c r="I117" s="399"/>
      <c r="J117" s="877"/>
      <c r="K117" s="598"/>
      <c r="L117" s="877"/>
      <c r="M117" s="598"/>
      <c r="N117" s="889"/>
      <c r="O117" s="230">
        <f t="shared" si="43"/>
        <v>0</v>
      </c>
      <c r="P117" s="230">
        <f t="shared" si="44"/>
        <v>0</v>
      </c>
      <c r="Q117" s="877"/>
      <c r="R117" s="10"/>
      <c r="S117" s="10"/>
      <c r="T117" s="10"/>
    </row>
    <row r="118" spans="1:20" ht="14.25" customHeight="1" x14ac:dyDescent="0.2">
      <c r="A118" s="383" t="s">
        <v>437</v>
      </c>
      <c r="B118" s="396" t="s">
        <v>437</v>
      </c>
      <c r="C118" s="1594"/>
      <c r="D118" s="1595"/>
      <c r="E118" s="891"/>
      <c r="F118" s="1595"/>
      <c r="G118" s="891"/>
      <c r="H118" s="1596"/>
      <c r="I118" s="399"/>
      <c r="J118" s="877"/>
      <c r="K118" s="598"/>
      <c r="L118" s="877"/>
      <c r="M118" s="598"/>
      <c r="N118" s="889"/>
      <c r="O118" s="230">
        <f t="shared" si="43"/>
        <v>0</v>
      </c>
      <c r="P118" s="230">
        <f t="shared" si="44"/>
        <v>0</v>
      </c>
      <c r="Q118" s="877"/>
      <c r="R118" s="10"/>
      <c r="S118" s="10"/>
      <c r="T118" s="10"/>
    </row>
    <row r="119" spans="1:20" ht="14.25" customHeight="1" x14ac:dyDescent="0.2">
      <c r="A119" s="383" t="s">
        <v>438</v>
      </c>
      <c r="B119" s="396" t="s">
        <v>438</v>
      </c>
      <c r="C119" s="403">
        <v>26</v>
      </c>
      <c r="D119" s="1595"/>
      <c r="E119" s="891"/>
      <c r="F119" s="1595"/>
      <c r="G119" s="891"/>
      <c r="H119" s="1596"/>
      <c r="I119" s="399"/>
      <c r="J119" s="877"/>
      <c r="K119" s="598"/>
      <c r="L119" s="877"/>
      <c r="M119" s="598"/>
      <c r="N119" s="889"/>
      <c r="O119" s="230">
        <f t="shared" si="43"/>
        <v>0</v>
      </c>
      <c r="P119" s="230">
        <f t="shared" si="44"/>
        <v>0</v>
      </c>
      <c r="Q119" s="877"/>
      <c r="R119" s="10"/>
      <c r="S119" s="10"/>
      <c r="T119" s="10"/>
    </row>
    <row r="120" spans="1:20" ht="14.25" customHeight="1" x14ac:dyDescent="0.2">
      <c r="A120" s="379" t="s">
        <v>439</v>
      </c>
      <c r="B120" s="391" t="s">
        <v>439</v>
      </c>
      <c r="C120" s="1478">
        <v>11</v>
      </c>
      <c r="D120" s="1479">
        <v>37</v>
      </c>
      <c r="E120" s="882"/>
      <c r="F120" s="1479">
        <v>17</v>
      </c>
      <c r="G120" s="548">
        <v>16</v>
      </c>
      <c r="H120" s="1597">
        <v>5</v>
      </c>
      <c r="I120" s="399"/>
      <c r="J120" s="877"/>
      <c r="K120" s="598"/>
      <c r="L120" s="877"/>
      <c r="M120" s="598"/>
      <c r="N120" s="889"/>
      <c r="O120" s="230">
        <f t="shared" si="43"/>
        <v>0</v>
      </c>
      <c r="P120" s="230">
        <f t="shared" si="44"/>
        <v>0</v>
      </c>
      <c r="Q120" s="877"/>
      <c r="R120" s="10"/>
      <c r="S120" s="10"/>
      <c r="T120" s="10"/>
    </row>
    <row r="121" spans="1:20" ht="14.25" customHeight="1" x14ac:dyDescent="0.2">
      <c r="A121" s="379" t="s">
        <v>440</v>
      </c>
      <c r="B121" s="391" t="s">
        <v>440</v>
      </c>
      <c r="C121" s="1478"/>
      <c r="D121" s="1479"/>
      <c r="E121" s="882"/>
      <c r="F121" s="1479"/>
      <c r="G121" s="380"/>
      <c r="H121" s="1597"/>
      <c r="I121" s="399"/>
      <c r="J121" s="877"/>
      <c r="K121" s="598"/>
      <c r="L121" s="877"/>
      <c r="M121" s="598"/>
      <c r="N121" s="889"/>
      <c r="O121" s="230">
        <f t="shared" si="43"/>
        <v>0</v>
      </c>
      <c r="P121" s="230">
        <f t="shared" si="44"/>
        <v>0</v>
      </c>
      <c r="Q121" s="877"/>
      <c r="R121" s="10"/>
      <c r="S121" s="10"/>
      <c r="T121" s="10"/>
    </row>
    <row r="122" spans="1:20" ht="14.25" customHeight="1" x14ac:dyDescent="0.2">
      <c r="A122" s="379" t="s">
        <v>441</v>
      </c>
      <c r="B122" s="391" t="s">
        <v>441</v>
      </c>
      <c r="C122" s="1478"/>
      <c r="D122" s="1479"/>
      <c r="E122" s="882"/>
      <c r="F122" s="1479"/>
      <c r="G122" s="380"/>
      <c r="H122" s="400">
        <v>2</v>
      </c>
      <c r="I122" s="399"/>
      <c r="J122" s="877"/>
      <c r="K122" s="598"/>
      <c r="L122" s="877"/>
      <c r="M122" s="598"/>
      <c r="N122" s="889"/>
      <c r="O122" s="230">
        <f t="shared" si="43"/>
        <v>0</v>
      </c>
      <c r="P122" s="230">
        <f t="shared" si="44"/>
        <v>0</v>
      </c>
      <c r="Q122" s="877"/>
      <c r="R122" s="10"/>
      <c r="S122" s="10"/>
      <c r="T122" s="10"/>
    </row>
    <row r="123" spans="1:20" ht="14.25" customHeight="1" x14ac:dyDescent="0.2">
      <c r="A123" s="383" t="s">
        <v>442</v>
      </c>
      <c r="B123" s="396" t="s">
        <v>442</v>
      </c>
      <c r="C123" s="1598"/>
      <c r="D123" s="1599"/>
      <c r="E123" s="1599"/>
      <c r="F123" s="1600"/>
      <c r="G123" s="891"/>
      <c r="H123" s="892"/>
      <c r="I123" s="399"/>
      <c r="J123" s="877"/>
      <c r="K123" s="598"/>
      <c r="L123" s="877">
        <v>145</v>
      </c>
      <c r="M123" s="598"/>
      <c r="N123" s="889"/>
      <c r="O123" s="230">
        <f t="shared" si="43"/>
        <v>0</v>
      </c>
      <c r="P123" s="230">
        <f t="shared" si="44"/>
        <v>0</v>
      </c>
      <c r="Q123" s="877"/>
      <c r="R123" s="10"/>
      <c r="S123" s="10"/>
      <c r="T123" s="10"/>
    </row>
    <row r="124" spans="1:20" ht="14.25" customHeight="1" x14ac:dyDescent="0.2">
      <c r="A124" s="379" t="s">
        <v>443</v>
      </c>
      <c r="B124" s="391" t="s">
        <v>443</v>
      </c>
      <c r="C124" s="401">
        <v>15</v>
      </c>
      <c r="D124" s="380">
        <v>22</v>
      </c>
      <c r="E124" s="380"/>
      <c r="F124" s="380">
        <v>28</v>
      </c>
      <c r="G124" s="380"/>
      <c r="H124" s="400">
        <v>15</v>
      </c>
      <c r="I124" s="399"/>
      <c r="J124" s="877"/>
      <c r="K124" s="598"/>
      <c r="L124" s="877"/>
      <c r="M124" s="598"/>
      <c r="N124" s="889"/>
      <c r="O124" s="230">
        <f t="shared" si="43"/>
        <v>0</v>
      </c>
      <c r="P124" s="230">
        <f t="shared" si="44"/>
        <v>0</v>
      </c>
      <c r="Q124" s="877"/>
      <c r="R124" s="10"/>
      <c r="S124" s="10"/>
      <c r="T124" s="10"/>
    </row>
    <row r="125" spans="1:20" ht="14.25" customHeight="1" x14ac:dyDescent="0.2">
      <c r="A125" s="383" t="s">
        <v>444</v>
      </c>
      <c r="B125" s="396" t="s">
        <v>444</v>
      </c>
      <c r="C125" s="397"/>
      <c r="D125" s="891"/>
      <c r="E125" s="891"/>
      <c r="F125" s="891"/>
      <c r="G125" s="891"/>
      <c r="H125" s="398">
        <v>6</v>
      </c>
      <c r="I125" s="399"/>
      <c r="J125" s="877"/>
      <c r="K125" s="598"/>
      <c r="L125" s="877"/>
      <c r="M125" s="598"/>
      <c r="N125" s="889"/>
      <c r="O125" s="230">
        <f t="shared" si="43"/>
        <v>0</v>
      </c>
      <c r="P125" s="230">
        <f t="shared" si="44"/>
        <v>0</v>
      </c>
      <c r="Q125" s="877"/>
      <c r="R125" s="10"/>
      <c r="S125" s="10"/>
      <c r="T125" s="10"/>
    </row>
    <row r="126" spans="1:20" ht="14.25" customHeight="1" x14ac:dyDescent="0.2">
      <c r="A126" s="379" t="s">
        <v>445</v>
      </c>
      <c r="B126" s="391" t="s">
        <v>445</v>
      </c>
      <c r="C126" s="401">
        <v>11</v>
      </c>
      <c r="D126" s="380">
        <v>13</v>
      </c>
      <c r="E126" s="380"/>
      <c r="F126" s="380">
        <v>3</v>
      </c>
      <c r="G126" s="380"/>
      <c r="H126" s="402"/>
      <c r="I126" s="399"/>
      <c r="J126" s="877"/>
      <c r="K126" s="598"/>
      <c r="L126" s="877"/>
      <c r="M126" s="598"/>
      <c r="N126" s="889"/>
      <c r="O126" s="230">
        <f t="shared" si="43"/>
        <v>0</v>
      </c>
      <c r="P126" s="230">
        <f t="shared" si="44"/>
        <v>0</v>
      </c>
      <c r="Q126" s="877"/>
      <c r="R126" s="10"/>
      <c r="S126" s="10"/>
      <c r="T126" s="10"/>
    </row>
    <row r="127" spans="1:20" ht="14.25" customHeight="1" x14ac:dyDescent="0.2">
      <c r="A127" s="383" t="s">
        <v>446</v>
      </c>
      <c r="B127" s="396" t="s">
        <v>446</v>
      </c>
      <c r="C127" s="397"/>
      <c r="D127" s="891"/>
      <c r="E127" s="891"/>
      <c r="F127" s="891"/>
      <c r="G127" s="891"/>
      <c r="H127" s="398">
        <v>15</v>
      </c>
      <c r="I127" s="399"/>
      <c r="J127" s="877"/>
      <c r="K127" s="598"/>
      <c r="L127" s="877"/>
      <c r="M127" s="598"/>
      <c r="N127" s="889"/>
      <c r="O127" s="230">
        <f t="shared" si="43"/>
        <v>0</v>
      </c>
      <c r="P127" s="230">
        <f t="shared" si="44"/>
        <v>0</v>
      </c>
      <c r="Q127" s="877"/>
      <c r="R127" s="10"/>
      <c r="S127" s="10"/>
      <c r="T127" s="10"/>
    </row>
    <row r="128" spans="1:20" ht="14.25" customHeight="1" x14ac:dyDescent="0.2">
      <c r="A128" s="379" t="s">
        <v>447</v>
      </c>
      <c r="B128" s="391" t="s">
        <v>447</v>
      </c>
      <c r="C128" s="893"/>
      <c r="D128" s="380">
        <v>20</v>
      </c>
      <c r="E128" s="380"/>
      <c r="F128" s="894"/>
      <c r="G128" s="894"/>
      <c r="H128" s="402"/>
      <c r="I128" s="399"/>
      <c r="J128" s="877"/>
      <c r="K128" s="598"/>
      <c r="L128" s="877"/>
      <c r="M128" s="598"/>
      <c r="N128" s="889"/>
      <c r="O128" s="230">
        <f t="shared" si="43"/>
        <v>0</v>
      </c>
      <c r="P128" s="230">
        <f t="shared" si="44"/>
        <v>0</v>
      </c>
      <c r="Q128" s="877"/>
      <c r="R128" s="10"/>
      <c r="S128" s="10"/>
      <c r="T128" s="10"/>
    </row>
    <row r="129" spans="1:21" ht="14.25" customHeight="1" x14ac:dyDescent="0.2">
      <c r="A129" s="383" t="s">
        <v>448</v>
      </c>
      <c r="B129" s="396" t="s">
        <v>448</v>
      </c>
      <c r="C129" s="397"/>
      <c r="D129" s="891"/>
      <c r="E129" s="891"/>
      <c r="F129" s="891"/>
      <c r="G129" s="891"/>
      <c r="H129" s="398">
        <v>35</v>
      </c>
      <c r="I129" s="399"/>
      <c r="J129" s="877"/>
      <c r="K129" s="598"/>
      <c r="L129" s="877"/>
      <c r="M129" s="598"/>
      <c r="N129" s="889"/>
      <c r="O129" s="230">
        <f t="shared" si="43"/>
        <v>0</v>
      </c>
      <c r="P129" s="230">
        <f t="shared" si="44"/>
        <v>0</v>
      </c>
      <c r="Q129" s="877"/>
      <c r="R129" s="10"/>
      <c r="S129" s="10"/>
      <c r="T129" s="10"/>
      <c r="U129" s="651"/>
    </row>
    <row r="130" spans="1:21" ht="14.25" customHeight="1" x14ac:dyDescent="0.2">
      <c r="A130" s="404" t="s">
        <v>449</v>
      </c>
      <c r="B130" s="405" t="s">
        <v>449</v>
      </c>
      <c r="C130" s="893"/>
      <c r="D130" s="894"/>
      <c r="E130" s="894"/>
      <c r="F130" s="894"/>
      <c r="G130" s="894"/>
      <c r="H130" s="400">
        <v>8</v>
      </c>
      <c r="I130" s="399"/>
      <c r="J130" s="877"/>
      <c r="K130" s="598"/>
      <c r="L130" s="877"/>
      <c r="M130" s="598"/>
      <c r="N130" s="889"/>
      <c r="O130" s="230">
        <f t="shared" si="43"/>
        <v>0</v>
      </c>
      <c r="P130" s="230">
        <f t="shared" si="44"/>
        <v>0</v>
      </c>
      <c r="Q130" s="877"/>
      <c r="R130" s="10"/>
      <c r="S130" s="10"/>
      <c r="T130" s="10"/>
      <c r="U130" s="651"/>
    </row>
    <row r="131" spans="1:21" ht="14.25" customHeight="1" x14ac:dyDescent="0.2">
      <c r="A131" s="383" t="s">
        <v>450</v>
      </c>
      <c r="B131" s="396" t="s">
        <v>450</v>
      </c>
      <c r="C131" s="397"/>
      <c r="D131" s="891"/>
      <c r="E131" s="891"/>
      <c r="F131" s="891"/>
      <c r="G131" s="385"/>
      <c r="H131" s="398">
        <v>12</v>
      </c>
      <c r="I131" s="399"/>
      <c r="J131" s="877"/>
      <c r="K131" s="598"/>
      <c r="L131" s="877"/>
      <c r="M131" s="598"/>
      <c r="N131" s="889"/>
      <c r="O131" s="230">
        <f t="shared" si="43"/>
        <v>0</v>
      </c>
      <c r="P131" s="230">
        <f t="shared" si="44"/>
        <v>0</v>
      </c>
      <c r="Q131" s="877"/>
      <c r="R131" s="10"/>
      <c r="S131" s="10"/>
      <c r="T131" s="10"/>
      <c r="U131" s="651"/>
    </row>
    <row r="132" spans="1:21" ht="14.25" customHeight="1" x14ac:dyDescent="0.2">
      <c r="A132" s="379" t="s">
        <v>451</v>
      </c>
      <c r="B132" s="391" t="s">
        <v>451</v>
      </c>
      <c r="C132" s="893"/>
      <c r="D132" s="894"/>
      <c r="E132" s="894"/>
      <c r="F132" s="894"/>
      <c r="G132" s="894"/>
      <c r="H132" s="400">
        <v>35</v>
      </c>
      <c r="I132" s="399"/>
      <c r="J132" s="877"/>
      <c r="K132" s="598"/>
      <c r="L132" s="877"/>
      <c r="M132" s="598"/>
      <c r="N132" s="889"/>
      <c r="O132" s="230">
        <f t="shared" si="43"/>
        <v>0</v>
      </c>
      <c r="P132" s="230">
        <f t="shared" si="44"/>
        <v>0</v>
      </c>
      <c r="Q132" s="877"/>
      <c r="R132" s="10"/>
      <c r="S132" s="10"/>
      <c r="T132" s="10"/>
      <c r="U132" s="651"/>
    </row>
    <row r="133" spans="1:21" ht="14.25" customHeight="1" x14ac:dyDescent="0.2">
      <c r="A133" s="383" t="s">
        <v>452</v>
      </c>
      <c r="B133" s="396" t="s">
        <v>452</v>
      </c>
      <c r="C133" s="1598"/>
      <c r="D133" s="1599"/>
      <c r="E133" s="1599"/>
      <c r="F133" s="1600"/>
      <c r="G133" s="891"/>
      <c r="H133" s="398">
        <v>2</v>
      </c>
      <c r="I133" s="399"/>
      <c r="J133" s="877"/>
      <c r="K133" s="598">
        <v>76</v>
      </c>
      <c r="L133" s="877"/>
      <c r="M133" s="598"/>
      <c r="N133" s="889"/>
      <c r="O133" s="230">
        <f t="shared" si="43"/>
        <v>0</v>
      </c>
      <c r="P133" s="230">
        <f t="shared" si="44"/>
        <v>0</v>
      </c>
      <c r="Q133" s="877"/>
      <c r="R133" s="10"/>
      <c r="S133" s="10"/>
      <c r="T133" s="10"/>
      <c r="U133" s="651"/>
    </row>
    <row r="134" spans="1:21" ht="14.25" customHeight="1" x14ac:dyDescent="0.2">
      <c r="A134" s="379" t="s">
        <v>453</v>
      </c>
      <c r="B134" s="391" t="s">
        <v>453</v>
      </c>
      <c r="C134" s="893"/>
      <c r="D134" s="894"/>
      <c r="E134" s="894"/>
      <c r="F134" s="894"/>
      <c r="G134" s="894"/>
      <c r="H134" s="400">
        <v>11</v>
      </c>
      <c r="I134" s="399">
        <v>12</v>
      </c>
      <c r="J134" s="877"/>
      <c r="K134" s="598"/>
      <c r="L134" s="877"/>
      <c r="M134" s="598"/>
      <c r="N134" s="889" t="s">
        <v>81</v>
      </c>
      <c r="O134" s="230">
        <f t="shared" si="43"/>
        <v>11</v>
      </c>
      <c r="P134" s="230">
        <f t="shared" si="44"/>
        <v>0</v>
      </c>
      <c r="Q134" s="877"/>
      <c r="R134" s="10"/>
      <c r="S134" s="10"/>
      <c r="T134" s="10"/>
      <c r="U134" s="651"/>
    </row>
    <row r="135" spans="1:21" ht="14.25" customHeight="1" x14ac:dyDescent="0.2">
      <c r="A135" s="383" t="s">
        <v>454</v>
      </c>
      <c r="B135" s="396" t="s">
        <v>454</v>
      </c>
      <c r="C135" s="397"/>
      <c r="D135" s="891"/>
      <c r="E135" s="891"/>
      <c r="F135" s="891"/>
      <c r="G135" s="385"/>
      <c r="H135" s="398">
        <v>10</v>
      </c>
      <c r="I135" s="395"/>
      <c r="J135" s="877"/>
      <c r="K135" s="598"/>
      <c r="L135" s="877"/>
      <c r="M135" s="598"/>
      <c r="N135" s="598"/>
      <c r="O135" s="230">
        <f t="shared" si="43"/>
        <v>0</v>
      </c>
      <c r="P135" s="230">
        <f t="shared" si="44"/>
        <v>0</v>
      </c>
      <c r="Q135" s="877"/>
      <c r="R135" s="10"/>
      <c r="S135" s="10"/>
      <c r="T135" s="10"/>
      <c r="U135" s="651"/>
    </row>
    <row r="136" spans="1:21" ht="14.25" customHeight="1" x14ac:dyDescent="0.2">
      <c r="A136" s="406" t="s">
        <v>455</v>
      </c>
      <c r="B136" s="407" t="s">
        <v>455</v>
      </c>
      <c r="C136" s="408"/>
      <c r="D136" s="409">
        <v>45</v>
      </c>
      <c r="E136" s="409"/>
      <c r="F136" s="410"/>
      <c r="G136" s="894">
        <v>5</v>
      </c>
      <c r="H136" s="411"/>
      <c r="I136" s="395"/>
      <c r="J136" s="877"/>
      <c r="K136" s="598"/>
      <c r="L136" s="651"/>
      <c r="M136" s="598"/>
      <c r="N136" s="598"/>
      <c r="O136" s="230">
        <f t="shared" si="43"/>
        <v>0</v>
      </c>
      <c r="P136" s="230">
        <f t="shared" si="44"/>
        <v>0</v>
      </c>
      <c r="Q136" s="877"/>
      <c r="R136" s="10"/>
      <c r="S136" s="10"/>
      <c r="T136" s="10"/>
      <c r="U136" s="651"/>
    </row>
    <row r="137" spans="1:21" ht="13.5" customHeight="1" x14ac:dyDescent="0.2">
      <c r="A137" s="383" t="s">
        <v>456</v>
      </c>
      <c r="B137" s="396" t="s">
        <v>456</v>
      </c>
      <c r="C137" s="1598"/>
      <c r="D137" s="1599"/>
      <c r="E137" s="1599"/>
      <c r="F137" s="1600"/>
      <c r="G137" s="385"/>
      <c r="H137" s="892"/>
      <c r="I137" s="399">
        <v>12</v>
      </c>
      <c r="J137" s="877"/>
      <c r="K137" s="598">
        <v>10</v>
      </c>
      <c r="L137" s="877"/>
      <c r="M137" s="598"/>
      <c r="N137" s="889" t="s">
        <v>81</v>
      </c>
      <c r="O137" s="230">
        <f t="shared" si="43"/>
        <v>0</v>
      </c>
      <c r="P137" s="230">
        <f t="shared" si="44"/>
        <v>0</v>
      </c>
      <c r="Q137" s="877"/>
      <c r="R137" s="10"/>
      <c r="S137" s="10"/>
      <c r="T137" s="10"/>
      <c r="U137" s="651"/>
    </row>
    <row r="138" spans="1:21" ht="14.25" customHeight="1" x14ac:dyDescent="0.2">
      <c r="A138" s="406" t="s">
        <v>457</v>
      </c>
      <c r="B138" s="407" t="s">
        <v>457</v>
      </c>
      <c r="C138" s="1601"/>
      <c r="D138" s="1602"/>
      <c r="E138" s="1602"/>
      <c r="F138" s="1603"/>
      <c r="G138" s="380"/>
      <c r="H138" s="412"/>
      <c r="I138" s="395"/>
      <c r="J138" s="877"/>
      <c r="K138" s="372">
        <v>38</v>
      </c>
      <c r="L138" s="877"/>
      <c r="M138" s="598"/>
      <c r="N138" s="598"/>
      <c r="O138" s="230">
        <f t="shared" si="43"/>
        <v>0</v>
      </c>
      <c r="P138" s="230">
        <f t="shared" si="44"/>
        <v>0</v>
      </c>
      <c r="Q138" s="877"/>
      <c r="R138" s="10"/>
      <c r="S138" s="10"/>
      <c r="T138" s="10"/>
      <c r="U138" s="651"/>
    </row>
    <row r="139" spans="1:21" ht="14.25" customHeight="1" x14ac:dyDescent="0.2">
      <c r="A139" s="383" t="s">
        <v>458</v>
      </c>
      <c r="B139" s="396" t="s">
        <v>458</v>
      </c>
      <c r="C139" s="403">
        <v>6</v>
      </c>
      <c r="D139" s="385">
        <v>6</v>
      </c>
      <c r="E139" s="385"/>
      <c r="F139" s="385">
        <v>9</v>
      </c>
      <c r="G139" s="891"/>
      <c r="H139" s="398">
        <v>7</v>
      </c>
      <c r="I139" s="395"/>
      <c r="J139" s="877"/>
      <c r="K139" s="651"/>
      <c r="L139" s="877"/>
      <c r="M139" s="598"/>
      <c r="N139" s="598"/>
      <c r="O139" s="230">
        <f t="shared" si="43"/>
        <v>0</v>
      </c>
      <c r="P139" s="230">
        <f t="shared" si="44"/>
        <v>0</v>
      </c>
      <c r="Q139" s="877"/>
      <c r="R139" s="10"/>
      <c r="S139" s="10"/>
      <c r="T139" s="10"/>
      <c r="U139" s="651"/>
    </row>
    <row r="140" spans="1:21" ht="14.25" customHeight="1" x14ac:dyDescent="0.2">
      <c r="A140" s="383" t="s">
        <v>459</v>
      </c>
      <c r="B140" s="407" t="s">
        <v>459</v>
      </c>
      <c r="C140" s="413"/>
      <c r="D140" s="414"/>
      <c r="E140" s="414"/>
      <c r="F140" s="414"/>
      <c r="G140" s="894"/>
      <c r="H140" s="415">
        <v>6</v>
      </c>
      <c r="I140" s="395"/>
      <c r="J140" s="877"/>
      <c r="K140" s="598"/>
      <c r="L140" s="598">
        <v>38</v>
      </c>
      <c r="M140" s="598"/>
      <c r="N140" s="598"/>
      <c r="O140" s="230">
        <f t="shared" si="43"/>
        <v>0</v>
      </c>
      <c r="P140" s="230">
        <f t="shared" si="44"/>
        <v>0</v>
      </c>
      <c r="Q140" s="598"/>
      <c r="R140" s="121"/>
      <c r="S140" s="10"/>
      <c r="T140" s="10"/>
      <c r="U140" s="651"/>
    </row>
    <row r="141" spans="1:21" ht="14.25" customHeight="1" x14ac:dyDescent="0.2">
      <c r="A141" s="379" t="s">
        <v>460</v>
      </c>
      <c r="B141" s="407" t="s">
        <v>460</v>
      </c>
      <c r="C141" s="413">
        <v>21</v>
      </c>
      <c r="D141" s="414">
        <v>18</v>
      </c>
      <c r="E141" s="414"/>
      <c r="F141" s="414">
        <v>31</v>
      </c>
      <c r="G141" s="891"/>
      <c r="H141" s="415"/>
      <c r="I141" s="395"/>
      <c r="J141" s="651"/>
      <c r="K141" s="651"/>
      <c r="L141" s="651"/>
      <c r="M141" s="598"/>
      <c r="N141" s="889"/>
      <c r="O141" s="230">
        <f t="shared" si="43"/>
        <v>0</v>
      </c>
      <c r="P141" s="230">
        <f t="shared" si="44"/>
        <v>0</v>
      </c>
      <c r="Q141" s="877"/>
      <c r="R141" s="889"/>
      <c r="S141" s="370"/>
      <c r="T141" s="370"/>
      <c r="U141" s="651"/>
    </row>
    <row r="142" spans="1:21" ht="14.25" customHeight="1" x14ac:dyDescent="0.2">
      <c r="A142" s="383" t="s">
        <v>461</v>
      </c>
      <c r="B142" s="407" t="s">
        <v>461</v>
      </c>
      <c r="C142" s="416">
        <v>28</v>
      </c>
      <c r="D142" s="417">
        <v>13</v>
      </c>
      <c r="E142" s="417"/>
      <c r="F142" s="417">
        <v>36</v>
      </c>
      <c r="G142" s="389"/>
      <c r="H142" s="418"/>
      <c r="I142" s="395"/>
      <c r="J142" s="877"/>
      <c r="K142" s="598">
        <v>76</v>
      </c>
      <c r="L142" s="877"/>
      <c r="M142" s="598"/>
      <c r="N142" s="889"/>
      <c r="O142" s="230">
        <f t="shared" si="43"/>
        <v>0</v>
      </c>
      <c r="P142" s="230">
        <f t="shared" si="44"/>
        <v>0</v>
      </c>
      <c r="Q142" s="877"/>
      <c r="R142" s="10"/>
      <c r="S142" s="10"/>
      <c r="T142" s="10"/>
      <c r="U142" s="651"/>
    </row>
    <row r="143" spans="1:21" ht="12.75" customHeight="1" x14ac:dyDescent="0.2">
      <c r="A143" s="1409" t="s">
        <v>283</v>
      </c>
      <c r="B143" s="1413"/>
      <c r="C143" s="132">
        <f t="shared" ref="C143:L143" si="45">SUM(C110:C142)</f>
        <v>219</v>
      </c>
      <c r="D143" s="132">
        <f t="shared" si="45"/>
        <v>194</v>
      </c>
      <c r="E143" s="132">
        <f t="shared" si="45"/>
        <v>0</v>
      </c>
      <c r="F143" s="132">
        <f t="shared" si="45"/>
        <v>155</v>
      </c>
      <c r="G143" s="132">
        <f t="shared" si="45"/>
        <v>21</v>
      </c>
      <c r="H143" s="132">
        <f t="shared" si="45"/>
        <v>242</v>
      </c>
      <c r="I143" s="132">
        <f t="shared" si="45"/>
        <v>24</v>
      </c>
      <c r="J143" s="132">
        <f t="shared" si="45"/>
        <v>0</v>
      </c>
      <c r="K143" s="132">
        <f t="shared" si="45"/>
        <v>210</v>
      </c>
      <c r="L143" s="132">
        <f t="shared" si="45"/>
        <v>183</v>
      </c>
      <c r="M143" s="139"/>
      <c r="N143" s="139"/>
      <c r="O143" s="139"/>
      <c r="P143" s="139"/>
      <c r="Q143" s="139"/>
      <c r="R143" s="10"/>
      <c r="S143" s="10"/>
      <c r="T143" s="10"/>
      <c r="U143" s="651"/>
    </row>
    <row r="144" spans="1:21" ht="12.75" customHeight="1" x14ac:dyDescent="0.2">
      <c r="A144" s="1409" t="s">
        <v>284</v>
      </c>
      <c r="B144" s="1413"/>
      <c r="C144" s="132">
        <f t="shared" ref="C144:L144" si="46">C143+C107</f>
        <v>1392</v>
      </c>
      <c r="D144" s="132">
        <f t="shared" si="46"/>
        <v>793</v>
      </c>
      <c r="E144" s="132">
        <f t="shared" si="46"/>
        <v>530</v>
      </c>
      <c r="F144" s="132">
        <f t="shared" si="46"/>
        <v>1032</v>
      </c>
      <c r="G144" s="132">
        <f t="shared" si="46"/>
        <v>251</v>
      </c>
      <c r="H144" s="132">
        <f t="shared" si="46"/>
        <v>323</v>
      </c>
      <c r="I144" s="132">
        <f t="shared" si="46"/>
        <v>47</v>
      </c>
      <c r="J144" s="132">
        <f t="shared" si="46"/>
        <v>0</v>
      </c>
      <c r="K144" s="132">
        <f t="shared" si="46"/>
        <v>210</v>
      </c>
      <c r="L144" s="132">
        <f t="shared" si="46"/>
        <v>183</v>
      </c>
      <c r="M144" s="157"/>
      <c r="N144" s="157"/>
      <c r="O144" s="157"/>
      <c r="P144" s="157"/>
      <c r="Q144" s="157"/>
      <c r="R144" s="121"/>
      <c r="S144" s="10"/>
      <c r="T144" s="10"/>
      <c r="U144" s="10"/>
    </row>
    <row r="145" spans="1:21" ht="12.75" customHeight="1" x14ac:dyDescent="0.2">
      <c r="A145" s="651"/>
      <c r="B145" s="108"/>
      <c r="C145" s="277"/>
      <c r="D145" s="277"/>
      <c r="E145" s="277"/>
      <c r="F145" s="277"/>
      <c r="G145" s="277"/>
      <c r="H145" s="277"/>
      <c r="I145" s="277"/>
      <c r="J145" s="877"/>
      <c r="K145" s="1477"/>
      <c r="L145" s="1407"/>
      <c r="M145" s="651"/>
      <c r="N145" s="880"/>
      <c r="O145" s="880"/>
      <c r="P145" s="17"/>
      <c r="Q145" s="17"/>
      <c r="R145" s="17"/>
      <c r="S145" s="10"/>
      <c r="T145" s="10"/>
      <c r="U145" s="10"/>
    </row>
    <row r="146" spans="1:21" ht="15" customHeight="1" x14ac:dyDescent="0.2">
      <c r="A146" s="651"/>
      <c r="B146" s="108"/>
      <c r="C146" s="140"/>
      <c r="D146" s="252"/>
      <c r="E146" s="252"/>
      <c r="F146" s="140"/>
      <c r="G146" s="140"/>
      <c r="H146" s="598"/>
      <c r="I146" s="877"/>
      <c r="J146" s="1414" t="s">
        <v>246</v>
      </c>
      <c r="K146" s="1462"/>
      <c r="L146" s="1413"/>
      <c r="M146" s="370"/>
      <c r="N146" s="889"/>
      <c r="O146" s="889"/>
      <c r="P146" s="651"/>
      <c r="Q146" s="370"/>
      <c r="R146" s="17"/>
      <c r="S146" s="10"/>
      <c r="T146" s="10"/>
      <c r="U146" s="10"/>
    </row>
    <row r="147" spans="1:21" ht="15" customHeight="1" x14ac:dyDescent="0.25">
      <c r="A147" s="1412" t="s">
        <v>285</v>
      </c>
      <c r="B147" s="1517"/>
      <c r="C147" s="653" t="s">
        <v>5</v>
      </c>
      <c r="D147" s="1414" t="s">
        <v>6</v>
      </c>
      <c r="E147" s="1413"/>
      <c r="F147" s="653" t="s">
        <v>7</v>
      </c>
      <c r="G147" s="653" t="s">
        <v>8</v>
      </c>
      <c r="H147" s="653" t="s">
        <v>9</v>
      </c>
      <c r="I147" s="16" t="s">
        <v>63</v>
      </c>
      <c r="J147" s="889"/>
      <c r="K147" s="139" t="s">
        <v>249</v>
      </c>
      <c r="L147" s="17"/>
      <c r="M147" s="17"/>
      <c r="N147" s="889"/>
      <c r="O147" s="889"/>
      <c r="P147" s="651"/>
      <c r="Q147" s="17"/>
      <c r="R147" s="370"/>
      <c r="S147" s="10"/>
      <c r="T147" s="10"/>
      <c r="U147" s="10"/>
    </row>
    <row r="148" spans="1:21" ht="12.75" customHeight="1" x14ac:dyDescent="0.2">
      <c r="A148" s="406" t="s">
        <v>286</v>
      </c>
      <c r="B148" s="406" t="s">
        <v>286</v>
      </c>
      <c r="C148" s="1604"/>
      <c r="D148" s="1605"/>
      <c r="E148" s="1605"/>
      <c r="F148" s="1606"/>
      <c r="G148" s="1610">
        <v>166</v>
      </c>
      <c r="H148" s="399"/>
      <c r="I148" s="390"/>
      <c r="J148" s="420"/>
      <c r="K148" s="414">
        <v>16</v>
      </c>
      <c r="L148" s="650"/>
      <c r="M148" s="650"/>
      <c r="N148" s="889"/>
      <c r="O148" s="230">
        <f t="shared" ref="O148:O173" si="47">IF(N148="*",$H148,0)</f>
        <v>0</v>
      </c>
      <c r="P148" s="230">
        <f t="shared" ref="P148:P173" si="48">IF(N148="**",$H148,0)</f>
        <v>0</v>
      </c>
      <c r="Q148" s="370"/>
      <c r="R148" s="370"/>
      <c r="S148" s="10"/>
      <c r="T148" s="10"/>
      <c r="U148" s="10"/>
    </row>
    <row r="149" spans="1:21" ht="15" customHeight="1" x14ac:dyDescent="0.2">
      <c r="A149" s="383" t="s">
        <v>462</v>
      </c>
      <c r="B149" s="383" t="s">
        <v>462</v>
      </c>
      <c r="C149" s="1607"/>
      <c r="D149" s="1608"/>
      <c r="E149" s="1608"/>
      <c r="F149" s="1609"/>
      <c r="G149" s="1611"/>
      <c r="H149" s="399"/>
      <c r="I149" s="419">
        <v>7</v>
      </c>
      <c r="J149" s="420"/>
      <c r="K149" s="386">
        <v>10</v>
      </c>
      <c r="L149" s="650"/>
      <c r="M149" s="650"/>
      <c r="N149" s="889"/>
      <c r="O149" s="230">
        <f t="shared" si="47"/>
        <v>0</v>
      </c>
      <c r="P149" s="230">
        <f t="shared" si="48"/>
        <v>0</v>
      </c>
      <c r="Q149" s="370"/>
      <c r="R149" s="370"/>
      <c r="S149" s="10"/>
      <c r="T149" s="10"/>
      <c r="U149" s="10"/>
    </row>
    <row r="150" spans="1:21" ht="15.75" customHeight="1" x14ac:dyDescent="0.2">
      <c r="A150" s="406" t="s">
        <v>289</v>
      </c>
      <c r="B150" s="406" t="s">
        <v>289</v>
      </c>
      <c r="C150" s="1607"/>
      <c r="D150" s="1608"/>
      <c r="E150" s="1608"/>
      <c r="F150" s="1609"/>
      <c r="G150" s="1611"/>
      <c r="H150" s="399"/>
      <c r="I150" s="390"/>
      <c r="J150" s="420"/>
      <c r="K150" s="414">
        <v>3</v>
      </c>
      <c r="L150" s="650"/>
      <c r="M150" s="650"/>
      <c r="N150" s="889"/>
      <c r="O150" s="230">
        <f t="shared" si="47"/>
        <v>0</v>
      </c>
      <c r="P150" s="230">
        <f t="shared" si="48"/>
        <v>0</v>
      </c>
      <c r="Q150" s="370"/>
      <c r="R150" s="370"/>
      <c r="S150" s="10"/>
      <c r="T150" s="10"/>
      <c r="U150" s="10"/>
    </row>
    <row r="151" spans="1:21" ht="12.75" customHeight="1" x14ac:dyDescent="0.2">
      <c r="A151" s="383" t="s">
        <v>463</v>
      </c>
      <c r="B151" s="383" t="s">
        <v>463</v>
      </c>
      <c r="C151" s="1607"/>
      <c r="D151" s="1608"/>
      <c r="E151" s="1608"/>
      <c r="F151" s="1609"/>
      <c r="G151" s="1611"/>
      <c r="H151" s="399"/>
      <c r="I151" s="421">
        <v>3</v>
      </c>
      <c r="J151" s="11"/>
      <c r="K151" s="386">
        <v>15</v>
      </c>
      <c r="L151" s="651"/>
      <c r="M151" s="651"/>
      <c r="N151" s="370"/>
      <c r="O151" s="230">
        <f t="shared" si="47"/>
        <v>0</v>
      </c>
      <c r="P151" s="230">
        <f t="shared" si="48"/>
        <v>0</v>
      </c>
      <c r="Q151" s="651"/>
      <c r="R151" s="10"/>
      <c r="S151" s="10"/>
      <c r="T151" s="10"/>
      <c r="U151" s="10"/>
    </row>
    <row r="152" spans="1:21" ht="12.75" customHeight="1" x14ac:dyDescent="0.2">
      <c r="A152" s="406" t="s">
        <v>291</v>
      </c>
      <c r="B152" s="406" t="s">
        <v>291</v>
      </c>
      <c r="C152" s="1607"/>
      <c r="D152" s="1608"/>
      <c r="E152" s="1608"/>
      <c r="F152" s="1609"/>
      <c r="G152" s="1611"/>
      <c r="H152" s="399"/>
      <c r="I152" s="419"/>
      <c r="J152" s="420"/>
      <c r="K152" s="414">
        <v>16</v>
      </c>
      <c r="L152" s="650"/>
      <c r="M152" s="650"/>
      <c r="N152" s="889"/>
      <c r="O152" s="230">
        <f t="shared" si="47"/>
        <v>0</v>
      </c>
      <c r="P152" s="230">
        <f t="shared" si="48"/>
        <v>0</v>
      </c>
      <c r="Q152" s="370"/>
      <c r="R152" s="370"/>
      <c r="S152" s="10"/>
      <c r="T152" s="10"/>
      <c r="U152" s="10"/>
    </row>
    <row r="153" spans="1:21" ht="12.75" customHeight="1" x14ac:dyDescent="0.2">
      <c r="A153" s="383" t="s">
        <v>292</v>
      </c>
      <c r="B153" s="383" t="s">
        <v>292</v>
      </c>
      <c r="C153" s="1607"/>
      <c r="D153" s="1608"/>
      <c r="E153" s="1608"/>
      <c r="F153" s="1609"/>
      <c r="G153" s="1611"/>
      <c r="H153" s="399"/>
      <c r="I153" s="390"/>
      <c r="J153" s="420"/>
      <c r="K153" s="386">
        <v>20</v>
      </c>
      <c r="L153" s="650"/>
      <c r="M153" s="650"/>
      <c r="N153" s="889"/>
      <c r="O153" s="230">
        <f t="shared" si="47"/>
        <v>0</v>
      </c>
      <c r="P153" s="230">
        <f t="shared" si="48"/>
        <v>0</v>
      </c>
      <c r="Q153" s="370"/>
      <c r="R153" s="370"/>
      <c r="S153" s="10"/>
      <c r="T153" s="10"/>
      <c r="U153" s="10"/>
    </row>
    <row r="154" spans="1:21" ht="12.75" customHeight="1" x14ac:dyDescent="0.2">
      <c r="A154" s="406" t="s">
        <v>293</v>
      </c>
      <c r="B154" s="406" t="s">
        <v>293</v>
      </c>
      <c r="C154" s="1607"/>
      <c r="D154" s="1608"/>
      <c r="E154" s="1608"/>
      <c r="F154" s="1609"/>
      <c r="G154" s="1611"/>
      <c r="H154" s="399"/>
      <c r="I154" s="390"/>
      <c r="J154" s="420"/>
      <c r="K154" s="414">
        <v>15</v>
      </c>
      <c r="L154" s="650"/>
      <c r="M154" s="650"/>
      <c r="N154" s="889"/>
      <c r="O154" s="230">
        <f t="shared" si="47"/>
        <v>0</v>
      </c>
      <c r="P154" s="230">
        <f t="shared" si="48"/>
        <v>0</v>
      </c>
      <c r="Q154" s="370"/>
      <c r="R154" s="370"/>
      <c r="S154" s="10"/>
      <c r="T154" s="10"/>
      <c r="U154" s="10"/>
    </row>
    <row r="155" spans="1:21" ht="12.75" customHeight="1" x14ac:dyDescent="0.2">
      <c r="A155" s="383" t="s">
        <v>294</v>
      </c>
      <c r="B155" s="383" t="s">
        <v>294</v>
      </c>
      <c r="C155" s="1607"/>
      <c r="D155" s="1608"/>
      <c r="E155" s="1608"/>
      <c r="F155" s="1609"/>
      <c r="G155" s="1611"/>
      <c r="H155" s="399">
        <v>12</v>
      </c>
      <c r="I155" s="419">
        <v>8</v>
      </c>
      <c r="J155" s="420"/>
      <c r="K155" s="386">
        <v>5</v>
      </c>
      <c r="L155" s="650"/>
      <c r="M155" s="650"/>
      <c r="N155" s="889" t="s">
        <v>81</v>
      </c>
      <c r="O155" s="230">
        <f t="shared" si="47"/>
        <v>12</v>
      </c>
      <c r="P155" s="230">
        <f t="shared" si="48"/>
        <v>0</v>
      </c>
      <c r="Q155" s="370"/>
      <c r="R155" s="370"/>
      <c r="S155" s="10"/>
      <c r="T155" s="10"/>
      <c r="U155" s="10"/>
    </row>
    <row r="156" spans="1:21" ht="12.75" customHeight="1" x14ac:dyDescent="0.2">
      <c r="A156" s="406" t="s">
        <v>295</v>
      </c>
      <c r="B156" s="406" t="s">
        <v>295</v>
      </c>
      <c r="C156" s="1607"/>
      <c r="D156" s="1608"/>
      <c r="E156" s="1608"/>
      <c r="F156" s="1609"/>
      <c r="G156" s="1611"/>
      <c r="H156" s="399"/>
      <c r="I156" s="390"/>
      <c r="J156" s="420"/>
      <c r="K156" s="414">
        <v>4</v>
      </c>
      <c r="L156" s="650"/>
      <c r="M156" s="650"/>
      <c r="N156" s="889"/>
      <c r="O156" s="230">
        <f t="shared" si="47"/>
        <v>0</v>
      </c>
      <c r="P156" s="230">
        <f t="shared" si="48"/>
        <v>0</v>
      </c>
      <c r="Q156" s="370"/>
      <c r="R156" s="370"/>
      <c r="S156" s="10"/>
      <c r="T156" s="10"/>
      <c r="U156" s="10"/>
    </row>
    <row r="157" spans="1:21" ht="12.75" customHeight="1" x14ac:dyDescent="0.2">
      <c r="A157" s="383" t="s">
        <v>296</v>
      </c>
      <c r="B157" s="383" t="s">
        <v>296</v>
      </c>
      <c r="C157" s="1607"/>
      <c r="D157" s="1608"/>
      <c r="E157" s="1608"/>
      <c r="F157" s="1609"/>
      <c r="G157" s="1611"/>
      <c r="H157" s="399"/>
      <c r="I157" s="419"/>
      <c r="J157" s="420"/>
      <c r="K157" s="386">
        <v>3</v>
      </c>
      <c r="L157" s="650"/>
      <c r="M157" s="650"/>
      <c r="N157" s="889" t="s">
        <v>69</v>
      </c>
      <c r="O157" s="230">
        <f t="shared" si="47"/>
        <v>0</v>
      </c>
      <c r="P157" s="230">
        <f t="shared" si="48"/>
        <v>0</v>
      </c>
      <c r="Q157" s="370"/>
      <c r="R157" s="370"/>
      <c r="S157" s="10"/>
      <c r="T157" s="10"/>
      <c r="U157" s="10"/>
    </row>
    <row r="158" spans="1:21" ht="12.75" customHeight="1" x14ac:dyDescent="0.2">
      <c r="A158" s="379" t="s">
        <v>297</v>
      </c>
      <c r="B158" s="379" t="s">
        <v>297</v>
      </c>
      <c r="C158" s="1607"/>
      <c r="D158" s="1608"/>
      <c r="E158" s="1608"/>
      <c r="F158" s="1609"/>
      <c r="G158" s="1611"/>
      <c r="H158" s="399"/>
      <c r="I158" s="390"/>
      <c r="J158" s="420"/>
      <c r="K158" s="382">
        <v>4</v>
      </c>
      <c r="L158" s="650"/>
      <c r="M158" s="650"/>
      <c r="N158" s="889"/>
      <c r="O158" s="230">
        <f t="shared" si="47"/>
        <v>0</v>
      </c>
      <c r="P158" s="230">
        <f t="shared" si="48"/>
        <v>0</v>
      </c>
      <c r="Q158" s="370"/>
      <c r="R158" s="370"/>
      <c r="S158" s="10"/>
      <c r="T158" s="10"/>
      <c r="U158" s="10"/>
    </row>
    <row r="159" spans="1:21" ht="12.75" customHeight="1" x14ac:dyDescent="0.2">
      <c r="A159" s="383" t="s">
        <v>298</v>
      </c>
      <c r="B159" s="383" t="s">
        <v>298</v>
      </c>
      <c r="C159" s="1607"/>
      <c r="D159" s="1608"/>
      <c r="E159" s="1608"/>
      <c r="F159" s="1609"/>
      <c r="G159" s="1611"/>
      <c r="H159" s="399"/>
      <c r="I159" s="390"/>
      <c r="J159" s="420"/>
      <c r="K159" s="386">
        <v>21</v>
      </c>
      <c r="L159" s="650"/>
      <c r="M159" s="650"/>
      <c r="N159" s="889"/>
      <c r="O159" s="230">
        <f t="shared" si="47"/>
        <v>0</v>
      </c>
      <c r="P159" s="230">
        <f t="shared" si="48"/>
        <v>0</v>
      </c>
      <c r="Q159" s="370"/>
      <c r="R159" s="370"/>
      <c r="S159" s="10"/>
      <c r="T159" s="10"/>
      <c r="U159" s="10"/>
    </row>
    <row r="160" spans="1:21" ht="12.75" customHeight="1" x14ac:dyDescent="0.2">
      <c r="A160" s="406" t="s">
        <v>299</v>
      </c>
      <c r="B160" s="406" t="s">
        <v>299</v>
      </c>
      <c r="C160" s="1607"/>
      <c r="D160" s="1608"/>
      <c r="E160" s="1608"/>
      <c r="F160" s="1609"/>
      <c r="G160" s="1611"/>
      <c r="H160" s="399"/>
      <c r="I160" s="419"/>
      <c r="J160" s="420"/>
      <c r="K160" s="414">
        <v>8</v>
      </c>
      <c r="L160" s="650"/>
      <c r="M160" s="650"/>
      <c r="N160" s="889" t="s">
        <v>81</v>
      </c>
      <c r="O160" s="230">
        <f t="shared" si="47"/>
        <v>0</v>
      </c>
      <c r="P160" s="230">
        <f t="shared" si="48"/>
        <v>0</v>
      </c>
      <c r="Q160" s="370"/>
      <c r="R160" s="370"/>
      <c r="S160" s="10"/>
      <c r="T160" s="10"/>
      <c r="U160" s="10"/>
    </row>
    <row r="161" spans="1:21" ht="12.75" customHeight="1" x14ac:dyDescent="0.2">
      <c r="A161" s="383" t="s">
        <v>300</v>
      </c>
      <c r="B161" s="383" t="s">
        <v>300</v>
      </c>
      <c r="C161" s="1607"/>
      <c r="D161" s="1608"/>
      <c r="E161" s="1608"/>
      <c r="F161" s="1609"/>
      <c r="G161" s="1611"/>
      <c r="H161" s="399"/>
      <c r="I161" s="390"/>
      <c r="J161" s="420"/>
      <c r="K161" s="386">
        <v>3</v>
      </c>
      <c r="L161" s="650"/>
      <c r="M161" s="650"/>
      <c r="N161" s="889"/>
      <c r="O161" s="230">
        <f t="shared" si="47"/>
        <v>0</v>
      </c>
      <c r="P161" s="230">
        <f t="shared" si="48"/>
        <v>0</v>
      </c>
      <c r="Q161" s="370"/>
      <c r="R161" s="370"/>
      <c r="S161" s="10"/>
      <c r="T161" s="10"/>
      <c r="U161" s="10"/>
    </row>
    <row r="162" spans="1:21" ht="12.75" customHeight="1" x14ac:dyDescent="0.2">
      <c r="A162" s="406" t="s">
        <v>301</v>
      </c>
      <c r="B162" s="406" t="s">
        <v>301</v>
      </c>
      <c r="C162" s="1613"/>
      <c r="D162" s="1614"/>
      <c r="E162" s="1614"/>
      <c r="F162" s="1615"/>
      <c r="G162" s="1611"/>
      <c r="H162" s="399"/>
      <c r="I162" s="390"/>
      <c r="J162" s="420"/>
      <c r="K162" s="414">
        <v>21</v>
      </c>
      <c r="L162" s="650"/>
      <c r="M162" s="650"/>
      <c r="N162" s="889"/>
      <c r="O162" s="230">
        <f t="shared" si="47"/>
        <v>0</v>
      </c>
      <c r="P162" s="230">
        <f t="shared" si="48"/>
        <v>0</v>
      </c>
      <c r="Q162" s="370"/>
      <c r="R162" s="370"/>
      <c r="S162" s="10"/>
      <c r="T162" s="10"/>
      <c r="U162" s="10"/>
    </row>
    <row r="163" spans="1:21" ht="12.75" customHeight="1" x14ac:dyDescent="0.2">
      <c r="A163" s="406" t="s">
        <v>464</v>
      </c>
      <c r="B163" s="406" t="s">
        <v>464</v>
      </c>
      <c r="C163" s="1604"/>
      <c r="D163" s="1605"/>
      <c r="E163" s="1605"/>
      <c r="F163" s="1606"/>
      <c r="G163" s="1611"/>
      <c r="H163" s="1617">
        <v>69</v>
      </c>
      <c r="I163" s="390">
        <v>6</v>
      </c>
      <c r="J163" s="420"/>
      <c r="K163" s="1616">
        <v>542</v>
      </c>
      <c r="L163" s="650"/>
      <c r="M163" s="650"/>
      <c r="N163" s="889"/>
      <c r="O163" s="230">
        <f>IF(N163="*",#REF!,0)</f>
        <v>0</v>
      </c>
      <c r="P163" s="230">
        <f>IF(N163="**",#REF!,0)</f>
        <v>0</v>
      </c>
      <c r="Q163" s="370"/>
      <c r="R163" s="370"/>
      <c r="S163" s="10"/>
      <c r="T163" s="10"/>
      <c r="U163" s="10"/>
    </row>
    <row r="164" spans="1:21" ht="12.75" customHeight="1" x14ac:dyDescent="0.2">
      <c r="A164" s="383" t="s">
        <v>465</v>
      </c>
      <c r="B164" s="383" t="s">
        <v>465</v>
      </c>
      <c r="C164" s="1607"/>
      <c r="D164" s="1608"/>
      <c r="E164" s="1608"/>
      <c r="F164" s="1609"/>
      <c r="G164" s="1611"/>
      <c r="H164" s="1618"/>
      <c r="I164" s="399">
        <v>8</v>
      </c>
      <c r="J164" s="420"/>
      <c r="K164" s="1616"/>
      <c r="L164" s="650"/>
      <c r="M164" s="650"/>
      <c r="N164" s="889" t="s">
        <v>81</v>
      </c>
      <c r="O164" s="230">
        <f>IF(N164="*",$H163,0)</f>
        <v>69</v>
      </c>
      <c r="P164" s="230">
        <f>IF(N164="**",$H163,0)</f>
        <v>0</v>
      </c>
      <c r="Q164" s="370"/>
      <c r="R164" s="370"/>
      <c r="S164" s="10"/>
      <c r="T164" s="10"/>
      <c r="U164" s="10"/>
    </row>
    <row r="165" spans="1:21" ht="12.75" customHeight="1" x14ac:dyDescent="0.2">
      <c r="A165" s="406" t="s">
        <v>466</v>
      </c>
      <c r="B165" s="406" t="s">
        <v>466</v>
      </c>
      <c r="C165" s="1607"/>
      <c r="D165" s="1608"/>
      <c r="E165" s="1608"/>
      <c r="F165" s="1609"/>
      <c r="G165" s="1611"/>
      <c r="H165" s="1618"/>
      <c r="I165" s="399">
        <v>2</v>
      </c>
      <c r="J165" s="420"/>
      <c r="K165" s="1616"/>
      <c r="L165" s="650"/>
      <c r="M165" s="650"/>
      <c r="N165" s="889" t="s">
        <v>81</v>
      </c>
      <c r="O165" s="230">
        <f t="shared" si="47"/>
        <v>0</v>
      </c>
      <c r="P165" s="230">
        <f t="shared" si="48"/>
        <v>0</v>
      </c>
      <c r="Q165" s="370"/>
      <c r="R165" s="370"/>
      <c r="S165" s="10"/>
      <c r="T165" s="10"/>
      <c r="U165" s="10"/>
    </row>
    <row r="166" spans="1:21" ht="12.75" customHeight="1" x14ac:dyDescent="0.2">
      <c r="A166" s="383" t="s">
        <v>467</v>
      </c>
      <c r="B166" s="383" t="s">
        <v>467</v>
      </c>
      <c r="C166" s="1607"/>
      <c r="D166" s="1608"/>
      <c r="E166" s="1608"/>
      <c r="F166" s="1609"/>
      <c r="G166" s="1611"/>
      <c r="H166" s="1618"/>
      <c r="I166" s="399">
        <v>4</v>
      </c>
      <c r="J166" s="420"/>
      <c r="K166" s="1616"/>
      <c r="L166" s="650"/>
      <c r="M166" s="650"/>
      <c r="N166" s="889" t="s">
        <v>81</v>
      </c>
      <c r="O166" s="230">
        <f t="shared" si="47"/>
        <v>0</v>
      </c>
      <c r="P166" s="230">
        <f t="shared" si="48"/>
        <v>0</v>
      </c>
      <c r="Q166" s="370"/>
      <c r="R166" s="370"/>
      <c r="S166" s="10"/>
      <c r="T166" s="10"/>
      <c r="U166" s="10"/>
    </row>
    <row r="167" spans="1:21" ht="12.75" customHeight="1" x14ac:dyDescent="0.2">
      <c r="A167" s="406" t="s">
        <v>468</v>
      </c>
      <c r="B167" s="406" t="s">
        <v>468</v>
      </c>
      <c r="C167" s="1607"/>
      <c r="D167" s="1608"/>
      <c r="E167" s="1608"/>
      <c r="F167" s="1609"/>
      <c r="G167" s="1611"/>
      <c r="H167" s="1618"/>
      <c r="I167" s="399">
        <v>13</v>
      </c>
      <c r="J167" s="420"/>
      <c r="K167" s="1616"/>
      <c r="L167" s="650"/>
      <c r="M167" s="650"/>
      <c r="N167" s="889" t="s">
        <v>81</v>
      </c>
      <c r="O167" s="230">
        <f t="shared" si="47"/>
        <v>0</v>
      </c>
      <c r="P167" s="230">
        <f t="shared" si="48"/>
        <v>0</v>
      </c>
      <c r="Q167" s="370"/>
      <c r="R167" s="370"/>
      <c r="S167" s="10"/>
      <c r="T167" s="10"/>
      <c r="U167" s="10"/>
    </row>
    <row r="168" spans="1:21" ht="12.75" customHeight="1" x14ac:dyDescent="0.2">
      <c r="A168" s="383" t="s">
        <v>469</v>
      </c>
      <c r="B168" s="383" t="s">
        <v>469</v>
      </c>
      <c r="C168" s="1607"/>
      <c r="D168" s="1608"/>
      <c r="E168" s="1608"/>
      <c r="F168" s="1609"/>
      <c r="G168" s="1611"/>
      <c r="H168" s="1618"/>
      <c r="I168" s="399"/>
      <c r="J168" s="420"/>
      <c r="K168" s="1616"/>
      <c r="L168" s="650"/>
      <c r="M168" s="650"/>
      <c r="N168" s="889" t="s">
        <v>81</v>
      </c>
      <c r="O168" s="230">
        <f t="shared" si="47"/>
        <v>0</v>
      </c>
      <c r="P168" s="230">
        <f t="shared" si="48"/>
        <v>0</v>
      </c>
      <c r="Q168" s="370"/>
      <c r="R168" s="370"/>
      <c r="S168" s="10"/>
      <c r="T168" s="10"/>
      <c r="U168" s="10"/>
    </row>
    <row r="169" spans="1:21" ht="12.75" customHeight="1" x14ac:dyDescent="0.2">
      <c r="A169" s="406" t="s">
        <v>470</v>
      </c>
      <c r="B169" s="406" t="s">
        <v>470</v>
      </c>
      <c r="C169" s="1607"/>
      <c r="D169" s="1608"/>
      <c r="E169" s="1608"/>
      <c r="F169" s="1609"/>
      <c r="G169" s="1611"/>
      <c r="H169" s="1618"/>
      <c r="I169" s="399">
        <v>2</v>
      </c>
      <c r="J169" s="420"/>
      <c r="K169" s="1616"/>
      <c r="L169" s="650"/>
      <c r="M169" s="650"/>
      <c r="N169" s="889" t="s">
        <v>81</v>
      </c>
      <c r="O169" s="230">
        <f t="shared" si="47"/>
        <v>0</v>
      </c>
      <c r="P169" s="230">
        <f t="shared" si="48"/>
        <v>0</v>
      </c>
      <c r="Q169" s="370"/>
      <c r="R169" s="370"/>
      <c r="S169" s="10"/>
      <c r="T169" s="10"/>
      <c r="U169" s="10"/>
    </row>
    <row r="170" spans="1:21" ht="12.75" customHeight="1" x14ac:dyDescent="0.2">
      <c r="A170" s="383" t="s">
        <v>471</v>
      </c>
      <c r="B170" s="383" t="s">
        <v>471</v>
      </c>
      <c r="C170" s="1607"/>
      <c r="D170" s="1608"/>
      <c r="E170" s="1608"/>
      <c r="F170" s="1609"/>
      <c r="G170" s="1611"/>
      <c r="H170" s="1618"/>
      <c r="I170" s="399">
        <v>11</v>
      </c>
      <c r="J170" s="420"/>
      <c r="K170" s="1616"/>
      <c r="L170" s="650"/>
      <c r="M170" s="650"/>
      <c r="N170" s="889"/>
      <c r="O170" s="230">
        <f t="shared" si="47"/>
        <v>0</v>
      </c>
      <c r="P170" s="230">
        <f t="shared" si="48"/>
        <v>0</v>
      </c>
      <c r="Q170" s="370"/>
      <c r="R170" s="370"/>
      <c r="S170" s="10"/>
      <c r="T170" s="10"/>
      <c r="U170" s="10"/>
    </row>
    <row r="171" spans="1:21" ht="12.75" customHeight="1" x14ac:dyDescent="0.2">
      <c r="A171" s="406" t="s">
        <v>472</v>
      </c>
      <c r="B171" s="406" t="s">
        <v>472</v>
      </c>
      <c r="C171" s="1607"/>
      <c r="D171" s="1608"/>
      <c r="E171" s="1608"/>
      <c r="F171" s="1609"/>
      <c r="G171" s="1611"/>
      <c r="H171" s="1618"/>
      <c r="I171" s="399">
        <v>5</v>
      </c>
      <c r="J171" s="420"/>
      <c r="K171" s="1616"/>
      <c r="L171" s="650"/>
      <c r="M171" s="650"/>
      <c r="N171" s="889" t="s">
        <v>81</v>
      </c>
      <c r="O171" s="230">
        <f t="shared" si="47"/>
        <v>0</v>
      </c>
      <c r="P171" s="230">
        <f t="shared" si="48"/>
        <v>0</v>
      </c>
      <c r="Q171" s="370"/>
      <c r="R171" s="370"/>
      <c r="S171" s="10"/>
      <c r="T171" s="10"/>
      <c r="U171" s="10"/>
    </row>
    <row r="172" spans="1:21" ht="12.75" customHeight="1" x14ac:dyDescent="0.2">
      <c r="A172" s="383" t="s">
        <v>473</v>
      </c>
      <c r="B172" s="383" t="s">
        <v>473</v>
      </c>
      <c r="C172" s="1607"/>
      <c r="D172" s="1608"/>
      <c r="E172" s="1608"/>
      <c r="F172" s="1609"/>
      <c r="G172" s="1611"/>
      <c r="H172" s="1618"/>
      <c r="I172" s="399">
        <v>13</v>
      </c>
      <c r="J172" s="420"/>
      <c r="K172" s="1616"/>
      <c r="L172" s="650"/>
      <c r="M172" s="650"/>
      <c r="N172" s="889"/>
      <c r="O172" s="230">
        <f t="shared" si="47"/>
        <v>0</v>
      </c>
      <c r="P172" s="230">
        <f t="shared" si="48"/>
        <v>0</v>
      </c>
      <c r="Q172" s="370"/>
      <c r="R172" s="370"/>
      <c r="S172" s="10"/>
      <c r="T172" s="10"/>
      <c r="U172" s="10"/>
    </row>
    <row r="173" spans="1:21" ht="12.75" customHeight="1" x14ac:dyDescent="0.2">
      <c r="A173" s="379" t="s">
        <v>474</v>
      </c>
      <c r="B173" s="422" t="s">
        <v>313</v>
      </c>
      <c r="C173" s="1607"/>
      <c r="D173" s="1608"/>
      <c r="E173" s="1608"/>
      <c r="F173" s="1609"/>
      <c r="G173" s="1612"/>
      <c r="H173" s="1619"/>
      <c r="I173" s="399">
        <v>9</v>
      </c>
      <c r="J173" s="420"/>
      <c r="K173" s="1616"/>
      <c r="L173" s="650"/>
      <c r="M173" s="650"/>
      <c r="N173" s="889"/>
      <c r="O173" s="230">
        <f t="shared" si="47"/>
        <v>0</v>
      </c>
      <c r="P173" s="230">
        <f t="shared" si="48"/>
        <v>0</v>
      </c>
      <c r="Q173" s="370"/>
      <c r="R173" s="370"/>
      <c r="S173" s="10"/>
      <c r="T173" s="10"/>
      <c r="U173" s="10"/>
    </row>
    <row r="174" spans="1:21" ht="12.75" customHeight="1" x14ac:dyDescent="0.2">
      <c r="A174" s="1409" t="s">
        <v>314</v>
      </c>
      <c r="B174" s="1413"/>
      <c r="C174" s="1414"/>
      <c r="D174" s="1512"/>
      <c r="E174" s="1512"/>
      <c r="F174" s="1461"/>
      <c r="G174" s="16">
        <f>SUM(G148:G173)</f>
        <v>166</v>
      </c>
      <c r="H174" s="16">
        <f>SUM(H148:H173)</f>
        <v>81</v>
      </c>
      <c r="I174" s="16">
        <f>SUM(I148:I173)</f>
        <v>91</v>
      </c>
      <c r="J174" s="652"/>
      <c r="K174" s="140">
        <f>SUM(K148:K173)</f>
        <v>706</v>
      </c>
      <c r="L174" s="370"/>
      <c r="M174" s="370"/>
      <c r="N174" s="652"/>
      <c r="O174" s="121"/>
      <c r="P174" s="651"/>
      <c r="Q174" s="370"/>
      <c r="R174" s="370"/>
      <c r="S174" s="10"/>
      <c r="T174" s="10"/>
      <c r="U174" s="10"/>
    </row>
    <row r="175" spans="1:21" ht="12.75" customHeight="1" x14ac:dyDescent="0.2">
      <c r="A175" s="651"/>
      <c r="B175" s="108"/>
      <c r="C175" s="140"/>
      <c r="D175" s="140"/>
      <c r="E175" s="140"/>
      <c r="F175" s="140"/>
      <c r="G175" s="140"/>
      <c r="H175" s="598"/>
      <c r="I175" s="651"/>
      <c r="J175" s="889"/>
      <c r="K175" s="370"/>
      <c r="L175" s="370"/>
      <c r="M175" s="370"/>
      <c r="N175" s="889"/>
      <c r="O175" s="889"/>
      <c r="P175" s="651"/>
      <c r="Q175" s="370"/>
      <c r="R175" s="370"/>
      <c r="S175" s="10"/>
      <c r="T175" s="10"/>
      <c r="U175" s="10"/>
    </row>
    <row r="176" spans="1:21" customFormat="1" ht="12.75" customHeight="1" x14ac:dyDescent="0.2">
      <c r="A176" s="457" t="s">
        <v>315</v>
      </c>
      <c r="B176" s="458"/>
      <c r="C176" s="459" t="s">
        <v>5</v>
      </c>
      <c r="D176" s="1557" t="s">
        <v>6</v>
      </c>
      <c r="E176" s="1558"/>
      <c r="F176" s="459" t="s">
        <v>7</v>
      </c>
      <c r="G176" s="653" t="s">
        <v>8</v>
      </c>
      <c r="H176" s="653" t="s">
        <v>9</v>
      </c>
      <c r="I176" s="16" t="s">
        <v>63</v>
      </c>
    </row>
    <row r="177" spans="1:9" customFormat="1" x14ac:dyDescent="0.2">
      <c r="A177" s="468" t="s">
        <v>316</v>
      </c>
      <c r="B177" s="444" t="s">
        <v>317</v>
      </c>
      <c r="C177" s="481">
        <v>40</v>
      </c>
      <c r="D177" s="481">
        <v>35</v>
      </c>
      <c r="E177" s="480"/>
      <c r="F177" s="481">
        <v>45</v>
      </c>
      <c r="G177" s="480">
        <v>25</v>
      </c>
      <c r="H177" s="480"/>
      <c r="I177" s="480"/>
    </row>
    <row r="178" spans="1:9" customFormat="1" x14ac:dyDescent="0.2">
      <c r="A178" s="469"/>
      <c r="B178" s="445" t="s">
        <v>318</v>
      </c>
      <c r="C178" s="482">
        <v>8</v>
      </c>
      <c r="D178" s="482">
        <v>8</v>
      </c>
      <c r="E178" s="480"/>
      <c r="F178" s="482">
        <v>8</v>
      </c>
      <c r="G178" s="480">
        <v>3</v>
      </c>
      <c r="H178" s="480"/>
      <c r="I178" s="480"/>
    </row>
    <row r="179" spans="1:9" customFormat="1" x14ac:dyDescent="0.2">
      <c r="A179" s="469"/>
      <c r="B179" s="445" t="s">
        <v>319</v>
      </c>
      <c r="C179" s="483">
        <v>6</v>
      </c>
      <c r="D179" s="483">
        <v>3</v>
      </c>
      <c r="E179" s="480"/>
      <c r="F179" s="483">
        <v>3</v>
      </c>
      <c r="G179" s="480">
        <v>6</v>
      </c>
      <c r="H179" s="480"/>
      <c r="I179" s="480"/>
    </row>
    <row r="180" spans="1:9" customFormat="1" ht="19.5" customHeight="1" x14ac:dyDescent="0.2">
      <c r="A180" s="488" t="s">
        <v>320</v>
      </c>
      <c r="B180" s="489" t="s">
        <v>321</v>
      </c>
      <c r="C180" s="487">
        <v>10</v>
      </c>
      <c r="D180" s="484">
        <v>10</v>
      </c>
      <c r="E180" s="478"/>
      <c r="F180" s="484">
        <v>30</v>
      </c>
      <c r="G180" s="478">
        <v>20</v>
      </c>
      <c r="H180" s="478"/>
      <c r="I180" s="478">
        <v>10</v>
      </c>
    </row>
    <row r="181" spans="1:9" customFormat="1" x14ac:dyDescent="0.2">
      <c r="A181" s="490"/>
      <c r="B181" s="491" t="s">
        <v>322</v>
      </c>
      <c r="C181" s="487">
        <v>5</v>
      </c>
      <c r="D181" s="484">
        <v>2</v>
      </c>
      <c r="E181" s="478"/>
      <c r="F181" s="496">
        <v>5</v>
      </c>
      <c r="G181" s="478">
        <v>5</v>
      </c>
      <c r="H181" s="478"/>
      <c r="I181" s="478"/>
    </row>
    <row r="182" spans="1:9" customFormat="1" x14ac:dyDescent="0.2">
      <c r="A182" s="446" t="s">
        <v>323</v>
      </c>
      <c r="B182" s="446" t="s">
        <v>324</v>
      </c>
      <c r="C182" s="485">
        <v>40</v>
      </c>
      <c r="D182" s="485">
        <v>20</v>
      </c>
      <c r="E182" s="480"/>
      <c r="F182" s="498">
        <v>40</v>
      </c>
      <c r="G182" s="499">
        <v>30</v>
      </c>
      <c r="H182" s="500">
        <v>35</v>
      </c>
      <c r="I182" s="501">
        <v>15</v>
      </c>
    </row>
    <row r="183" spans="1:9" customFormat="1" ht="21.75" customHeight="1" x14ac:dyDescent="0.2">
      <c r="A183" s="460" t="s">
        <v>325</v>
      </c>
      <c r="B183" s="460" t="s">
        <v>326</v>
      </c>
      <c r="C183" s="486">
        <v>55</v>
      </c>
      <c r="D183" s="486">
        <v>35</v>
      </c>
      <c r="E183" s="478"/>
      <c r="F183" s="497">
        <v>55</v>
      </c>
      <c r="G183" s="478">
        <v>35</v>
      </c>
      <c r="H183" s="478">
        <v>7</v>
      </c>
      <c r="I183" s="478"/>
    </row>
    <row r="184" spans="1:9" customFormat="1" ht="21" customHeight="1" x14ac:dyDescent="0.2">
      <c r="A184" s="447" t="s">
        <v>327</v>
      </c>
      <c r="B184" s="447" t="s">
        <v>328</v>
      </c>
      <c r="C184" s="485">
        <v>14</v>
      </c>
      <c r="D184" s="485">
        <v>10</v>
      </c>
      <c r="E184" s="480"/>
      <c r="F184" s="485">
        <v>20</v>
      </c>
      <c r="G184" s="480">
        <v>8</v>
      </c>
      <c r="H184" s="480"/>
      <c r="I184" s="480"/>
    </row>
    <row r="185" spans="1:9" customFormat="1" ht="72" customHeight="1" x14ac:dyDescent="0.2">
      <c r="A185" s="470" t="s">
        <v>329</v>
      </c>
      <c r="B185" s="460" t="s">
        <v>330</v>
      </c>
      <c r="C185" s="484">
        <v>10</v>
      </c>
      <c r="D185" s="484">
        <v>7</v>
      </c>
      <c r="E185" s="478"/>
      <c r="F185" s="484">
        <v>13</v>
      </c>
      <c r="G185" s="479">
        <v>10</v>
      </c>
      <c r="H185" s="478"/>
      <c r="I185" s="478"/>
    </row>
    <row r="186" spans="1:9" customFormat="1" x14ac:dyDescent="0.2">
      <c r="A186" s="423"/>
      <c r="B186" s="454" t="s">
        <v>331</v>
      </c>
      <c r="C186" s="453">
        <f>SUM(C177:C185)</f>
        <v>188</v>
      </c>
      <c r="D186" s="1514">
        <f t="shared" ref="D186" si="49">SUM(D177:D185)</f>
        <v>130</v>
      </c>
      <c r="E186" s="1514"/>
      <c r="F186" s="453">
        <f>SUM(F177:F185)</f>
        <v>219</v>
      </c>
      <c r="G186" s="453">
        <f t="shared" ref="G186:I186" si="50">SUM(G177:G185)</f>
        <v>142</v>
      </c>
      <c r="H186" s="453">
        <f t="shared" si="50"/>
        <v>42</v>
      </c>
      <c r="I186" s="453">
        <f t="shared" si="50"/>
        <v>25</v>
      </c>
    </row>
    <row r="187" spans="1:9" customFormat="1" x14ac:dyDescent="0.2">
      <c r="C187" s="423"/>
      <c r="D187" s="424"/>
      <c r="E187" s="425"/>
      <c r="F187" s="425"/>
      <c r="G187" s="426"/>
    </row>
    <row r="188" spans="1:9" customFormat="1" ht="12.75" customHeight="1" x14ac:dyDescent="0.2">
      <c r="A188" s="457" t="s">
        <v>332</v>
      </c>
      <c r="B188" s="458"/>
      <c r="C188" s="459" t="s">
        <v>5</v>
      </c>
      <c r="D188" s="1515" t="s">
        <v>6</v>
      </c>
      <c r="E188" s="1516"/>
      <c r="F188" s="459" t="s">
        <v>475</v>
      </c>
      <c r="G188" s="653" t="s">
        <v>8</v>
      </c>
      <c r="H188" s="653" t="s">
        <v>9</v>
      </c>
      <c r="I188" s="16" t="s">
        <v>63</v>
      </c>
    </row>
    <row r="189" spans="1:9" customFormat="1" x14ac:dyDescent="0.2">
      <c r="A189" s="471" t="s">
        <v>333</v>
      </c>
      <c r="B189" s="471" t="s">
        <v>333</v>
      </c>
      <c r="C189" s="427">
        <v>10</v>
      </c>
      <c r="D189" s="427">
        <v>5</v>
      </c>
      <c r="E189" s="448"/>
      <c r="F189" s="427">
        <v>20</v>
      </c>
      <c r="G189" s="448">
        <v>55</v>
      </c>
      <c r="H189" s="448"/>
      <c r="I189" s="448">
        <v>10</v>
      </c>
    </row>
    <row r="190" spans="1:9" customFormat="1" x14ac:dyDescent="0.2">
      <c r="A190" s="472" t="s">
        <v>252</v>
      </c>
      <c r="B190" s="472" t="s">
        <v>252</v>
      </c>
      <c r="C190" s="450">
        <v>12</v>
      </c>
      <c r="D190" s="450">
        <v>12</v>
      </c>
      <c r="E190" s="449"/>
      <c r="F190" s="450">
        <v>15</v>
      </c>
      <c r="G190" s="449">
        <v>15</v>
      </c>
      <c r="H190" s="449">
        <v>10</v>
      </c>
      <c r="I190" s="449">
        <v>5</v>
      </c>
    </row>
    <row r="191" spans="1:9" customFormat="1" x14ac:dyDescent="0.2">
      <c r="A191" s="471" t="s">
        <v>334</v>
      </c>
      <c r="B191" s="471" t="s">
        <v>335</v>
      </c>
      <c r="C191" s="427">
        <v>15</v>
      </c>
      <c r="D191" s="427">
        <v>10</v>
      </c>
      <c r="E191" s="448"/>
      <c r="F191" s="427">
        <v>20</v>
      </c>
      <c r="G191" s="448">
        <v>30</v>
      </c>
      <c r="H191" s="448"/>
      <c r="I191" s="448">
        <v>20</v>
      </c>
    </row>
    <row r="192" spans="1:9" customFormat="1" x14ac:dyDescent="0.2">
      <c r="A192" s="472" t="s">
        <v>336</v>
      </c>
      <c r="B192" s="473" t="s">
        <v>336</v>
      </c>
      <c r="C192" s="451">
        <v>20</v>
      </c>
      <c r="D192" s="451">
        <v>10</v>
      </c>
      <c r="E192" s="449"/>
      <c r="F192" s="451">
        <v>20</v>
      </c>
      <c r="G192" s="449">
        <v>20</v>
      </c>
      <c r="H192" s="449"/>
      <c r="I192" s="449"/>
    </row>
    <row r="193" spans="1:9" customFormat="1" x14ac:dyDescent="0.2">
      <c r="A193" s="471" t="s">
        <v>337</v>
      </c>
      <c r="B193" s="471" t="s">
        <v>337</v>
      </c>
      <c r="C193" s="427">
        <v>4</v>
      </c>
      <c r="D193" s="427">
        <v>6</v>
      </c>
      <c r="E193" s="448"/>
      <c r="F193" s="427">
        <v>4</v>
      </c>
      <c r="G193" s="448">
        <v>3</v>
      </c>
      <c r="H193" s="448"/>
      <c r="I193" s="448"/>
    </row>
    <row r="194" spans="1:9" customFormat="1" x14ac:dyDescent="0.2">
      <c r="A194" s="472" t="s">
        <v>338</v>
      </c>
      <c r="B194" s="472" t="s">
        <v>339</v>
      </c>
      <c r="C194" s="450">
        <v>5</v>
      </c>
      <c r="D194" s="450">
        <v>5</v>
      </c>
      <c r="E194" s="449"/>
      <c r="F194" s="450">
        <v>5</v>
      </c>
      <c r="G194" s="449"/>
      <c r="H194" s="449"/>
      <c r="I194" s="449"/>
    </row>
    <row r="195" spans="1:9" customFormat="1" x14ac:dyDescent="0.2">
      <c r="A195" s="428"/>
      <c r="B195" s="456" t="s">
        <v>340</v>
      </c>
      <c r="C195" s="455">
        <f>SUM(C189:C194)</f>
        <v>66</v>
      </c>
      <c r="D195" s="1481">
        <f t="shared" ref="D195" si="51">SUM(D189:D194)</f>
        <v>48</v>
      </c>
      <c r="E195" s="1481"/>
      <c r="F195" s="455">
        <f>SUM(F189:F194)</f>
        <v>84</v>
      </c>
      <c r="G195" s="455">
        <f t="shared" ref="G195:I195" si="52">SUM(G189:G194)</f>
        <v>123</v>
      </c>
      <c r="H195" s="455">
        <f t="shared" si="52"/>
        <v>10</v>
      </c>
      <c r="I195" s="455">
        <f t="shared" si="52"/>
        <v>35</v>
      </c>
    </row>
    <row r="196" spans="1:9" customFormat="1" x14ac:dyDescent="0.2">
      <c r="A196" s="428"/>
      <c r="B196" s="429"/>
      <c r="C196" s="430"/>
      <c r="D196" s="430"/>
      <c r="E196" s="431"/>
    </row>
    <row r="197" spans="1:9" customFormat="1" ht="12.75" customHeight="1" x14ac:dyDescent="0.2">
      <c r="A197" s="1492" t="s">
        <v>341</v>
      </c>
      <c r="B197" s="1493"/>
      <c r="C197" s="459" t="s">
        <v>5</v>
      </c>
      <c r="D197" s="1557" t="s">
        <v>6</v>
      </c>
      <c r="E197" s="1558"/>
      <c r="F197" s="459" t="s">
        <v>7</v>
      </c>
      <c r="G197" s="653" t="s">
        <v>8</v>
      </c>
      <c r="H197" s="653" t="s">
        <v>9</v>
      </c>
      <c r="I197" s="16" t="s">
        <v>63</v>
      </c>
    </row>
    <row r="198" spans="1:9" customFormat="1" x14ac:dyDescent="0.2">
      <c r="A198" s="474" t="s">
        <v>251</v>
      </c>
      <c r="B198" s="474" t="s">
        <v>342</v>
      </c>
      <c r="C198" s="443">
        <v>20</v>
      </c>
      <c r="D198" s="443">
        <v>5</v>
      </c>
      <c r="E198" s="442"/>
      <c r="F198" s="443">
        <v>15</v>
      </c>
      <c r="G198" s="492">
        <v>4</v>
      </c>
      <c r="H198" s="442"/>
      <c r="I198" s="442"/>
    </row>
    <row r="199" spans="1:9" customFormat="1" x14ac:dyDescent="0.2">
      <c r="A199" s="502" t="s">
        <v>343</v>
      </c>
      <c r="B199" s="502" t="s">
        <v>344</v>
      </c>
      <c r="C199" s="432">
        <v>40</v>
      </c>
      <c r="D199" s="432">
        <v>20</v>
      </c>
      <c r="E199" s="503"/>
      <c r="F199" s="432">
        <v>40</v>
      </c>
      <c r="G199" s="503">
        <v>30</v>
      </c>
      <c r="H199" s="503"/>
      <c r="I199" s="503"/>
    </row>
    <row r="200" spans="1:9" customFormat="1" x14ac:dyDescent="0.2">
      <c r="A200" s="474" t="s">
        <v>345</v>
      </c>
      <c r="B200" s="474" t="s">
        <v>346</v>
      </c>
      <c r="C200" s="443">
        <v>15</v>
      </c>
      <c r="D200" s="443">
        <v>10</v>
      </c>
      <c r="E200" s="442"/>
      <c r="F200" s="443">
        <v>25</v>
      </c>
      <c r="G200" s="442">
        <v>8</v>
      </c>
      <c r="H200" s="442"/>
      <c r="I200" s="442"/>
    </row>
    <row r="201" spans="1:9" customFormat="1" x14ac:dyDescent="0.2">
      <c r="A201" s="502" t="s">
        <v>347</v>
      </c>
      <c r="B201" s="502" t="s">
        <v>348</v>
      </c>
      <c r="C201" s="433">
        <v>15</v>
      </c>
      <c r="D201" s="433">
        <v>15</v>
      </c>
      <c r="E201" s="503"/>
      <c r="F201" s="433">
        <v>15</v>
      </c>
      <c r="G201" s="503">
        <v>10</v>
      </c>
      <c r="H201" s="503"/>
      <c r="I201" s="503"/>
    </row>
    <row r="202" spans="1:9" customFormat="1" x14ac:dyDescent="0.2">
      <c r="A202" s="474" t="s">
        <v>349</v>
      </c>
      <c r="B202" s="474" t="s">
        <v>349</v>
      </c>
      <c r="C202" s="443">
        <v>20</v>
      </c>
      <c r="D202" s="443">
        <v>20</v>
      </c>
      <c r="E202" s="442"/>
      <c r="F202" s="443">
        <v>20</v>
      </c>
      <c r="G202" s="442">
        <v>20</v>
      </c>
      <c r="H202" s="442"/>
      <c r="I202" s="442"/>
    </row>
    <row r="203" spans="1:9" customFormat="1" x14ac:dyDescent="0.2">
      <c r="A203" s="502" t="s">
        <v>350</v>
      </c>
      <c r="B203" s="502" t="s">
        <v>351</v>
      </c>
      <c r="C203" s="432">
        <v>20</v>
      </c>
      <c r="D203" s="432">
        <v>10</v>
      </c>
      <c r="E203" s="503"/>
      <c r="F203" s="432">
        <v>15</v>
      </c>
      <c r="G203" s="503">
        <v>20</v>
      </c>
      <c r="H203" s="503"/>
      <c r="I203" s="503">
        <v>20</v>
      </c>
    </row>
    <row r="204" spans="1:9" customFormat="1" x14ac:dyDescent="0.2">
      <c r="A204" s="474" t="s">
        <v>352</v>
      </c>
      <c r="B204" s="474" t="s">
        <v>353</v>
      </c>
      <c r="C204" s="443">
        <v>12</v>
      </c>
      <c r="D204" s="443">
        <v>12</v>
      </c>
      <c r="E204" s="442"/>
      <c r="F204" s="443">
        <v>12</v>
      </c>
      <c r="G204" s="442">
        <v>10</v>
      </c>
      <c r="H204" s="442">
        <v>5</v>
      </c>
      <c r="I204" s="442"/>
    </row>
    <row r="205" spans="1:9" customFormat="1" x14ac:dyDescent="0.2">
      <c r="A205" s="502" t="s">
        <v>354</v>
      </c>
      <c r="B205" s="502" t="s">
        <v>354</v>
      </c>
      <c r="C205" s="432">
        <v>35</v>
      </c>
      <c r="D205" s="432">
        <v>25</v>
      </c>
      <c r="E205" s="503"/>
      <c r="F205" s="432">
        <v>30</v>
      </c>
      <c r="G205" s="503">
        <v>15</v>
      </c>
      <c r="H205" s="503">
        <v>5</v>
      </c>
      <c r="I205" s="503"/>
    </row>
    <row r="206" spans="1:9" customFormat="1" x14ac:dyDescent="0.2">
      <c r="A206" s="474" t="s">
        <v>355</v>
      </c>
      <c r="B206" s="474" t="s">
        <v>355</v>
      </c>
      <c r="C206" s="443">
        <v>25</v>
      </c>
      <c r="D206" s="443">
        <v>25</v>
      </c>
      <c r="E206" s="442"/>
      <c r="F206" s="443">
        <v>25</v>
      </c>
      <c r="G206" s="442">
        <v>25</v>
      </c>
      <c r="H206" s="442"/>
      <c r="I206" s="442"/>
    </row>
    <row r="207" spans="1:9" customFormat="1" x14ac:dyDescent="0.2">
      <c r="A207" s="502" t="s">
        <v>356</v>
      </c>
      <c r="B207" s="502" t="s">
        <v>356</v>
      </c>
      <c r="C207" s="432">
        <v>15</v>
      </c>
      <c r="D207" s="432">
        <v>5</v>
      </c>
      <c r="E207" s="503"/>
      <c r="F207" s="432">
        <v>15</v>
      </c>
      <c r="G207" s="503">
        <v>25</v>
      </c>
      <c r="H207" s="503"/>
      <c r="I207" s="503"/>
    </row>
    <row r="208" spans="1:9" customFormat="1" x14ac:dyDescent="0.2">
      <c r="A208" s="474" t="s">
        <v>357</v>
      </c>
      <c r="B208" s="474" t="s">
        <v>358</v>
      </c>
      <c r="C208" s="443">
        <v>10</v>
      </c>
      <c r="D208" s="443">
        <v>10</v>
      </c>
      <c r="E208" s="442"/>
      <c r="F208" s="443">
        <v>10</v>
      </c>
      <c r="G208" s="442">
        <v>15</v>
      </c>
      <c r="H208" s="442"/>
      <c r="I208" s="442"/>
    </row>
    <row r="209" spans="1:9" customFormat="1" x14ac:dyDescent="0.2">
      <c r="A209" s="502" t="s">
        <v>359</v>
      </c>
      <c r="B209" s="502" t="s">
        <v>360</v>
      </c>
      <c r="C209" s="432">
        <v>10</v>
      </c>
      <c r="D209" s="432">
        <v>10</v>
      </c>
      <c r="E209" s="503"/>
      <c r="F209" s="432">
        <v>10</v>
      </c>
      <c r="G209" s="503"/>
      <c r="H209" s="503"/>
      <c r="I209" s="503"/>
    </row>
    <row r="210" spans="1:9" customFormat="1" x14ac:dyDescent="0.2">
      <c r="A210" s="474" t="s">
        <v>361</v>
      </c>
      <c r="B210" s="474" t="s">
        <v>362</v>
      </c>
      <c r="C210" s="443">
        <v>10</v>
      </c>
      <c r="D210" s="443">
        <v>5</v>
      </c>
      <c r="E210" s="442"/>
      <c r="F210" s="443">
        <v>10</v>
      </c>
      <c r="G210" s="442">
        <v>10</v>
      </c>
      <c r="H210" s="442"/>
      <c r="I210" s="442"/>
    </row>
    <row r="211" spans="1:9" customFormat="1" x14ac:dyDescent="0.2">
      <c r="A211" s="502" t="s">
        <v>363</v>
      </c>
      <c r="B211" s="502" t="s">
        <v>364</v>
      </c>
      <c r="C211" s="432">
        <v>15</v>
      </c>
      <c r="D211" s="432">
        <v>5</v>
      </c>
      <c r="E211" s="503"/>
      <c r="F211" s="432">
        <v>10</v>
      </c>
      <c r="G211" s="503"/>
      <c r="H211" s="503"/>
      <c r="I211" s="503"/>
    </row>
    <row r="212" spans="1:9" customFormat="1" x14ac:dyDescent="0.2">
      <c r="A212" s="474" t="s">
        <v>275</v>
      </c>
      <c r="B212" s="474" t="s">
        <v>275</v>
      </c>
      <c r="C212" s="443">
        <v>25</v>
      </c>
      <c r="D212" s="443">
        <v>15</v>
      </c>
      <c r="E212" s="442"/>
      <c r="F212" s="443">
        <v>25</v>
      </c>
      <c r="G212" s="442">
        <v>20</v>
      </c>
      <c r="H212" s="442">
        <v>10</v>
      </c>
      <c r="I212" s="442"/>
    </row>
    <row r="213" spans="1:9" customFormat="1" x14ac:dyDescent="0.2">
      <c r="A213" s="434"/>
      <c r="B213" s="454" t="s">
        <v>365</v>
      </c>
      <c r="C213" s="464">
        <f>SUM(C198:C212)</f>
        <v>287</v>
      </c>
      <c r="D213" s="1481">
        <f t="shared" ref="D213" si="53">SUM(D198:D212)</f>
        <v>192</v>
      </c>
      <c r="E213" s="1481"/>
      <c r="F213" s="464">
        <f>SUM(F198:F212)</f>
        <v>277</v>
      </c>
      <c r="G213" s="464">
        <f t="shared" ref="G213:I213" si="54">SUM(G198:G212)</f>
        <v>212</v>
      </c>
      <c r="H213" s="464">
        <f t="shared" si="54"/>
        <v>20</v>
      </c>
      <c r="I213" s="464">
        <f t="shared" si="54"/>
        <v>20</v>
      </c>
    </row>
    <row r="214" spans="1:9" customFormat="1" x14ac:dyDescent="0.2">
      <c r="A214" s="434"/>
      <c r="B214" s="424"/>
      <c r="C214" s="435"/>
      <c r="D214" s="435"/>
      <c r="E214" s="436"/>
    </row>
    <row r="215" spans="1:9" customFormat="1" ht="14.25" customHeight="1" x14ac:dyDescent="0.2">
      <c r="A215" s="461" t="s">
        <v>366</v>
      </c>
      <c r="B215" s="462"/>
      <c r="C215" s="463" t="s">
        <v>5</v>
      </c>
      <c r="D215" s="1559" t="s">
        <v>6</v>
      </c>
      <c r="E215" s="1560"/>
      <c r="F215" s="463" t="s">
        <v>7</v>
      </c>
      <c r="G215" s="653" t="s">
        <v>8</v>
      </c>
      <c r="H215" s="653" t="s">
        <v>9</v>
      </c>
      <c r="I215" s="16" t="s">
        <v>63</v>
      </c>
    </row>
    <row r="216" spans="1:9" customFormat="1" ht="14.25" x14ac:dyDescent="0.2">
      <c r="A216" s="475" t="s">
        <v>367</v>
      </c>
      <c r="B216" s="437" t="s">
        <v>368</v>
      </c>
      <c r="C216" s="438">
        <v>20</v>
      </c>
      <c r="D216" s="438">
        <v>10</v>
      </c>
      <c r="E216" s="452"/>
      <c r="F216" s="493">
        <v>15</v>
      </c>
      <c r="G216" s="495">
        <v>0</v>
      </c>
      <c r="H216" s="495"/>
      <c r="I216" s="495"/>
    </row>
    <row r="217" spans="1:9" customFormat="1" ht="51" x14ac:dyDescent="0.2">
      <c r="A217" s="504" t="s">
        <v>369</v>
      </c>
      <c r="B217" s="505" t="s">
        <v>370</v>
      </c>
      <c r="C217" s="506">
        <v>35</v>
      </c>
      <c r="D217" s="506">
        <v>18</v>
      </c>
      <c r="E217" s="507"/>
      <c r="F217" s="508">
        <v>50</v>
      </c>
      <c r="G217" s="509"/>
      <c r="H217" s="509">
        <v>35</v>
      </c>
      <c r="I217" s="509">
        <v>25</v>
      </c>
    </row>
    <row r="218" spans="1:9" customFormat="1" ht="38.25" x14ac:dyDescent="0.2">
      <c r="A218" s="476" t="s">
        <v>371</v>
      </c>
      <c r="B218" s="437" t="s">
        <v>372</v>
      </c>
      <c r="C218" s="439">
        <v>11</v>
      </c>
      <c r="D218" s="439">
        <v>37</v>
      </c>
      <c r="E218" s="452"/>
      <c r="F218" s="439">
        <v>17</v>
      </c>
      <c r="G218" s="495">
        <v>16</v>
      </c>
      <c r="H218" s="495">
        <v>6</v>
      </c>
      <c r="I218" s="495"/>
    </row>
    <row r="219" spans="1:9" customFormat="1" ht="14.25" x14ac:dyDescent="0.2">
      <c r="A219" s="510" t="s">
        <v>373</v>
      </c>
      <c r="B219" s="505" t="s">
        <v>374</v>
      </c>
      <c r="C219" s="511">
        <v>8</v>
      </c>
      <c r="D219" s="511">
        <v>10</v>
      </c>
      <c r="E219" s="507"/>
      <c r="F219" s="512">
        <v>14</v>
      </c>
      <c r="G219" s="509"/>
      <c r="H219" s="509"/>
      <c r="I219" s="509"/>
    </row>
    <row r="220" spans="1:9" customFormat="1" ht="14.25" x14ac:dyDescent="0.2">
      <c r="A220" s="475" t="s">
        <v>375</v>
      </c>
      <c r="B220" s="437" t="s">
        <v>376</v>
      </c>
      <c r="C220" s="438">
        <v>16</v>
      </c>
      <c r="D220" s="438">
        <v>16</v>
      </c>
      <c r="E220" s="452"/>
      <c r="F220" s="493">
        <v>35</v>
      </c>
      <c r="G220" s="495">
        <v>38</v>
      </c>
      <c r="H220" s="495">
        <v>30</v>
      </c>
      <c r="I220" s="495">
        <v>25</v>
      </c>
    </row>
    <row r="221" spans="1:9" customFormat="1" ht="14.25" x14ac:dyDescent="0.2">
      <c r="A221" s="510" t="s">
        <v>377</v>
      </c>
      <c r="B221" s="505" t="s">
        <v>378</v>
      </c>
      <c r="C221" s="511">
        <v>2</v>
      </c>
      <c r="D221" s="511">
        <v>1</v>
      </c>
      <c r="E221" s="507"/>
      <c r="F221" s="512">
        <v>7</v>
      </c>
      <c r="G221" s="509">
        <v>6</v>
      </c>
      <c r="H221" s="509">
        <v>6</v>
      </c>
      <c r="I221" s="509">
        <v>6</v>
      </c>
    </row>
    <row r="222" spans="1:9" customFormat="1" ht="14.25" x14ac:dyDescent="0.2">
      <c r="A222" s="475" t="s">
        <v>379</v>
      </c>
      <c r="B222" s="437" t="s">
        <v>380</v>
      </c>
      <c r="C222" s="438">
        <v>15</v>
      </c>
      <c r="D222" s="438">
        <v>15</v>
      </c>
      <c r="E222" s="452"/>
      <c r="F222" s="493">
        <v>15</v>
      </c>
      <c r="G222" s="495">
        <v>20</v>
      </c>
      <c r="H222" s="495">
        <v>40</v>
      </c>
      <c r="I222" s="495"/>
    </row>
    <row r="223" spans="1:9" customFormat="1" ht="14.25" x14ac:dyDescent="0.2">
      <c r="A223" s="510" t="s">
        <v>381</v>
      </c>
      <c r="B223" s="505" t="s">
        <v>382</v>
      </c>
      <c r="C223" s="511">
        <v>10</v>
      </c>
      <c r="D223" s="511">
        <v>10</v>
      </c>
      <c r="E223" s="507"/>
      <c r="F223" s="512">
        <v>10</v>
      </c>
      <c r="G223" s="509">
        <v>10</v>
      </c>
      <c r="H223" s="509"/>
      <c r="I223" s="509">
        <v>5</v>
      </c>
    </row>
    <row r="224" spans="1:9" customFormat="1" ht="14.25" x14ac:dyDescent="0.2">
      <c r="A224" s="477" t="s">
        <v>386</v>
      </c>
      <c r="B224" s="440" t="s">
        <v>387</v>
      </c>
      <c r="C224" s="441">
        <v>4</v>
      </c>
      <c r="D224" s="441">
        <v>2</v>
      </c>
      <c r="E224" s="452"/>
      <c r="F224" s="494">
        <v>4</v>
      </c>
      <c r="G224" s="495">
        <v>4</v>
      </c>
      <c r="H224" s="495"/>
      <c r="I224" s="495"/>
    </row>
    <row r="225" spans="1:20" customFormat="1" ht="15" x14ac:dyDescent="0.25">
      <c r="A225" s="465"/>
      <c r="B225" s="466" t="s">
        <v>388</v>
      </c>
      <c r="C225" s="467">
        <f>SUM(C216:C224)</f>
        <v>121</v>
      </c>
      <c r="D225" s="1561">
        <f t="shared" ref="D225" si="55">SUM(D216:D224)</f>
        <v>119</v>
      </c>
      <c r="E225" s="1562"/>
      <c r="F225" s="467">
        <f>SUM(F216:F224)</f>
        <v>167</v>
      </c>
      <c r="G225" s="467">
        <f t="shared" ref="G225:I225" si="56">SUM(G216:G224)</f>
        <v>94</v>
      </c>
      <c r="H225" s="467">
        <f t="shared" si="56"/>
        <v>117</v>
      </c>
      <c r="I225" s="467">
        <f t="shared" si="56"/>
        <v>61</v>
      </c>
    </row>
    <row r="226" spans="1:20" ht="12.75" customHeight="1" x14ac:dyDescent="0.2">
      <c r="A226" s="651"/>
      <c r="B226" s="46"/>
      <c r="C226" s="654"/>
      <c r="D226" s="651"/>
      <c r="E226" s="651"/>
      <c r="F226" s="10"/>
      <c r="G226" s="598"/>
      <c r="H226" s="877"/>
      <c r="I226" s="889"/>
      <c r="J226" s="121"/>
      <c r="K226" s="121"/>
      <c r="L226" s="121"/>
      <c r="M226" s="121"/>
      <c r="N226" s="121"/>
      <c r="O226" s="121"/>
      <c r="P226" s="121"/>
      <c r="Q226" s="121"/>
      <c r="R226" s="10"/>
      <c r="S226" s="10"/>
      <c r="T226" s="10"/>
    </row>
    <row r="227" spans="1:20" ht="12.75" customHeight="1" x14ac:dyDescent="0.2">
      <c r="A227" s="651"/>
      <c r="B227" s="46" t="s">
        <v>389</v>
      </c>
      <c r="C227" s="876">
        <f>C225+C213+C195+C186</f>
        <v>662</v>
      </c>
      <c r="D227" s="1498">
        <f t="shared" ref="D227:I227" si="57">D225+D213+D195+D186</f>
        <v>489</v>
      </c>
      <c r="E227" s="1498"/>
      <c r="F227" s="876">
        <f t="shared" si="57"/>
        <v>747</v>
      </c>
      <c r="G227" s="876">
        <f t="shared" si="57"/>
        <v>571</v>
      </c>
      <c r="H227" s="876">
        <f t="shared" si="57"/>
        <v>189</v>
      </c>
      <c r="I227" s="876">
        <f t="shared" si="57"/>
        <v>141</v>
      </c>
      <c r="J227" s="10"/>
      <c r="K227" s="10">
        <f>K174</f>
        <v>706</v>
      </c>
      <c r="L227" s="10"/>
      <c r="M227" s="191" t="s">
        <v>9</v>
      </c>
      <c r="N227" s="598" t="s">
        <v>81</v>
      </c>
      <c r="O227" s="1484" t="s">
        <v>390</v>
      </c>
      <c r="P227" s="1484"/>
      <c r="Q227" s="1484"/>
      <c r="R227" s="10"/>
      <c r="S227" s="10"/>
      <c r="T227" s="10"/>
    </row>
    <row r="228" spans="1:20" ht="15" customHeight="1" x14ac:dyDescent="0.2">
      <c r="A228" s="651"/>
      <c r="B228" s="46"/>
      <c r="C228" s="140"/>
      <c r="D228" s="651"/>
      <c r="E228" s="651"/>
      <c r="F228" s="651"/>
      <c r="G228" s="651"/>
      <c r="H228" s="651"/>
      <c r="I228" s="651"/>
      <c r="J228" s="651"/>
      <c r="K228" s="651"/>
      <c r="L228" s="877"/>
      <c r="M228" s="192"/>
      <c r="N228" s="598" t="s">
        <v>69</v>
      </c>
      <c r="O228" s="1484" t="s">
        <v>391</v>
      </c>
      <c r="P228" s="1484"/>
      <c r="Q228" s="1484"/>
      <c r="R228" s="10"/>
      <c r="S228" s="10"/>
      <c r="T228" s="10"/>
    </row>
    <row r="229" spans="1:20" ht="15.75" customHeight="1" x14ac:dyDescent="0.2">
      <c r="A229" s="651"/>
      <c r="B229" s="46"/>
      <c r="C229" s="140"/>
      <c r="D229" s="651"/>
      <c r="E229" s="651"/>
      <c r="F229" s="10"/>
      <c r="G229" s="598"/>
      <c r="H229" s="877"/>
      <c r="I229" s="877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</row>
    <row r="230" spans="1:20" ht="12.75" customHeight="1" x14ac:dyDescent="0.2">
      <c r="A230" s="10"/>
      <c r="B230" s="10"/>
      <c r="C230" s="140"/>
      <c r="D230" s="651"/>
      <c r="E230" s="651"/>
      <c r="F230" s="10" t="s">
        <v>392</v>
      </c>
      <c r="G230" s="598"/>
      <c r="H230" s="877"/>
      <c r="I230" s="877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</row>
    <row r="231" spans="1:20" ht="12.75" customHeight="1" x14ac:dyDescent="0.2">
      <c r="A231" s="105"/>
      <c r="B231" s="651"/>
      <c r="C231" s="651"/>
      <c r="D231" s="651"/>
      <c r="E231" s="651"/>
      <c r="F231" s="10"/>
      <c r="G231" s="598"/>
      <c r="H231" s="877"/>
      <c r="I231" s="877"/>
      <c r="J231" s="1556" t="s">
        <v>246</v>
      </c>
      <c r="K231" s="1462"/>
      <c r="L231" s="1413"/>
      <c r="M231" s="10"/>
      <c r="N231" s="10"/>
      <c r="O231" s="10"/>
      <c r="P231" s="10"/>
      <c r="Q231" s="10"/>
      <c r="R231" s="10"/>
      <c r="S231" s="10"/>
      <c r="T231" s="10"/>
    </row>
    <row r="232" spans="1:20" ht="13.5" customHeight="1" x14ac:dyDescent="0.25">
      <c r="A232" s="651"/>
      <c r="B232" s="1485" t="s">
        <v>393</v>
      </c>
      <c r="C232" s="879" t="s">
        <v>5</v>
      </c>
      <c r="D232" s="1487" t="s">
        <v>6</v>
      </c>
      <c r="E232" s="1413"/>
      <c r="F232" s="879" t="s">
        <v>7</v>
      </c>
      <c r="G232" s="879" t="s">
        <v>8</v>
      </c>
      <c r="H232" s="194" t="s">
        <v>9</v>
      </c>
      <c r="I232" s="194" t="s">
        <v>63</v>
      </c>
      <c r="J232" s="120" t="s">
        <v>248</v>
      </c>
      <c r="K232" s="120" t="s">
        <v>249</v>
      </c>
      <c r="L232" s="120" t="s">
        <v>250</v>
      </c>
      <c r="M232" s="10"/>
      <c r="N232" s="10"/>
      <c r="O232" s="10"/>
      <c r="P232" s="10"/>
      <c r="Q232" s="10"/>
      <c r="R232" s="10"/>
      <c r="S232" s="10"/>
      <c r="T232" s="10"/>
    </row>
    <row r="233" spans="1:20" ht="13.5" customHeight="1" x14ac:dyDescent="0.25">
      <c r="A233" s="651"/>
      <c r="B233" s="1486"/>
      <c r="C233" s="195">
        <f>C227+C144+C70+C34+C15+C8</f>
        <v>4824</v>
      </c>
      <c r="D233" s="1488">
        <f>D227+D144+D70+D34+D15+D8+E144</f>
        <v>3553</v>
      </c>
      <c r="E233" s="1489"/>
      <c r="F233" s="195">
        <f t="shared" ref="F233:H233" si="58">F227+F144+F70+F34+F15+F8</f>
        <v>3858</v>
      </c>
      <c r="G233" s="195">
        <f t="shared" si="58"/>
        <v>1759</v>
      </c>
      <c r="H233" s="195">
        <f t="shared" si="58"/>
        <v>738</v>
      </c>
      <c r="I233" s="655">
        <f t="shared" ref="I233" si="59">I23+I144+I70+I34+I14+I13+I12+I11+I7+I6+I5</f>
        <v>191</v>
      </c>
      <c r="J233" s="656">
        <v>0</v>
      </c>
      <c r="K233" s="656">
        <f>K227+K144</f>
        <v>916</v>
      </c>
      <c r="L233" s="656">
        <f>L144</f>
        <v>183</v>
      </c>
      <c r="M233" s="10"/>
      <c r="N233" s="10"/>
      <c r="O233" s="10"/>
      <c r="P233" s="10"/>
      <c r="Q233" s="10"/>
      <c r="R233" s="10"/>
      <c r="S233" s="10"/>
      <c r="T233" s="10"/>
    </row>
    <row r="234" spans="1:20" ht="12.75" customHeight="1" x14ac:dyDescent="0.2">
      <c r="A234" s="651"/>
      <c r="B234" s="651"/>
      <c r="C234" s="10"/>
      <c r="D234" s="10"/>
      <c r="E234" s="10"/>
      <c r="F234" s="258"/>
      <c r="G234" s="598"/>
      <c r="H234" s="877"/>
      <c r="I234" s="877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</row>
    <row r="235" spans="1:20" ht="12.75" customHeight="1" x14ac:dyDescent="0.2">
      <c r="A235" s="651"/>
      <c r="B235" s="651"/>
      <c r="C235" s="10"/>
      <c r="D235" s="10"/>
      <c r="E235" s="10"/>
      <c r="F235" s="10"/>
      <c r="G235" s="598"/>
      <c r="H235" s="877"/>
      <c r="I235" s="877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</row>
    <row r="236" spans="1:20" ht="15" customHeight="1" x14ac:dyDescent="0.2">
      <c r="A236" s="10"/>
      <c r="B236" s="10"/>
      <c r="C236" s="10"/>
      <c r="D236" s="10"/>
      <c r="E236" s="10"/>
      <c r="F236" s="10"/>
      <c r="G236" s="877"/>
      <c r="H236" s="10"/>
      <c r="I236" s="877"/>
      <c r="J236" s="10"/>
      <c r="K236" s="10"/>
      <c r="L236" s="10"/>
      <c r="M236" s="10"/>
      <c r="N236" s="10"/>
      <c r="O236" s="10"/>
      <c r="P236" s="10"/>
      <c r="Q236" s="10"/>
      <c r="R236" s="651"/>
      <c r="S236" s="651"/>
      <c r="T236" s="651"/>
    </row>
    <row r="237" spans="1:20" ht="15" hidden="1" customHeight="1" x14ac:dyDescent="0.2">
      <c r="A237" s="10"/>
      <c r="B237" s="10"/>
      <c r="C237" s="10"/>
      <c r="D237" s="10" t="s">
        <v>394</v>
      </c>
      <c r="E237" s="651"/>
      <c r="F237" s="651"/>
      <c r="G237" s="651"/>
      <c r="H237" s="651"/>
      <c r="I237" s="651"/>
      <c r="J237" s="651"/>
      <c r="K237" s="651"/>
      <c r="L237" s="651"/>
      <c r="M237" s="651"/>
      <c r="N237" s="651"/>
      <c r="O237" s="651"/>
      <c r="P237" s="651"/>
      <c r="Q237" s="651"/>
      <c r="R237" s="651"/>
      <c r="S237" s="651"/>
      <c r="T237" s="651"/>
    </row>
    <row r="238" spans="1:20" ht="14.25" hidden="1" customHeight="1" x14ac:dyDescent="0.2">
      <c r="A238" s="10"/>
      <c r="B238" s="10"/>
      <c r="C238" s="10"/>
      <c r="D238" s="10" t="s">
        <v>395</v>
      </c>
      <c r="E238" s="651"/>
      <c r="F238" s="651"/>
      <c r="G238" s="651"/>
      <c r="H238" s="651"/>
      <c r="I238" s="651"/>
      <c r="J238" s="651"/>
      <c r="K238" s="651"/>
      <c r="L238" s="651"/>
      <c r="M238" s="651"/>
      <c r="N238" s="651"/>
      <c r="O238" s="651"/>
      <c r="P238" s="651"/>
      <c r="Q238" s="651"/>
      <c r="R238" s="651"/>
      <c r="S238" s="651"/>
      <c r="T238" s="651"/>
    </row>
    <row r="239" spans="1:20" ht="12.75" customHeight="1" x14ac:dyDescent="0.2">
      <c r="A239" s="10"/>
      <c r="B239" s="10"/>
      <c r="C239" s="10"/>
      <c r="D239" s="10"/>
      <c r="E239" s="651"/>
      <c r="F239" s="651"/>
      <c r="G239" s="651"/>
      <c r="H239" s="651"/>
      <c r="I239" s="651"/>
      <c r="J239" s="651"/>
      <c r="K239" s="651"/>
      <c r="L239" s="651"/>
      <c r="M239" s="651"/>
      <c r="N239" s="651"/>
      <c r="O239" s="651"/>
      <c r="P239" s="651"/>
      <c r="Q239" s="651"/>
      <c r="R239" s="651"/>
      <c r="S239" s="651"/>
      <c r="T239" s="651"/>
    </row>
    <row r="240" spans="1:20" ht="14.25" customHeight="1" x14ac:dyDescent="0.2">
      <c r="A240" s="10"/>
      <c r="B240" s="10"/>
      <c r="C240" s="10"/>
      <c r="D240" s="10"/>
      <c r="E240" s="651"/>
      <c r="F240" s="651"/>
      <c r="G240" s="651"/>
      <c r="H240" s="651"/>
      <c r="I240" s="651"/>
      <c r="J240" s="651"/>
      <c r="K240" s="651"/>
      <c r="L240" s="651"/>
      <c r="M240" s="651"/>
      <c r="N240" s="651"/>
      <c r="O240" s="651"/>
      <c r="P240" s="651"/>
      <c r="Q240" s="651"/>
      <c r="R240" s="651"/>
      <c r="S240" s="651"/>
      <c r="T240" s="651"/>
    </row>
    <row r="241" spans="1:20" ht="12.75" customHeight="1" x14ac:dyDescent="0.2">
      <c r="A241" s="10"/>
      <c r="B241" s="10"/>
      <c r="C241" s="10"/>
      <c r="D241" s="10"/>
      <c r="E241" s="651"/>
      <c r="F241" s="651"/>
      <c r="G241" s="651"/>
      <c r="H241" s="651"/>
      <c r="I241" s="651"/>
      <c r="J241" s="651"/>
      <c r="K241" s="651"/>
      <c r="L241" s="651"/>
      <c r="M241" s="651"/>
      <c r="N241" s="651"/>
      <c r="O241" s="651"/>
      <c r="P241" s="651"/>
      <c r="Q241" s="651"/>
      <c r="R241" s="10"/>
      <c r="S241" s="10"/>
      <c r="T241" s="10"/>
    </row>
    <row r="242" spans="1:20" ht="12.7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877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</row>
    <row r="243" spans="1:20" ht="15.7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877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</row>
    <row r="244" spans="1:20" ht="15.7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877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</row>
    <row r="245" spans="1:20" ht="12.7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877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ht="12.75" customHeight="1" x14ac:dyDescent="0.2">
      <c r="A246" s="10"/>
      <c r="B246" s="10"/>
      <c r="C246" s="259"/>
      <c r="D246" s="259"/>
      <c r="E246" s="259"/>
      <c r="F246" s="10"/>
      <c r="G246" s="10"/>
      <c r="H246" s="10"/>
      <c r="I246" s="877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</row>
    <row r="247" spans="1:20" ht="12.7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877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</row>
    <row r="248" spans="1:20" ht="12.7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877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</row>
    <row r="249" spans="1:20" ht="12.7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877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</row>
    <row r="250" spans="1:20" ht="12.7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877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</row>
    <row r="251" spans="1:20" ht="12.7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877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</row>
    <row r="252" spans="1:20" ht="12.7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877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</row>
    <row r="253" spans="1:20" ht="12.7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877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</row>
    <row r="254" spans="1:20" ht="12.7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877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0" ht="12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877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1:20" ht="12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877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</row>
    <row r="257" spans="1:20" ht="12.7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877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</row>
    <row r="258" spans="1:20" ht="12.7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877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</row>
    <row r="259" spans="1:20" ht="12.7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877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</row>
    <row r="260" spans="1:20" ht="12.7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877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</row>
    <row r="261" spans="1:20" ht="12.7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877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</row>
    <row r="262" spans="1:20" ht="12.7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877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</row>
    <row r="263" spans="1:20" ht="12.7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877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1:20" ht="12.7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877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1:20" ht="12.7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877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</row>
    <row r="266" spans="1:20" ht="12.7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877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</row>
    <row r="267" spans="1:20" ht="12.7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877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</row>
    <row r="268" spans="1:20" ht="12.7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877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</row>
    <row r="269" spans="1:20" ht="12.7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877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</row>
    <row r="270" spans="1:20" ht="12.7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877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</row>
    <row r="271" spans="1:20" ht="12.7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877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</row>
    <row r="272" spans="1:20" ht="12.7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877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ht="12.7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877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</row>
    <row r="274" spans="1:20" ht="12.7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877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</row>
    <row r="275" spans="1:20" ht="12.7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877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</row>
    <row r="276" spans="1:20" ht="12.7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877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</row>
    <row r="277" spans="1:20" ht="12.7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877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</row>
    <row r="278" spans="1:20" ht="12.7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877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</row>
    <row r="279" spans="1:20" ht="12.75" customHeight="1" x14ac:dyDescent="0.2">
      <c r="A279" s="10"/>
      <c r="B279" s="10"/>
      <c r="C279" s="10"/>
      <c r="D279" s="10"/>
      <c r="E279" s="10"/>
      <c r="F279" s="10"/>
      <c r="G279" s="10"/>
      <c r="H279" s="10"/>
      <c r="I279" s="877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</row>
    <row r="280" spans="1:20" ht="12.75" customHeight="1" x14ac:dyDescent="0.2">
      <c r="A280" s="10"/>
      <c r="B280" s="10"/>
      <c r="C280" s="10"/>
      <c r="D280" s="10"/>
      <c r="E280" s="10"/>
      <c r="F280" s="10"/>
      <c r="G280" s="10"/>
      <c r="H280" s="10"/>
      <c r="I280" s="877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</row>
    <row r="281" spans="1:20" ht="12.75" customHeight="1" x14ac:dyDescent="0.2">
      <c r="A281" s="10"/>
      <c r="B281" s="10"/>
      <c r="C281" s="10"/>
      <c r="D281" s="10"/>
      <c r="E281" s="10"/>
      <c r="F281" s="10"/>
      <c r="G281" s="10"/>
      <c r="H281" s="10"/>
      <c r="I281" s="877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1:20" ht="12.75" customHeight="1" x14ac:dyDescent="0.2">
      <c r="A282" s="10"/>
      <c r="B282" s="10"/>
      <c r="C282" s="10"/>
      <c r="D282" s="10"/>
      <c r="E282" s="10"/>
      <c r="F282" s="10"/>
      <c r="G282" s="10"/>
      <c r="H282" s="10"/>
      <c r="I282" s="877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1:20" ht="12.75" customHeight="1" x14ac:dyDescent="0.2">
      <c r="A283" s="10"/>
      <c r="B283" s="10"/>
      <c r="C283" s="10"/>
      <c r="D283" s="10"/>
      <c r="E283" s="10"/>
      <c r="F283" s="10"/>
      <c r="G283" s="10"/>
      <c r="H283" s="10"/>
      <c r="I283" s="877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</row>
    <row r="284" spans="1:20" ht="12.75" customHeight="1" x14ac:dyDescent="0.2">
      <c r="A284" s="10"/>
      <c r="B284" s="10"/>
      <c r="C284" s="10"/>
      <c r="D284" s="10"/>
      <c r="E284" s="10"/>
      <c r="F284" s="10"/>
      <c r="G284" s="10"/>
      <c r="H284" s="10"/>
      <c r="I284" s="877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</row>
    <row r="285" spans="1:20" ht="12.75" customHeight="1" x14ac:dyDescent="0.2">
      <c r="A285" s="10"/>
      <c r="B285" s="10"/>
      <c r="C285" s="10"/>
      <c r="D285" s="10"/>
      <c r="E285" s="10"/>
      <c r="F285" s="10"/>
      <c r="G285" s="10"/>
      <c r="H285" s="10"/>
      <c r="I285" s="877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</row>
    <row r="286" spans="1:20" ht="12.75" customHeight="1" x14ac:dyDescent="0.2">
      <c r="A286" s="10"/>
      <c r="B286" s="10"/>
      <c r="C286" s="10"/>
      <c r="D286" s="10"/>
      <c r="E286" s="10"/>
      <c r="F286" s="10"/>
      <c r="G286" s="10"/>
      <c r="H286" s="10"/>
      <c r="I286" s="877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</row>
    <row r="287" spans="1:20" ht="12.75" customHeight="1" x14ac:dyDescent="0.2">
      <c r="A287" s="10"/>
      <c r="B287" s="10"/>
      <c r="C287" s="10"/>
      <c r="D287" s="10"/>
      <c r="E287" s="10"/>
      <c r="F287" s="10"/>
      <c r="G287" s="10"/>
      <c r="H287" s="10"/>
      <c r="I287" s="877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</row>
    <row r="288" spans="1:20" ht="12.75" customHeight="1" x14ac:dyDescent="0.2">
      <c r="A288" s="10"/>
      <c r="B288" s="10"/>
      <c r="C288" s="10"/>
      <c r="D288" s="10"/>
      <c r="E288" s="10"/>
      <c r="F288" s="10"/>
      <c r="G288" s="10"/>
      <c r="H288" s="10"/>
      <c r="I288" s="877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</row>
    <row r="289" spans="1:20" ht="12.75" customHeight="1" x14ac:dyDescent="0.2">
      <c r="A289" s="10"/>
      <c r="B289" s="10"/>
      <c r="C289" s="10"/>
      <c r="D289" s="10"/>
      <c r="E289" s="10"/>
      <c r="F289" s="10"/>
      <c r="G289" s="10"/>
      <c r="H289" s="10"/>
      <c r="I289" s="877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</row>
    <row r="290" spans="1:20" ht="12.75" customHeight="1" x14ac:dyDescent="0.2">
      <c r="A290" s="10"/>
      <c r="B290" s="10"/>
      <c r="C290" s="10"/>
      <c r="D290" s="10"/>
      <c r="E290" s="10"/>
      <c r="F290" s="10"/>
      <c r="G290" s="10"/>
      <c r="H290" s="10"/>
      <c r="I290" s="877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1:20" ht="12.75" customHeight="1" x14ac:dyDescent="0.2">
      <c r="A291" s="10"/>
      <c r="B291" s="10"/>
      <c r="C291" s="10"/>
      <c r="D291" s="10"/>
      <c r="E291" s="10"/>
      <c r="F291" s="10"/>
      <c r="G291" s="10"/>
      <c r="H291" s="10"/>
      <c r="I291" s="877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1:20" ht="12.75" customHeight="1" x14ac:dyDescent="0.2">
      <c r="A292" s="10"/>
      <c r="B292" s="10"/>
      <c r="C292" s="10"/>
      <c r="D292" s="10"/>
      <c r="E292" s="10"/>
      <c r="F292" s="10"/>
      <c r="G292" s="10"/>
      <c r="H292" s="10"/>
      <c r="I292" s="877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</row>
    <row r="293" spans="1:20" ht="12.75" customHeight="1" x14ac:dyDescent="0.2">
      <c r="A293" s="10"/>
      <c r="B293" s="10"/>
      <c r="C293" s="10"/>
      <c r="D293" s="10"/>
      <c r="E293" s="10"/>
      <c r="F293" s="10"/>
      <c r="G293" s="10"/>
      <c r="H293" s="10"/>
      <c r="I293" s="877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</row>
    <row r="294" spans="1:20" ht="12.75" customHeight="1" x14ac:dyDescent="0.2">
      <c r="A294" s="10"/>
      <c r="B294" s="10"/>
      <c r="C294" s="10"/>
      <c r="D294" s="10"/>
      <c r="E294" s="10"/>
      <c r="F294" s="10"/>
      <c r="G294" s="10"/>
      <c r="H294" s="10"/>
      <c r="I294" s="877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</row>
    <row r="295" spans="1:20" ht="12.75" customHeight="1" x14ac:dyDescent="0.2">
      <c r="A295" s="10"/>
      <c r="B295" s="10"/>
      <c r="C295" s="10"/>
      <c r="D295" s="10"/>
      <c r="E295" s="10"/>
      <c r="F295" s="10"/>
      <c r="G295" s="10"/>
      <c r="H295" s="10"/>
      <c r="I295" s="877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</row>
    <row r="296" spans="1:20" ht="12.75" customHeight="1" x14ac:dyDescent="0.2">
      <c r="A296" s="10"/>
      <c r="B296" s="10"/>
      <c r="C296" s="10"/>
      <c r="D296" s="10"/>
      <c r="E296" s="10"/>
      <c r="F296" s="10"/>
      <c r="G296" s="10"/>
      <c r="H296" s="10"/>
      <c r="I296" s="877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</row>
    <row r="297" spans="1:20" ht="12.75" customHeight="1" x14ac:dyDescent="0.2">
      <c r="A297" s="10"/>
      <c r="B297" s="10"/>
      <c r="C297" s="10"/>
      <c r="D297" s="10"/>
      <c r="E297" s="10"/>
      <c r="F297" s="10"/>
      <c r="G297" s="10"/>
      <c r="H297" s="10"/>
      <c r="I297" s="877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</row>
    <row r="298" spans="1:20" ht="12.7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877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</row>
    <row r="299" spans="1:20" ht="12.75" customHeight="1" x14ac:dyDescent="0.2">
      <c r="A299" s="10"/>
      <c r="B299" s="10"/>
      <c r="C299" s="10"/>
      <c r="D299" s="10"/>
      <c r="E299" s="10"/>
      <c r="F299" s="10"/>
      <c r="G299" s="10"/>
      <c r="H299" s="10"/>
      <c r="I299" s="877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ht="12.75" customHeight="1" x14ac:dyDescent="0.2">
      <c r="A300" s="10"/>
      <c r="B300" s="10"/>
      <c r="C300" s="10"/>
      <c r="D300" s="10"/>
      <c r="E300" s="10"/>
      <c r="F300" s="10"/>
      <c r="G300" s="10"/>
      <c r="H300" s="10"/>
      <c r="I300" s="877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</row>
    <row r="301" spans="1:20" ht="12.75" customHeight="1" x14ac:dyDescent="0.2">
      <c r="A301" s="10"/>
      <c r="B301" s="10"/>
      <c r="C301" s="10"/>
      <c r="D301" s="10"/>
      <c r="E301" s="10"/>
      <c r="F301" s="10"/>
      <c r="G301" s="10"/>
      <c r="H301" s="10"/>
      <c r="I301" s="877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</row>
    <row r="302" spans="1:20" ht="12.75" customHeight="1" x14ac:dyDescent="0.2">
      <c r="A302" s="10"/>
      <c r="B302" s="10"/>
      <c r="C302" s="10"/>
      <c r="D302" s="10"/>
      <c r="E302" s="10"/>
      <c r="F302" s="10"/>
      <c r="G302" s="10"/>
      <c r="H302" s="10"/>
      <c r="I302" s="877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</row>
    <row r="303" spans="1:20" ht="12.75" customHeight="1" x14ac:dyDescent="0.2">
      <c r="A303" s="10"/>
      <c r="B303" s="10"/>
      <c r="C303" s="10"/>
      <c r="D303" s="10"/>
      <c r="E303" s="10"/>
      <c r="F303" s="10"/>
      <c r="G303" s="10"/>
      <c r="H303" s="10"/>
      <c r="I303" s="877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</row>
    <row r="304" spans="1:20" ht="12.75" customHeight="1" x14ac:dyDescent="0.2">
      <c r="A304" s="10"/>
      <c r="B304" s="10"/>
      <c r="C304" s="10"/>
      <c r="D304" s="10"/>
      <c r="E304" s="10"/>
      <c r="F304" s="10"/>
      <c r="G304" s="10"/>
      <c r="H304" s="10"/>
      <c r="I304" s="877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</row>
    <row r="305" spans="1:20" ht="12.75" customHeight="1" x14ac:dyDescent="0.2">
      <c r="A305" s="10"/>
      <c r="B305" s="10"/>
      <c r="C305" s="10"/>
      <c r="D305" s="10"/>
      <c r="E305" s="10"/>
      <c r="F305" s="10"/>
      <c r="G305" s="10"/>
      <c r="H305" s="10"/>
      <c r="I305" s="877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</row>
    <row r="306" spans="1:20" ht="12.75" customHeight="1" x14ac:dyDescent="0.2">
      <c r="A306" s="10"/>
      <c r="B306" s="10"/>
      <c r="C306" s="10"/>
      <c r="D306" s="10"/>
      <c r="E306" s="10"/>
      <c r="F306" s="10"/>
      <c r="G306" s="10"/>
      <c r="H306" s="10"/>
      <c r="I306" s="877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</row>
    <row r="307" spans="1:20" ht="12.75" customHeight="1" x14ac:dyDescent="0.2">
      <c r="A307" s="10"/>
      <c r="B307" s="10"/>
      <c r="C307" s="10"/>
      <c r="D307" s="10"/>
      <c r="E307" s="10"/>
      <c r="F307" s="10"/>
      <c r="G307" s="10"/>
      <c r="H307" s="10"/>
      <c r="I307" s="877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</row>
    <row r="308" spans="1:20" ht="12.75" customHeight="1" x14ac:dyDescent="0.2">
      <c r="A308" s="10"/>
      <c r="B308" s="10"/>
      <c r="C308" s="10"/>
      <c r="D308" s="10"/>
      <c r="E308" s="10"/>
      <c r="F308" s="10"/>
      <c r="G308" s="10"/>
      <c r="H308" s="10"/>
      <c r="I308" s="877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1:20" ht="12.75" customHeight="1" x14ac:dyDescent="0.2">
      <c r="A309" s="10"/>
      <c r="B309" s="10"/>
      <c r="C309" s="10"/>
      <c r="D309" s="10"/>
      <c r="E309" s="10"/>
      <c r="F309" s="10"/>
      <c r="G309" s="10"/>
      <c r="H309" s="10"/>
      <c r="I309" s="877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ht="12.75" customHeight="1" x14ac:dyDescent="0.2">
      <c r="A310" s="10"/>
      <c r="B310" s="10"/>
      <c r="C310" s="10"/>
      <c r="D310" s="10"/>
      <c r="E310" s="10"/>
      <c r="F310" s="10"/>
      <c r="G310" s="10"/>
      <c r="H310" s="10"/>
      <c r="I310" s="877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</row>
    <row r="311" spans="1:20" ht="12.75" customHeight="1" x14ac:dyDescent="0.2">
      <c r="A311" s="10"/>
      <c r="B311" s="10"/>
      <c r="C311" s="10"/>
      <c r="D311" s="10"/>
      <c r="E311" s="10"/>
      <c r="F311" s="10"/>
      <c r="G311" s="10"/>
      <c r="H311" s="10"/>
      <c r="I311" s="877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</row>
    <row r="312" spans="1:20" ht="12.75" customHeight="1" x14ac:dyDescent="0.2">
      <c r="A312" s="10"/>
      <c r="B312" s="10"/>
      <c r="C312" s="10"/>
      <c r="D312" s="10"/>
      <c r="E312" s="10"/>
      <c r="F312" s="10"/>
      <c r="G312" s="10"/>
      <c r="H312" s="10"/>
      <c r="I312" s="877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</row>
    <row r="313" spans="1:20" ht="12.75" customHeight="1" x14ac:dyDescent="0.2">
      <c r="A313" s="10"/>
      <c r="B313" s="10"/>
      <c r="C313" s="10"/>
      <c r="D313" s="10"/>
      <c r="E313" s="10"/>
      <c r="F313" s="10"/>
      <c r="G313" s="10"/>
      <c r="H313" s="10"/>
      <c r="I313" s="877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</row>
    <row r="314" spans="1:20" ht="12.75" customHeight="1" x14ac:dyDescent="0.2">
      <c r="A314" s="10"/>
      <c r="B314" s="10"/>
      <c r="C314" s="10"/>
      <c r="D314" s="10"/>
      <c r="E314" s="10"/>
      <c r="F314" s="10"/>
      <c r="G314" s="10"/>
      <c r="H314" s="10"/>
      <c r="I314" s="877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</row>
    <row r="315" spans="1:20" ht="12.75" customHeight="1" x14ac:dyDescent="0.2">
      <c r="A315" s="10"/>
      <c r="B315" s="10"/>
      <c r="C315" s="10"/>
      <c r="D315" s="10"/>
      <c r="E315" s="10"/>
      <c r="F315" s="10"/>
      <c r="G315" s="10"/>
      <c r="H315" s="10"/>
      <c r="I315" s="877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</row>
    <row r="316" spans="1:20" ht="12.75" customHeight="1" x14ac:dyDescent="0.2">
      <c r="A316" s="10"/>
      <c r="B316" s="10"/>
      <c r="C316" s="10"/>
      <c r="D316" s="10"/>
      <c r="E316" s="10"/>
      <c r="F316" s="10"/>
      <c r="G316" s="10"/>
      <c r="H316" s="10"/>
      <c r="I316" s="877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</row>
    <row r="317" spans="1:20" ht="12.75" customHeight="1" x14ac:dyDescent="0.2">
      <c r="A317" s="10"/>
      <c r="B317" s="10"/>
      <c r="C317" s="10"/>
      <c r="D317" s="10"/>
      <c r="E317" s="10"/>
      <c r="F317" s="10"/>
      <c r="G317" s="10"/>
      <c r="H317" s="10"/>
      <c r="I317" s="877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1:20" ht="12.75" customHeight="1" x14ac:dyDescent="0.2">
      <c r="A318" s="10"/>
      <c r="B318" s="10"/>
      <c r="C318" s="10"/>
      <c r="D318" s="10"/>
      <c r="E318" s="10"/>
      <c r="F318" s="10"/>
      <c r="G318" s="10"/>
      <c r="H318" s="10"/>
      <c r="I318" s="877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ht="12.75" customHeight="1" x14ac:dyDescent="0.2">
      <c r="A319" s="10"/>
      <c r="B319" s="10"/>
      <c r="C319" s="10"/>
      <c r="D319" s="10"/>
      <c r="E319" s="10"/>
      <c r="F319" s="10"/>
      <c r="G319" s="10"/>
      <c r="H319" s="10"/>
      <c r="I319" s="877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12.75" customHeight="1" x14ac:dyDescent="0.2">
      <c r="A320" s="10"/>
      <c r="B320" s="10"/>
      <c r="C320" s="10"/>
      <c r="D320" s="10"/>
      <c r="E320" s="10"/>
      <c r="F320" s="10"/>
      <c r="G320" s="10"/>
      <c r="H320" s="10"/>
      <c r="I320" s="877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</row>
    <row r="321" spans="1:20" ht="12.75" customHeight="1" x14ac:dyDescent="0.2">
      <c r="A321" s="10"/>
      <c r="B321" s="10"/>
      <c r="C321" s="10"/>
      <c r="D321" s="10"/>
      <c r="E321" s="10"/>
      <c r="F321" s="10"/>
      <c r="G321" s="10"/>
      <c r="H321" s="10"/>
      <c r="I321" s="877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</row>
    <row r="322" spans="1:20" ht="12.75" customHeight="1" x14ac:dyDescent="0.2">
      <c r="A322" s="10"/>
      <c r="B322" s="10"/>
      <c r="C322" s="10"/>
      <c r="D322" s="10"/>
      <c r="E322" s="10"/>
      <c r="F322" s="10"/>
      <c r="G322" s="10"/>
      <c r="H322" s="10"/>
      <c r="I322" s="877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</row>
    <row r="323" spans="1:20" ht="12.75" customHeight="1" x14ac:dyDescent="0.2">
      <c r="A323" s="10"/>
      <c r="B323" s="10"/>
      <c r="C323" s="10"/>
      <c r="D323" s="10"/>
      <c r="E323" s="10"/>
      <c r="F323" s="10"/>
      <c r="G323" s="10"/>
      <c r="H323" s="10"/>
      <c r="I323" s="877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</row>
    <row r="324" spans="1:20" ht="12.75" customHeight="1" x14ac:dyDescent="0.2">
      <c r="A324" s="10"/>
      <c r="B324" s="10"/>
      <c r="C324" s="10"/>
      <c r="D324" s="10"/>
      <c r="E324" s="10"/>
      <c r="F324" s="10"/>
      <c r="G324" s="10"/>
      <c r="H324" s="10"/>
      <c r="I324" s="877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</row>
    <row r="325" spans="1:20" ht="12.75" customHeight="1" x14ac:dyDescent="0.2">
      <c r="A325" s="10"/>
      <c r="B325" s="10"/>
      <c r="C325" s="10"/>
      <c r="D325" s="10"/>
      <c r="E325" s="10"/>
      <c r="F325" s="10"/>
      <c r="G325" s="10"/>
      <c r="H325" s="10"/>
      <c r="I325" s="877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</row>
    <row r="326" spans="1:20" ht="12.75" customHeight="1" x14ac:dyDescent="0.2">
      <c r="A326" s="10"/>
      <c r="B326" s="10"/>
      <c r="C326" s="10"/>
      <c r="D326" s="10"/>
      <c r="E326" s="10"/>
      <c r="F326" s="10"/>
      <c r="G326" s="10"/>
      <c r="H326" s="10"/>
      <c r="I326" s="877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ht="12.75" customHeight="1" x14ac:dyDescent="0.2">
      <c r="A327" s="10"/>
      <c r="B327" s="10"/>
      <c r="C327" s="10"/>
      <c r="D327" s="10"/>
      <c r="E327" s="10"/>
      <c r="F327" s="10"/>
      <c r="G327" s="10"/>
      <c r="H327" s="10"/>
      <c r="I327" s="877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</row>
    <row r="328" spans="1:20" ht="12.75" customHeight="1" x14ac:dyDescent="0.2">
      <c r="A328" s="10"/>
      <c r="B328" s="10"/>
      <c r="C328" s="10"/>
      <c r="D328" s="10"/>
      <c r="E328" s="10"/>
      <c r="F328" s="10"/>
      <c r="G328" s="10"/>
      <c r="H328" s="10"/>
      <c r="I328" s="877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</row>
    <row r="329" spans="1:20" ht="12.75" customHeight="1" x14ac:dyDescent="0.2">
      <c r="A329" s="10"/>
      <c r="B329" s="10"/>
      <c r="C329" s="10"/>
      <c r="D329" s="10"/>
      <c r="E329" s="10"/>
      <c r="F329" s="10"/>
      <c r="G329" s="10"/>
      <c r="H329" s="10"/>
      <c r="I329" s="877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</row>
    <row r="330" spans="1:20" ht="12.75" customHeight="1" x14ac:dyDescent="0.2">
      <c r="A330" s="10"/>
      <c r="B330" s="10"/>
      <c r="C330" s="10"/>
      <c r="D330" s="10"/>
      <c r="E330" s="10"/>
      <c r="F330" s="10"/>
      <c r="G330" s="10"/>
      <c r="H330" s="10"/>
      <c r="I330" s="877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</row>
    <row r="331" spans="1:20" ht="12.75" customHeight="1" x14ac:dyDescent="0.2">
      <c r="A331" s="10"/>
      <c r="B331" s="10"/>
      <c r="C331" s="10"/>
      <c r="D331" s="10"/>
      <c r="E331" s="10"/>
      <c r="F331" s="10"/>
      <c r="G331" s="10"/>
      <c r="H331" s="10"/>
      <c r="I331" s="877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</row>
    <row r="332" spans="1:20" ht="12.75" customHeight="1" x14ac:dyDescent="0.2">
      <c r="A332" s="10"/>
      <c r="B332" s="10"/>
      <c r="C332" s="10"/>
      <c r="D332" s="10"/>
      <c r="E332" s="10"/>
      <c r="F332" s="10"/>
      <c r="G332" s="10"/>
      <c r="H332" s="10"/>
      <c r="I332" s="877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</row>
    <row r="333" spans="1:20" ht="12.75" customHeight="1" x14ac:dyDescent="0.2">
      <c r="A333" s="10"/>
      <c r="B333" s="10"/>
      <c r="C333" s="10"/>
      <c r="D333" s="10"/>
      <c r="E333" s="10"/>
      <c r="F333" s="10"/>
      <c r="G333" s="10"/>
      <c r="H333" s="10"/>
      <c r="I333" s="877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</row>
    <row r="334" spans="1:20" ht="12.75" customHeight="1" x14ac:dyDescent="0.2">
      <c r="A334" s="10"/>
      <c r="B334" s="10"/>
      <c r="C334" s="10"/>
      <c r="D334" s="10"/>
      <c r="E334" s="10"/>
      <c r="F334" s="10"/>
      <c r="G334" s="10"/>
      <c r="H334" s="10"/>
      <c r="I334" s="877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</row>
    <row r="335" spans="1:20" ht="12.75" customHeight="1" x14ac:dyDescent="0.2">
      <c r="A335" s="10"/>
      <c r="B335" s="10"/>
      <c r="C335" s="10"/>
      <c r="D335" s="10"/>
      <c r="E335" s="10"/>
      <c r="F335" s="10"/>
      <c r="G335" s="10"/>
      <c r="H335" s="10"/>
      <c r="I335" s="877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1:20" ht="12.75" customHeight="1" x14ac:dyDescent="0.2">
      <c r="A336" s="10"/>
      <c r="B336" s="10"/>
      <c r="C336" s="10"/>
      <c r="D336" s="10"/>
      <c r="E336" s="10"/>
      <c r="F336" s="10"/>
      <c r="G336" s="10"/>
      <c r="H336" s="10"/>
      <c r="I336" s="877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1:20" ht="12.75" customHeight="1" x14ac:dyDescent="0.2">
      <c r="A337" s="10"/>
      <c r="B337" s="10"/>
      <c r="C337" s="10"/>
      <c r="D337" s="10"/>
      <c r="E337" s="10"/>
      <c r="F337" s="10"/>
      <c r="G337" s="10"/>
      <c r="H337" s="10"/>
      <c r="I337" s="877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</row>
    <row r="338" spans="1:20" ht="12.75" customHeight="1" x14ac:dyDescent="0.2">
      <c r="A338" s="10"/>
      <c r="B338" s="10"/>
      <c r="C338" s="10"/>
      <c r="D338" s="10"/>
      <c r="E338" s="10"/>
      <c r="F338" s="10"/>
      <c r="G338" s="10"/>
      <c r="H338" s="10"/>
      <c r="I338" s="877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</row>
    <row r="339" spans="1:20" ht="12" customHeight="1" x14ac:dyDescent="0.2">
      <c r="A339" s="651"/>
      <c r="B339" s="651"/>
      <c r="C339" s="651"/>
      <c r="D339" s="651"/>
      <c r="E339" s="651"/>
      <c r="F339" s="651"/>
      <c r="G339" s="651"/>
      <c r="H339" s="651"/>
      <c r="I339" s="651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</row>
    <row r="340" spans="1:20" ht="12" customHeight="1" x14ac:dyDescent="0.2">
      <c r="A340" s="651"/>
      <c r="B340" s="651"/>
      <c r="C340" s="651"/>
      <c r="D340" s="651"/>
      <c r="E340" s="651"/>
      <c r="F340" s="651"/>
      <c r="G340" s="651"/>
      <c r="H340" s="651"/>
      <c r="I340" s="651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</row>
    <row r="341" spans="1:20" ht="12" customHeight="1" x14ac:dyDescent="0.2">
      <c r="A341" s="651"/>
      <c r="B341" s="651"/>
      <c r="C341" s="651"/>
      <c r="D341" s="651"/>
      <c r="E341" s="651"/>
      <c r="F341" s="651"/>
      <c r="G341" s="651"/>
      <c r="H341" s="651"/>
      <c r="I341" s="651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</row>
    <row r="342" spans="1:20" ht="12" customHeight="1" x14ac:dyDescent="0.2">
      <c r="A342" s="651"/>
      <c r="B342" s="651"/>
      <c r="C342" s="651"/>
      <c r="D342" s="651"/>
      <c r="E342" s="651"/>
      <c r="F342" s="651"/>
      <c r="G342" s="651"/>
      <c r="H342" s="651"/>
      <c r="I342" s="651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</row>
    <row r="343" spans="1:20" ht="12" customHeight="1" x14ac:dyDescent="0.2">
      <c r="A343" s="651"/>
      <c r="B343" s="651"/>
      <c r="C343" s="651"/>
      <c r="D343" s="651"/>
      <c r="E343" s="651"/>
      <c r="F343" s="651"/>
      <c r="G343" s="651"/>
      <c r="H343" s="651"/>
      <c r="I343" s="651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</row>
    <row r="344" spans="1:20" ht="12" customHeight="1" x14ac:dyDescent="0.2">
      <c r="A344" s="651"/>
      <c r="B344" s="651"/>
      <c r="C344" s="651"/>
      <c r="D344" s="651"/>
      <c r="E344" s="651"/>
      <c r="F344" s="651"/>
      <c r="G344" s="651"/>
      <c r="H344" s="651"/>
      <c r="I344" s="651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</row>
    <row r="345" spans="1:20" ht="12" customHeight="1" x14ac:dyDescent="0.2">
      <c r="A345" s="651"/>
      <c r="B345" s="651"/>
      <c r="C345" s="651"/>
      <c r="D345" s="651"/>
      <c r="E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</row>
    <row r="346" spans="1:20" ht="12" customHeight="1" x14ac:dyDescent="0.2">
      <c r="A346" s="651"/>
      <c r="B346" s="651"/>
      <c r="C346" s="651"/>
      <c r="D346" s="651"/>
      <c r="E346" s="651"/>
      <c r="F346" s="651"/>
      <c r="G346" s="651"/>
      <c r="H346" s="651"/>
      <c r="I346" s="651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</row>
    <row r="347" spans="1:20" ht="12" customHeight="1" x14ac:dyDescent="0.2">
      <c r="A347" s="651"/>
      <c r="B347" s="651"/>
      <c r="C347" s="651"/>
      <c r="D347" s="651"/>
      <c r="E347" s="651"/>
      <c r="F347" s="651"/>
      <c r="G347" s="651"/>
      <c r="H347" s="651"/>
      <c r="I347" s="651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</row>
    <row r="348" spans="1:20" ht="12" customHeight="1" x14ac:dyDescent="0.2">
      <c r="A348" s="651"/>
      <c r="B348" s="651"/>
      <c r="C348" s="651"/>
      <c r="D348" s="651"/>
      <c r="E348" s="651"/>
      <c r="F348" s="651"/>
      <c r="G348" s="651"/>
      <c r="H348" s="651"/>
      <c r="I348" s="651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</row>
    <row r="349" spans="1:20" ht="12" customHeight="1" x14ac:dyDescent="0.2">
      <c r="A349" s="651"/>
      <c r="B349" s="651"/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</row>
    <row r="350" spans="1:20" ht="12" customHeight="1" x14ac:dyDescent="0.2">
      <c r="A350" s="651"/>
      <c r="B350" s="651"/>
      <c r="C350" s="651"/>
      <c r="D350" s="651"/>
      <c r="E350" s="651"/>
      <c r="F350" s="651"/>
      <c r="G350" s="651"/>
      <c r="H350" s="651"/>
      <c r="I350" s="651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</row>
    <row r="351" spans="1:20" ht="12" customHeight="1" x14ac:dyDescent="0.2">
      <c r="A351" s="651"/>
      <c r="B351" s="651"/>
      <c r="C351" s="651"/>
      <c r="D351" s="651"/>
      <c r="E351" s="651"/>
      <c r="F351" s="651"/>
      <c r="G351" s="651"/>
      <c r="H351" s="651"/>
      <c r="I351" s="651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</row>
    <row r="352" spans="1:20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651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</row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  <row r="1001" ht="12" customHeight="1" x14ac:dyDescent="0.2"/>
    <row r="1002" ht="12" customHeight="1" x14ac:dyDescent="0.2"/>
    <row r="1003" ht="12" customHeight="1" x14ac:dyDescent="0.2"/>
    <row r="1004" ht="12" customHeight="1" x14ac:dyDescent="0.2"/>
    <row r="1005" ht="12" customHeight="1" x14ac:dyDescent="0.2"/>
    <row r="1006" ht="12" customHeight="1" x14ac:dyDescent="0.2"/>
    <row r="1007" ht="12" customHeight="1" x14ac:dyDescent="0.2"/>
    <row r="1008" ht="12" customHeight="1" x14ac:dyDescent="0.2"/>
  </sheetData>
  <mergeCells count="129">
    <mergeCell ref="R53:Z53"/>
    <mergeCell ref="T8:V8"/>
    <mergeCell ref="D225:E225"/>
    <mergeCell ref="D227:E227"/>
    <mergeCell ref="A70:B70"/>
    <mergeCell ref="D70:E70"/>
    <mergeCell ref="A15:B15"/>
    <mergeCell ref="D15:E15"/>
    <mergeCell ref="A8:B8"/>
    <mergeCell ref="D8:E8"/>
    <mergeCell ref="C138:F138"/>
    <mergeCell ref="A197:B197"/>
    <mergeCell ref="D188:E188"/>
    <mergeCell ref="D186:E186"/>
    <mergeCell ref="D176:E176"/>
    <mergeCell ref="C163:F173"/>
    <mergeCell ref="G148:G173"/>
    <mergeCell ref="C148:F162"/>
    <mergeCell ref="K163:K173"/>
    <mergeCell ref="A174:B174"/>
    <mergeCell ref="C174:F174"/>
    <mergeCell ref="H163:H173"/>
    <mergeCell ref="J146:L146"/>
    <mergeCell ref="A147:B147"/>
    <mergeCell ref="J231:L231"/>
    <mergeCell ref="B232:B233"/>
    <mergeCell ref="D232:E232"/>
    <mergeCell ref="D233:E233"/>
    <mergeCell ref="O227:Q227"/>
    <mergeCell ref="O228:Q228"/>
    <mergeCell ref="D213:E213"/>
    <mergeCell ref="D215:E215"/>
    <mergeCell ref="D195:E195"/>
    <mergeCell ref="D197:E197"/>
    <mergeCell ref="D147:E147"/>
    <mergeCell ref="A144:B144"/>
    <mergeCell ref="K145:L145"/>
    <mergeCell ref="A72:B72"/>
    <mergeCell ref="A107:B107"/>
    <mergeCell ref="J108:L108"/>
    <mergeCell ref="A109:B109"/>
    <mergeCell ref="C117:C118"/>
    <mergeCell ref="D117:D119"/>
    <mergeCell ref="F117:F119"/>
    <mergeCell ref="H117:H119"/>
    <mergeCell ref="C120:C122"/>
    <mergeCell ref="D120:D122"/>
    <mergeCell ref="F120:F122"/>
    <mergeCell ref="H120:H121"/>
    <mergeCell ref="C123:F123"/>
    <mergeCell ref="C133:F133"/>
    <mergeCell ref="C137:F137"/>
    <mergeCell ref="D66:E66"/>
    <mergeCell ref="D67:E67"/>
    <mergeCell ref="D68:E68"/>
    <mergeCell ref="A69:B69"/>
    <mergeCell ref="D69:E69"/>
    <mergeCell ref="A143:B143"/>
    <mergeCell ref="D56:E56"/>
    <mergeCell ref="D57:E57"/>
    <mergeCell ref="D58:E58"/>
    <mergeCell ref="A63:B63"/>
    <mergeCell ref="D63:E63"/>
    <mergeCell ref="A65:B65"/>
    <mergeCell ref="D65:E65"/>
    <mergeCell ref="D50:E50"/>
    <mergeCell ref="D51:E51"/>
    <mergeCell ref="D52:E52"/>
    <mergeCell ref="D53:E53"/>
    <mergeCell ref="D54:E54"/>
    <mergeCell ref="D55:E55"/>
    <mergeCell ref="D61:E61"/>
    <mergeCell ref="D62:E62"/>
    <mergeCell ref="D59:E59"/>
    <mergeCell ref="D60:E60"/>
    <mergeCell ref="D44:E44"/>
    <mergeCell ref="D45:E45"/>
    <mergeCell ref="D46:E46"/>
    <mergeCell ref="A47:B47"/>
    <mergeCell ref="D47:E47"/>
    <mergeCell ref="A49:B49"/>
    <mergeCell ref="D49:E49"/>
    <mergeCell ref="D38:E38"/>
    <mergeCell ref="D39:E39"/>
    <mergeCell ref="D40:E40"/>
    <mergeCell ref="D41:E41"/>
    <mergeCell ref="D42:E42"/>
    <mergeCell ref="D43:E43"/>
    <mergeCell ref="D33:E33"/>
    <mergeCell ref="A34:B34"/>
    <mergeCell ref="D34:E34"/>
    <mergeCell ref="A36:B36"/>
    <mergeCell ref="D36:E36"/>
    <mergeCell ref="D37:E37"/>
    <mergeCell ref="D27:E27"/>
    <mergeCell ref="D28:E28"/>
    <mergeCell ref="D29:E29"/>
    <mergeCell ref="D30:E30"/>
    <mergeCell ref="D31:E31"/>
    <mergeCell ref="D32:E32"/>
    <mergeCell ref="D22:E22"/>
    <mergeCell ref="D23:E23"/>
    <mergeCell ref="D24:E24"/>
    <mergeCell ref="D25:E25"/>
    <mergeCell ref="D26:E26"/>
    <mergeCell ref="D14:E14"/>
    <mergeCell ref="A17:B17"/>
    <mergeCell ref="D17:E17"/>
    <mergeCell ref="D18:E18"/>
    <mergeCell ref="D19:E19"/>
    <mergeCell ref="D20:E20"/>
    <mergeCell ref="D11:E11"/>
    <mergeCell ref="D12:E12"/>
    <mergeCell ref="D13:E13"/>
    <mergeCell ref="A4:B4"/>
    <mergeCell ref="D4:E4"/>
    <mergeCell ref="D5:E5"/>
    <mergeCell ref="D6:E6"/>
    <mergeCell ref="D7:E7"/>
    <mergeCell ref="D21:E21"/>
    <mergeCell ref="A1:B1"/>
    <mergeCell ref="R1:Y1"/>
    <mergeCell ref="B2:D2"/>
    <mergeCell ref="N3:P3"/>
    <mergeCell ref="R3:S3"/>
    <mergeCell ref="U3:Y3"/>
    <mergeCell ref="J8:L8"/>
    <mergeCell ref="A10:B10"/>
    <mergeCell ref="D10:E1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994"/>
  <sheetViews>
    <sheetView zoomScale="70" zoomScaleNormal="70" workbookViewId="0">
      <pane xSplit="2" ySplit="4" topLeftCell="C157" activePane="bottomRight" state="frozen"/>
      <selection pane="topRight" activeCell="C1" sqref="C1"/>
      <selection pane="bottomLeft" activeCell="A5" sqref="A5"/>
      <selection pane="bottomRight" activeCell="A197" sqref="A197:XFD197"/>
    </sheetView>
  </sheetViews>
  <sheetFormatPr baseColWidth="10" defaultColWidth="17.28515625" defaultRowHeight="12.75" x14ac:dyDescent="0.2"/>
  <cols>
    <col min="1" max="1" width="28.5703125" bestFit="1" customWidth="1"/>
    <col min="2" max="2" width="55.7109375" customWidth="1"/>
    <col min="3" max="3" width="7.42578125" customWidth="1"/>
    <col min="4" max="4" width="7.140625" customWidth="1"/>
    <col min="5" max="5" width="9.28515625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1" width="10.7109375" bestFit="1" customWidth="1"/>
    <col min="12" max="12" width="14.28515625" customWidth="1"/>
    <col min="13" max="13" width="15.5703125" customWidth="1"/>
    <col min="14" max="14" width="14.28515625" customWidth="1"/>
    <col min="15" max="15" width="15.5703125" customWidth="1"/>
    <col min="16" max="16" width="18.85546875" customWidth="1"/>
    <col min="17" max="17" width="15.140625" customWidth="1"/>
    <col min="18" max="18" width="20.42578125" customWidth="1"/>
    <col min="19" max="19" width="10.42578125" customWidth="1"/>
    <col min="20" max="20" width="8.7109375" customWidth="1"/>
    <col min="21" max="21" width="6.85546875" customWidth="1"/>
    <col min="22" max="22" width="5.5703125" customWidth="1"/>
    <col min="23" max="23" width="7" customWidth="1"/>
    <col min="24" max="24" width="6.85546875" bestFit="1" customWidth="1"/>
    <col min="25" max="25" width="7.28515625" customWidth="1"/>
    <col min="26" max="36" width="10.85546875" customWidth="1"/>
  </cols>
  <sheetData>
    <row r="1" spans="1:36" ht="15.75" customHeight="1" thickBot="1" x14ac:dyDescent="0.3">
      <c r="A1" s="1406" t="s">
        <v>58</v>
      </c>
      <c r="B1" s="1623"/>
      <c r="C1" s="887"/>
      <c r="D1" s="887"/>
      <c r="E1" s="887">
        <v>2019</v>
      </c>
      <c r="F1" s="193"/>
      <c r="G1" s="193"/>
      <c r="H1" s="193"/>
      <c r="I1" s="193"/>
      <c r="J1" s="1"/>
      <c r="K1" s="193"/>
      <c r="L1" s="193"/>
      <c r="M1" s="193"/>
      <c r="N1" s="651"/>
      <c r="O1" s="651"/>
      <c r="P1" s="651"/>
      <c r="Q1" s="193"/>
      <c r="R1" s="1529" t="s">
        <v>59</v>
      </c>
      <c r="S1" s="1429"/>
      <c r="T1" s="1429"/>
      <c r="U1" s="1429"/>
      <c r="V1" s="1429"/>
      <c r="W1" s="1429"/>
      <c r="X1" s="1429"/>
      <c r="Y1" s="1530"/>
      <c r="Z1" s="651"/>
      <c r="AA1" s="651"/>
      <c r="AB1" s="651"/>
      <c r="AC1" s="651"/>
      <c r="AD1" s="651"/>
      <c r="AE1" s="651"/>
      <c r="AF1" s="651"/>
      <c r="AG1" s="651"/>
      <c r="AH1" s="651"/>
      <c r="AI1" s="651"/>
      <c r="AJ1" s="651"/>
    </row>
    <row r="2" spans="1:36" ht="15.75" hidden="1" customHeight="1" x14ac:dyDescent="0.25">
      <c r="A2" s="887"/>
      <c r="B2" s="1408" t="s">
        <v>60</v>
      </c>
      <c r="C2" s="1623"/>
      <c r="D2" s="1623"/>
      <c r="E2" s="888"/>
      <c r="F2" s="193"/>
      <c r="G2" s="193"/>
      <c r="H2" s="193"/>
      <c r="I2" s="193"/>
      <c r="J2" s="1"/>
      <c r="K2" s="193"/>
      <c r="L2" s="193"/>
      <c r="M2" s="193"/>
      <c r="N2" s="193"/>
      <c r="O2" s="193"/>
      <c r="P2" s="193"/>
      <c r="Q2" s="193"/>
      <c r="R2" s="2"/>
      <c r="S2" s="3"/>
      <c r="T2" s="3"/>
      <c r="U2" s="3"/>
      <c r="V2" s="3"/>
      <c r="W2" s="3"/>
      <c r="X2" s="3"/>
      <c r="Y2" s="4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</row>
    <row r="3" spans="1:36" ht="15.75" customHeight="1" thickBot="1" x14ac:dyDescent="0.3">
      <c r="A3" s="5"/>
      <c r="B3" s="651"/>
      <c r="C3" s="8"/>
      <c r="D3" s="8"/>
      <c r="E3" s="8"/>
      <c r="F3" s="10"/>
      <c r="G3" s="193"/>
      <c r="H3" s="193"/>
      <c r="I3" s="193"/>
      <c r="J3" s="1"/>
      <c r="K3" s="193"/>
      <c r="L3" s="193"/>
      <c r="M3" s="193"/>
      <c r="N3" s="1427" t="s">
        <v>61</v>
      </c>
      <c r="O3" s="1623"/>
      <c r="P3" s="1623"/>
      <c r="Q3" s="193"/>
      <c r="R3" s="1428" t="s">
        <v>1</v>
      </c>
      <c r="S3" s="1429"/>
      <c r="T3" s="890">
        <f>E1</f>
        <v>2019</v>
      </c>
      <c r="U3" s="1531" t="s">
        <v>2</v>
      </c>
      <c r="V3" s="1429"/>
      <c r="W3" s="1429"/>
      <c r="X3" s="1429"/>
      <c r="Y3" s="1530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1"/>
    </row>
    <row r="4" spans="1:3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1"/>
      <c r="K4" s="193"/>
      <c r="L4" s="193"/>
      <c r="M4" s="193"/>
      <c r="N4" s="889"/>
      <c r="O4" s="17" t="s">
        <v>64</v>
      </c>
      <c r="P4" s="17" t="s">
        <v>65</v>
      </c>
      <c r="Q4" s="193"/>
      <c r="R4" s="342" t="s">
        <v>476</v>
      </c>
      <c r="S4" s="343" t="s">
        <v>21</v>
      </c>
      <c r="T4" s="344">
        <f>C210</f>
        <v>476</v>
      </c>
      <c r="U4" s="344">
        <f>D210</f>
        <v>327</v>
      </c>
      <c r="V4" s="344">
        <f>F210</f>
        <v>599</v>
      </c>
      <c r="W4" s="344">
        <f>G210</f>
        <v>405</v>
      </c>
      <c r="X4" s="344">
        <f>P210</f>
        <v>108</v>
      </c>
      <c r="Y4" s="345">
        <f>I210</f>
        <v>121</v>
      </c>
      <c r="Z4" s="11"/>
      <c r="AA4" s="651"/>
      <c r="AB4" s="651"/>
      <c r="AC4" s="651"/>
      <c r="AD4" s="651"/>
      <c r="AE4" s="651"/>
      <c r="AF4" s="651"/>
      <c r="AG4" s="651"/>
      <c r="AH4" s="651"/>
      <c r="AI4" s="651"/>
      <c r="AJ4" s="651"/>
    </row>
    <row r="5" spans="1:36" ht="12.75" customHeight="1" x14ac:dyDescent="0.2">
      <c r="A5" s="315" t="s">
        <v>66</v>
      </c>
      <c r="B5" s="28" t="s">
        <v>67</v>
      </c>
      <c r="C5" s="316">
        <v>80</v>
      </c>
      <c r="D5" s="1630"/>
      <c r="E5" s="1413"/>
      <c r="F5" s="693">
        <v>57</v>
      </c>
      <c r="G5" s="693">
        <v>11</v>
      </c>
      <c r="H5" s="325">
        <v>2</v>
      </c>
      <c r="I5" s="693">
        <v>0</v>
      </c>
      <c r="J5" s="651" t="s">
        <v>68</v>
      </c>
      <c r="K5" s="193"/>
      <c r="L5" s="193"/>
      <c r="M5" s="651"/>
      <c r="N5" s="39" t="s">
        <v>69</v>
      </c>
      <c r="O5" s="230">
        <f>IF(N5="*",$H5,0)</f>
        <v>0</v>
      </c>
      <c r="P5" s="230">
        <f>IF(N5="**",$H5,0)</f>
        <v>2</v>
      </c>
      <c r="Q5" s="877"/>
      <c r="R5" s="346"/>
      <c r="S5" s="347" t="s">
        <v>477</v>
      </c>
      <c r="T5" s="42">
        <f>C182</f>
        <v>198</v>
      </c>
      <c r="U5" s="42">
        <f>D182</f>
        <v>178</v>
      </c>
      <c r="V5" s="42">
        <f>F182</f>
        <v>234</v>
      </c>
      <c r="W5" s="42">
        <f>G182</f>
        <v>241</v>
      </c>
      <c r="X5" s="42"/>
      <c r="Y5" s="348">
        <f>I182</f>
        <v>41</v>
      </c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</row>
    <row r="6" spans="1:36" ht="12.75" customHeight="1" x14ac:dyDescent="0.2">
      <c r="A6" s="315" t="s">
        <v>70</v>
      </c>
      <c r="B6" s="28"/>
      <c r="C6" s="694">
        <v>102</v>
      </c>
      <c r="D6" s="1630">
        <v>130</v>
      </c>
      <c r="E6" s="1413"/>
      <c r="H6" s="41"/>
      <c r="I6" s="41"/>
      <c r="J6" s="1"/>
      <c r="K6" s="193"/>
      <c r="L6" s="193"/>
      <c r="M6" s="193"/>
      <c r="N6" s="193"/>
      <c r="O6" s="10"/>
      <c r="P6" s="10"/>
      <c r="Q6" s="193"/>
      <c r="R6" s="346"/>
      <c r="S6" s="349" t="s">
        <v>478</v>
      </c>
      <c r="T6" s="1625">
        <f>K166</f>
        <v>698</v>
      </c>
      <c r="U6" s="1626"/>
      <c r="V6" s="1627"/>
      <c r="W6" s="42">
        <f>G166</f>
        <v>178</v>
      </c>
      <c r="X6" s="42"/>
      <c r="Y6" s="348">
        <f>I166</f>
        <v>149</v>
      </c>
      <c r="Z6" s="651"/>
      <c r="AA6" s="651"/>
      <c r="AB6" s="651"/>
      <c r="AC6" s="651"/>
      <c r="AD6" s="651"/>
      <c r="AE6" s="651"/>
      <c r="AF6" s="651"/>
      <c r="AG6" s="651"/>
      <c r="AH6" s="651"/>
      <c r="AI6" s="651"/>
      <c r="AJ6" s="651"/>
    </row>
    <row r="7" spans="1:36" ht="12.75" customHeight="1" x14ac:dyDescent="0.2">
      <c r="A7" s="315" t="s">
        <v>71</v>
      </c>
      <c r="B7" s="28" t="s">
        <v>72</v>
      </c>
      <c r="C7" s="43"/>
      <c r="D7" s="1628">
        <v>60</v>
      </c>
      <c r="E7" s="1413"/>
      <c r="F7" s="35"/>
      <c r="G7" s="693">
        <v>0</v>
      </c>
      <c r="H7" s="695">
        <v>0</v>
      </c>
      <c r="I7" s="695">
        <v>0</v>
      </c>
      <c r="J7" s="1"/>
      <c r="K7" s="193"/>
      <c r="L7" s="193"/>
      <c r="M7" s="193"/>
      <c r="N7" s="193"/>
      <c r="O7" s="10"/>
      <c r="P7" s="10"/>
      <c r="Q7" s="193"/>
      <c r="R7" s="350"/>
      <c r="S7" s="336" t="s">
        <v>15</v>
      </c>
      <c r="T7" s="48">
        <f>SUM(T4:T5)</f>
        <v>674</v>
      </c>
      <c r="U7" s="48">
        <f t="shared" ref="U7:V7" si="0">SUM(U4:U5)</f>
        <v>505</v>
      </c>
      <c r="V7" s="48">
        <f t="shared" si="0"/>
        <v>833</v>
      </c>
      <c r="W7" s="48">
        <f t="shared" ref="W7:Y7" si="1">SUM(W4:W6)</f>
        <v>824</v>
      </c>
      <c r="X7" s="48">
        <f t="shared" si="1"/>
        <v>108</v>
      </c>
      <c r="Y7" s="351">
        <f t="shared" si="1"/>
        <v>311</v>
      </c>
      <c r="Z7" s="651"/>
      <c r="AA7" s="651"/>
      <c r="AB7" s="651"/>
      <c r="AC7" s="651"/>
      <c r="AD7" s="651"/>
      <c r="AE7" s="651"/>
      <c r="AF7" s="651"/>
      <c r="AG7" s="651"/>
      <c r="AH7" s="651"/>
      <c r="AI7" s="651"/>
      <c r="AJ7" s="651"/>
    </row>
    <row r="8" spans="1:36" ht="15.75" customHeight="1" x14ac:dyDescent="0.25">
      <c r="A8" s="5"/>
      <c r="B8" s="5"/>
      <c r="C8" s="8"/>
      <c r="D8" s="8"/>
      <c r="E8" s="8"/>
      <c r="F8" s="8"/>
      <c r="G8" s="8"/>
      <c r="H8" s="193"/>
      <c r="I8" s="193"/>
      <c r="J8" s="1415"/>
      <c r="K8" s="1623"/>
      <c r="L8" s="1623"/>
      <c r="M8" s="370"/>
      <c r="N8" s="651"/>
      <c r="O8" s="651"/>
      <c r="P8" s="651"/>
      <c r="Q8" s="370"/>
      <c r="R8" s="352" t="s">
        <v>479</v>
      </c>
      <c r="S8" s="55" t="s">
        <v>12</v>
      </c>
      <c r="T8" s="42">
        <f>C109</f>
        <v>1168</v>
      </c>
      <c r="U8" s="42">
        <f>D109</f>
        <v>598</v>
      </c>
      <c r="V8" s="42">
        <f>F109</f>
        <v>857</v>
      </c>
      <c r="W8" s="42">
        <f>G109</f>
        <v>178</v>
      </c>
      <c r="X8" s="42">
        <f>H109</f>
        <v>95</v>
      </c>
      <c r="Y8" s="348">
        <f>I109</f>
        <v>15</v>
      </c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J8" s="651"/>
    </row>
    <row r="9" spans="1:36" ht="12" customHeight="1" x14ac:dyDescent="0.2">
      <c r="A9" s="651"/>
      <c r="B9" s="46"/>
      <c r="C9" s="148"/>
      <c r="D9" s="8"/>
      <c r="E9" s="8"/>
      <c r="F9" s="8"/>
      <c r="G9" s="8"/>
      <c r="H9" s="148"/>
      <c r="I9" s="148"/>
      <c r="J9" s="889"/>
      <c r="K9" s="104"/>
      <c r="L9" s="104"/>
      <c r="M9" s="104"/>
      <c r="N9" s="889"/>
      <c r="O9" s="230"/>
      <c r="P9" s="230"/>
      <c r="Q9" s="104"/>
      <c r="R9" s="346"/>
      <c r="S9" s="57" t="s">
        <v>13</v>
      </c>
      <c r="T9" s="42"/>
      <c r="U9" s="42">
        <f>E109</f>
        <v>543</v>
      </c>
      <c r="V9" s="42"/>
      <c r="W9" s="42"/>
      <c r="X9" s="58"/>
      <c r="Y9" s="348"/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</row>
    <row r="10" spans="1:36" ht="15" customHeight="1" x14ac:dyDescent="0.25">
      <c r="A10" s="1412" t="s">
        <v>74</v>
      </c>
      <c r="B10" s="1413"/>
      <c r="C10" s="896" t="s">
        <v>5</v>
      </c>
      <c r="D10" s="1624" t="s">
        <v>6</v>
      </c>
      <c r="E10" s="1413"/>
      <c r="F10" s="896" t="s">
        <v>7</v>
      </c>
      <c r="G10" s="653" t="s">
        <v>8</v>
      </c>
      <c r="H10" s="653" t="s">
        <v>9</v>
      </c>
      <c r="I10" s="16" t="s">
        <v>63</v>
      </c>
      <c r="J10" s="889"/>
      <c r="K10" s="104"/>
      <c r="L10" s="104"/>
      <c r="M10" s="104"/>
      <c r="N10" s="889"/>
      <c r="O10" s="230">
        <f t="shared" ref="O10:O14" si="2">IF(N10="*",$H10,0)</f>
        <v>0</v>
      </c>
      <c r="P10" s="230">
        <f t="shared" ref="P10:P14" si="3">IF(N10="**",$H10,0)</f>
        <v>0</v>
      </c>
      <c r="Q10" s="104"/>
      <c r="R10" s="350"/>
      <c r="S10" s="324" t="s">
        <v>14</v>
      </c>
      <c r="T10" s="42">
        <f>C124</f>
        <v>126</v>
      </c>
      <c r="U10" s="42">
        <f>SUM(D124:E124)</f>
        <v>54</v>
      </c>
      <c r="V10" s="42">
        <f>F124</f>
        <v>60</v>
      </c>
      <c r="W10" s="42">
        <f>G124</f>
        <v>87</v>
      </c>
      <c r="X10" s="371">
        <f>H124+O210</f>
        <v>285</v>
      </c>
      <c r="Y10" s="348">
        <f>I124</f>
        <v>12</v>
      </c>
      <c r="Z10" s="651"/>
      <c r="AA10" s="651"/>
      <c r="AB10" s="651"/>
      <c r="AC10" s="651"/>
      <c r="AD10" s="651"/>
      <c r="AE10" s="651"/>
      <c r="AF10" s="651"/>
      <c r="AG10" s="651"/>
      <c r="AH10" s="651"/>
      <c r="AI10" s="651"/>
      <c r="AJ10" s="651"/>
    </row>
    <row r="11" spans="1:36" ht="12.75" customHeight="1" x14ac:dyDescent="0.2">
      <c r="A11" s="908" t="s">
        <v>75</v>
      </c>
      <c r="B11" s="50" t="s">
        <v>76</v>
      </c>
      <c r="C11" s="260">
        <v>51</v>
      </c>
      <c r="D11" s="1628">
        <v>18</v>
      </c>
      <c r="E11" s="1413"/>
      <c r="F11" s="51">
        <v>5</v>
      </c>
      <c r="G11" s="316">
        <v>0</v>
      </c>
      <c r="H11" s="53">
        <v>0</v>
      </c>
      <c r="I11" s="54"/>
      <c r="J11" s="889"/>
      <c r="K11" s="104"/>
      <c r="L11" s="104"/>
      <c r="M11" s="104"/>
      <c r="N11" s="889"/>
      <c r="O11" s="230">
        <f t="shared" si="2"/>
        <v>0</v>
      </c>
      <c r="P11" s="230">
        <f t="shared" si="3"/>
        <v>0</v>
      </c>
      <c r="Q11" s="104"/>
      <c r="R11" s="353" t="s">
        <v>22</v>
      </c>
      <c r="S11" s="337" t="s">
        <v>23</v>
      </c>
      <c r="T11" s="335">
        <f>C17+C18</f>
        <v>283</v>
      </c>
      <c r="U11" s="72">
        <f>D17+D18</f>
        <v>160</v>
      </c>
      <c r="V11" s="72">
        <f>F17+F18</f>
        <v>184</v>
      </c>
      <c r="W11" s="72">
        <f>G17+G18</f>
        <v>35</v>
      </c>
      <c r="X11" s="72">
        <f>H17+H18</f>
        <v>20</v>
      </c>
      <c r="Y11" s="348">
        <f>I17+I18</f>
        <v>0</v>
      </c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</row>
    <row r="12" spans="1:36" ht="12" customHeight="1" x14ac:dyDescent="0.2">
      <c r="A12" s="315" t="s">
        <v>77</v>
      </c>
      <c r="B12" s="185" t="s">
        <v>78</v>
      </c>
      <c r="C12" s="260">
        <v>42</v>
      </c>
      <c r="D12" s="1628">
        <v>27</v>
      </c>
      <c r="E12" s="1413"/>
      <c r="F12" s="895">
        <v>0</v>
      </c>
      <c r="G12" s="693">
        <v>0</v>
      </c>
      <c r="H12" s="693">
        <v>0</v>
      </c>
      <c r="I12" s="693">
        <v>0</v>
      </c>
      <c r="J12" s="889"/>
      <c r="K12" s="104"/>
      <c r="L12" s="104"/>
      <c r="M12" s="104"/>
      <c r="N12" s="889"/>
      <c r="O12" s="230">
        <f t="shared" si="2"/>
        <v>0</v>
      </c>
      <c r="P12" s="230">
        <f t="shared" si="3"/>
        <v>0</v>
      </c>
      <c r="Q12" s="104"/>
      <c r="R12" s="354"/>
      <c r="S12" s="338"/>
      <c r="T12" s="335"/>
      <c r="U12" s="72"/>
      <c r="V12" s="72"/>
      <c r="W12" s="72"/>
      <c r="X12" s="72"/>
      <c r="Y12" s="348"/>
      <c r="Z12" s="651"/>
      <c r="AA12" s="651"/>
      <c r="AB12" s="651"/>
      <c r="AC12" s="651"/>
      <c r="AD12" s="651"/>
      <c r="AE12" s="651"/>
      <c r="AF12" s="651"/>
      <c r="AG12" s="651"/>
      <c r="AH12" s="651"/>
      <c r="AI12" s="651"/>
      <c r="AJ12" s="651"/>
    </row>
    <row r="13" spans="1:36" ht="12" customHeight="1" x14ac:dyDescent="0.2">
      <c r="A13" s="315" t="s">
        <v>79</v>
      </c>
      <c r="B13" s="185" t="s">
        <v>80</v>
      </c>
      <c r="C13" s="79">
        <v>32</v>
      </c>
      <c r="D13" s="1629">
        <v>19</v>
      </c>
      <c r="E13" s="1413"/>
      <c r="F13" s="62">
        <v>37</v>
      </c>
      <c r="G13" s="316">
        <v>37</v>
      </c>
      <c r="H13" s="63">
        <v>4</v>
      </c>
      <c r="I13" s="63">
        <v>0</v>
      </c>
      <c r="J13" s="889"/>
      <c r="K13" s="104"/>
      <c r="L13" s="104"/>
      <c r="M13" s="104"/>
      <c r="N13" s="39" t="s">
        <v>81</v>
      </c>
      <c r="O13" s="230">
        <f t="shared" si="2"/>
        <v>4</v>
      </c>
      <c r="P13" s="230">
        <f t="shared" si="3"/>
        <v>0</v>
      </c>
      <c r="Q13" s="104"/>
      <c r="R13" s="354"/>
      <c r="S13" s="338" t="s">
        <v>26</v>
      </c>
      <c r="T13" s="335">
        <f>C21</f>
        <v>127</v>
      </c>
      <c r="U13" s="72">
        <f>D21</f>
        <v>62</v>
      </c>
      <c r="V13" s="72">
        <f>F21</f>
        <v>82</v>
      </c>
      <c r="W13" s="72">
        <f>G21</f>
        <v>24</v>
      </c>
      <c r="X13" s="72">
        <f>H21</f>
        <v>5</v>
      </c>
      <c r="Y13" s="348">
        <f>I21</f>
        <v>0</v>
      </c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</row>
    <row r="14" spans="1:36" ht="12" customHeight="1" x14ac:dyDescent="0.2">
      <c r="A14" s="315" t="s">
        <v>83</v>
      </c>
      <c r="B14" s="68" t="s">
        <v>84</v>
      </c>
      <c r="C14" s="79">
        <v>21</v>
      </c>
      <c r="D14" s="1630">
        <v>0</v>
      </c>
      <c r="E14" s="1413"/>
      <c r="F14" s="79">
        <v>6</v>
      </c>
      <c r="G14" s="316">
        <v>6</v>
      </c>
      <c r="H14" s="63">
        <v>2</v>
      </c>
      <c r="I14" s="63">
        <v>1</v>
      </c>
      <c r="J14" s="889"/>
      <c r="K14" s="104"/>
      <c r="L14" s="104"/>
      <c r="M14" s="104"/>
      <c r="N14" s="39" t="s">
        <v>81</v>
      </c>
      <c r="O14" s="230">
        <f t="shared" si="2"/>
        <v>2</v>
      </c>
      <c r="P14" s="230">
        <f t="shared" si="3"/>
        <v>0</v>
      </c>
      <c r="Q14" s="104"/>
      <c r="R14" s="354"/>
      <c r="S14" s="338" t="s">
        <v>27</v>
      </c>
      <c r="T14" s="335">
        <f>C22+C23</f>
        <v>40</v>
      </c>
      <c r="U14" s="72">
        <f>D22+D23</f>
        <v>47</v>
      </c>
      <c r="V14" s="72">
        <f>F22+F23</f>
        <v>30</v>
      </c>
      <c r="W14" s="72">
        <f>G22+G23</f>
        <v>10</v>
      </c>
      <c r="X14" s="72">
        <f>H22+H23</f>
        <v>1</v>
      </c>
      <c r="Y14" s="348">
        <f>I22+I23</f>
        <v>0</v>
      </c>
      <c r="Z14" s="651"/>
      <c r="AA14" s="651"/>
      <c r="AB14" s="651"/>
      <c r="AC14" s="651"/>
      <c r="AD14" s="651"/>
      <c r="AE14" s="651"/>
      <c r="AF14" s="651"/>
      <c r="AG14" s="651"/>
      <c r="AH14" s="651"/>
      <c r="AI14" s="651"/>
      <c r="AJ14" s="651"/>
    </row>
    <row r="15" spans="1:36" ht="12" customHeight="1" x14ac:dyDescent="0.2">
      <c r="A15" s="651"/>
      <c r="B15" s="46"/>
      <c r="C15" s="148"/>
      <c r="D15" s="8"/>
      <c r="E15" s="8"/>
      <c r="F15" s="8"/>
      <c r="G15" s="8"/>
      <c r="H15" s="148"/>
      <c r="I15" s="148"/>
      <c r="J15" s="889"/>
      <c r="K15" s="104"/>
      <c r="L15" s="104"/>
      <c r="M15" s="104"/>
      <c r="N15" s="889"/>
      <c r="O15" s="230"/>
      <c r="P15" s="230"/>
      <c r="Q15" s="104"/>
      <c r="R15" s="354"/>
      <c r="S15" s="338" t="s">
        <v>28</v>
      </c>
      <c r="T15" s="335">
        <f t="shared" ref="T15:U21" si="4">C24</f>
        <v>90</v>
      </c>
      <c r="U15" s="72">
        <f t="shared" si="4"/>
        <v>50</v>
      </c>
      <c r="V15" s="72">
        <f t="shared" ref="V15:Y19" si="5">F24</f>
        <v>60</v>
      </c>
      <c r="W15" s="72">
        <f t="shared" si="5"/>
        <v>12</v>
      </c>
      <c r="X15" s="72">
        <f t="shared" si="5"/>
        <v>5</v>
      </c>
      <c r="Y15" s="348">
        <f t="shared" si="5"/>
        <v>6</v>
      </c>
      <c r="Z15" s="651"/>
      <c r="AA15" s="651"/>
      <c r="AB15" s="651"/>
      <c r="AC15" s="651"/>
      <c r="AD15" s="651"/>
      <c r="AE15" s="651"/>
      <c r="AF15" s="651"/>
      <c r="AG15" s="651"/>
      <c r="AH15" s="651"/>
      <c r="AI15" s="651"/>
      <c r="AJ15" s="651"/>
    </row>
    <row r="16" spans="1:36" ht="15" customHeight="1" x14ac:dyDescent="0.25">
      <c r="A16" s="1412" t="s">
        <v>86</v>
      </c>
      <c r="B16" s="1413"/>
      <c r="C16" s="653" t="s">
        <v>5</v>
      </c>
      <c r="D16" s="1414" t="s">
        <v>6</v>
      </c>
      <c r="E16" s="1413"/>
      <c r="F16" s="653" t="s">
        <v>7</v>
      </c>
      <c r="G16" s="653" t="s">
        <v>8</v>
      </c>
      <c r="H16" s="653" t="s">
        <v>9</v>
      </c>
      <c r="I16" s="16" t="s">
        <v>63</v>
      </c>
      <c r="J16" s="889"/>
      <c r="K16" s="104"/>
      <c r="L16" s="104"/>
      <c r="M16" s="104"/>
      <c r="N16" s="889"/>
      <c r="O16" s="230"/>
      <c r="P16" s="230"/>
      <c r="Q16" s="104"/>
      <c r="R16" s="354"/>
      <c r="S16" s="338" t="s">
        <v>29</v>
      </c>
      <c r="T16" s="335">
        <f t="shared" si="4"/>
        <v>130</v>
      </c>
      <c r="U16" s="72">
        <f t="shared" si="4"/>
        <v>55</v>
      </c>
      <c r="V16" s="72">
        <f t="shared" si="5"/>
        <v>75</v>
      </c>
      <c r="W16" s="72">
        <f t="shared" si="5"/>
        <v>20</v>
      </c>
      <c r="X16" s="72">
        <f t="shared" si="5"/>
        <v>10</v>
      </c>
      <c r="Y16" s="348">
        <f t="shared" si="5"/>
        <v>15</v>
      </c>
      <c r="Z16" s="651"/>
      <c r="AA16" s="651"/>
      <c r="AB16" s="651"/>
      <c r="AC16" s="651"/>
      <c r="AD16" s="651"/>
      <c r="AE16" s="651"/>
      <c r="AF16" s="651"/>
      <c r="AG16" s="651"/>
      <c r="AH16" s="651"/>
      <c r="AI16" s="651"/>
      <c r="AJ16" s="651"/>
    </row>
    <row r="17" spans="1:36" ht="12" customHeight="1" x14ac:dyDescent="0.2">
      <c r="A17" s="315" t="s">
        <v>87</v>
      </c>
      <c r="B17" s="185" t="s">
        <v>87</v>
      </c>
      <c r="C17" s="316">
        <v>263</v>
      </c>
      <c r="D17" s="1630">
        <v>152</v>
      </c>
      <c r="E17" s="1413"/>
      <c r="F17" s="316">
        <v>175</v>
      </c>
      <c r="G17" s="316">
        <v>35</v>
      </c>
      <c r="H17" s="316">
        <v>20</v>
      </c>
      <c r="I17" s="79"/>
      <c r="J17" s="889"/>
      <c r="K17" s="104"/>
      <c r="L17" s="104"/>
      <c r="M17" s="104"/>
      <c r="N17" s="889" t="s">
        <v>69</v>
      </c>
      <c r="O17" s="230">
        <f t="shared" ref="O17:O30" si="6">IF(N17="*",$H17,0)</f>
        <v>0</v>
      </c>
      <c r="P17" s="230">
        <f t="shared" ref="P17:P30" si="7">IF(N17="**",$H17,0)</f>
        <v>20</v>
      </c>
      <c r="Q17" s="104"/>
      <c r="R17" s="354"/>
      <c r="S17" s="338" t="s">
        <v>30</v>
      </c>
      <c r="T17" s="335">
        <f t="shared" si="4"/>
        <v>80</v>
      </c>
      <c r="U17" s="72">
        <f t="shared" si="4"/>
        <v>80</v>
      </c>
      <c r="V17" s="72">
        <f t="shared" si="5"/>
        <v>60</v>
      </c>
      <c r="W17" s="72">
        <f t="shared" si="5"/>
        <v>5</v>
      </c>
      <c r="X17" s="72">
        <f t="shared" si="5"/>
        <v>5</v>
      </c>
      <c r="Y17" s="348">
        <f t="shared" si="5"/>
        <v>5</v>
      </c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</row>
    <row r="18" spans="1:36" ht="12" customHeight="1" x14ac:dyDescent="0.2">
      <c r="A18" s="315" t="s">
        <v>88</v>
      </c>
      <c r="B18" s="185" t="s">
        <v>89</v>
      </c>
      <c r="C18" s="693">
        <v>20</v>
      </c>
      <c r="D18" s="1620">
        <v>8</v>
      </c>
      <c r="E18" s="1622"/>
      <c r="F18" s="693">
        <v>9</v>
      </c>
      <c r="G18" s="167"/>
      <c r="H18" s="693"/>
      <c r="I18" s="79"/>
      <c r="J18" s="889"/>
      <c r="K18" s="104"/>
      <c r="L18" s="104"/>
      <c r="M18" s="104"/>
      <c r="N18" s="889"/>
      <c r="O18" s="230">
        <f t="shared" si="6"/>
        <v>0</v>
      </c>
      <c r="P18" s="230">
        <f t="shared" si="7"/>
        <v>0</v>
      </c>
      <c r="Q18" s="104"/>
      <c r="R18" s="354"/>
      <c r="S18" s="338" t="s">
        <v>31</v>
      </c>
      <c r="T18" s="335">
        <f t="shared" si="4"/>
        <v>8</v>
      </c>
      <c r="U18" s="72">
        <f t="shared" si="4"/>
        <v>2</v>
      </c>
      <c r="V18" s="72">
        <f t="shared" si="5"/>
        <v>3</v>
      </c>
      <c r="W18" s="72">
        <f t="shared" si="5"/>
        <v>5</v>
      </c>
      <c r="X18" s="72">
        <f t="shared" si="5"/>
        <v>3</v>
      </c>
      <c r="Y18" s="348">
        <f t="shared" si="5"/>
        <v>0</v>
      </c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</row>
    <row r="19" spans="1:36" ht="12" customHeight="1" x14ac:dyDescent="0.2">
      <c r="A19" s="315" t="s">
        <v>90</v>
      </c>
      <c r="B19" s="185" t="s">
        <v>91</v>
      </c>
      <c r="C19" s="693">
        <v>40</v>
      </c>
      <c r="D19" s="1620">
        <v>20</v>
      </c>
      <c r="E19" s="1622"/>
      <c r="F19" s="693">
        <v>260</v>
      </c>
      <c r="G19" s="693">
        <v>541</v>
      </c>
      <c r="H19" s="693">
        <v>35</v>
      </c>
      <c r="I19" s="63">
        <v>25</v>
      </c>
      <c r="J19" s="889"/>
      <c r="K19" s="104"/>
      <c r="L19" s="104"/>
      <c r="M19" s="104"/>
      <c r="N19" s="889" t="s">
        <v>69</v>
      </c>
      <c r="O19" s="230">
        <f t="shared" si="6"/>
        <v>0</v>
      </c>
      <c r="P19" s="230">
        <f t="shared" si="7"/>
        <v>35</v>
      </c>
      <c r="Q19" s="104"/>
      <c r="R19" s="354"/>
      <c r="S19" s="338" t="s">
        <v>32</v>
      </c>
      <c r="T19" s="335">
        <f t="shared" si="4"/>
        <v>60</v>
      </c>
      <c r="U19" s="72">
        <f t="shared" si="4"/>
        <v>30</v>
      </c>
      <c r="V19" s="72">
        <f t="shared" si="5"/>
        <v>60</v>
      </c>
      <c r="W19" s="72">
        <f t="shared" si="5"/>
        <v>20</v>
      </c>
      <c r="X19" s="72">
        <f t="shared" si="5"/>
        <v>10</v>
      </c>
      <c r="Y19" s="348">
        <f t="shared" si="5"/>
        <v>25</v>
      </c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</row>
    <row r="20" spans="1:36" ht="12" customHeight="1" x14ac:dyDescent="0.2">
      <c r="A20" s="315" t="s">
        <v>25</v>
      </c>
      <c r="B20" s="185" t="s">
        <v>94</v>
      </c>
      <c r="C20" s="327">
        <f>62+24+10+64+12+5</f>
        <v>177</v>
      </c>
      <c r="D20" s="1620">
        <f>57+30+20+60+12+5</f>
        <v>184</v>
      </c>
      <c r="E20" s="1622"/>
      <c r="F20" s="693">
        <f>55+30+22+60+12+5</f>
        <v>184</v>
      </c>
      <c r="G20" s="693">
        <v>49</v>
      </c>
      <c r="H20" s="696">
        <v>26</v>
      </c>
      <c r="I20" s="63">
        <v>37</v>
      </c>
      <c r="J20" s="889"/>
      <c r="K20" s="104"/>
      <c r="L20" s="104"/>
      <c r="M20" s="104"/>
      <c r="N20" s="889" t="s">
        <v>81</v>
      </c>
      <c r="O20" s="230">
        <f t="shared" si="6"/>
        <v>26</v>
      </c>
      <c r="P20" s="230">
        <f t="shared" si="7"/>
        <v>0</v>
      </c>
      <c r="Q20" s="104"/>
      <c r="R20" s="354"/>
      <c r="S20" s="338" t="s">
        <v>33</v>
      </c>
      <c r="T20" s="335">
        <f t="shared" si="4"/>
        <v>30</v>
      </c>
      <c r="U20" s="72">
        <f t="shared" si="4"/>
        <v>17</v>
      </c>
      <c r="V20" s="72">
        <f>F29</f>
        <v>32</v>
      </c>
      <c r="W20" s="72">
        <f>G29</f>
        <v>0</v>
      </c>
      <c r="X20" s="72">
        <f>H28</f>
        <v>10</v>
      </c>
      <c r="Y20" s="348">
        <f>I29</f>
        <v>0</v>
      </c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</row>
    <row r="21" spans="1:36" x14ac:dyDescent="0.2">
      <c r="A21" s="315" t="s">
        <v>95</v>
      </c>
      <c r="B21" s="185" t="s">
        <v>96</v>
      </c>
      <c r="C21" s="693">
        <v>127</v>
      </c>
      <c r="D21" s="1620">
        <v>62</v>
      </c>
      <c r="E21" s="1622"/>
      <c r="F21" s="693">
        <v>82</v>
      </c>
      <c r="G21" s="693">
        <v>24</v>
      </c>
      <c r="H21" s="693">
        <v>5</v>
      </c>
      <c r="I21" s="79"/>
      <c r="J21" s="889"/>
      <c r="K21" s="104"/>
      <c r="L21" s="104"/>
      <c r="M21" s="104"/>
      <c r="N21" s="889" t="s">
        <v>69</v>
      </c>
      <c r="O21" s="230">
        <f t="shared" si="6"/>
        <v>0</v>
      </c>
      <c r="P21" s="230">
        <f t="shared" si="7"/>
        <v>5</v>
      </c>
      <c r="Q21" s="104"/>
      <c r="R21" s="354"/>
      <c r="S21" s="338" t="s">
        <v>34</v>
      </c>
      <c r="T21" s="339">
        <f t="shared" si="4"/>
        <v>20</v>
      </c>
      <c r="U21" s="340">
        <f t="shared" si="4"/>
        <v>20</v>
      </c>
      <c r="V21" s="340">
        <f>F30</f>
        <v>0</v>
      </c>
      <c r="W21" s="340">
        <f>G30</f>
        <v>0</v>
      </c>
      <c r="X21" s="340">
        <f>H30</f>
        <v>10</v>
      </c>
      <c r="Y21" s="355">
        <f>I30</f>
        <v>0</v>
      </c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</row>
    <row r="22" spans="1:36" ht="12" customHeight="1" x14ac:dyDescent="0.2">
      <c r="A22" s="315" t="s">
        <v>97</v>
      </c>
      <c r="B22" s="185" t="s">
        <v>98</v>
      </c>
      <c r="C22" s="693">
        <v>38</v>
      </c>
      <c r="D22" s="1620">
        <v>45</v>
      </c>
      <c r="E22" s="1622"/>
      <c r="F22" s="693">
        <v>28</v>
      </c>
      <c r="G22" s="693">
        <v>10</v>
      </c>
      <c r="H22" s="693">
        <v>1</v>
      </c>
      <c r="I22" s="79"/>
      <c r="J22" s="889"/>
      <c r="K22" s="104"/>
      <c r="L22" s="104"/>
      <c r="M22" s="104"/>
      <c r="N22" s="889" t="s">
        <v>69</v>
      </c>
      <c r="O22" s="230">
        <f t="shared" si="6"/>
        <v>0</v>
      </c>
      <c r="P22" s="230">
        <f t="shared" si="7"/>
        <v>1</v>
      </c>
      <c r="Q22" s="104"/>
      <c r="R22" s="356"/>
      <c r="S22" s="338" t="s">
        <v>24</v>
      </c>
      <c r="T22" s="697">
        <f>C19</f>
        <v>40</v>
      </c>
      <c r="U22" s="697">
        <f t="shared" ref="U22" si="8">D19</f>
        <v>20</v>
      </c>
      <c r="V22" s="697">
        <f>F19</f>
        <v>260</v>
      </c>
      <c r="W22" s="697">
        <f>G19</f>
        <v>541</v>
      </c>
      <c r="X22" s="697">
        <f>H19</f>
        <v>35</v>
      </c>
      <c r="Y22" s="697">
        <f>I19</f>
        <v>25</v>
      </c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</row>
    <row r="23" spans="1:36" ht="12" customHeight="1" x14ac:dyDescent="0.2">
      <c r="A23" s="315" t="s">
        <v>99</v>
      </c>
      <c r="B23" s="185" t="s">
        <v>100</v>
      </c>
      <c r="C23" s="693">
        <v>2</v>
      </c>
      <c r="D23" s="1620">
        <v>2</v>
      </c>
      <c r="E23" s="1622"/>
      <c r="F23" s="693">
        <v>2</v>
      </c>
      <c r="G23" s="167"/>
      <c r="H23" s="693"/>
      <c r="I23" s="79"/>
      <c r="J23" s="889"/>
      <c r="K23" s="104"/>
      <c r="L23" s="104"/>
      <c r="M23" s="104"/>
      <c r="N23" s="889"/>
      <c r="O23" s="230">
        <f t="shared" si="6"/>
        <v>0</v>
      </c>
      <c r="P23" s="230">
        <f t="shared" si="7"/>
        <v>0</v>
      </c>
      <c r="Q23" s="104"/>
      <c r="R23" s="356"/>
      <c r="S23" s="698" t="s">
        <v>25</v>
      </c>
      <c r="T23" s="697">
        <f>C20</f>
        <v>177</v>
      </c>
      <c r="U23" s="697">
        <f t="shared" ref="U23:Y23" si="9">D20</f>
        <v>184</v>
      </c>
      <c r="V23" s="697">
        <f>F20</f>
        <v>184</v>
      </c>
      <c r="W23" s="697">
        <f>G20</f>
        <v>49</v>
      </c>
      <c r="X23" s="697">
        <f t="shared" si="9"/>
        <v>49</v>
      </c>
      <c r="Y23" s="697">
        <f t="shared" si="9"/>
        <v>26</v>
      </c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</row>
    <row r="24" spans="1:36" ht="12.75" customHeight="1" x14ac:dyDescent="0.2">
      <c r="A24" s="315" t="s">
        <v>101</v>
      </c>
      <c r="B24" s="185" t="s">
        <v>102</v>
      </c>
      <c r="C24" s="693">
        <v>90</v>
      </c>
      <c r="D24" s="1620">
        <v>50</v>
      </c>
      <c r="E24" s="1622"/>
      <c r="F24" s="693">
        <v>60</v>
      </c>
      <c r="G24" s="693">
        <v>12</v>
      </c>
      <c r="H24" s="693">
        <v>5</v>
      </c>
      <c r="I24" s="63">
        <v>6</v>
      </c>
      <c r="J24" s="889"/>
      <c r="K24" s="104"/>
      <c r="L24" s="104"/>
      <c r="M24" s="104"/>
      <c r="N24" s="889" t="s">
        <v>69</v>
      </c>
      <c r="O24" s="230">
        <f t="shared" si="6"/>
        <v>0</v>
      </c>
      <c r="P24" s="230">
        <f t="shared" si="7"/>
        <v>5</v>
      </c>
      <c r="Q24" s="104"/>
      <c r="R24" s="357"/>
      <c r="S24" s="336" t="s">
        <v>15</v>
      </c>
      <c r="T24" s="341">
        <f>SUM(C33)</f>
        <v>1171</v>
      </c>
      <c r="U24" s="341">
        <f>D33</f>
        <v>739</v>
      </c>
      <c r="V24" s="341">
        <f>F33</f>
        <v>1069</v>
      </c>
      <c r="W24" s="341">
        <f>G33</f>
        <v>721</v>
      </c>
      <c r="X24" s="341">
        <f>H33</f>
        <v>130</v>
      </c>
      <c r="Y24" s="358">
        <f>I33</f>
        <v>113</v>
      </c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</row>
    <row r="25" spans="1:36" ht="12.75" customHeight="1" x14ac:dyDescent="0.2">
      <c r="A25" s="315" t="s">
        <v>103</v>
      </c>
      <c r="B25" s="185" t="s">
        <v>104</v>
      </c>
      <c r="C25" s="693">
        <v>130</v>
      </c>
      <c r="D25" s="1620">
        <v>55</v>
      </c>
      <c r="E25" s="1622"/>
      <c r="F25" s="693">
        <v>75</v>
      </c>
      <c r="G25" s="693">
        <v>20</v>
      </c>
      <c r="H25" s="693">
        <v>10</v>
      </c>
      <c r="I25" s="63">
        <v>15</v>
      </c>
      <c r="J25" s="889"/>
      <c r="K25" s="104"/>
      <c r="L25" s="104"/>
      <c r="M25" s="104"/>
      <c r="N25" s="889" t="s">
        <v>69</v>
      </c>
      <c r="O25" s="230">
        <f t="shared" si="6"/>
        <v>0</v>
      </c>
      <c r="P25" s="230">
        <f t="shared" si="7"/>
        <v>10</v>
      </c>
      <c r="Q25" s="104"/>
      <c r="R25" s="359" t="s">
        <v>37</v>
      </c>
      <c r="S25" s="920" t="s">
        <v>42</v>
      </c>
      <c r="T25" s="42">
        <f>C40</f>
        <v>50</v>
      </c>
      <c r="U25" s="42">
        <f>D40</f>
        <v>24</v>
      </c>
      <c r="V25" s="42">
        <f>F40</f>
        <v>36</v>
      </c>
      <c r="W25" s="42">
        <f>G40</f>
        <v>5</v>
      </c>
      <c r="X25" s="42">
        <f>H40</f>
        <v>2</v>
      </c>
      <c r="Y25" s="348">
        <f>I40</f>
        <v>2</v>
      </c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</row>
    <row r="26" spans="1:36" ht="12" customHeight="1" x14ac:dyDescent="0.2">
      <c r="A26" s="315" t="s">
        <v>105</v>
      </c>
      <c r="B26" s="185" t="s">
        <v>106</v>
      </c>
      <c r="C26" s="693">
        <v>80</v>
      </c>
      <c r="D26" s="1620">
        <v>80</v>
      </c>
      <c r="E26" s="1622"/>
      <c r="F26" s="693">
        <v>60</v>
      </c>
      <c r="G26" s="693">
        <v>5</v>
      </c>
      <c r="H26" s="693">
        <v>5</v>
      </c>
      <c r="I26" s="63">
        <v>5</v>
      </c>
      <c r="J26" s="889"/>
      <c r="K26" s="104"/>
      <c r="L26" s="104"/>
      <c r="M26" s="104"/>
      <c r="N26" s="889" t="s">
        <v>69</v>
      </c>
      <c r="O26" s="230">
        <f t="shared" si="6"/>
        <v>0</v>
      </c>
      <c r="P26" s="230">
        <f t="shared" si="7"/>
        <v>5</v>
      </c>
      <c r="Q26" s="104"/>
      <c r="R26" s="360"/>
      <c r="S26" s="324" t="s">
        <v>38</v>
      </c>
      <c r="T26" s="42">
        <f t="shared" ref="T26:U29" si="10">C36</f>
        <v>80</v>
      </c>
      <c r="U26" s="42">
        <f t="shared" si="10"/>
        <v>38</v>
      </c>
      <c r="V26" s="42">
        <f t="shared" ref="V26:Y29" si="11">F36</f>
        <v>55</v>
      </c>
      <c r="W26" s="42">
        <f t="shared" si="11"/>
        <v>2</v>
      </c>
      <c r="X26" s="42">
        <f t="shared" si="11"/>
        <v>1</v>
      </c>
      <c r="Y26" s="348">
        <f t="shared" si="11"/>
        <v>0</v>
      </c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</row>
    <row r="27" spans="1:36" ht="12.75" customHeight="1" x14ac:dyDescent="0.2">
      <c r="A27" s="907" t="s">
        <v>107</v>
      </c>
      <c r="B27" s="185" t="s">
        <v>108</v>
      </c>
      <c r="C27" s="693">
        <v>8</v>
      </c>
      <c r="D27" s="1620">
        <v>2</v>
      </c>
      <c r="E27" s="1622"/>
      <c r="F27" s="693">
        <v>3</v>
      </c>
      <c r="G27" s="325">
        <v>5</v>
      </c>
      <c r="H27" s="693">
        <v>3</v>
      </c>
      <c r="I27" s="63"/>
      <c r="J27" s="889"/>
      <c r="K27" s="104"/>
      <c r="L27" s="104"/>
      <c r="M27" s="104"/>
      <c r="N27" s="889" t="s">
        <v>69</v>
      </c>
      <c r="O27" s="230">
        <f t="shared" si="6"/>
        <v>0</v>
      </c>
      <c r="P27" s="230">
        <f t="shared" si="7"/>
        <v>3</v>
      </c>
      <c r="Q27" s="104"/>
      <c r="R27" s="360"/>
      <c r="S27" s="324" t="s">
        <v>39</v>
      </c>
      <c r="T27" s="42">
        <f t="shared" si="10"/>
        <v>75</v>
      </c>
      <c r="U27" s="42">
        <f t="shared" si="10"/>
        <v>35</v>
      </c>
      <c r="V27" s="42">
        <f t="shared" si="11"/>
        <v>75</v>
      </c>
      <c r="W27" s="42">
        <f t="shared" si="11"/>
        <v>6</v>
      </c>
      <c r="X27" s="42">
        <f t="shared" si="11"/>
        <v>2</v>
      </c>
      <c r="Y27" s="348">
        <f t="shared" si="11"/>
        <v>2</v>
      </c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</row>
    <row r="28" spans="1:36" ht="12" customHeight="1" x14ac:dyDescent="0.2">
      <c r="A28" s="315" t="s">
        <v>109</v>
      </c>
      <c r="B28" s="185" t="s">
        <v>110</v>
      </c>
      <c r="C28" s="693">
        <v>60</v>
      </c>
      <c r="D28" s="1620">
        <v>30</v>
      </c>
      <c r="E28" s="1622"/>
      <c r="F28" s="693">
        <v>60</v>
      </c>
      <c r="G28" s="693">
        <v>20</v>
      </c>
      <c r="H28" s="693">
        <v>10</v>
      </c>
      <c r="I28" s="63">
        <v>25</v>
      </c>
      <c r="J28" s="889"/>
      <c r="K28" s="104"/>
      <c r="L28" s="104"/>
      <c r="M28" s="104"/>
      <c r="N28" s="889" t="s">
        <v>69</v>
      </c>
      <c r="O28" s="230">
        <f>IF(N28="*",#REF!,0)</f>
        <v>0</v>
      </c>
      <c r="P28" s="230">
        <f>IF(N28="**",H28,0)</f>
        <v>10</v>
      </c>
      <c r="Q28" s="104"/>
      <c r="R28" s="360"/>
      <c r="S28" s="324" t="s">
        <v>40</v>
      </c>
      <c r="T28" s="42">
        <f t="shared" si="10"/>
        <v>62</v>
      </c>
      <c r="U28" s="42">
        <f t="shared" si="10"/>
        <v>37</v>
      </c>
      <c r="V28" s="42">
        <f t="shared" si="11"/>
        <v>57</v>
      </c>
      <c r="W28" s="42">
        <f t="shared" si="11"/>
        <v>8</v>
      </c>
      <c r="X28" s="42">
        <f t="shared" si="11"/>
        <v>6</v>
      </c>
      <c r="Y28" s="348">
        <f t="shared" si="11"/>
        <v>0</v>
      </c>
      <c r="Z28" s="651"/>
      <c r="AA28" s="651"/>
      <c r="AB28" s="651"/>
      <c r="AC28" s="651"/>
      <c r="AD28" s="651"/>
      <c r="AE28" s="651"/>
      <c r="AF28" s="651"/>
      <c r="AG28" s="651"/>
      <c r="AH28" s="651"/>
      <c r="AI28" s="651"/>
      <c r="AJ28" s="651"/>
    </row>
    <row r="29" spans="1:36" ht="12.75" customHeight="1" x14ac:dyDescent="0.2">
      <c r="A29" s="315" t="s">
        <v>111</v>
      </c>
      <c r="B29" s="185" t="s">
        <v>33</v>
      </c>
      <c r="C29" s="693">
        <v>30</v>
      </c>
      <c r="D29" s="1620">
        <v>17</v>
      </c>
      <c r="E29" s="1622"/>
      <c r="F29" s="693">
        <v>32</v>
      </c>
      <c r="G29" s="326"/>
      <c r="H29" s="327"/>
      <c r="I29" s="63"/>
      <c r="J29" s="889"/>
      <c r="K29" s="104"/>
      <c r="L29" s="104"/>
      <c r="M29" s="104"/>
      <c r="N29" s="889"/>
      <c r="O29" s="230">
        <f>IF(N29="*",$H28,0)</f>
        <v>0</v>
      </c>
      <c r="P29" s="230">
        <f>IF(N29="**",$H28,0)</f>
        <v>0</v>
      </c>
      <c r="Q29" s="104"/>
      <c r="R29" s="360"/>
      <c r="S29" s="324" t="s">
        <v>41</v>
      </c>
      <c r="T29" s="42">
        <f t="shared" si="10"/>
        <v>83</v>
      </c>
      <c r="U29" s="42">
        <f t="shared" si="10"/>
        <v>31</v>
      </c>
      <c r="V29" s="42">
        <f t="shared" si="11"/>
        <v>31</v>
      </c>
      <c r="W29" s="42">
        <f t="shared" si="11"/>
        <v>2</v>
      </c>
      <c r="X29" s="42">
        <f t="shared" si="11"/>
        <v>3</v>
      </c>
      <c r="Y29" s="348">
        <f t="shared" si="11"/>
        <v>0</v>
      </c>
      <c r="Z29" s="651"/>
      <c r="AA29" s="651"/>
      <c r="AB29" s="651"/>
      <c r="AC29" s="651"/>
      <c r="AD29" s="651"/>
      <c r="AE29" s="651"/>
      <c r="AF29" s="651"/>
      <c r="AG29" s="651"/>
      <c r="AH29" s="651"/>
      <c r="AI29" s="651"/>
      <c r="AJ29" s="651"/>
    </row>
    <row r="30" spans="1:36" ht="12.75" customHeight="1" x14ac:dyDescent="0.2">
      <c r="A30" s="315" t="s">
        <v>112</v>
      </c>
      <c r="B30" s="185" t="s">
        <v>113</v>
      </c>
      <c r="C30" s="316">
        <v>20</v>
      </c>
      <c r="D30" s="1630">
        <v>20</v>
      </c>
      <c r="E30" s="1413"/>
      <c r="F30" s="316">
        <v>0</v>
      </c>
      <c r="G30" s="101"/>
      <c r="H30" s="316">
        <v>10</v>
      </c>
      <c r="I30" s="63"/>
      <c r="J30" s="889"/>
      <c r="K30" s="104"/>
      <c r="L30" s="104"/>
      <c r="M30" s="104"/>
      <c r="N30" s="889" t="s">
        <v>69</v>
      </c>
      <c r="O30" s="230">
        <f t="shared" si="6"/>
        <v>0</v>
      </c>
      <c r="P30" s="230">
        <f t="shared" si="7"/>
        <v>10</v>
      </c>
      <c r="Q30" s="104"/>
      <c r="R30" s="360"/>
      <c r="S30" s="324" t="s">
        <v>480</v>
      </c>
      <c r="T30" s="42">
        <f>C43</f>
        <v>88</v>
      </c>
      <c r="U30" s="42">
        <f>D43</f>
        <v>70</v>
      </c>
      <c r="V30" s="42">
        <f>F43</f>
        <v>68</v>
      </c>
      <c r="W30" s="42">
        <f>G43</f>
        <v>6</v>
      </c>
      <c r="X30" s="42">
        <f>H43</f>
        <v>1</v>
      </c>
      <c r="Y30" s="348">
        <f>I43</f>
        <v>0</v>
      </c>
      <c r="Z30" s="651"/>
      <c r="AA30" s="651"/>
      <c r="AB30" s="651"/>
      <c r="AC30" s="651"/>
      <c r="AD30" s="651"/>
      <c r="AE30" s="651"/>
      <c r="AF30" s="651"/>
      <c r="AG30" s="651"/>
      <c r="AH30" s="651"/>
      <c r="AI30" s="651"/>
      <c r="AJ30" s="651"/>
    </row>
    <row r="31" spans="1:36" ht="12.75" customHeight="1" x14ac:dyDescent="0.2">
      <c r="A31" s="315" t="s">
        <v>114</v>
      </c>
      <c r="B31" s="185"/>
      <c r="C31" s="316">
        <v>71</v>
      </c>
      <c r="D31" s="1630">
        <v>12</v>
      </c>
      <c r="E31" s="1413"/>
      <c r="F31" s="316">
        <v>19</v>
      </c>
      <c r="G31" s="101"/>
      <c r="H31" s="79"/>
      <c r="I31" s="63"/>
      <c r="J31" s="889"/>
      <c r="K31" s="104"/>
      <c r="L31" s="104"/>
      <c r="M31" s="104"/>
      <c r="N31" s="889"/>
      <c r="O31" s="230"/>
      <c r="P31" s="230"/>
      <c r="Q31" s="104"/>
      <c r="R31" s="360"/>
      <c r="S31" s="324"/>
      <c r="T31" s="42"/>
      <c r="U31" s="42"/>
      <c r="V31" s="42"/>
      <c r="W31" s="42"/>
      <c r="X31" s="42"/>
      <c r="Y31" s="348"/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</row>
    <row r="32" spans="1:36" ht="12.75" customHeight="1" x14ac:dyDescent="0.2">
      <c r="A32" s="315" t="s">
        <v>115</v>
      </c>
      <c r="B32" s="185" t="s">
        <v>116</v>
      </c>
      <c r="C32" s="316">
        <v>15</v>
      </c>
      <c r="D32" s="1630">
        <v>20</v>
      </c>
      <c r="E32" s="1631"/>
      <c r="F32" s="316">
        <v>20</v>
      </c>
      <c r="G32" s="316">
        <v>20</v>
      </c>
      <c r="H32" s="79"/>
      <c r="I32" s="63"/>
      <c r="J32" s="889"/>
      <c r="K32" s="104"/>
      <c r="L32" s="104"/>
      <c r="M32" s="104"/>
      <c r="N32" s="889"/>
      <c r="O32" s="230"/>
      <c r="P32" s="230"/>
      <c r="Q32" s="104"/>
      <c r="R32" s="360"/>
      <c r="S32" s="324" t="s">
        <v>44</v>
      </c>
      <c r="T32" s="42">
        <f>C42</f>
        <v>52</v>
      </c>
      <c r="U32" s="42">
        <f>D42</f>
        <v>42</v>
      </c>
      <c r="V32" s="42">
        <f>F42</f>
        <v>41</v>
      </c>
      <c r="W32" s="42">
        <f>G42</f>
        <v>4</v>
      </c>
      <c r="X32" s="42">
        <f>H42</f>
        <v>2</v>
      </c>
      <c r="Y32" s="348">
        <f>I42</f>
        <v>0</v>
      </c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</row>
    <row r="33" spans="1:36" ht="12.75" customHeight="1" x14ac:dyDescent="0.2">
      <c r="A33" s="1409" t="s">
        <v>117</v>
      </c>
      <c r="B33" s="1413"/>
      <c r="C33" s="16">
        <f>SUM(C17:C32)</f>
        <v>1171</v>
      </c>
      <c r="D33" s="1414">
        <f t="shared" ref="D33" si="12">SUM(D17:D31)</f>
        <v>739</v>
      </c>
      <c r="E33" s="1413"/>
      <c r="F33" s="16">
        <f>SUM(F17:F32)</f>
        <v>1069</v>
      </c>
      <c r="G33" s="16">
        <f>SUM(G17:G29)</f>
        <v>721</v>
      </c>
      <c r="H33" s="16">
        <f>SUM(H17:H31)</f>
        <v>130</v>
      </c>
      <c r="I33" s="16">
        <f>SUM(I17:I29)</f>
        <v>113</v>
      </c>
      <c r="J33" s="889"/>
      <c r="K33" s="104"/>
      <c r="L33" s="104"/>
      <c r="M33" s="104"/>
      <c r="N33" s="889"/>
      <c r="O33" s="230"/>
      <c r="P33" s="230"/>
      <c r="Q33" s="104"/>
      <c r="R33" s="360"/>
      <c r="S33" s="919" t="s">
        <v>43</v>
      </c>
      <c r="T33" s="42">
        <f>C41</f>
        <v>48</v>
      </c>
      <c r="U33" s="42">
        <f>D41</f>
        <v>41</v>
      </c>
      <c r="V33" s="42">
        <f>F41</f>
        <v>45</v>
      </c>
      <c r="W33" s="42">
        <f>G41</f>
        <v>5</v>
      </c>
      <c r="X33" s="42">
        <f>H41</f>
        <v>2</v>
      </c>
      <c r="Y33" s="348">
        <f>I41</f>
        <v>0</v>
      </c>
      <c r="Z33" s="651"/>
      <c r="AA33" s="651"/>
      <c r="AB33" s="651"/>
      <c r="AC33" s="651"/>
      <c r="AD33" s="651"/>
      <c r="AE33" s="651"/>
      <c r="AF33" s="651"/>
      <c r="AG33" s="651"/>
      <c r="AH33" s="651"/>
      <c r="AI33" s="651"/>
      <c r="AJ33" s="651"/>
    </row>
    <row r="34" spans="1:36" ht="12" customHeight="1" x14ac:dyDescent="0.2">
      <c r="A34" s="651"/>
      <c r="B34" s="11"/>
      <c r="C34" s="8"/>
      <c r="D34" s="8"/>
      <c r="E34" s="8"/>
      <c r="F34" s="8"/>
      <c r="G34" s="8"/>
      <c r="H34" s="148"/>
      <c r="I34" s="148"/>
      <c r="J34" s="105"/>
      <c r="K34" s="104"/>
      <c r="L34" s="104"/>
      <c r="M34" s="104"/>
      <c r="N34" s="105"/>
      <c r="O34" s="230"/>
      <c r="P34" s="230"/>
      <c r="Q34" s="104"/>
      <c r="R34" s="360"/>
      <c r="S34" s="324" t="s">
        <v>46</v>
      </c>
      <c r="T34" s="42">
        <f>C44</f>
        <v>55</v>
      </c>
      <c r="U34" s="42">
        <f>D44</f>
        <v>8</v>
      </c>
      <c r="V34" s="42">
        <f>F44</f>
        <v>8</v>
      </c>
      <c r="W34" s="42">
        <f>G44</f>
        <v>0</v>
      </c>
      <c r="X34" s="42">
        <f>H44</f>
        <v>0</v>
      </c>
      <c r="Y34" s="348">
        <f>I44</f>
        <v>0</v>
      </c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</row>
    <row r="35" spans="1:36" ht="15" customHeight="1" x14ac:dyDescent="0.25">
      <c r="A35" s="1412" t="s">
        <v>118</v>
      </c>
      <c r="B35" s="1413"/>
      <c r="C35" s="653" t="s">
        <v>5</v>
      </c>
      <c r="D35" s="1414" t="s">
        <v>6</v>
      </c>
      <c r="E35" s="1413"/>
      <c r="F35" s="653" t="s">
        <v>7</v>
      </c>
      <c r="G35" s="653" t="s">
        <v>8</v>
      </c>
      <c r="H35" s="653" t="s">
        <v>9</v>
      </c>
      <c r="I35" s="16" t="s">
        <v>63</v>
      </c>
      <c r="J35" s="889"/>
      <c r="K35" s="104"/>
      <c r="L35" s="104"/>
      <c r="M35" s="104"/>
      <c r="N35" s="889"/>
      <c r="O35" s="230"/>
      <c r="P35" s="230"/>
      <c r="Q35" s="104"/>
      <c r="R35" s="352"/>
      <c r="S35" s="324" t="s">
        <v>481</v>
      </c>
      <c r="T35" s="42">
        <f>C71</f>
        <v>176</v>
      </c>
      <c r="U35" s="42">
        <f>D71</f>
        <v>115</v>
      </c>
      <c r="V35" s="42">
        <f>F71</f>
        <v>151</v>
      </c>
      <c r="W35" s="42">
        <f>G71</f>
        <v>43</v>
      </c>
      <c r="X35" s="42">
        <f>H71</f>
        <v>6</v>
      </c>
      <c r="Y35" s="348">
        <f>I71</f>
        <v>5</v>
      </c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</row>
    <row r="36" spans="1:36" ht="12" customHeight="1" x14ac:dyDescent="0.2">
      <c r="A36" s="315" t="s">
        <v>119</v>
      </c>
      <c r="B36" s="185" t="s">
        <v>120</v>
      </c>
      <c r="C36" s="316">
        <v>80</v>
      </c>
      <c r="D36" s="1630">
        <v>38</v>
      </c>
      <c r="E36" s="1413"/>
      <c r="F36" s="316">
        <v>55</v>
      </c>
      <c r="G36" s="316">
        <v>2</v>
      </c>
      <c r="H36" s="316">
        <v>1</v>
      </c>
      <c r="I36" s="79"/>
      <c r="J36" s="889"/>
      <c r="K36" s="104"/>
      <c r="L36" s="104"/>
      <c r="M36" s="104"/>
      <c r="N36" s="889" t="s">
        <v>69</v>
      </c>
      <c r="O36" s="230">
        <f t="shared" ref="O36:O45" si="13">IF(N36="*",$H36,0)</f>
        <v>0</v>
      </c>
      <c r="P36" s="230">
        <f t="shared" ref="P36:P45" si="14">IF(N36="**",$H36,0)</f>
        <v>1</v>
      </c>
      <c r="Q36" s="104"/>
      <c r="R36" s="346"/>
      <c r="S36" s="349" t="s">
        <v>482</v>
      </c>
      <c r="T36" s="42">
        <f>C58</f>
        <v>394</v>
      </c>
      <c r="U36" s="42">
        <f>D58</f>
        <v>149</v>
      </c>
      <c r="V36" s="42">
        <f>F58</f>
        <v>226</v>
      </c>
      <c r="W36" s="42">
        <f>G58</f>
        <v>67</v>
      </c>
      <c r="X36" s="42">
        <f>H58</f>
        <v>23</v>
      </c>
      <c r="Y36" s="348">
        <f>I58</f>
        <v>12</v>
      </c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</row>
    <row r="37" spans="1:36" ht="12" customHeight="1" x14ac:dyDescent="0.2">
      <c r="A37" s="315" t="s">
        <v>121</v>
      </c>
      <c r="B37" s="185" t="s">
        <v>122</v>
      </c>
      <c r="C37" s="316">
        <v>75</v>
      </c>
      <c r="D37" s="1630">
        <v>35</v>
      </c>
      <c r="E37" s="1413"/>
      <c r="F37" s="316">
        <v>75</v>
      </c>
      <c r="G37" s="316">
        <v>6</v>
      </c>
      <c r="H37" s="316">
        <v>2</v>
      </c>
      <c r="I37" s="696">
        <v>2</v>
      </c>
      <c r="J37" s="889"/>
      <c r="K37" s="104"/>
      <c r="L37" s="104"/>
      <c r="M37" s="104"/>
      <c r="N37" s="889" t="s">
        <v>69</v>
      </c>
      <c r="O37" s="230">
        <f t="shared" si="13"/>
        <v>0</v>
      </c>
      <c r="P37" s="230">
        <f t="shared" si="14"/>
        <v>2</v>
      </c>
      <c r="Q37" s="104"/>
      <c r="R37" s="346"/>
      <c r="S37" s="336" t="s">
        <v>15</v>
      </c>
      <c r="T37" s="96">
        <f>C72</f>
        <v>1238</v>
      </c>
      <c r="U37" s="96">
        <f>D72</f>
        <v>665</v>
      </c>
      <c r="V37" s="96">
        <f>F72</f>
        <v>875</v>
      </c>
      <c r="W37" s="96">
        <f>G72</f>
        <v>148</v>
      </c>
      <c r="X37" s="96">
        <f>H72</f>
        <v>61</v>
      </c>
      <c r="Y37" s="351">
        <f>I72</f>
        <v>21</v>
      </c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</row>
    <row r="38" spans="1:36" ht="15" customHeight="1" x14ac:dyDescent="0.2">
      <c r="A38" s="315" t="s">
        <v>123</v>
      </c>
      <c r="B38" s="185" t="s">
        <v>124</v>
      </c>
      <c r="C38" s="316">
        <v>62</v>
      </c>
      <c r="D38" s="1630">
        <v>37</v>
      </c>
      <c r="E38" s="1413"/>
      <c r="F38" s="316">
        <v>57</v>
      </c>
      <c r="G38" s="316">
        <v>8</v>
      </c>
      <c r="H38" s="316">
        <v>6</v>
      </c>
      <c r="I38" s="64"/>
      <c r="J38" s="889"/>
      <c r="K38" s="104"/>
      <c r="L38" s="104"/>
      <c r="M38" s="104"/>
      <c r="N38" s="889" t="s">
        <v>69</v>
      </c>
      <c r="O38" s="230">
        <f t="shared" si="13"/>
        <v>0</v>
      </c>
      <c r="P38" s="230">
        <f t="shared" si="14"/>
        <v>6</v>
      </c>
      <c r="Q38" s="104"/>
      <c r="R38" s="361" t="s">
        <v>50</v>
      </c>
      <c r="S38" s="920" t="s">
        <v>51</v>
      </c>
      <c r="T38" s="42">
        <f>C5+C6</f>
        <v>182</v>
      </c>
      <c r="U38" s="42">
        <f>D6</f>
        <v>130</v>
      </c>
      <c r="V38" s="42">
        <f>F5</f>
        <v>57</v>
      </c>
      <c r="W38" s="42">
        <f>G5</f>
        <v>11</v>
      </c>
      <c r="X38" s="42">
        <f>H5</f>
        <v>2</v>
      </c>
      <c r="Y38" s="348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</row>
    <row r="39" spans="1:36" ht="15" customHeight="1" x14ac:dyDescent="0.2">
      <c r="A39" s="315" t="s">
        <v>125</v>
      </c>
      <c r="B39" s="185" t="s">
        <v>126</v>
      </c>
      <c r="C39" s="316">
        <f>65+18</f>
        <v>83</v>
      </c>
      <c r="D39" s="1630">
        <f>23+8</f>
        <v>31</v>
      </c>
      <c r="E39" s="1413"/>
      <c r="F39" s="316">
        <f>23+8</f>
        <v>31</v>
      </c>
      <c r="G39" s="316">
        <v>2</v>
      </c>
      <c r="H39" s="316">
        <v>3</v>
      </c>
      <c r="I39" s="64"/>
      <c r="J39" s="889"/>
      <c r="K39" s="104"/>
      <c r="L39" s="104"/>
      <c r="M39" s="104"/>
      <c r="N39" s="889" t="s">
        <v>69</v>
      </c>
      <c r="O39" s="230">
        <f t="shared" si="13"/>
        <v>0</v>
      </c>
      <c r="P39" s="230">
        <f t="shared" si="14"/>
        <v>3</v>
      </c>
      <c r="Q39" s="104"/>
      <c r="R39" s="362"/>
      <c r="S39" s="919" t="s">
        <v>52</v>
      </c>
      <c r="T39" s="58"/>
      <c r="U39" s="42">
        <f>D7</f>
        <v>60</v>
      </c>
      <c r="V39" s="58"/>
      <c r="W39" s="72"/>
      <c r="X39" s="58"/>
      <c r="Y39" s="348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</row>
    <row r="40" spans="1:36" ht="12" customHeight="1" x14ac:dyDescent="0.2">
      <c r="A40" s="315" t="s">
        <v>127</v>
      </c>
      <c r="B40" s="185" t="s">
        <v>128</v>
      </c>
      <c r="C40" s="316">
        <v>50</v>
      </c>
      <c r="D40" s="1630">
        <v>24</v>
      </c>
      <c r="E40" s="1413"/>
      <c r="F40" s="316">
        <v>36</v>
      </c>
      <c r="G40" s="316">
        <v>5</v>
      </c>
      <c r="H40" s="316">
        <v>2</v>
      </c>
      <c r="I40" s="63">
        <v>2</v>
      </c>
      <c r="J40" s="889"/>
      <c r="K40" s="104"/>
      <c r="L40" s="104"/>
      <c r="M40" s="104"/>
      <c r="N40" s="889" t="s">
        <v>69</v>
      </c>
      <c r="O40" s="230">
        <f t="shared" si="13"/>
        <v>0</v>
      </c>
      <c r="P40" s="230">
        <f t="shared" si="14"/>
        <v>2</v>
      </c>
      <c r="Q40" s="104"/>
      <c r="R40" s="363"/>
      <c r="S40" s="336" t="s">
        <v>15</v>
      </c>
      <c r="T40" s="48">
        <f t="shared" ref="T40:X40" si="15">SUM(T38:T39)</f>
        <v>182</v>
      </c>
      <c r="U40" s="48">
        <f t="shared" si="15"/>
        <v>190</v>
      </c>
      <c r="V40" s="48">
        <f t="shared" si="15"/>
        <v>57</v>
      </c>
      <c r="W40" s="96">
        <f t="shared" si="15"/>
        <v>11</v>
      </c>
      <c r="X40" s="48">
        <f t="shared" si="15"/>
        <v>2</v>
      </c>
      <c r="Y40" s="351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6" ht="12" customHeight="1" x14ac:dyDescent="0.2">
      <c r="A41" s="315" t="s">
        <v>129</v>
      </c>
      <c r="B41" s="185" t="s">
        <v>130</v>
      </c>
      <c r="C41" s="316">
        <v>48</v>
      </c>
      <c r="D41" s="1630">
        <v>41</v>
      </c>
      <c r="E41" s="1413"/>
      <c r="F41" s="316">
        <v>45</v>
      </c>
      <c r="G41" s="316">
        <v>5</v>
      </c>
      <c r="H41" s="316">
        <v>2</v>
      </c>
      <c r="I41" s="64"/>
      <c r="J41" s="889"/>
      <c r="K41" s="104"/>
      <c r="L41" s="104"/>
      <c r="M41" s="104"/>
      <c r="N41" s="889" t="s">
        <v>69</v>
      </c>
      <c r="O41" s="230">
        <f t="shared" si="13"/>
        <v>0</v>
      </c>
      <c r="P41" s="230">
        <f t="shared" si="14"/>
        <v>2</v>
      </c>
      <c r="Q41" s="104"/>
      <c r="R41" s="359" t="s">
        <v>53</v>
      </c>
      <c r="S41" s="107" t="s">
        <v>54</v>
      </c>
      <c r="T41" s="42">
        <f t="shared" ref="T41:U43" si="16">C11</f>
        <v>51</v>
      </c>
      <c r="U41" s="42">
        <f t="shared" si="16"/>
        <v>18</v>
      </c>
      <c r="V41" s="42">
        <f>F11</f>
        <v>5</v>
      </c>
      <c r="W41" s="42"/>
      <c r="X41" s="42"/>
      <c r="Y41" s="348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</row>
    <row r="42" spans="1:36" ht="12" customHeight="1" x14ac:dyDescent="0.2">
      <c r="A42" s="315" t="s">
        <v>131</v>
      </c>
      <c r="B42" s="185" t="s">
        <v>132</v>
      </c>
      <c r="C42" s="316">
        <v>52</v>
      </c>
      <c r="D42" s="1630">
        <v>42</v>
      </c>
      <c r="E42" s="1413"/>
      <c r="F42" s="316">
        <v>41</v>
      </c>
      <c r="G42" s="316">
        <v>4</v>
      </c>
      <c r="H42" s="316">
        <v>2</v>
      </c>
      <c r="I42" s="35"/>
      <c r="J42" s="889"/>
      <c r="K42" s="104"/>
      <c r="L42" s="104"/>
      <c r="M42" s="104"/>
      <c r="N42" s="889" t="s">
        <v>69</v>
      </c>
      <c r="O42" s="230">
        <f t="shared" si="13"/>
        <v>0</v>
      </c>
      <c r="P42" s="230">
        <f t="shared" si="14"/>
        <v>2</v>
      </c>
      <c r="Q42" s="104"/>
      <c r="R42" s="362"/>
      <c r="S42" s="105" t="s">
        <v>55</v>
      </c>
      <c r="T42" s="42">
        <f t="shared" si="16"/>
        <v>42</v>
      </c>
      <c r="U42" s="42">
        <f t="shared" si="16"/>
        <v>27</v>
      </c>
      <c r="V42" s="42"/>
      <c r="W42" s="42"/>
      <c r="X42" s="42"/>
      <c r="Y42" s="348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</row>
    <row r="43" spans="1:36" ht="12" customHeight="1" x14ac:dyDescent="0.2">
      <c r="A43" s="315" t="s">
        <v>133</v>
      </c>
      <c r="B43" s="185" t="s">
        <v>134</v>
      </c>
      <c r="C43" s="316">
        <v>88</v>
      </c>
      <c r="D43" s="1630">
        <v>70</v>
      </c>
      <c r="E43" s="1413"/>
      <c r="F43" s="316">
        <v>68</v>
      </c>
      <c r="G43" s="316">
        <v>6</v>
      </c>
      <c r="H43" s="316">
        <v>1</v>
      </c>
      <c r="I43" s="35"/>
      <c r="J43" s="889"/>
      <c r="K43" s="104"/>
      <c r="L43" s="104"/>
      <c r="M43" s="104"/>
      <c r="N43" s="889" t="s">
        <v>69</v>
      </c>
      <c r="O43" s="230">
        <f t="shared" si="13"/>
        <v>0</v>
      </c>
      <c r="P43" s="230">
        <f t="shared" si="14"/>
        <v>1</v>
      </c>
      <c r="Q43" s="104"/>
      <c r="R43" s="362"/>
      <c r="S43" s="105" t="s">
        <v>56</v>
      </c>
      <c r="T43" s="42">
        <f t="shared" si="16"/>
        <v>32</v>
      </c>
      <c r="U43" s="42">
        <f t="shared" si="16"/>
        <v>19</v>
      </c>
      <c r="V43" s="42">
        <f>F13</f>
        <v>37</v>
      </c>
      <c r="W43" s="42">
        <f>G13</f>
        <v>37</v>
      </c>
      <c r="X43" s="42">
        <f>H13</f>
        <v>4</v>
      </c>
      <c r="Y43" s="348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</row>
    <row r="44" spans="1:36" ht="12.75" customHeight="1" x14ac:dyDescent="0.2">
      <c r="A44" s="315" t="s">
        <v>135</v>
      </c>
      <c r="B44" s="185" t="s">
        <v>136</v>
      </c>
      <c r="C44" s="316">
        <v>55</v>
      </c>
      <c r="D44" s="1630">
        <v>8</v>
      </c>
      <c r="E44" s="1413"/>
      <c r="F44" s="316">
        <v>8</v>
      </c>
      <c r="G44" s="316">
        <v>0</v>
      </c>
      <c r="H44" s="53">
        <v>0</v>
      </c>
      <c r="I44" s="35"/>
      <c r="J44" s="183"/>
      <c r="K44" s="104"/>
      <c r="L44" s="104"/>
      <c r="M44" s="104"/>
      <c r="N44" s="183"/>
      <c r="O44" s="230">
        <f t="shared" si="13"/>
        <v>0</v>
      </c>
      <c r="P44" s="230">
        <f t="shared" si="14"/>
        <v>0</v>
      </c>
      <c r="Q44" s="104"/>
      <c r="R44" s="362"/>
      <c r="S44" s="105"/>
      <c r="T44" s="42"/>
      <c r="U44" s="42"/>
      <c r="V44" s="42"/>
      <c r="W44" s="42"/>
      <c r="X44" s="42"/>
      <c r="Y44" s="348"/>
      <c r="Z44" s="651"/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</row>
    <row r="45" spans="1:36" ht="12.75" customHeight="1" x14ac:dyDescent="0.2">
      <c r="A45" s="315" t="s">
        <v>137</v>
      </c>
      <c r="B45" s="185" t="s">
        <v>138</v>
      </c>
      <c r="C45" s="316">
        <v>2</v>
      </c>
      <c r="D45" s="1630">
        <v>65</v>
      </c>
      <c r="E45" s="1631"/>
      <c r="F45" s="316">
        <v>0</v>
      </c>
      <c r="G45" s="316">
        <v>0</v>
      </c>
      <c r="H45" s="53">
        <v>0</v>
      </c>
      <c r="I45" s="35"/>
      <c r="J45" s="183"/>
      <c r="K45" s="104"/>
      <c r="L45" s="104"/>
      <c r="M45" s="104"/>
      <c r="N45" s="183"/>
      <c r="O45" s="230">
        <f t="shared" si="13"/>
        <v>0</v>
      </c>
      <c r="P45" s="230">
        <f t="shared" si="14"/>
        <v>0</v>
      </c>
      <c r="Q45" s="104"/>
      <c r="R45" s="363"/>
      <c r="S45" s="84" t="s">
        <v>57</v>
      </c>
      <c r="T45" s="42">
        <f>C14</f>
        <v>21</v>
      </c>
      <c r="U45" s="42"/>
      <c r="V45" s="42">
        <f>F14</f>
        <v>6</v>
      </c>
      <c r="W45" s="42">
        <f>G14</f>
        <v>6</v>
      </c>
      <c r="X45" s="42">
        <f>H14</f>
        <v>2</v>
      </c>
      <c r="Y45" s="348">
        <f>I14</f>
        <v>1</v>
      </c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</row>
    <row r="46" spans="1:36" ht="12.75" customHeight="1" thickBot="1" x14ac:dyDescent="0.25">
      <c r="A46" s="1409" t="s">
        <v>139</v>
      </c>
      <c r="B46" s="1413"/>
      <c r="C46" s="16">
        <f>SUM(C36:C45)</f>
        <v>595</v>
      </c>
      <c r="D46" s="1414">
        <f>SUM(D36:E44)</f>
        <v>326</v>
      </c>
      <c r="E46" s="1413"/>
      <c r="F46" s="16">
        <f>SUM(F36:F45)</f>
        <v>416</v>
      </c>
      <c r="G46" s="16">
        <f>SUM(G36:G45)</f>
        <v>38</v>
      </c>
      <c r="H46" s="16">
        <f>SUM(H36:H45)</f>
        <v>19</v>
      </c>
      <c r="I46" s="16">
        <f t="shared" ref="I46" si="17">SUM(I36:I43)</f>
        <v>4</v>
      </c>
      <c r="J46" s="889"/>
      <c r="K46" s="104"/>
      <c r="L46" s="104"/>
      <c r="M46" s="104"/>
      <c r="N46" s="889"/>
      <c r="O46" s="230"/>
      <c r="P46" s="230"/>
      <c r="Q46" s="104"/>
      <c r="R46" s="364" t="s">
        <v>15</v>
      </c>
      <c r="S46" s="365"/>
      <c r="T46" s="366">
        <f>SUM(T41:T45)+T37+T40+T24+T7+SUM(T8:T10)</f>
        <v>4705</v>
      </c>
      <c r="U46" s="366">
        <f t="shared" ref="U46:Y46" si="18">SUM(U41:U45)+U37+U40+U24+U7+SUM(U8:U10)</f>
        <v>3358</v>
      </c>
      <c r="V46" s="366">
        <f t="shared" si="18"/>
        <v>3799</v>
      </c>
      <c r="W46" s="366">
        <f t="shared" si="18"/>
        <v>2012</v>
      </c>
      <c r="X46" s="366">
        <f t="shared" si="18"/>
        <v>687</v>
      </c>
      <c r="Y46" s="367">
        <f t="shared" si="18"/>
        <v>473</v>
      </c>
      <c r="Z46" s="651" t="str">
        <f>J5</f>
        <v>50 places étrangers (avec MINI 20 en MP et 7 dans les autres filières)</v>
      </c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</row>
    <row r="47" spans="1:36" ht="13.5" customHeight="1" x14ac:dyDescent="0.2">
      <c r="A47" s="651"/>
      <c r="B47" s="108"/>
      <c r="C47" s="109"/>
      <c r="D47" s="109"/>
      <c r="E47" s="109"/>
      <c r="F47" s="109"/>
      <c r="G47" s="109"/>
      <c r="H47" s="148"/>
      <c r="I47" s="8"/>
      <c r="J47" s="889"/>
      <c r="K47" s="104"/>
      <c r="L47" s="104"/>
      <c r="M47" s="104"/>
      <c r="N47" s="889"/>
      <c r="O47" s="230"/>
      <c r="P47" s="230"/>
      <c r="Q47" s="104"/>
      <c r="R47" s="905" t="s">
        <v>483</v>
      </c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</row>
    <row r="48" spans="1:36" ht="15" customHeight="1" x14ac:dyDescent="0.25">
      <c r="A48" s="1412" t="s">
        <v>484</v>
      </c>
      <c r="B48" s="1413"/>
      <c r="C48" s="653" t="s">
        <v>5</v>
      </c>
      <c r="D48" s="1414" t="s">
        <v>6</v>
      </c>
      <c r="E48" s="1413"/>
      <c r="F48" s="653" t="s">
        <v>7</v>
      </c>
      <c r="G48" s="653" t="s">
        <v>8</v>
      </c>
      <c r="H48" s="653" t="s">
        <v>9</v>
      </c>
      <c r="I48" s="634" t="s">
        <v>63</v>
      </c>
      <c r="J48" s="889"/>
      <c r="K48" s="104"/>
      <c r="L48" s="104"/>
      <c r="M48" s="104"/>
      <c r="N48" s="889"/>
      <c r="O48" s="230"/>
      <c r="P48" s="230"/>
      <c r="Q48" s="104"/>
      <c r="R48" s="885" t="s">
        <v>150</v>
      </c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</row>
    <row r="49" spans="1:36" ht="12.75" customHeight="1" x14ac:dyDescent="0.2">
      <c r="A49" s="315" t="s">
        <v>141</v>
      </c>
      <c r="B49" s="185" t="s">
        <v>142</v>
      </c>
      <c r="C49" s="316">
        <v>88</v>
      </c>
      <c r="D49" s="1630">
        <v>33</v>
      </c>
      <c r="E49" s="1413"/>
      <c r="F49" s="316">
        <v>37</v>
      </c>
      <c r="G49" s="316">
        <v>7</v>
      </c>
      <c r="H49" s="53">
        <v>5</v>
      </c>
      <c r="I49" s="316">
        <v>5</v>
      </c>
      <c r="J49" s="889"/>
      <c r="K49" s="104"/>
      <c r="L49" s="104"/>
      <c r="M49" s="104"/>
      <c r="N49" s="889" t="s">
        <v>69</v>
      </c>
      <c r="O49" s="230">
        <f t="shared" ref="O49:O57" si="19">IF(N49="*",$H49,0)</f>
        <v>0</v>
      </c>
      <c r="P49" s="230">
        <f t="shared" ref="P49:P57" si="20">IF(N49="**",$H49,0)</f>
        <v>5</v>
      </c>
      <c r="Q49" s="104"/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</row>
    <row r="50" spans="1:36" ht="12.75" customHeight="1" x14ac:dyDescent="0.2">
      <c r="A50" s="315" t="s">
        <v>143</v>
      </c>
      <c r="B50" s="185" t="s">
        <v>144</v>
      </c>
      <c r="C50" s="316">
        <v>25</v>
      </c>
      <c r="D50" s="1630">
        <v>10</v>
      </c>
      <c r="E50" s="1413"/>
      <c r="F50" s="316">
        <v>17</v>
      </c>
      <c r="G50" s="316">
        <v>5</v>
      </c>
      <c r="H50" s="316">
        <v>0</v>
      </c>
      <c r="I50" s="316">
        <v>0</v>
      </c>
      <c r="J50" s="889"/>
      <c r="K50" s="104"/>
      <c r="L50" s="104"/>
      <c r="M50" s="104"/>
      <c r="N50" s="889" t="s">
        <v>69</v>
      </c>
      <c r="O50" s="230">
        <f t="shared" si="19"/>
        <v>0</v>
      </c>
      <c r="P50" s="230">
        <f t="shared" si="20"/>
        <v>0</v>
      </c>
      <c r="Q50" s="104"/>
      <c r="R50" s="651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</row>
    <row r="51" spans="1:36" ht="15" customHeight="1" x14ac:dyDescent="0.2">
      <c r="A51" s="315" t="s">
        <v>485</v>
      </c>
      <c r="B51" s="185" t="s">
        <v>146</v>
      </c>
      <c r="C51" s="316">
        <v>30</v>
      </c>
      <c r="D51" s="1630">
        <v>15</v>
      </c>
      <c r="E51" s="1413"/>
      <c r="F51" s="316">
        <v>25</v>
      </c>
      <c r="G51" s="693">
        <v>7</v>
      </c>
      <c r="H51" s="316">
        <v>4</v>
      </c>
      <c r="I51" s="693">
        <v>0</v>
      </c>
      <c r="J51" s="889"/>
      <c r="K51" s="104"/>
      <c r="L51" s="104"/>
      <c r="M51" s="104"/>
      <c r="N51" s="889" t="s">
        <v>69</v>
      </c>
      <c r="O51" s="230">
        <f t="shared" si="19"/>
        <v>0</v>
      </c>
      <c r="P51" s="230">
        <f t="shared" si="20"/>
        <v>4</v>
      </c>
      <c r="Q51" s="104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</row>
    <row r="52" spans="1:36" ht="15" customHeight="1" x14ac:dyDescent="0.2">
      <c r="A52" s="315" t="s">
        <v>148</v>
      </c>
      <c r="B52" s="185" t="s">
        <v>149</v>
      </c>
      <c r="C52" s="316">
        <v>50</v>
      </c>
      <c r="D52" s="1630">
        <v>5</v>
      </c>
      <c r="E52" s="1413"/>
      <c r="F52" s="901">
        <v>15</v>
      </c>
      <c r="G52" s="693">
        <v>12</v>
      </c>
      <c r="H52" s="53">
        <v>3</v>
      </c>
      <c r="I52" s="693">
        <v>2</v>
      </c>
      <c r="J52" s="889"/>
      <c r="K52" s="104"/>
      <c r="L52" s="104"/>
      <c r="M52" s="104"/>
      <c r="N52" s="889" t="s">
        <v>69</v>
      </c>
      <c r="O52" s="230">
        <f t="shared" si="19"/>
        <v>0</v>
      </c>
      <c r="P52" s="230">
        <f t="shared" si="20"/>
        <v>3</v>
      </c>
      <c r="Q52" s="104"/>
      <c r="R52" s="651"/>
      <c r="S52" s="651"/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</row>
    <row r="53" spans="1:36" ht="15" customHeight="1" x14ac:dyDescent="0.2">
      <c r="A53" s="315" t="s">
        <v>486</v>
      </c>
      <c r="B53" s="185" t="s">
        <v>152</v>
      </c>
      <c r="C53" s="316">
        <v>9</v>
      </c>
      <c r="D53" s="1630">
        <v>7</v>
      </c>
      <c r="E53" s="1413"/>
      <c r="F53" s="316">
        <v>7</v>
      </c>
      <c r="G53" s="693">
        <v>2</v>
      </c>
      <c r="H53" s="53">
        <v>1</v>
      </c>
      <c r="I53" s="693">
        <v>0</v>
      </c>
      <c r="J53" s="889"/>
      <c r="K53" s="104"/>
      <c r="L53" s="104"/>
      <c r="M53" s="104"/>
      <c r="N53" s="889" t="s">
        <v>69</v>
      </c>
      <c r="O53" s="230">
        <f t="shared" si="19"/>
        <v>0</v>
      </c>
      <c r="P53" s="230">
        <f t="shared" si="20"/>
        <v>1</v>
      </c>
      <c r="Q53" s="104"/>
      <c r="R53" s="651"/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</row>
    <row r="54" spans="1:36" ht="12.75" customHeight="1" x14ac:dyDescent="0.2">
      <c r="A54" s="315" t="s">
        <v>154</v>
      </c>
      <c r="B54" s="185"/>
      <c r="C54" s="316">
        <v>26</v>
      </c>
      <c r="D54" s="1630">
        <v>8</v>
      </c>
      <c r="E54" s="1413"/>
      <c r="F54" s="901">
        <v>26</v>
      </c>
      <c r="G54" s="693">
        <v>0</v>
      </c>
      <c r="H54" s="53">
        <v>0</v>
      </c>
      <c r="I54" s="693">
        <v>0</v>
      </c>
      <c r="J54" s="889"/>
      <c r="K54" s="104"/>
      <c r="L54" s="104"/>
      <c r="M54" s="104"/>
      <c r="N54" s="889" t="s">
        <v>69</v>
      </c>
      <c r="O54" s="230">
        <f t="shared" si="19"/>
        <v>0</v>
      </c>
      <c r="P54" s="230">
        <f t="shared" si="20"/>
        <v>0</v>
      </c>
      <c r="Q54" s="104"/>
      <c r="R54" s="651"/>
      <c r="S54" s="651"/>
      <c r="T54" s="651"/>
      <c r="U54" s="651"/>
      <c r="V54" s="651"/>
      <c r="W54" s="651"/>
      <c r="X54" s="651"/>
      <c r="Y54" s="651"/>
      <c r="Z54" s="651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</row>
    <row r="55" spans="1:36" ht="12.75" customHeight="1" x14ac:dyDescent="0.2">
      <c r="A55" s="315" t="s">
        <v>155</v>
      </c>
      <c r="B55" s="185"/>
      <c r="C55" s="316">
        <v>21</v>
      </c>
      <c r="D55" s="1630">
        <v>11</v>
      </c>
      <c r="E55" s="1413"/>
      <c r="F55" s="901">
        <v>21</v>
      </c>
      <c r="G55" s="693">
        <v>14</v>
      </c>
      <c r="H55" s="53">
        <v>3</v>
      </c>
      <c r="I55" s="693">
        <v>0</v>
      </c>
      <c r="J55" s="889"/>
      <c r="K55" s="104"/>
      <c r="L55" s="104"/>
      <c r="M55" s="104"/>
      <c r="N55" s="889" t="s">
        <v>69</v>
      </c>
      <c r="O55" s="230">
        <f t="shared" si="19"/>
        <v>0</v>
      </c>
      <c r="P55" s="230">
        <f t="shared" si="20"/>
        <v>3</v>
      </c>
      <c r="Q55" s="104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</row>
    <row r="56" spans="1:36" ht="12.75" customHeight="1" x14ac:dyDescent="0.2">
      <c r="A56" s="315" t="s">
        <v>156</v>
      </c>
      <c r="B56" s="185" t="s">
        <v>157</v>
      </c>
      <c r="C56" s="316">
        <v>70</v>
      </c>
      <c r="D56" s="1630">
        <v>50</v>
      </c>
      <c r="E56" s="1413"/>
      <c r="F56" s="901">
        <v>60</v>
      </c>
      <c r="G56" s="693">
        <v>20</v>
      </c>
      <c r="H56" s="53">
        <v>2</v>
      </c>
      <c r="I56" s="693">
        <v>5</v>
      </c>
      <c r="J56" s="183"/>
      <c r="K56" s="104"/>
      <c r="L56" s="104"/>
      <c r="M56" s="104"/>
      <c r="N56" s="183"/>
      <c r="O56" s="230">
        <f t="shared" si="19"/>
        <v>0</v>
      </c>
      <c r="P56" s="230">
        <f t="shared" si="20"/>
        <v>0</v>
      </c>
      <c r="Q56" s="104"/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</row>
    <row r="57" spans="1:36" ht="12.75" customHeight="1" x14ac:dyDescent="0.2">
      <c r="A57" s="315" t="s">
        <v>487</v>
      </c>
      <c r="B57" s="185" t="s">
        <v>159</v>
      </c>
      <c r="C57" s="699">
        <v>75</v>
      </c>
      <c r="D57" s="1630">
        <v>10</v>
      </c>
      <c r="E57" s="1413"/>
      <c r="F57" s="699">
        <v>18</v>
      </c>
      <c r="G57" s="700">
        <v>0</v>
      </c>
      <c r="H57" s="699">
        <v>5</v>
      </c>
      <c r="I57" s="693">
        <v>0</v>
      </c>
      <c r="J57" s="889"/>
      <c r="K57" s="104"/>
      <c r="L57" s="104"/>
      <c r="M57" s="104"/>
      <c r="N57" s="889" t="s">
        <v>69</v>
      </c>
      <c r="O57" s="230">
        <f t="shared" si="19"/>
        <v>0</v>
      </c>
      <c r="P57" s="230">
        <f t="shared" si="20"/>
        <v>5</v>
      </c>
      <c r="Q57" s="104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</row>
    <row r="58" spans="1:36" ht="12.75" customHeight="1" x14ac:dyDescent="0.2">
      <c r="A58" s="1409" t="s">
        <v>167</v>
      </c>
      <c r="B58" s="1413"/>
      <c r="C58" s="16">
        <f>SUM(C49:C57)</f>
        <v>394</v>
      </c>
      <c r="D58" s="1414">
        <f>SUM(D49:D57)</f>
        <v>149</v>
      </c>
      <c r="E58" s="1413"/>
      <c r="F58" s="16">
        <f>SUM(F49:F57)</f>
        <v>226</v>
      </c>
      <c r="G58" s="16">
        <f>SUM(G49:G57)</f>
        <v>67</v>
      </c>
      <c r="H58" s="16">
        <f>SUM(H49:H57)</f>
        <v>23</v>
      </c>
      <c r="I58" s="16">
        <f>SUM(I49:I57)</f>
        <v>12</v>
      </c>
      <c r="J58" s="889"/>
      <c r="K58" s="104"/>
      <c r="L58" s="104"/>
      <c r="M58" s="104"/>
      <c r="N58" s="889"/>
      <c r="O58" s="230"/>
      <c r="P58" s="230"/>
      <c r="Q58" s="104"/>
      <c r="R58" s="651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</row>
    <row r="59" spans="1:36" ht="12.75" customHeight="1" x14ac:dyDescent="0.2">
      <c r="A59" s="651"/>
      <c r="B59" s="46"/>
      <c r="C59" s="148"/>
      <c r="D59" s="148"/>
      <c r="E59" s="148"/>
      <c r="F59" s="148"/>
      <c r="G59" s="8"/>
      <c r="H59" s="148"/>
      <c r="I59" s="8"/>
      <c r="J59" s="889"/>
      <c r="K59" s="104"/>
      <c r="L59" s="104"/>
      <c r="M59" s="104"/>
      <c r="N59" s="889"/>
      <c r="O59" s="230"/>
      <c r="P59" s="230"/>
      <c r="Q59" s="104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</row>
    <row r="60" spans="1:36" ht="12.75" customHeight="1" x14ac:dyDescent="0.25">
      <c r="A60" s="1412" t="s">
        <v>168</v>
      </c>
      <c r="B60" s="1413"/>
      <c r="C60" s="653" t="s">
        <v>5</v>
      </c>
      <c r="D60" s="1414" t="s">
        <v>6</v>
      </c>
      <c r="E60" s="1413"/>
      <c r="F60" s="653" t="s">
        <v>7</v>
      </c>
      <c r="G60" s="653" t="s">
        <v>8</v>
      </c>
      <c r="H60" s="16" t="s">
        <v>9</v>
      </c>
      <c r="I60" s="16" t="s">
        <v>63</v>
      </c>
      <c r="J60" s="118"/>
      <c r="K60" s="104"/>
      <c r="L60" s="104"/>
      <c r="M60" s="104"/>
      <c r="N60" s="118"/>
      <c r="O60" s="230"/>
      <c r="P60" s="230"/>
      <c r="Q60" s="104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</row>
    <row r="61" spans="1:36" ht="12.75" customHeight="1" x14ac:dyDescent="0.2">
      <c r="A61" s="315" t="s">
        <v>169</v>
      </c>
      <c r="B61" s="185" t="s">
        <v>170</v>
      </c>
      <c r="C61" s="63">
        <v>42</v>
      </c>
      <c r="D61" s="1632">
        <v>48</v>
      </c>
      <c r="E61" s="1633"/>
      <c r="F61" s="63">
        <v>55</v>
      </c>
      <c r="G61" s="63"/>
      <c r="H61" s="63">
        <v>6</v>
      </c>
      <c r="I61" s="64"/>
      <c r="J61" s="183"/>
      <c r="K61" s="104"/>
      <c r="L61" s="104"/>
      <c r="M61" s="104"/>
      <c r="N61" s="183" t="s">
        <v>81</v>
      </c>
      <c r="O61" s="230">
        <f t="shared" ref="O61:O63" si="21">IF(N61="*",$H61,0)</f>
        <v>6</v>
      </c>
      <c r="P61" s="230">
        <f t="shared" ref="P61:P63" si="22">IF(N61="**",$H61,0)</f>
        <v>0</v>
      </c>
      <c r="Q61" s="104"/>
      <c r="R61" s="651"/>
      <c r="S61" s="651"/>
      <c r="T61" s="651"/>
      <c r="U61" s="651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</row>
    <row r="62" spans="1:36" ht="12.75" customHeight="1" x14ac:dyDescent="0.2">
      <c r="A62" s="315" t="s">
        <v>171</v>
      </c>
      <c r="B62" s="185" t="s">
        <v>172</v>
      </c>
      <c r="C62" s="701">
        <v>4</v>
      </c>
      <c r="D62" s="1632">
        <v>4</v>
      </c>
      <c r="E62" s="1633"/>
      <c r="F62" s="63">
        <v>3</v>
      </c>
      <c r="G62" s="63"/>
      <c r="H62" s="63"/>
      <c r="I62" s="64"/>
      <c r="J62" s="183"/>
      <c r="K62" s="104"/>
      <c r="L62" s="104"/>
      <c r="M62" s="104"/>
      <c r="N62" s="183"/>
      <c r="O62" s="230">
        <f t="shared" si="21"/>
        <v>0</v>
      </c>
      <c r="P62" s="230">
        <f t="shared" si="22"/>
        <v>0</v>
      </c>
      <c r="Q62" s="104"/>
      <c r="R62" s="651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</row>
    <row r="63" spans="1:36" ht="12.75" customHeight="1" x14ac:dyDescent="0.2">
      <c r="A63" s="315" t="s">
        <v>173</v>
      </c>
      <c r="B63" s="185" t="s">
        <v>174</v>
      </c>
      <c r="C63" s="63">
        <v>27</v>
      </c>
      <c r="D63" s="1632">
        <v>23</v>
      </c>
      <c r="E63" s="1633"/>
      <c r="F63" s="63">
        <v>24</v>
      </c>
      <c r="G63" s="63"/>
      <c r="H63" s="63">
        <v>7</v>
      </c>
      <c r="I63" s="64"/>
      <c r="J63" s="183"/>
      <c r="K63" s="104"/>
      <c r="L63" s="104"/>
      <c r="M63" s="104"/>
      <c r="N63" s="183" t="s">
        <v>81</v>
      </c>
      <c r="O63" s="230">
        <f t="shared" si="21"/>
        <v>7</v>
      </c>
      <c r="P63" s="230">
        <f t="shared" si="22"/>
        <v>0</v>
      </c>
      <c r="Q63" s="104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</row>
    <row r="64" spans="1:36" ht="12.75" customHeight="1" x14ac:dyDescent="0.2">
      <c r="A64" s="1467" t="s">
        <v>175</v>
      </c>
      <c r="B64" s="1468"/>
      <c r="C64" s="16">
        <f t="shared" ref="C64:D64" si="23">SUM(C61:C63)</f>
        <v>73</v>
      </c>
      <c r="D64" s="1414">
        <f t="shared" si="23"/>
        <v>75</v>
      </c>
      <c r="E64" s="1413"/>
      <c r="F64" s="16">
        <f t="shared" ref="F64:I64" si="24">SUM(F61:F63)</f>
        <v>82</v>
      </c>
      <c r="G64" s="16">
        <f t="shared" si="24"/>
        <v>0</v>
      </c>
      <c r="H64" s="16">
        <f t="shared" si="24"/>
        <v>13</v>
      </c>
      <c r="I64" s="16">
        <f t="shared" si="24"/>
        <v>0</v>
      </c>
      <c r="J64" s="889"/>
      <c r="K64" s="104"/>
      <c r="L64" s="104"/>
      <c r="M64" s="104"/>
      <c r="N64" s="889"/>
      <c r="O64" s="230"/>
      <c r="P64" s="230"/>
      <c r="Q64" s="104"/>
      <c r="R64" s="651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</row>
    <row r="65" spans="1:36" ht="15.75" customHeight="1" x14ac:dyDescent="0.2">
      <c r="A65" s="651"/>
      <c r="B65" s="46"/>
      <c r="C65" s="148"/>
      <c r="D65" s="148"/>
      <c r="E65" s="148"/>
      <c r="F65" s="148"/>
      <c r="G65" s="148"/>
      <c r="H65" s="148"/>
      <c r="I65" s="8"/>
      <c r="J65" s="889"/>
      <c r="K65" s="104"/>
      <c r="L65" s="104"/>
      <c r="M65" s="104"/>
      <c r="N65" s="889"/>
      <c r="O65" s="230"/>
      <c r="P65" s="230"/>
      <c r="Q65" s="104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</row>
    <row r="66" spans="1:36" ht="12.75" customHeight="1" x14ac:dyDescent="0.25">
      <c r="A66" s="1412" t="s">
        <v>488</v>
      </c>
      <c r="B66" s="1413"/>
      <c r="C66" s="653" t="s">
        <v>5</v>
      </c>
      <c r="D66" s="1414" t="s">
        <v>6</v>
      </c>
      <c r="E66" s="1413"/>
      <c r="F66" s="653" t="s">
        <v>7</v>
      </c>
      <c r="G66" s="653" t="s">
        <v>8</v>
      </c>
      <c r="H66" s="653" t="s">
        <v>9</v>
      </c>
      <c r="I66" s="16" t="s">
        <v>63</v>
      </c>
      <c r="J66" s="889"/>
      <c r="K66" s="104"/>
      <c r="L66" s="104"/>
      <c r="M66" s="104"/>
      <c r="N66" s="889"/>
      <c r="O66" s="230"/>
      <c r="P66" s="230"/>
      <c r="Q66" s="104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</row>
    <row r="67" spans="1:36" ht="12.75" customHeight="1" x14ac:dyDescent="0.2">
      <c r="A67" s="315" t="s">
        <v>163</v>
      </c>
      <c r="B67" s="185" t="s">
        <v>164</v>
      </c>
      <c r="C67" s="693">
        <v>55</v>
      </c>
      <c r="D67" s="1630">
        <v>50</v>
      </c>
      <c r="E67" s="1413"/>
      <c r="F67" s="693">
        <v>45</v>
      </c>
      <c r="G67" s="693">
        <v>5</v>
      </c>
      <c r="H67" s="693">
        <v>2</v>
      </c>
      <c r="I67" s="693">
        <v>0</v>
      </c>
      <c r="J67" s="889"/>
      <c r="K67" s="104"/>
      <c r="L67" s="104"/>
      <c r="M67" s="104"/>
      <c r="N67" s="889" t="s">
        <v>69</v>
      </c>
      <c r="O67" s="230">
        <f t="shared" ref="O67:O70" si="25">IF(N67="*",$H67,0)</f>
        <v>0</v>
      </c>
      <c r="P67" s="230">
        <f t="shared" ref="P67:P70" si="26">IF(N67="**",$H67,0)</f>
        <v>2</v>
      </c>
      <c r="Q67" s="104"/>
      <c r="R67" s="651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</row>
    <row r="68" spans="1:36" ht="12" customHeight="1" x14ac:dyDescent="0.2">
      <c r="A68" s="315" t="s">
        <v>165</v>
      </c>
      <c r="B68" s="185" t="s">
        <v>166</v>
      </c>
      <c r="C68" s="693">
        <v>63</v>
      </c>
      <c r="D68" s="1630">
        <v>42</v>
      </c>
      <c r="E68" s="1413"/>
      <c r="F68" s="693">
        <v>53</v>
      </c>
      <c r="G68" s="693">
        <v>24</v>
      </c>
      <c r="H68" s="693">
        <v>2</v>
      </c>
      <c r="I68" s="693">
        <v>5</v>
      </c>
      <c r="J68" s="889"/>
      <c r="K68" s="104"/>
      <c r="L68" s="104"/>
      <c r="M68" s="104"/>
      <c r="N68" s="889" t="s">
        <v>69</v>
      </c>
      <c r="O68" s="230">
        <f t="shared" si="25"/>
        <v>0</v>
      </c>
      <c r="P68" s="230">
        <f t="shared" si="26"/>
        <v>2</v>
      </c>
      <c r="Q68" s="104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</row>
    <row r="69" spans="1:36" ht="15.75" customHeight="1" x14ac:dyDescent="0.2">
      <c r="A69" s="315" t="s">
        <v>160</v>
      </c>
      <c r="B69" s="185" t="s">
        <v>161</v>
      </c>
      <c r="C69" s="693">
        <v>45</v>
      </c>
      <c r="D69" s="1630">
        <v>15</v>
      </c>
      <c r="E69" s="1413"/>
      <c r="F69" s="693">
        <v>40</v>
      </c>
      <c r="G69" s="693">
        <v>12</v>
      </c>
      <c r="H69" s="693">
        <v>2</v>
      </c>
      <c r="I69" s="693">
        <v>0</v>
      </c>
      <c r="J69" s="889"/>
      <c r="K69" s="104"/>
      <c r="L69" s="104"/>
      <c r="M69" s="104"/>
      <c r="N69" s="889" t="s">
        <v>69</v>
      </c>
      <c r="O69" s="230">
        <f t="shared" si="25"/>
        <v>0</v>
      </c>
      <c r="P69" s="230">
        <f t="shared" si="26"/>
        <v>2</v>
      </c>
      <c r="Q69" s="104"/>
      <c r="R69" s="651"/>
      <c r="S69" s="651"/>
      <c r="T69" s="651"/>
      <c r="U69" s="651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</row>
    <row r="70" spans="1:36" ht="15.75" customHeight="1" x14ac:dyDescent="0.2">
      <c r="A70" s="315"/>
      <c r="B70" s="185" t="s">
        <v>162</v>
      </c>
      <c r="C70" s="693">
        <v>13</v>
      </c>
      <c r="D70" s="1630">
        <v>8</v>
      </c>
      <c r="E70" s="1413"/>
      <c r="F70" s="693">
        <v>13</v>
      </c>
      <c r="G70" s="693">
        <v>2</v>
      </c>
      <c r="H70" s="693">
        <v>0</v>
      </c>
      <c r="I70" s="693">
        <v>0</v>
      </c>
      <c r="J70" s="889"/>
      <c r="K70" s="104"/>
      <c r="L70" s="104"/>
      <c r="M70" s="104"/>
      <c r="N70" s="889" t="s">
        <v>69</v>
      </c>
      <c r="O70" s="230">
        <f t="shared" si="25"/>
        <v>0</v>
      </c>
      <c r="P70" s="230">
        <f t="shared" si="26"/>
        <v>0</v>
      </c>
      <c r="Q70" s="104"/>
      <c r="R70" s="230"/>
      <c r="S70" s="10"/>
      <c r="T70" s="10"/>
      <c r="U70" s="10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</row>
    <row r="71" spans="1:36" ht="11.25" customHeight="1" x14ac:dyDescent="0.2">
      <c r="A71" s="1409" t="s">
        <v>489</v>
      </c>
      <c r="B71" s="1413"/>
      <c r="C71" s="16">
        <f>SUM(C67:C70)</f>
        <v>176</v>
      </c>
      <c r="D71" s="1414">
        <f>SUM(D67:D70)</f>
        <v>115</v>
      </c>
      <c r="E71" s="1413"/>
      <c r="F71" s="16">
        <f>SUM(F67:F70)</f>
        <v>151</v>
      </c>
      <c r="G71" s="16">
        <f>SUM(G67:G70)</f>
        <v>43</v>
      </c>
      <c r="H71" s="16">
        <f>SUM(H67:H70)</f>
        <v>6</v>
      </c>
      <c r="I71" s="16">
        <f>SUM(I67:I70)</f>
        <v>5</v>
      </c>
      <c r="J71" s="889"/>
      <c r="K71" s="230"/>
      <c r="L71" s="230"/>
      <c r="M71" s="230"/>
      <c r="N71" s="230"/>
      <c r="O71" s="889"/>
      <c r="P71" s="230"/>
      <c r="Q71" s="230"/>
      <c r="R71" s="10"/>
      <c r="S71" s="10"/>
      <c r="T71" s="10"/>
      <c r="U71" s="10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</row>
    <row r="72" spans="1:36" ht="12.75" customHeight="1" x14ac:dyDescent="0.2">
      <c r="A72" s="1636" t="s">
        <v>490</v>
      </c>
      <c r="B72" s="1413"/>
      <c r="C72" s="120">
        <f>C46+C58+C64+C71</f>
        <v>1238</v>
      </c>
      <c r="D72" s="1556">
        <f>D46+D58+D64+D71</f>
        <v>665</v>
      </c>
      <c r="E72" s="1413"/>
      <c r="F72" s="120">
        <f>F46+F58+F64+F71</f>
        <v>875</v>
      </c>
      <c r="G72" s="120">
        <f>G46+G58+G64+G71</f>
        <v>148</v>
      </c>
      <c r="H72" s="120">
        <f>H46+H58+H64+H71</f>
        <v>61</v>
      </c>
      <c r="I72" s="120">
        <f>I46+I58+I64+I71</f>
        <v>21</v>
      </c>
      <c r="J72" s="1"/>
      <c r="K72" s="877"/>
      <c r="L72" s="10"/>
      <c r="M72" s="10"/>
      <c r="N72" s="10"/>
      <c r="O72" s="877"/>
      <c r="P72" s="877"/>
      <c r="Q72" s="10"/>
      <c r="R72" s="10"/>
      <c r="S72" s="10"/>
      <c r="T72" s="10"/>
      <c r="U72" s="651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</row>
    <row r="73" spans="1:36" ht="12.75" customHeight="1" x14ac:dyDescent="0.2">
      <c r="A73" s="651"/>
      <c r="B73" s="644"/>
      <c r="C73" s="8"/>
      <c r="D73" s="8"/>
      <c r="E73" s="8"/>
      <c r="F73" s="8"/>
      <c r="G73" s="8"/>
      <c r="H73" s="8"/>
      <c r="I73" s="8"/>
      <c r="J73" s="877"/>
      <c r="K73" s="10"/>
      <c r="L73" s="10"/>
      <c r="M73" s="10"/>
      <c r="N73" s="10"/>
      <c r="O73" s="10"/>
      <c r="P73" s="10"/>
      <c r="Q73" s="193"/>
      <c r="R73" s="10"/>
      <c r="S73" s="10"/>
      <c r="T73" s="10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</row>
    <row r="74" spans="1:36" ht="12.75" customHeight="1" x14ac:dyDescent="0.25">
      <c r="A74" s="1412" t="s">
        <v>491</v>
      </c>
      <c r="B74" s="1413"/>
      <c r="C74" s="653" t="s">
        <v>5</v>
      </c>
      <c r="D74" s="653" t="s">
        <v>178</v>
      </c>
      <c r="E74" s="653" t="s">
        <v>179</v>
      </c>
      <c r="F74" s="653" t="s">
        <v>7</v>
      </c>
      <c r="G74" s="653" t="s">
        <v>8</v>
      </c>
      <c r="H74" s="16" t="s">
        <v>9</v>
      </c>
      <c r="I74" s="16" t="s">
        <v>63</v>
      </c>
      <c r="J74" s="889"/>
      <c r="K74" s="121"/>
      <c r="L74" s="121"/>
      <c r="M74" s="121"/>
      <c r="N74" s="121"/>
      <c r="O74" s="121"/>
      <c r="P74" s="121"/>
      <c r="Q74" s="123"/>
      <c r="R74" s="124"/>
      <c r="S74" s="10"/>
      <c r="T74" s="10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</row>
    <row r="75" spans="1:36" ht="12.75" customHeight="1" x14ac:dyDescent="0.25">
      <c r="A75" s="315" t="s">
        <v>492</v>
      </c>
      <c r="B75" s="185" t="s">
        <v>214</v>
      </c>
      <c r="C75" s="328">
        <v>46</v>
      </c>
      <c r="D75" s="328">
        <v>25</v>
      </c>
      <c r="E75" s="329"/>
      <c r="F75" s="328">
        <v>56</v>
      </c>
      <c r="G75" s="330">
        <v>47</v>
      </c>
      <c r="H75" s="332">
        <v>19</v>
      </c>
      <c r="I75" s="318"/>
      <c r="J75" s="889"/>
      <c r="K75" s="39"/>
      <c r="L75" s="39"/>
      <c r="M75" s="39"/>
      <c r="N75" s="889" t="s">
        <v>81</v>
      </c>
      <c r="O75" s="230">
        <f t="shared" ref="O75:O108" si="27">IF(N75="*",$H75,0)</f>
        <v>19</v>
      </c>
      <c r="P75" s="230">
        <f t="shared" ref="P75:P108" si="28">IF(N75="**",$H75,0)</f>
        <v>0</v>
      </c>
      <c r="Q75" s="123"/>
      <c r="R75" s="124"/>
      <c r="S75" s="10"/>
      <c r="T75" s="10"/>
      <c r="U75" s="651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</row>
    <row r="76" spans="1:36" ht="12.75" customHeight="1" x14ac:dyDescent="0.2">
      <c r="A76" s="317" t="s">
        <v>493</v>
      </c>
      <c r="B76" s="128" t="s">
        <v>181</v>
      </c>
      <c r="C76" s="328">
        <v>8</v>
      </c>
      <c r="D76" s="328">
        <v>4</v>
      </c>
      <c r="E76" s="329"/>
      <c r="F76" s="328">
        <v>8</v>
      </c>
      <c r="G76" s="329">
        <v>9</v>
      </c>
      <c r="H76" s="702"/>
      <c r="I76" s="322"/>
      <c r="J76" s="183"/>
      <c r="K76" s="598"/>
      <c r="L76" s="370"/>
      <c r="M76" s="370"/>
      <c r="N76" s="183"/>
      <c r="O76" s="230">
        <f>IF(N76="*",$H76,0)</f>
        <v>0</v>
      </c>
      <c r="P76" s="230">
        <f>IF(N76="**",$H76,0)</f>
        <v>0</v>
      </c>
      <c r="Q76" s="370"/>
      <c r="R76" s="370"/>
      <c r="S76" s="10"/>
      <c r="T76" s="10"/>
      <c r="U76" s="10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</row>
    <row r="77" spans="1:36" ht="12.75" customHeight="1" x14ac:dyDescent="0.25">
      <c r="A77" s="315" t="s">
        <v>494</v>
      </c>
      <c r="B77" s="185" t="s">
        <v>183</v>
      </c>
      <c r="C77" s="329"/>
      <c r="D77" s="329"/>
      <c r="E77" s="328">
        <v>42</v>
      </c>
      <c r="F77" s="329"/>
      <c r="G77" s="329"/>
      <c r="H77" s="321"/>
      <c r="I77" s="319"/>
      <c r="J77" s="889"/>
      <c r="K77" s="39"/>
      <c r="L77" s="39"/>
      <c r="M77" s="39"/>
      <c r="N77" s="889"/>
      <c r="O77" s="230">
        <f t="shared" si="27"/>
        <v>0</v>
      </c>
      <c r="P77" s="230">
        <f t="shared" si="28"/>
        <v>0</v>
      </c>
      <c r="Q77" s="123"/>
      <c r="R77" s="124"/>
      <c r="S77" s="10"/>
      <c r="T77" s="10"/>
      <c r="U77" s="651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</row>
    <row r="78" spans="1:36" ht="15" customHeight="1" x14ac:dyDescent="0.25">
      <c r="A78" s="315" t="s">
        <v>495</v>
      </c>
      <c r="B78" s="185" t="s">
        <v>185</v>
      </c>
      <c r="C78" s="328">
        <v>154</v>
      </c>
      <c r="D78" s="328">
        <v>32</v>
      </c>
      <c r="E78" s="329"/>
      <c r="F78" s="328">
        <v>55</v>
      </c>
      <c r="G78" s="328"/>
      <c r="H78" s="328">
        <v>8</v>
      </c>
      <c r="I78" s="125"/>
      <c r="J78" s="889"/>
      <c r="K78" s="39"/>
      <c r="L78" s="39"/>
      <c r="M78" s="39"/>
      <c r="N78" s="889" t="s">
        <v>81</v>
      </c>
      <c r="O78" s="230">
        <f t="shared" si="27"/>
        <v>8</v>
      </c>
      <c r="P78" s="230">
        <f t="shared" si="28"/>
        <v>0</v>
      </c>
      <c r="Q78" s="123"/>
      <c r="R78" s="124"/>
      <c r="S78" s="10"/>
      <c r="T78" s="10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</row>
    <row r="79" spans="1:36" ht="15" customHeight="1" x14ac:dyDescent="0.25">
      <c r="A79" s="315" t="s">
        <v>496</v>
      </c>
      <c r="B79" s="185" t="s">
        <v>212</v>
      </c>
      <c r="C79" s="328">
        <v>50</v>
      </c>
      <c r="D79" s="328">
        <v>23</v>
      </c>
      <c r="E79" s="328">
        <v>30</v>
      </c>
      <c r="F79" s="328">
        <v>15</v>
      </c>
      <c r="G79" s="333">
        <v>10</v>
      </c>
      <c r="H79" s="328">
        <v>6</v>
      </c>
      <c r="I79" s="125"/>
      <c r="J79" s="889"/>
      <c r="K79" s="39"/>
      <c r="L79" s="39"/>
      <c r="M79" s="39"/>
      <c r="N79" s="889" t="s">
        <v>81</v>
      </c>
      <c r="O79" s="230">
        <f t="shared" si="27"/>
        <v>6</v>
      </c>
      <c r="P79" s="230">
        <f t="shared" si="28"/>
        <v>0</v>
      </c>
      <c r="Q79" s="123"/>
      <c r="R79" s="124"/>
      <c r="S79" s="10"/>
      <c r="T79" s="10"/>
      <c r="U79" s="651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</row>
    <row r="80" spans="1:36" ht="14.25" customHeight="1" x14ac:dyDescent="0.25">
      <c r="A80" s="315" t="s">
        <v>497</v>
      </c>
      <c r="B80" s="185" t="s">
        <v>194</v>
      </c>
      <c r="C80" s="328">
        <v>48</v>
      </c>
      <c r="D80" s="328">
        <v>15</v>
      </c>
      <c r="E80" s="329"/>
      <c r="F80" s="328">
        <v>15</v>
      </c>
      <c r="G80" s="333">
        <v>5</v>
      </c>
      <c r="H80" s="329"/>
      <c r="I80" s="125"/>
      <c r="J80" s="889"/>
      <c r="K80" s="39"/>
      <c r="L80" s="39"/>
      <c r="M80" s="39"/>
      <c r="N80" s="889"/>
      <c r="O80" s="230">
        <f t="shared" si="27"/>
        <v>0</v>
      </c>
      <c r="P80" s="230">
        <f t="shared" si="28"/>
        <v>0</v>
      </c>
      <c r="Q80" s="123"/>
      <c r="R80" s="124"/>
      <c r="S80" s="10"/>
      <c r="T80" s="10"/>
      <c r="U80" s="651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</row>
    <row r="81" spans="1:36" ht="14.25" customHeight="1" x14ac:dyDescent="0.25">
      <c r="A81" s="315" t="s">
        <v>498</v>
      </c>
      <c r="B81" s="185" t="s">
        <v>499</v>
      </c>
      <c r="C81" s="329"/>
      <c r="D81" s="329"/>
      <c r="E81" s="328">
        <v>36</v>
      </c>
      <c r="F81" s="329"/>
      <c r="G81" s="334">
        <v>5</v>
      </c>
      <c r="H81" s="329"/>
      <c r="I81" s="368">
        <v>8</v>
      </c>
      <c r="J81" s="889"/>
      <c r="K81" s="39"/>
      <c r="L81" s="39"/>
      <c r="M81" s="39"/>
      <c r="N81" s="889"/>
      <c r="O81" s="230">
        <f t="shared" si="27"/>
        <v>0</v>
      </c>
      <c r="P81" s="230">
        <f t="shared" si="28"/>
        <v>0</v>
      </c>
      <c r="Q81" s="123"/>
      <c r="R81" s="124"/>
      <c r="S81" s="10"/>
      <c r="T81" s="10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</row>
    <row r="82" spans="1:36" ht="14.25" customHeight="1" x14ac:dyDescent="0.25">
      <c r="A82" s="315" t="s">
        <v>500</v>
      </c>
      <c r="B82" s="185" t="s">
        <v>228</v>
      </c>
      <c r="C82" s="328">
        <v>40</v>
      </c>
      <c r="D82" s="328">
        <v>8</v>
      </c>
      <c r="E82" s="329"/>
      <c r="F82" s="328">
        <v>12</v>
      </c>
      <c r="H82" s="328">
        <v>5</v>
      </c>
      <c r="I82" s="369"/>
      <c r="J82" s="889"/>
      <c r="K82" s="39"/>
      <c r="L82" s="39"/>
      <c r="M82" s="39"/>
      <c r="N82" s="889" t="s">
        <v>81</v>
      </c>
      <c r="O82" s="230">
        <f t="shared" si="27"/>
        <v>5</v>
      </c>
      <c r="P82" s="230">
        <f t="shared" si="28"/>
        <v>0</v>
      </c>
      <c r="Q82" s="123"/>
      <c r="R82" s="124"/>
      <c r="S82" s="10"/>
      <c r="T82" s="10"/>
      <c r="U82" s="651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</row>
    <row r="83" spans="1:36" ht="15" customHeight="1" x14ac:dyDescent="0.25">
      <c r="A83" s="315" t="s">
        <v>501</v>
      </c>
      <c r="B83" s="185" t="s">
        <v>216</v>
      </c>
      <c r="C83" s="328">
        <v>70</v>
      </c>
      <c r="D83" s="328">
        <v>60</v>
      </c>
      <c r="E83" s="329"/>
      <c r="F83" s="328">
        <v>80</v>
      </c>
      <c r="G83" s="334">
        <v>15</v>
      </c>
      <c r="H83" s="328">
        <v>3</v>
      </c>
      <c r="I83" s="369"/>
      <c r="J83" s="889"/>
      <c r="K83" s="39"/>
      <c r="L83" s="39"/>
      <c r="M83" s="39"/>
      <c r="N83" s="889" t="s">
        <v>81</v>
      </c>
      <c r="O83" s="230">
        <f t="shared" si="27"/>
        <v>3</v>
      </c>
      <c r="P83" s="230">
        <f t="shared" si="28"/>
        <v>0</v>
      </c>
      <c r="Q83" s="123"/>
      <c r="R83" s="124"/>
      <c r="S83" s="10"/>
      <c r="T83" s="10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</row>
    <row r="84" spans="1:36" ht="14.25" customHeight="1" x14ac:dyDescent="0.25">
      <c r="A84" s="315" t="s">
        <v>502</v>
      </c>
      <c r="B84" s="185" t="s">
        <v>218</v>
      </c>
      <c r="C84" s="328">
        <v>125</v>
      </c>
      <c r="D84" s="328">
        <v>10</v>
      </c>
      <c r="E84" s="329"/>
      <c r="F84" s="328">
        <v>10</v>
      </c>
      <c r="G84" s="334">
        <v>10</v>
      </c>
      <c r="H84" s="329"/>
      <c r="I84" s="369"/>
      <c r="J84" s="889"/>
      <c r="K84" s="39"/>
      <c r="L84" s="39"/>
      <c r="M84" s="39"/>
      <c r="N84" s="889"/>
      <c r="O84" s="230">
        <f t="shared" si="27"/>
        <v>0</v>
      </c>
      <c r="P84" s="230">
        <f t="shared" si="28"/>
        <v>0</v>
      </c>
      <c r="Q84" s="123"/>
      <c r="R84" s="124"/>
      <c r="S84" s="10"/>
      <c r="T84" s="10"/>
      <c r="U84" s="651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</row>
    <row r="85" spans="1:36" ht="14.25" customHeight="1" x14ac:dyDescent="0.25">
      <c r="A85" s="315" t="s">
        <v>503</v>
      </c>
      <c r="B85" s="185" t="s">
        <v>220</v>
      </c>
      <c r="C85" s="328">
        <v>11</v>
      </c>
      <c r="D85" s="328">
        <v>6</v>
      </c>
      <c r="E85" s="329"/>
      <c r="F85" s="328">
        <v>12</v>
      </c>
      <c r="G85" s="334">
        <v>3</v>
      </c>
      <c r="H85" s="329"/>
      <c r="I85" s="369"/>
      <c r="J85" s="889"/>
      <c r="K85" s="39"/>
      <c r="L85" s="39"/>
      <c r="M85" s="39"/>
      <c r="N85" s="889"/>
      <c r="O85" s="230">
        <f t="shared" si="27"/>
        <v>0</v>
      </c>
      <c r="P85" s="230">
        <f t="shared" si="28"/>
        <v>0</v>
      </c>
      <c r="Q85" s="123"/>
      <c r="R85" s="124"/>
      <c r="S85" s="10"/>
      <c r="T85" s="10"/>
      <c r="U85" s="651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</row>
    <row r="86" spans="1:36" ht="14.25" customHeight="1" x14ac:dyDescent="0.25">
      <c r="A86" s="315" t="s">
        <v>504</v>
      </c>
      <c r="B86" s="185" t="s">
        <v>222</v>
      </c>
      <c r="C86" s="328">
        <v>10</v>
      </c>
      <c r="D86" s="328">
        <v>18</v>
      </c>
      <c r="E86" s="329"/>
      <c r="F86" s="328">
        <v>11</v>
      </c>
      <c r="G86" s="334">
        <v>1</v>
      </c>
      <c r="H86" s="328">
        <v>1</v>
      </c>
      <c r="I86" s="369"/>
      <c r="J86" s="889"/>
      <c r="K86" s="39"/>
      <c r="L86" s="39"/>
      <c r="M86" s="39"/>
      <c r="N86" s="889" t="s">
        <v>81</v>
      </c>
      <c r="O86" s="230">
        <f t="shared" si="27"/>
        <v>1</v>
      </c>
      <c r="P86" s="230">
        <f t="shared" si="28"/>
        <v>0</v>
      </c>
      <c r="Q86" s="123"/>
      <c r="R86" s="124"/>
      <c r="S86" s="10"/>
      <c r="T86" s="10"/>
      <c r="U86" s="651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</row>
    <row r="87" spans="1:36" ht="14.25" customHeight="1" x14ac:dyDescent="0.25">
      <c r="A87" s="315" t="s">
        <v>505</v>
      </c>
      <c r="B87" s="128" t="s">
        <v>224</v>
      </c>
      <c r="C87" s="328">
        <v>96</v>
      </c>
      <c r="D87" s="330">
        <v>101</v>
      </c>
      <c r="E87" s="329"/>
      <c r="F87" s="328">
        <v>77</v>
      </c>
      <c r="G87">
        <v>6</v>
      </c>
      <c r="H87" s="328">
        <v>4</v>
      </c>
      <c r="I87" s="369"/>
      <c r="J87" s="889"/>
      <c r="K87" s="39"/>
      <c r="L87" s="39"/>
      <c r="M87" s="39"/>
      <c r="N87" s="889" t="s">
        <v>81</v>
      </c>
      <c r="O87" s="230">
        <f t="shared" si="27"/>
        <v>4</v>
      </c>
      <c r="P87" s="230">
        <f t="shared" si="28"/>
        <v>0</v>
      </c>
      <c r="Q87" s="123"/>
      <c r="R87" s="124"/>
      <c r="S87" s="10"/>
      <c r="T87" s="10"/>
      <c r="U87" s="651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</row>
    <row r="88" spans="1:36" ht="14.25" customHeight="1" x14ac:dyDescent="0.25">
      <c r="A88" s="315" t="s">
        <v>506</v>
      </c>
      <c r="B88" s="185" t="s">
        <v>200</v>
      </c>
      <c r="C88" s="328">
        <v>2</v>
      </c>
      <c r="D88" s="329"/>
      <c r="E88" s="328">
        <v>40</v>
      </c>
      <c r="F88" s="329"/>
      <c r="H88" s="329"/>
      <c r="I88" s="369"/>
      <c r="J88" s="889"/>
      <c r="K88" s="39"/>
      <c r="L88" s="39"/>
      <c r="M88" s="39"/>
      <c r="N88" s="889"/>
      <c r="O88" s="230">
        <f t="shared" si="27"/>
        <v>0</v>
      </c>
      <c r="P88" s="230">
        <f t="shared" si="28"/>
        <v>0</v>
      </c>
      <c r="Q88" s="123"/>
      <c r="R88" s="124"/>
      <c r="S88" s="10"/>
      <c r="T88" s="10"/>
      <c r="U88" s="651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</row>
    <row r="89" spans="1:36" ht="14.25" customHeight="1" x14ac:dyDescent="0.25">
      <c r="A89" s="315" t="s">
        <v>507</v>
      </c>
      <c r="B89" s="185" t="s">
        <v>190</v>
      </c>
      <c r="C89" s="328">
        <v>12</v>
      </c>
      <c r="D89" s="328">
        <v>8</v>
      </c>
      <c r="E89" s="328">
        <v>45</v>
      </c>
      <c r="F89" s="328">
        <v>12</v>
      </c>
      <c r="G89" s="334">
        <v>2</v>
      </c>
      <c r="H89" s="328">
        <v>2</v>
      </c>
      <c r="I89" s="369"/>
      <c r="J89" s="889"/>
      <c r="K89" s="39"/>
      <c r="L89" s="39"/>
      <c r="M89" s="39"/>
      <c r="N89" s="889" t="s">
        <v>81</v>
      </c>
      <c r="O89" s="230">
        <f t="shared" si="27"/>
        <v>2</v>
      </c>
      <c r="P89" s="230">
        <f t="shared" si="28"/>
        <v>0</v>
      </c>
      <c r="Q89" s="123"/>
      <c r="R89" s="124"/>
      <c r="S89" s="10"/>
      <c r="T89" s="10"/>
      <c r="U89" s="651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</row>
    <row r="90" spans="1:36" ht="14.25" customHeight="1" x14ac:dyDescent="0.25">
      <c r="A90" s="315" t="s">
        <v>508</v>
      </c>
      <c r="B90" s="185" t="s">
        <v>202</v>
      </c>
      <c r="C90" s="329"/>
      <c r="D90" s="329"/>
      <c r="E90" s="328">
        <v>60</v>
      </c>
      <c r="F90" s="329"/>
      <c r="H90" s="329"/>
      <c r="I90" s="369"/>
      <c r="J90" s="889"/>
      <c r="K90" s="39"/>
      <c r="L90" s="39"/>
      <c r="M90" s="39"/>
      <c r="N90" s="889"/>
      <c r="O90" s="230">
        <f t="shared" si="27"/>
        <v>0</v>
      </c>
      <c r="P90" s="230">
        <f t="shared" si="28"/>
        <v>0</v>
      </c>
      <c r="Q90" s="123"/>
      <c r="R90" s="124"/>
      <c r="S90" s="10"/>
      <c r="T90" s="10"/>
      <c r="U90" s="651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</row>
    <row r="91" spans="1:36" ht="14.25" customHeight="1" x14ac:dyDescent="0.25">
      <c r="A91" s="315" t="s">
        <v>509</v>
      </c>
      <c r="B91" s="185" t="s">
        <v>204</v>
      </c>
      <c r="C91" s="329"/>
      <c r="D91" s="329"/>
      <c r="E91" s="328">
        <v>35</v>
      </c>
      <c r="F91" s="329"/>
      <c r="H91" s="329"/>
      <c r="I91" s="369"/>
      <c r="J91" s="889"/>
      <c r="K91" s="39"/>
      <c r="L91" s="39"/>
      <c r="M91" s="39"/>
      <c r="N91" s="889"/>
      <c r="O91" s="230">
        <f t="shared" si="27"/>
        <v>0</v>
      </c>
      <c r="P91" s="230">
        <f t="shared" si="28"/>
        <v>0</v>
      </c>
      <c r="Q91" s="123"/>
      <c r="R91" s="124"/>
      <c r="S91" s="10"/>
      <c r="T91" s="10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</row>
    <row r="92" spans="1:36" ht="14.25" customHeight="1" x14ac:dyDescent="0.25">
      <c r="A92" s="315" t="s">
        <v>510</v>
      </c>
      <c r="B92" s="185" t="s">
        <v>230</v>
      </c>
      <c r="C92" s="328">
        <v>49</v>
      </c>
      <c r="D92" s="328">
        <v>29</v>
      </c>
      <c r="E92" s="329"/>
      <c r="F92" s="328">
        <v>49</v>
      </c>
      <c r="G92" s="333">
        <v>6</v>
      </c>
      <c r="H92" s="328">
        <v>4</v>
      </c>
      <c r="I92" s="369"/>
      <c r="J92" s="889"/>
      <c r="K92" s="39"/>
      <c r="L92" s="39"/>
      <c r="M92" s="39"/>
      <c r="N92" s="889" t="s">
        <v>81</v>
      </c>
      <c r="O92" s="230">
        <f t="shared" si="27"/>
        <v>4</v>
      </c>
      <c r="P92" s="230">
        <f t="shared" si="28"/>
        <v>0</v>
      </c>
      <c r="Q92" s="123"/>
      <c r="R92" s="124"/>
      <c r="S92" s="10"/>
      <c r="T92" s="10"/>
      <c r="U92" s="651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</row>
    <row r="93" spans="1:36" ht="14.25" customHeight="1" x14ac:dyDescent="0.25">
      <c r="A93" s="315" t="s">
        <v>511</v>
      </c>
      <c r="B93" s="185" t="s">
        <v>512</v>
      </c>
      <c r="I93" s="369"/>
      <c r="J93" s="889"/>
      <c r="K93" s="39"/>
      <c r="L93" s="39"/>
      <c r="M93" s="39"/>
      <c r="N93" s="889"/>
      <c r="O93" s="230">
        <f t="shared" si="27"/>
        <v>0</v>
      </c>
      <c r="P93" s="230">
        <f t="shared" si="28"/>
        <v>0</v>
      </c>
      <c r="Q93" s="123"/>
      <c r="R93" s="124"/>
      <c r="S93" s="10"/>
      <c r="T93" s="10"/>
      <c r="U93" s="651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</row>
    <row r="94" spans="1:36" ht="14.25" customHeight="1" x14ac:dyDescent="0.25">
      <c r="A94" s="315" t="s">
        <v>513</v>
      </c>
      <c r="B94" s="185" t="s">
        <v>232</v>
      </c>
      <c r="C94" s="328">
        <v>9</v>
      </c>
      <c r="D94" s="329"/>
      <c r="E94" s="328">
        <v>50</v>
      </c>
      <c r="F94" s="328">
        <v>9</v>
      </c>
      <c r="H94" s="329"/>
      <c r="I94" s="369"/>
      <c r="J94" s="889"/>
      <c r="K94" s="39"/>
      <c r="L94" s="39"/>
      <c r="M94" s="39"/>
      <c r="N94" s="889"/>
      <c r="O94" s="230">
        <f t="shared" si="27"/>
        <v>0</v>
      </c>
      <c r="P94" s="230">
        <f t="shared" si="28"/>
        <v>0</v>
      </c>
      <c r="Q94" s="123"/>
      <c r="R94" s="124"/>
      <c r="S94" s="10"/>
      <c r="T94" s="10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</row>
    <row r="95" spans="1:36" ht="14.25" customHeight="1" x14ac:dyDescent="0.25">
      <c r="A95" s="315" t="s">
        <v>137</v>
      </c>
      <c r="B95" s="185" t="s">
        <v>138</v>
      </c>
      <c r="C95" s="329"/>
      <c r="D95" s="329"/>
      <c r="E95" s="329"/>
      <c r="F95" s="329"/>
      <c r="H95" s="329"/>
      <c r="I95" s="369"/>
      <c r="J95" s="889"/>
      <c r="K95" s="39"/>
      <c r="L95" s="39"/>
      <c r="M95" s="39"/>
      <c r="N95" s="889"/>
      <c r="O95" s="230">
        <f t="shared" si="27"/>
        <v>0</v>
      </c>
      <c r="P95" s="230">
        <f t="shared" si="28"/>
        <v>0</v>
      </c>
      <c r="Q95" s="123"/>
      <c r="R95" s="124"/>
      <c r="S95" s="10"/>
      <c r="T95" s="10"/>
      <c r="U95" s="651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</row>
    <row r="96" spans="1:36" ht="14.25" customHeight="1" x14ac:dyDescent="0.25">
      <c r="A96" s="315" t="s">
        <v>514</v>
      </c>
      <c r="B96" s="185" t="s">
        <v>515</v>
      </c>
      <c r="C96" s="328">
        <v>42</v>
      </c>
      <c r="D96" s="328">
        <v>20</v>
      </c>
      <c r="E96" s="329"/>
      <c r="F96" s="328">
        <v>48</v>
      </c>
      <c r="G96" s="333">
        <v>12</v>
      </c>
      <c r="H96" s="328">
        <v>3</v>
      </c>
      <c r="I96" s="368">
        <v>5</v>
      </c>
      <c r="J96" s="889"/>
      <c r="K96" s="39"/>
      <c r="L96" s="39"/>
      <c r="M96" s="39"/>
      <c r="N96" s="889" t="s">
        <v>81</v>
      </c>
      <c r="O96" s="230">
        <f t="shared" si="27"/>
        <v>3</v>
      </c>
      <c r="P96" s="230">
        <f t="shared" si="28"/>
        <v>0</v>
      </c>
      <c r="Q96" s="123"/>
      <c r="R96" s="124"/>
      <c r="S96" s="10"/>
      <c r="T96" s="10"/>
      <c r="U96" s="651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</row>
    <row r="97" spans="1:36" ht="14.25" customHeight="1" x14ac:dyDescent="0.25">
      <c r="A97" s="315" t="s">
        <v>516</v>
      </c>
      <c r="B97" s="185" t="s">
        <v>515</v>
      </c>
      <c r="C97" s="328">
        <v>22</v>
      </c>
      <c r="D97" s="328">
        <v>18</v>
      </c>
      <c r="E97" s="329"/>
      <c r="F97" s="328">
        <v>29</v>
      </c>
      <c r="G97" s="333">
        <v>9</v>
      </c>
      <c r="H97" s="328">
        <v>2</v>
      </c>
      <c r="I97" s="369"/>
      <c r="J97" s="889"/>
      <c r="K97" s="39"/>
      <c r="L97" s="39"/>
      <c r="M97" s="39"/>
      <c r="N97" s="889" t="s">
        <v>81</v>
      </c>
      <c r="O97" s="230">
        <f t="shared" si="27"/>
        <v>2</v>
      </c>
      <c r="P97" s="230">
        <f t="shared" si="28"/>
        <v>0</v>
      </c>
      <c r="Q97" s="123"/>
      <c r="R97" s="124"/>
      <c r="S97" s="10"/>
      <c r="T97" s="10"/>
      <c r="U97" s="651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</row>
    <row r="98" spans="1:36" ht="14.25" customHeight="1" x14ac:dyDescent="0.25">
      <c r="A98" s="315" t="s">
        <v>517</v>
      </c>
      <c r="B98" s="128" t="s">
        <v>208</v>
      </c>
      <c r="C98" s="328">
        <v>10</v>
      </c>
      <c r="D98" s="328">
        <v>12</v>
      </c>
      <c r="E98" s="329"/>
      <c r="F98" s="328">
        <v>12</v>
      </c>
      <c r="H98" s="328">
        <v>2</v>
      </c>
      <c r="I98" s="369"/>
      <c r="J98" s="889"/>
      <c r="K98" s="39"/>
      <c r="L98" s="39"/>
      <c r="M98" s="39"/>
      <c r="N98" s="889" t="s">
        <v>81</v>
      </c>
      <c r="O98" s="230">
        <f t="shared" si="27"/>
        <v>2</v>
      </c>
      <c r="P98" s="230">
        <f t="shared" si="28"/>
        <v>0</v>
      </c>
      <c r="Q98" s="123"/>
      <c r="R98" s="124"/>
      <c r="S98" s="10"/>
      <c r="T98" s="10"/>
      <c r="U98" s="651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</row>
    <row r="99" spans="1:36" ht="14.25" customHeight="1" x14ac:dyDescent="0.25">
      <c r="A99" s="315" t="s">
        <v>518</v>
      </c>
      <c r="B99" s="185" t="s">
        <v>226</v>
      </c>
      <c r="C99" s="328">
        <v>55</v>
      </c>
      <c r="D99" s="328">
        <v>28</v>
      </c>
      <c r="E99" s="329"/>
      <c r="F99" s="328">
        <v>58</v>
      </c>
      <c r="G99" s="333">
        <v>8</v>
      </c>
      <c r="H99" s="328">
        <v>2</v>
      </c>
      <c r="I99" s="368">
        <v>2</v>
      </c>
      <c r="J99" s="889"/>
      <c r="K99" s="39"/>
      <c r="L99" s="39"/>
      <c r="M99" s="39"/>
      <c r="N99" s="889" t="s">
        <v>81</v>
      </c>
      <c r="O99" s="230">
        <f t="shared" si="27"/>
        <v>2</v>
      </c>
      <c r="P99" s="230">
        <f t="shared" si="28"/>
        <v>0</v>
      </c>
      <c r="Q99" s="123"/>
      <c r="R99" s="124"/>
      <c r="S99" s="10"/>
      <c r="T99" s="10"/>
      <c r="U99" s="651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</row>
    <row r="100" spans="1:36" ht="14.25" customHeight="1" x14ac:dyDescent="0.25">
      <c r="A100" s="315" t="s">
        <v>519</v>
      </c>
      <c r="B100" s="185" t="s">
        <v>210</v>
      </c>
      <c r="C100" s="328">
        <v>23</v>
      </c>
      <c r="D100" s="328">
        <v>17</v>
      </c>
      <c r="E100" s="328">
        <v>21</v>
      </c>
      <c r="F100" s="328">
        <v>27</v>
      </c>
      <c r="H100" s="328">
        <v>4</v>
      </c>
      <c r="I100" s="369"/>
      <c r="J100" s="889"/>
      <c r="K100" s="39"/>
      <c r="L100" s="39"/>
      <c r="M100" s="39"/>
      <c r="N100" s="889" t="s">
        <v>81</v>
      </c>
      <c r="O100" s="230">
        <f t="shared" si="27"/>
        <v>4</v>
      </c>
      <c r="P100" s="230">
        <f t="shared" si="28"/>
        <v>0</v>
      </c>
      <c r="Q100" s="123"/>
      <c r="R100" s="10"/>
      <c r="S100" s="10"/>
      <c r="T100" s="10"/>
      <c r="U100" s="651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</row>
    <row r="101" spans="1:36" ht="14.25" customHeight="1" x14ac:dyDescent="0.25">
      <c r="A101" s="315" t="s">
        <v>520</v>
      </c>
      <c r="B101" s="185" t="s">
        <v>206</v>
      </c>
      <c r="C101" s="329"/>
      <c r="D101" s="329"/>
      <c r="E101" s="328">
        <v>40</v>
      </c>
      <c r="F101" s="329"/>
      <c r="H101" s="329"/>
      <c r="I101" s="125"/>
      <c r="J101" s="889"/>
      <c r="K101" s="39"/>
      <c r="L101" s="39"/>
      <c r="M101" s="39"/>
      <c r="N101" s="889"/>
      <c r="O101" s="230">
        <f t="shared" si="27"/>
        <v>0</v>
      </c>
      <c r="P101" s="230">
        <f t="shared" si="28"/>
        <v>0</v>
      </c>
      <c r="Q101" s="123"/>
      <c r="R101" s="124"/>
      <c r="S101" s="10"/>
      <c r="T101" s="10"/>
      <c r="U101" s="651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</row>
    <row r="102" spans="1:36" ht="14.25" customHeight="1" x14ac:dyDescent="0.25">
      <c r="A102" s="315" t="s">
        <v>521</v>
      </c>
      <c r="B102" s="185" t="s">
        <v>192</v>
      </c>
      <c r="C102" s="329"/>
      <c r="D102" s="329"/>
      <c r="E102" s="328">
        <v>47</v>
      </c>
      <c r="F102" s="329"/>
      <c r="H102" s="329"/>
      <c r="I102" s="125"/>
      <c r="J102" s="889"/>
      <c r="K102" s="39"/>
      <c r="L102" s="39"/>
      <c r="M102" s="39"/>
      <c r="N102" s="889" t="s">
        <v>81</v>
      </c>
      <c r="O102" s="230">
        <f t="shared" si="27"/>
        <v>0</v>
      </c>
      <c r="P102" s="230">
        <f t="shared" si="28"/>
        <v>0</v>
      </c>
      <c r="Q102" s="123"/>
      <c r="R102" s="124"/>
      <c r="S102" s="10"/>
      <c r="T102" s="10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</row>
    <row r="103" spans="1:36" ht="14.25" customHeight="1" x14ac:dyDescent="0.25">
      <c r="A103" s="315" t="s">
        <v>522</v>
      </c>
      <c r="B103" s="185" t="s">
        <v>198</v>
      </c>
      <c r="C103" s="328">
        <v>13</v>
      </c>
      <c r="D103" s="328">
        <v>15</v>
      </c>
      <c r="E103" s="329"/>
      <c r="F103" s="328">
        <v>15</v>
      </c>
      <c r="G103" s="333">
        <v>2</v>
      </c>
      <c r="H103" s="328">
        <v>2</v>
      </c>
      <c r="I103" s="125"/>
      <c r="J103" s="877"/>
      <c r="K103" s="598"/>
      <c r="L103" s="598"/>
      <c r="M103" s="598"/>
      <c r="N103" s="877" t="s">
        <v>81</v>
      </c>
      <c r="O103" s="230">
        <f t="shared" si="27"/>
        <v>2</v>
      </c>
      <c r="P103" s="230">
        <f t="shared" si="28"/>
        <v>0</v>
      </c>
      <c r="Q103" s="877"/>
      <c r="R103" s="124"/>
      <c r="S103" s="10"/>
      <c r="T103" s="10"/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ht="14.25" customHeight="1" x14ac:dyDescent="0.25">
      <c r="A104" s="315" t="s">
        <v>523</v>
      </c>
      <c r="B104" s="185" t="s">
        <v>240</v>
      </c>
      <c r="C104" s="328">
        <v>31</v>
      </c>
      <c r="D104" s="328">
        <v>31</v>
      </c>
      <c r="E104" s="329"/>
      <c r="F104" s="328">
        <v>28</v>
      </c>
      <c r="H104" s="328">
        <v>6</v>
      </c>
      <c r="I104" s="125"/>
      <c r="J104" s="889"/>
      <c r="K104" s="39"/>
      <c r="L104" s="39"/>
      <c r="M104" s="39"/>
      <c r="N104" s="889" t="s">
        <v>81</v>
      </c>
      <c r="O104" s="230">
        <f t="shared" si="27"/>
        <v>6</v>
      </c>
      <c r="P104" s="230">
        <f t="shared" si="28"/>
        <v>0</v>
      </c>
      <c r="Q104" s="123"/>
      <c r="R104" s="124"/>
      <c r="S104" s="10"/>
      <c r="T104" s="10"/>
      <c r="U104" s="651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</row>
    <row r="105" spans="1:36" ht="14.25" customHeight="1" x14ac:dyDescent="0.25">
      <c r="A105" s="315" t="s">
        <v>524</v>
      </c>
      <c r="B105" s="185" t="s">
        <v>196</v>
      </c>
      <c r="C105" s="328">
        <v>44</v>
      </c>
      <c r="D105" s="328">
        <v>23</v>
      </c>
      <c r="E105" s="329"/>
      <c r="F105" s="328">
        <v>39</v>
      </c>
      <c r="G105" s="333">
        <v>2</v>
      </c>
      <c r="H105" s="329"/>
      <c r="I105" s="125"/>
      <c r="J105" s="889"/>
      <c r="K105" s="39"/>
      <c r="L105" s="39"/>
      <c r="M105" s="39"/>
      <c r="N105" s="889"/>
      <c r="O105" s="230">
        <f t="shared" si="27"/>
        <v>0</v>
      </c>
      <c r="P105" s="230">
        <f t="shared" si="28"/>
        <v>0</v>
      </c>
      <c r="Q105" s="123"/>
      <c r="R105" s="124"/>
      <c r="S105" s="10"/>
      <c r="T105" s="10"/>
      <c r="U105" s="651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</row>
    <row r="106" spans="1:36" ht="14.25" customHeight="1" x14ac:dyDescent="0.25">
      <c r="A106" s="315" t="s">
        <v>525</v>
      </c>
      <c r="B106" s="185" t="s">
        <v>241</v>
      </c>
      <c r="C106" s="328">
        <v>135</v>
      </c>
      <c r="D106" s="328">
        <v>43</v>
      </c>
      <c r="E106" s="329"/>
      <c r="F106" s="330">
        <v>105</v>
      </c>
      <c r="G106">
        <v>10</v>
      </c>
      <c r="H106" s="328">
        <v>4</v>
      </c>
      <c r="I106" s="125"/>
      <c r="J106" s="889"/>
      <c r="K106" s="39"/>
      <c r="L106" s="39"/>
      <c r="M106" s="39"/>
      <c r="N106" s="889" t="s">
        <v>81</v>
      </c>
      <c r="O106" s="230">
        <f t="shared" si="27"/>
        <v>4</v>
      </c>
      <c r="P106" s="230">
        <f t="shared" si="28"/>
        <v>0</v>
      </c>
      <c r="Q106" s="123"/>
      <c r="R106" s="124"/>
      <c r="S106" s="10"/>
      <c r="T106" s="10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</row>
    <row r="107" spans="1:36" ht="14.25" customHeight="1" x14ac:dyDescent="0.25">
      <c r="A107" s="315" t="s">
        <v>526</v>
      </c>
      <c r="B107" s="185" t="s">
        <v>243</v>
      </c>
      <c r="C107" s="328">
        <v>28</v>
      </c>
      <c r="D107" s="328">
        <v>27</v>
      </c>
      <c r="E107" s="328">
        <v>97</v>
      </c>
      <c r="F107" s="328">
        <v>26</v>
      </c>
      <c r="H107" s="328">
        <v>2</v>
      </c>
      <c r="I107" s="125"/>
      <c r="J107" s="889"/>
      <c r="K107" s="39"/>
      <c r="L107" s="39"/>
      <c r="M107" s="39"/>
      <c r="N107" s="889" t="s">
        <v>81</v>
      </c>
      <c r="O107" s="230">
        <f t="shared" si="27"/>
        <v>2</v>
      </c>
      <c r="P107" s="230">
        <f t="shared" si="28"/>
        <v>0</v>
      </c>
      <c r="Q107" s="123"/>
      <c r="R107" s="124"/>
      <c r="S107" s="10"/>
      <c r="T107" s="10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</row>
    <row r="108" spans="1:36" ht="14.25" customHeight="1" x14ac:dyDescent="0.25">
      <c r="A108" s="315" t="s">
        <v>244</v>
      </c>
      <c r="B108" s="185" t="s">
        <v>527</v>
      </c>
      <c r="C108" s="328">
        <v>35</v>
      </c>
      <c r="D108" s="328">
        <v>25</v>
      </c>
      <c r="E108" s="329"/>
      <c r="F108" s="328">
        <v>49</v>
      </c>
      <c r="G108" s="333">
        <v>16</v>
      </c>
      <c r="H108" s="330">
        <v>16</v>
      </c>
      <c r="I108" s="125"/>
      <c r="J108" s="889"/>
      <c r="K108" s="39"/>
      <c r="L108" s="39"/>
      <c r="M108" s="39"/>
      <c r="N108" s="889" t="s">
        <v>81</v>
      </c>
      <c r="O108" s="230">
        <f t="shared" si="27"/>
        <v>16</v>
      </c>
      <c r="P108" s="230">
        <f t="shared" si="28"/>
        <v>0</v>
      </c>
      <c r="Q108" s="123"/>
      <c r="R108" s="124"/>
      <c r="S108" s="10"/>
      <c r="T108" s="10"/>
      <c r="U108" s="651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</row>
    <row r="109" spans="1:36" ht="12.75" customHeight="1" x14ac:dyDescent="0.2">
      <c r="A109" s="1409" t="s">
        <v>245</v>
      </c>
      <c r="B109" s="1413"/>
      <c r="C109" s="132">
        <f t="shared" ref="C109:I109" si="29">SUM(C75:C108)</f>
        <v>1168</v>
      </c>
      <c r="D109" s="132">
        <f t="shared" si="29"/>
        <v>598</v>
      </c>
      <c r="E109" s="132">
        <f t="shared" si="29"/>
        <v>543</v>
      </c>
      <c r="F109" s="132">
        <f t="shared" si="29"/>
        <v>857</v>
      </c>
      <c r="G109" s="132">
        <f t="shared" si="29"/>
        <v>178</v>
      </c>
      <c r="H109" s="132">
        <f t="shared" si="29"/>
        <v>95</v>
      </c>
      <c r="I109" s="132">
        <f t="shared" si="29"/>
        <v>15</v>
      </c>
      <c r="J109" s="105"/>
      <c r="K109" s="134"/>
      <c r="L109" s="134"/>
      <c r="M109" s="134"/>
      <c r="N109" s="134"/>
      <c r="O109" s="134"/>
      <c r="P109" s="134"/>
      <c r="Q109" s="134"/>
      <c r="R109" s="136"/>
      <c r="S109" s="136"/>
      <c r="T109" s="10"/>
      <c r="U109" s="651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</row>
    <row r="110" spans="1:36" ht="12.75" customHeight="1" x14ac:dyDescent="0.2">
      <c r="A110" s="649"/>
      <c r="B110" s="137"/>
      <c r="C110" s="138"/>
      <c r="D110" s="138"/>
      <c r="E110" s="138"/>
      <c r="F110" s="138"/>
      <c r="G110" s="138"/>
      <c r="H110" s="138"/>
      <c r="I110" s="315"/>
      <c r="J110" s="1414" t="s">
        <v>246</v>
      </c>
      <c r="K110" s="1462"/>
      <c r="L110" s="1413"/>
      <c r="M110" s="139"/>
      <c r="N110" s="139"/>
      <c r="O110" s="139"/>
      <c r="P110" s="139"/>
      <c r="Q110" s="140"/>
      <c r="R110" s="124"/>
      <c r="S110" s="10"/>
      <c r="T110" s="10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</row>
    <row r="111" spans="1:36" ht="15" customHeight="1" x14ac:dyDescent="0.25">
      <c r="A111" s="1412" t="s">
        <v>528</v>
      </c>
      <c r="B111" s="1413"/>
      <c r="C111" s="653" t="s">
        <v>5</v>
      </c>
      <c r="D111" s="653" t="s">
        <v>178</v>
      </c>
      <c r="E111" s="653" t="s">
        <v>179</v>
      </c>
      <c r="F111" s="653" t="s">
        <v>7</v>
      </c>
      <c r="G111" s="653" t="s">
        <v>8</v>
      </c>
      <c r="H111" s="16" t="s">
        <v>9</v>
      </c>
      <c r="I111" s="16" t="s">
        <v>63</v>
      </c>
      <c r="J111" s="139" t="s">
        <v>248</v>
      </c>
      <c r="K111" s="139" t="s">
        <v>249</v>
      </c>
      <c r="L111" s="139" t="s">
        <v>250</v>
      </c>
      <c r="M111" s="139"/>
      <c r="N111" s="139"/>
      <c r="O111" s="139"/>
      <c r="P111" s="139"/>
      <c r="Q111" s="139"/>
      <c r="R111" s="10"/>
      <c r="S111" s="10"/>
      <c r="T111" s="10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</row>
    <row r="112" spans="1:36" ht="14.25" customHeight="1" x14ac:dyDescent="0.25">
      <c r="A112" s="315" t="s">
        <v>529</v>
      </c>
      <c r="B112" s="185" t="s">
        <v>530</v>
      </c>
      <c r="C112" s="79"/>
      <c r="D112" s="79"/>
      <c r="E112" s="79"/>
      <c r="F112" s="79"/>
      <c r="G112" s="79"/>
      <c r="H112" s="79"/>
      <c r="I112" s="125"/>
      <c r="J112" s="598"/>
      <c r="K112" s="598">
        <v>10</v>
      </c>
      <c r="L112" s="193"/>
      <c r="M112" s="148"/>
      <c r="N112" s="148"/>
      <c r="O112" s="230">
        <f t="shared" ref="O112:O123" si="30">IF(N112="*",$H112,0)</f>
        <v>0</v>
      </c>
      <c r="P112" s="230">
        <f t="shared" ref="P112:P123" si="31">IF(N112="**",$H112,0)</f>
        <v>0</v>
      </c>
      <c r="Q112" s="193"/>
      <c r="R112" s="10"/>
      <c r="S112" s="10"/>
      <c r="T112" s="10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</row>
    <row r="113" spans="1:36" ht="14.25" customHeight="1" x14ac:dyDescent="0.25">
      <c r="A113" s="315" t="s">
        <v>531</v>
      </c>
      <c r="B113" s="185" t="s">
        <v>532</v>
      </c>
      <c r="C113" s="79"/>
      <c r="D113" s="79"/>
      <c r="E113" s="79"/>
      <c r="F113" s="79"/>
      <c r="G113" s="260">
        <v>30</v>
      </c>
      <c r="H113" s="63">
        <v>25</v>
      </c>
      <c r="I113" s="145"/>
      <c r="J113" s="1"/>
      <c r="K113" s="148"/>
      <c r="L113" s="1"/>
      <c r="M113" s="148"/>
      <c r="N113" s="183" t="s">
        <v>81</v>
      </c>
      <c r="O113" s="230">
        <f>IF(N113="*",$H113,0)</f>
        <v>25</v>
      </c>
      <c r="P113" s="230">
        <f t="shared" si="31"/>
        <v>0</v>
      </c>
      <c r="Q113" s="1"/>
      <c r="R113" s="10"/>
      <c r="S113" s="10"/>
      <c r="T113" s="10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</row>
    <row r="114" spans="1:36" ht="14.25" customHeight="1" x14ac:dyDescent="0.25">
      <c r="A114" s="315" t="s">
        <v>533</v>
      </c>
      <c r="B114" s="185" t="s">
        <v>534</v>
      </c>
      <c r="C114" s="79"/>
      <c r="D114" s="79"/>
      <c r="E114" s="79"/>
      <c r="F114" s="79"/>
      <c r="G114" s="260"/>
      <c r="H114" s="316">
        <v>8</v>
      </c>
      <c r="I114" s="145"/>
      <c r="J114" s="1"/>
      <c r="K114" s="148"/>
      <c r="L114" s="1"/>
      <c r="M114" s="148"/>
      <c r="N114" s="183" t="s">
        <v>81</v>
      </c>
      <c r="O114" s="230">
        <f t="shared" si="30"/>
        <v>8</v>
      </c>
      <c r="P114" s="230">
        <f t="shared" si="31"/>
        <v>0</v>
      </c>
      <c r="Q114" s="1"/>
      <c r="R114" s="10"/>
      <c r="S114" s="10"/>
      <c r="T114" s="10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</row>
    <row r="115" spans="1:36" ht="14.25" customHeight="1" x14ac:dyDescent="0.25">
      <c r="A115" s="315" t="s">
        <v>535</v>
      </c>
      <c r="B115" s="185" t="s">
        <v>536</v>
      </c>
      <c r="C115" s="316">
        <f>48+25</f>
        <v>73</v>
      </c>
      <c r="D115" s="79"/>
      <c r="E115" s="79"/>
      <c r="F115" s="79"/>
      <c r="G115" s="79"/>
      <c r="H115" s="79"/>
      <c r="I115" s="125"/>
      <c r="J115" s="1"/>
      <c r="K115" s="148"/>
      <c r="L115" s="1"/>
      <c r="M115" s="148"/>
      <c r="N115" s="148"/>
      <c r="O115" s="230">
        <f t="shared" si="30"/>
        <v>0</v>
      </c>
      <c r="P115" s="230">
        <f t="shared" si="31"/>
        <v>0</v>
      </c>
      <c r="Q115" s="1"/>
      <c r="R115" s="10"/>
      <c r="S115" s="10"/>
      <c r="T115" s="10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</row>
    <row r="116" spans="1:36" ht="14.25" customHeight="1" x14ac:dyDescent="0.25">
      <c r="A116" s="315" t="s">
        <v>537</v>
      </c>
      <c r="B116" s="185" t="s">
        <v>538</v>
      </c>
      <c r="C116" s="79"/>
      <c r="D116" s="79"/>
      <c r="E116" s="79"/>
      <c r="F116" s="79"/>
      <c r="G116" s="316">
        <v>2</v>
      </c>
      <c r="H116" s="79"/>
      <c r="I116" s="125"/>
      <c r="J116" s="1"/>
      <c r="K116" s="703">
        <v>45</v>
      </c>
      <c r="L116" s="1"/>
      <c r="M116" s="598"/>
      <c r="N116" s="598"/>
      <c r="O116" s="230">
        <f t="shared" si="30"/>
        <v>0</v>
      </c>
      <c r="P116" s="230">
        <f t="shared" si="31"/>
        <v>0</v>
      </c>
      <c r="Q116" s="1"/>
      <c r="R116" s="10"/>
      <c r="S116" s="10"/>
      <c r="T116" s="10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</row>
    <row r="117" spans="1:36" ht="13.5" customHeight="1" x14ac:dyDescent="0.25">
      <c r="A117" s="315" t="s">
        <v>264</v>
      </c>
      <c r="B117" s="185" t="s">
        <v>539</v>
      </c>
      <c r="C117" s="694">
        <v>15</v>
      </c>
      <c r="D117" s="1634">
        <v>22</v>
      </c>
      <c r="E117" s="1635"/>
      <c r="F117" s="694">
        <v>28</v>
      </c>
      <c r="G117" s="316">
        <v>25</v>
      </c>
      <c r="H117" s="316">
        <v>18</v>
      </c>
      <c r="I117" s="368">
        <v>12</v>
      </c>
      <c r="J117" s="1"/>
      <c r="K117" s="148"/>
      <c r="L117" s="1"/>
      <c r="M117" s="148"/>
      <c r="N117" s="183" t="s">
        <v>81</v>
      </c>
      <c r="O117" s="230">
        <f t="shared" si="30"/>
        <v>18</v>
      </c>
      <c r="P117" s="230">
        <f t="shared" si="31"/>
        <v>0</v>
      </c>
      <c r="Q117" s="1"/>
      <c r="R117" s="10"/>
      <c r="S117" s="10"/>
      <c r="T117" s="10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</row>
    <row r="118" spans="1:36" ht="14.25" customHeight="1" x14ac:dyDescent="0.25">
      <c r="A118" s="315" t="s">
        <v>266</v>
      </c>
      <c r="B118" s="185" t="s">
        <v>540</v>
      </c>
      <c r="C118" s="694">
        <v>11</v>
      </c>
      <c r="D118" s="1634">
        <v>12</v>
      </c>
      <c r="E118" s="1635"/>
      <c r="F118" s="694">
        <v>4</v>
      </c>
      <c r="G118" s="79"/>
      <c r="H118" s="79"/>
      <c r="I118" s="125"/>
      <c r="J118" s="1"/>
      <c r="K118" s="148"/>
      <c r="L118" s="1"/>
      <c r="M118" s="148"/>
      <c r="N118" s="148"/>
      <c r="O118" s="230">
        <f t="shared" si="30"/>
        <v>0</v>
      </c>
      <c r="P118" s="230">
        <f t="shared" si="31"/>
        <v>0</v>
      </c>
      <c r="Q118" s="1"/>
      <c r="R118" s="10"/>
      <c r="S118" s="10"/>
      <c r="T118" s="10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</row>
    <row r="119" spans="1:36" ht="14.25" customHeight="1" x14ac:dyDescent="0.25">
      <c r="A119" s="315" t="s">
        <v>541</v>
      </c>
      <c r="B119" s="128" t="s">
        <v>542</v>
      </c>
      <c r="C119" s="79"/>
      <c r="D119" s="79"/>
      <c r="E119" s="79"/>
      <c r="F119" s="79"/>
      <c r="G119" s="316">
        <v>12</v>
      </c>
      <c r="H119" s="79">
        <v>2</v>
      </c>
      <c r="I119" s="125"/>
      <c r="J119" s="1"/>
      <c r="K119" s="598">
        <v>76</v>
      </c>
      <c r="L119" s="1"/>
      <c r="M119" s="598"/>
      <c r="N119" s="598"/>
      <c r="O119" s="230">
        <f t="shared" si="30"/>
        <v>0</v>
      </c>
      <c r="P119" s="230">
        <f t="shared" si="31"/>
        <v>0</v>
      </c>
      <c r="Q119" s="1"/>
      <c r="R119" s="10"/>
      <c r="S119" s="10"/>
      <c r="T119" s="10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</row>
    <row r="120" spans="1:36" ht="14.25" customHeight="1" x14ac:dyDescent="0.25">
      <c r="A120" s="315" t="s">
        <v>543</v>
      </c>
      <c r="B120" s="128" t="s">
        <v>544</v>
      </c>
      <c r="C120" s="79"/>
      <c r="D120" s="79"/>
      <c r="E120" s="79"/>
      <c r="F120" s="79"/>
      <c r="G120" s="62"/>
      <c r="H120" s="79"/>
      <c r="I120" s="125"/>
      <c r="J120" s="1"/>
      <c r="K120" s="148"/>
      <c r="L120" s="598">
        <v>35</v>
      </c>
      <c r="M120" s="148"/>
      <c r="N120" s="148"/>
      <c r="O120" s="230">
        <f t="shared" si="30"/>
        <v>0</v>
      </c>
      <c r="P120" s="230">
        <f t="shared" si="31"/>
        <v>0</v>
      </c>
      <c r="Q120" s="598"/>
      <c r="R120" s="123"/>
      <c r="S120" s="10"/>
      <c r="T120" s="10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</row>
    <row r="121" spans="1:36" ht="14.25" customHeight="1" x14ac:dyDescent="0.25">
      <c r="A121" s="315" t="s">
        <v>545</v>
      </c>
      <c r="B121" s="185" t="s">
        <v>546</v>
      </c>
      <c r="C121" s="1">
        <v>21</v>
      </c>
      <c r="D121" s="598">
        <v>14</v>
      </c>
      <c r="F121" s="1">
        <v>19</v>
      </c>
      <c r="G121" s="316">
        <v>3</v>
      </c>
      <c r="H121" s="316"/>
      <c r="I121" s="125"/>
      <c r="M121" s="598"/>
      <c r="N121" s="183"/>
      <c r="O121" s="230">
        <f t="shared" si="30"/>
        <v>0</v>
      </c>
      <c r="P121" s="230">
        <f t="shared" si="31"/>
        <v>0</v>
      </c>
      <c r="Q121" s="1"/>
      <c r="R121" s="183"/>
      <c r="S121" s="149"/>
      <c r="T121" s="149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6" ht="14.25" customHeight="1" x14ac:dyDescent="0.25">
      <c r="A122" s="704" t="s">
        <v>547</v>
      </c>
      <c r="B122" s="150" t="s">
        <v>548</v>
      </c>
      <c r="C122" s="79"/>
      <c r="D122" s="79"/>
      <c r="E122" s="79"/>
      <c r="F122" s="79"/>
      <c r="G122" s="79"/>
      <c r="H122" s="316"/>
      <c r="I122" s="125"/>
      <c r="J122" s="1"/>
      <c r="K122" s="598">
        <v>76</v>
      </c>
      <c r="L122" s="1"/>
      <c r="M122" s="148"/>
      <c r="N122" s="183"/>
      <c r="O122" s="230">
        <f t="shared" si="30"/>
        <v>0</v>
      </c>
      <c r="P122" s="230">
        <f t="shared" si="31"/>
        <v>0</v>
      </c>
      <c r="Q122" s="1"/>
      <c r="R122" s="10"/>
      <c r="S122" s="10"/>
      <c r="T122" s="10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6" ht="14.25" customHeight="1" x14ac:dyDescent="0.2">
      <c r="A123" s="704" t="s">
        <v>549</v>
      </c>
      <c r="B123" s="150" t="s">
        <v>550</v>
      </c>
      <c r="C123" s="316">
        <v>6</v>
      </c>
      <c r="D123" s="1630">
        <v>6</v>
      </c>
      <c r="E123" s="1413"/>
      <c r="F123" s="316">
        <v>9</v>
      </c>
      <c r="G123" s="316">
        <v>15</v>
      </c>
      <c r="H123" s="316">
        <v>7</v>
      </c>
      <c r="I123" s="153"/>
      <c r="J123" s="651"/>
      <c r="K123" s="651"/>
      <c r="L123" s="651"/>
      <c r="M123" s="651"/>
      <c r="N123" s="183" t="s">
        <v>81</v>
      </c>
      <c r="O123" s="230">
        <f t="shared" si="30"/>
        <v>7</v>
      </c>
      <c r="P123" s="230">
        <f t="shared" si="31"/>
        <v>0</v>
      </c>
      <c r="Q123" s="651"/>
      <c r="R123" s="124"/>
      <c r="S123" s="10"/>
      <c r="T123" s="10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6" ht="12.75" customHeight="1" x14ac:dyDescent="0.2">
      <c r="A124" s="1409" t="s">
        <v>283</v>
      </c>
      <c r="B124" s="1413"/>
      <c r="C124" s="132">
        <f t="shared" ref="C124:L124" si="32">SUM(C112:C123)</f>
        <v>126</v>
      </c>
      <c r="D124" s="132">
        <f t="shared" si="32"/>
        <v>54</v>
      </c>
      <c r="E124" s="132">
        <f t="shared" si="32"/>
        <v>0</v>
      </c>
      <c r="F124" s="132">
        <f t="shared" si="32"/>
        <v>60</v>
      </c>
      <c r="G124" s="132">
        <f t="shared" si="32"/>
        <v>87</v>
      </c>
      <c r="H124" s="132">
        <f t="shared" si="32"/>
        <v>60</v>
      </c>
      <c r="I124" s="132">
        <f t="shared" si="32"/>
        <v>12</v>
      </c>
      <c r="J124" s="132">
        <f t="shared" si="32"/>
        <v>0</v>
      </c>
      <c r="K124" s="132">
        <f t="shared" si="32"/>
        <v>207</v>
      </c>
      <c r="L124" s="132">
        <f t="shared" si="32"/>
        <v>35</v>
      </c>
      <c r="M124" s="139"/>
      <c r="N124" s="139"/>
      <c r="O124" s="139"/>
      <c r="P124" s="139"/>
      <c r="Q124" s="139"/>
      <c r="R124" s="10"/>
      <c r="S124" s="10"/>
      <c r="T124" s="10"/>
      <c r="U124" s="651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</row>
    <row r="125" spans="1:36" ht="12.75" customHeight="1" x14ac:dyDescent="0.2">
      <c r="A125" s="1409" t="s">
        <v>284</v>
      </c>
      <c r="B125" s="1413"/>
      <c r="C125" s="132">
        <f t="shared" ref="C125:L125" si="33">C124+C109</f>
        <v>1294</v>
      </c>
      <c r="D125" s="132">
        <f t="shared" si="33"/>
        <v>652</v>
      </c>
      <c r="E125" s="132">
        <f t="shared" si="33"/>
        <v>543</v>
      </c>
      <c r="F125" s="132">
        <f t="shared" si="33"/>
        <v>917</v>
      </c>
      <c r="G125" s="132">
        <f t="shared" si="33"/>
        <v>265</v>
      </c>
      <c r="H125" s="132">
        <f t="shared" si="33"/>
        <v>155</v>
      </c>
      <c r="I125" s="132">
        <f t="shared" si="33"/>
        <v>27</v>
      </c>
      <c r="J125" s="132">
        <f t="shared" si="33"/>
        <v>0</v>
      </c>
      <c r="K125" s="132">
        <f t="shared" si="33"/>
        <v>207</v>
      </c>
      <c r="L125" s="132">
        <f t="shared" si="33"/>
        <v>35</v>
      </c>
      <c r="M125" s="156"/>
      <c r="N125" s="156"/>
      <c r="O125" s="157"/>
      <c r="P125" s="157"/>
      <c r="Q125" s="156"/>
      <c r="R125" s="123"/>
      <c r="S125" s="10"/>
      <c r="T125" s="10"/>
      <c r="U125" s="10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</row>
    <row r="126" spans="1:36" ht="12.75" customHeight="1" x14ac:dyDescent="0.2">
      <c r="A126" s="651"/>
      <c r="B126" s="108"/>
      <c r="C126" s="158"/>
      <c r="D126" s="158"/>
      <c r="E126" s="158"/>
      <c r="F126" s="158"/>
      <c r="G126" s="158"/>
      <c r="H126" s="158"/>
      <c r="I126" s="158"/>
      <c r="J126" s="1"/>
      <c r="K126" s="1477"/>
      <c r="L126" s="1623"/>
      <c r="M126" s="651"/>
      <c r="N126" s="880"/>
      <c r="O126" s="880"/>
      <c r="P126" s="17"/>
      <c r="Q126" s="17"/>
      <c r="R126" s="17"/>
      <c r="S126" s="10"/>
      <c r="T126" s="10"/>
      <c r="U126" s="10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</row>
    <row r="127" spans="1:36" ht="15" customHeight="1" x14ac:dyDescent="0.2">
      <c r="A127" s="651"/>
      <c r="B127" s="108"/>
      <c r="C127" s="109"/>
      <c r="D127" s="161"/>
      <c r="E127" s="161"/>
      <c r="F127" s="109"/>
      <c r="G127" s="109"/>
      <c r="H127" s="148"/>
      <c r="I127" s="1"/>
      <c r="J127" s="1414" t="s">
        <v>246</v>
      </c>
      <c r="K127" s="1462"/>
      <c r="L127" s="1413"/>
      <c r="M127" s="370"/>
      <c r="N127" s="183"/>
      <c r="O127" s="889"/>
      <c r="P127" s="651"/>
      <c r="Q127" s="370"/>
      <c r="R127" s="17"/>
      <c r="S127" s="10"/>
      <c r="T127" s="10"/>
      <c r="U127" s="10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</row>
    <row r="128" spans="1:36" ht="15" customHeight="1" x14ac:dyDescent="0.25">
      <c r="A128" s="1637" t="s">
        <v>551</v>
      </c>
      <c r="B128" s="1413"/>
      <c r="C128" s="653" t="s">
        <v>5</v>
      </c>
      <c r="D128" s="1414" t="s">
        <v>6</v>
      </c>
      <c r="E128" s="1413"/>
      <c r="F128" s="653" t="s">
        <v>7</v>
      </c>
      <c r="G128" s="653" t="s">
        <v>8</v>
      </c>
      <c r="H128" s="653" t="s">
        <v>9</v>
      </c>
      <c r="I128" s="16" t="s">
        <v>63</v>
      </c>
      <c r="J128" s="183"/>
      <c r="K128" s="139" t="s">
        <v>249</v>
      </c>
      <c r="L128" s="17"/>
      <c r="M128" s="17"/>
      <c r="N128" s="183"/>
      <c r="O128" s="889"/>
      <c r="P128" s="651"/>
      <c r="Q128" s="17"/>
      <c r="R128" s="370"/>
      <c r="S128" s="10"/>
      <c r="T128" s="10"/>
      <c r="U128" s="10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</row>
    <row r="129" spans="1:36" ht="12.75" customHeight="1" x14ac:dyDescent="0.2">
      <c r="A129" s="168" t="s">
        <v>552</v>
      </c>
      <c r="B129" s="185" t="s">
        <v>553</v>
      </c>
      <c r="C129" s="1620"/>
      <c r="D129" s="1621"/>
      <c r="E129" s="1621"/>
      <c r="F129" s="1622"/>
      <c r="G129" s="696"/>
      <c r="H129" s="316"/>
      <c r="I129" s="705"/>
      <c r="J129" s="183"/>
      <c r="K129" s="902">
        <v>14</v>
      </c>
      <c r="L129" s="650"/>
      <c r="M129" s="650"/>
      <c r="N129" s="183"/>
      <c r="O129" s="230">
        <f t="shared" ref="O129:O165" si="34">IF(N129="*",$H129,0)</f>
        <v>0</v>
      </c>
      <c r="P129" s="230">
        <f t="shared" ref="P129:P165" si="35">IF(N129="**",$H129,0)</f>
        <v>0</v>
      </c>
      <c r="Q129" s="370"/>
      <c r="R129" s="370"/>
      <c r="S129" s="10"/>
      <c r="T129" s="10"/>
      <c r="U129" s="10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</row>
    <row r="130" spans="1:36" ht="15" customHeight="1" x14ac:dyDescent="0.2">
      <c r="A130" s="168" t="s">
        <v>554</v>
      </c>
      <c r="B130" s="185" t="s">
        <v>555</v>
      </c>
      <c r="C130" s="1620"/>
      <c r="D130" s="1621"/>
      <c r="E130" s="1621"/>
      <c r="F130" s="1622"/>
      <c r="G130" s="693">
        <v>2</v>
      </c>
      <c r="H130" s="316"/>
      <c r="I130" s="693">
        <v>4</v>
      </c>
      <c r="J130" s="183"/>
      <c r="K130" s="902">
        <v>6</v>
      </c>
      <c r="L130" s="650"/>
      <c r="M130" s="650"/>
      <c r="N130" s="183"/>
      <c r="O130" s="230">
        <f t="shared" si="34"/>
        <v>0</v>
      </c>
      <c r="P130" s="230">
        <f t="shared" si="35"/>
        <v>0</v>
      </c>
      <c r="Q130" s="370"/>
      <c r="R130" s="370"/>
      <c r="S130" s="10"/>
      <c r="T130" s="10"/>
      <c r="U130" s="10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</row>
    <row r="131" spans="1:36" ht="15.75" customHeight="1" x14ac:dyDescent="0.2">
      <c r="A131" s="168" t="s">
        <v>556</v>
      </c>
      <c r="B131" s="185" t="s">
        <v>557</v>
      </c>
      <c r="C131" s="1620"/>
      <c r="D131" s="1621"/>
      <c r="E131" s="1621"/>
      <c r="F131" s="1622"/>
      <c r="G131" s="693"/>
      <c r="H131" s="316"/>
      <c r="I131" s="705"/>
      <c r="J131" s="183"/>
      <c r="K131" s="902">
        <v>3</v>
      </c>
      <c r="L131" s="650"/>
      <c r="M131" s="650"/>
      <c r="N131" s="183"/>
      <c r="O131" s="230">
        <f t="shared" si="34"/>
        <v>0</v>
      </c>
      <c r="P131" s="230">
        <f t="shared" si="35"/>
        <v>0</v>
      </c>
      <c r="Q131" s="370"/>
      <c r="R131" s="370"/>
      <c r="S131" s="10"/>
      <c r="T131" s="10"/>
      <c r="U131" s="10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</row>
    <row r="132" spans="1:36" ht="12.75" customHeight="1" x14ac:dyDescent="0.2">
      <c r="A132" s="315" t="s">
        <v>558</v>
      </c>
      <c r="B132" s="185" t="s">
        <v>559</v>
      </c>
      <c r="C132" s="1630"/>
      <c r="D132" s="1650"/>
      <c r="E132" s="1650"/>
      <c r="F132" s="1631"/>
      <c r="G132" s="316">
        <v>5</v>
      </c>
      <c r="H132" s="16"/>
      <c r="I132" s="323">
        <v>15</v>
      </c>
      <c r="J132" s="123"/>
      <c r="K132" s="598">
        <v>15</v>
      </c>
      <c r="L132" s="651"/>
      <c r="M132" s="651"/>
      <c r="N132" s="370"/>
      <c r="O132" s="230"/>
      <c r="P132" s="230"/>
      <c r="Q132" s="651"/>
      <c r="R132" s="10"/>
      <c r="S132" s="10"/>
      <c r="T132" s="10"/>
      <c r="U132" s="10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</row>
    <row r="133" spans="1:36" ht="12.75" customHeight="1" x14ac:dyDescent="0.2">
      <c r="A133" s="168" t="s">
        <v>560</v>
      </c>
      <c r="B133" s="185" t="s">
        <v>561</v>
      </c>
      <c r="C133" s="706"/>
      <c r="D133" s="707"/>
      <c r="E133" s="707"/>
      <c r="F133" s="708"/>
      <c r="G133" s="693">
        <v>11</v>
      </c>
      <c r="H133" s="316"/>
      <c r="I133" s="693">
        <v>3</v>
      </c>
      <c r="J133" s="183"/>
      <c r="K133" s="902"/>
      <c r="L133" s="650"/>
      <c r="M133" s="650"/>
      <c r="N133" s="183"/>
      <c r="O133" s="230">
        <f t="shared" si="34"/>
        <v>0</v>
      </c>
      <c r="P133" s="230">
        <f t="shared" si="35"/>
        <v>0</v>
      </c>
      <c r="Q133" s="370"/>
      <c r="R133" s="370"/>
      <c r="S133" s="10"/>
      <c r="T133" s="10"/>
      <c r="U133" s="10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</row>
    <row r="134" spans="1:36" ht="12.75" customHeight="1" x14ac:dyDescent="0.2">
      <c r="A134" s="168" t="s">
        <v>562</v>
      </c>
      <c r="B134" s="185" t="s">
        <v>563</v>
      </c>
      <c r="C134" s="1620"/>
      <c r="D134" s="1621"/>
      <c r="E134" s="1621"/>
      <c r="F134" s="1622"/>
      <c r="G134" s="693"/>
      <c r="H134" s="316"/>
      <c r="I134" s="705"/>
      <c r="J134" s="183"/>
      <c r="K134" s="902">
        <v>13</v>
      </c>
      <c r="L134" s="650"/>
      <c r="M134" s="650"/>
      <c r="N134" s="183"/>
      <c r="O134" s="230">
        <f t="shared" si="34"/>
        <v>0</v>
      </c>
      <c r="P134" s="230">
        <f t="shared" si="35"/>
        <v>0</v>
      </c>
      <c r="Q134" s="370"/>
      <c r="R134" s="370"/>
      <c r="S134" s="10"/>
      <c r="T134" s="10"/>
      <c r="U134" s="10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</row>
    <row r="135" spans="1:36" ht="12.75" customHeight="1" x14ac:dyDescent="0.2">
      <c r="A135" s="168" t="s">
        <v>564</v>
      </c>
      <c r="B135" s="185" t="s">
        <v>565</v>
      </c>
      <c r="C135" s="706"/>
      <c r="D135" s="707"/>
      <c r="E135" s="707"/>
      <c r="F135" s="708"/>
      <c r="G135" s="696"/>
      <c r="H135" s="316"/>
      <c r="I135" s="705"/>
      <c r="J135" s="183"/>
      <c r="K135" s="902"/>
      <c r="L135" s="650"/>
      <c r="M135" s="650"/>
      <c r="N135" s="183"/>
      <c r="O135" s="230">
        <f t="shared" si="34"/>
        <v>0</v>
      </c>
      <c r="P135" s="230">
        <f t="shared" si="35"/>
        <v>0</v>
      </c>
      <c r="Q135" s="370"/>
      <c r="R135" s="370"/>
      <c r="S135" s="10"/>
      <c r="T135" s="10"/>
      <c r="U135" s="10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</row>
    <row r="136" spans="1:36" ht="12.75" customHeight="1" x14ac:dyDescent="0.2">
      <c r="A136" s="168" t="s">
        <v>271</v>
      </c>
      <c r="B136" s="185" t="s">
        <v>566</v>
      </c>
      <c r="C136" s="1620"/>
      <c r="D136" s="1621"/>
      <c r="E136" s="1621"/>
      <c r="F136" s="1622"/>
      <c r="G136" s="696"/>
      <c r="H136" s="316">
        <v>12</v>
      </c>
      <c r="I136" s="693">
        <v>8</v>
      </c>
      <c r="J136" s="889"/>
      <c r="K136" s="902">
        <v>4</v>
      </c>
      <c r="L136" s="650"/>
      <c r="M136" s="650"/>
      <c r="N136" s="889" t="s">
        <v>81</v>
      </c>
      <c r="O136" s="230">
        <f t="shared" si="34"/>
        <v>12</v>
      </c>
      <c r="P136" s="230">
        <f t="shared" si="35"/>
        <v>0</v>
      </c>
      <c r="Q136" s="370"/>
      <c r="R136" s="370"/>
      <c r="S136" s="10"/>
      <c r="T136" s="10"/>
      <c r="U136" s="10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</row>
    <row r="137" spans="1:36" ht="12.75" customHeight="1" x14ac:dyDescent="0.2">
      <c r="A137" s="317" t="s">
        <v>567</v>
      </c>
      <c r="B137" s="185" t="s">
        <v>568</v>
      </c>
      <c r="C137" s="1620"/>
      <c r="D137" s="1621"/>
      <c r="E137" s="1621"/>
      <c r="F137" s="1622"/>
      <c r="G137" s="693">
        <v>1</v>
      </c>
      <c r="H137" s="316"/>
      <c r="I137" s="705"/>
      <c r="J137" s="183"/>
      <c r="K137" s="902">
        <v>3</v>
      </c>
      <c r="L137" s="650"/>
      <c r="M137" s="650"/>
      <c r="N137" s="183"/>
      <c r="O137" s="230">
        <f t="shared" si="34"/>
        <v>0</v>
      </c>
      <c r="P137" s="230">
        <f t="shared" si="35"/>
        <v>0</v>
      </c>
      <c r="Q137" s="370"/>
      <c r="R137" s="370"/>
      <c r="S137" s="10"/>
      <c r="T137" s="10"/>
      <c r="U137" s="10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</row>
    <row r="138" spans="1:36" ht="12.75" customHeight="1" x14ac:dyDescent="0.2">
      <c r="A138" s="168" t="s">
        <v>569</v>
      </c>
      <c r="B138" s="185" t="s">
        <v>570</v>
      </c>
      <c r="C138" s="1620"/>
      <c r="D138" s="1621"/>
      <c r="E138" s="1621"/>
      <c r="F138" s="1622"/>
      <c r="G138" s="693">
        <v>2</v>
      </c>
      <c r="H138" s="316">
        <v>40</v>
      </c>
      <c r="I138" s="693">
        <v>30</v>
      </c>
      <c r="J138" s="889"/>
      <c r="K138" s="902">
        <v>3</v>
      </c>
      <c r="L138" s="650"/>
      <c r="M138" s="650"/>
      <c r="N138" s="889" t="s">
        <v>69</v>
      </c>
      <c r="O138" s="230">
        <f t="shared" si="34"/>
        <v>0</v>
      </c>
      <c r="P138" s="230">
        <f t="shared" si="35"/>
        <v>40</v>
      </c>
      <c r="Q138" s="370"/>
      <c r="R138" s="370"/>
      <c r="S138" s="10"/>
      <c r="T138" s="10"/>
      <c r="U138" s="10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</row>
    <row r="139" spans="1:36" ht="12.75" customHeight="1" x14ac:dyDescent="0.2">
      <c r="A139" s="168" t="s">
        <v>571</v>
      </c>
      <c r="B139" s="185"/>
      <c r="C139" s="1620"/>
      <c r="D139" s="1621"/>
      <c r="E139" s="1621"/>
      <c r="F139" s="1622"/>
      <c r="G139" s="696"/>
      <c r="H139" s="316"/>
      <c r="I139" s="705"/>
      <c r="J139" s="183"/>
      <c r="K139" s="902">
        <v>3</v>
      </c>
      <c r="L139" s="650"/>
      <c r="M139" s="650"/>
      <c r="N139" s="183"/>
      <c r="O139" s="230">
        <f t="shared" si="34"/>
        <v>0</v>
      </c>
      <c r="P139" s="230">
        <f t="shared" si="35"/>
        <v>0</v>
      </c>
      <c r="Q139" s="370"/>
      <c r="R139" s="370"/>
      <c r="S139" s="10"/>
      <c r="T139" s="10"/>
      <c r="U139" s="10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</row>
    <row r="140" spans="1:36" ht="12.75" customHeight="1" x14ac:dyDescent="0.2">
      <c r="A140" s="168" t="s">
        <v>572</v>
      </c>
      <c r="B140" s="185" t="s">
        <v>573</v>
      </c>
      <c r="C140" s="1620"/>
      <c r="D140" s="1621"/>
      <c r="E140" s="1621"/>
      <c r="F140" s="1622"/>
      <c r="G140" s="693">
        <v>4</v>
      </c>
      <c r="H140" s="316"/>
      <c r="I140" s="705"/>
      <c r="J140" s="183"/>
      <c r="K140" s="902">
        <v>20</v>
      </c>
      <c r="L140" s="650"/>
      <c r="M140" s="650"/>
      <c r="N140" s="183"/>
      <c r="O140" s="230">
        <f t="shared" si="34"/>
        <v>0</v>
      </c>
      <c r="P140" s="230">
        <f t="shared" si="35"/>
        <v>0</v>
      </c>
      <c r="Q140" s="370"/>
      <c r="R140" s="370"/>
      <c r="S140" s="10"/>
      <c r="T140" s="10"/>
      <c r="U140" s="10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</row>
    <row r="141" spans="1:36" ht="12.75" customHeight="1" x14ac:dyDescent="0.2">
      <c r="A141" s="168" t="s">
        <v>274</v>
      </c>
      <c r="B141" s="185" t="s">
        <v>574</v>
      </c>
      <c r="C141" s="1620"/>
      <c r="D141" s="1621"/>
      <c r="E141" s="1621"/>
      <c r="F141" s="1622"/>
      <c r="G141" s="693">
        <v>15</v>
      </c>
      <c r="H141" s="316">
        <v>11</v>
      </c>
      <c r="I141" s="693">
        <v>10</v>
      </c>
      <c r="J141" s="889"/>
      <c r="K141" s="902">
        <v>21</v>
      </c>
      <c r="L141" s="650"/>
      <c r="M141" s="650"/>
      <c r="N141" s="889" t="s">
        <v>81</v>
      </c>
      <c r="O141" s="230">
        <f t="shared" si="34"/>
        <v>11</v>
      </c>
      <c r="P141" s="230">
        <f t="shared" si="35"/>
        <v>0</v>
      </c>
      <c r="Q141" s="370"/>
      <c r="R141" s="370"/>
      <c r="S141" s="10"/>
      <c r="T141" s="10"/>
      <c r="U141" s="10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</row>
    <row r="142" spans="1:36" ht="12.75" customHeight="1" x14ac:dyDescent="0.2">
      <c r="A142" s="168" t="s">
        <v>575</v>
      </c>
      <c r="B142" s="185" t="s">
        <v>576</v>
      </c>
      <c r="C142" s="1620"/>
      <c r="D142" s="1621"/>
      <c r="E142" s="1621"/>
      <c r="F142" s="1622"/>
      <c r="G142" s="693">
        <v>3</v>
      </c>
      <c r="H142" s="316">
        <v>6</v>
      </c>
      <c r="I142" s="705"/>
      <c r="J142" s="183"/>
      <c r="K142" s="902">
        <v>16</v>
      </c>
      <c r="L142" s="650"/>
      <c r="M142" s="650"/>
      <c r="N142" s="183"/>
      <c r="O142" s="230">
        <f t="shared" si="34"/>
        <v>0</v>
      </c>
      <c r="P142" s="230">
        <f t="shared" si="35"/>
        <v>0</v>
      </c>
      <c r="Q142" s="370"/>
      <c r="R142" s="370"/>
      <c r="S142" s="10"/>
      <c r="T142" s="10"/>
      <c r="U142" s="10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</row>
    <row r="143" spans="1:36" ht="12.75" customHeight="1" x14ac:dyDescent="0.2">
      <c r="A143" s="168" t="s">
        <v>577</v>
      </c>
      <c r="B143" s="185" t="s">
        <v>578</v>
      </c>
      <c r="C143" s="706"/>
      <c r="D143" s="707"/>
      <c r="E143" s="707"/>
      <c r="F143" s="708"/>
      <c r="G143" s="696"/>
      <c r="H143" s="316"/>
      <c r="I143" s="705"/>
      <c r="J143" s="183"/>
      <c r="K143" s="902"/>
      <c r="L143" s="650"/>
      <c r="M143" s="650"/>
      <c r="N143" s="183"/>
      <c r="O143" s="230">
        <f t="shared" si="34"/>
        <v>0</v>
      </c>
      <c r="P143" s="230">
        <f t="shared" si="35"/>
        <v>0</v>
      </c>
      <c r="Q143" s="370"/>
      <c r="R143" s="370"/>
      <c r="S143" s="10"/>
      <c r="T143" s="10"/>
      <c r="U143" s="10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</row>
    <row r="144" spans="1:36" ht="12.75" customHeight="1" x14ac:dyDescent="0.2">
      <c r="A144" s="168" t="s">
        <v>579</v>
      </c>
      <c r="B144" s="185" t="s">
        <v>580</v>
      </c>
      <c r="C144" s="1620"/>
      <c r="D144" s="1621"/>
      <c r="E144" s="1621"/>
      <c r="F144" s="1622"/>
      <c r="G144" s="693">
        <v>2</v>
      </c>
      <c r="H144" s="316"/>
      <c r="I144" s="705"/>
      <c r="J144" s="183"/>
      <c r="K144" s="902">
        <v>6</v>
      </c>
      <c r="L144" s="650"/>
      <c r="M144" s="650"/>
      <c r="N144" s="183"/>
      <c r="O144" s="230">
        <f t="shared" si="34"/>
        <v>0</v>
      </c>
      <c r="P144" s="230">
        <f t="shared" si="35"/>
        <v>0</v>
      </c>
      <c r="Q144" s="370"/>
      <c r="R144" s="370"/>
      <c r="S144" s="10"/>
      <c r="T144" s="10"/>
      <c r="U144" s="10"/>
      <c r="V144" s="651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</row>
    <row r="145" spans="1:36" ht="12.75" customHeight="1" x14ac:dyDescent="0.2">
      <c r="A145" s="168" t="s">
        <v>581</v>
      </c>
      <c r="B145" s="185" t="s">
        <v>582</v>
      </c>
      <c r="C145" s="706"/>
      <c r="D145" s="707"/>
      <c r="E145" s="707"/>
      <c r="F145" s="708"/>
      <c r="G145" s="696"/>
      <c r="H145" s="316"/>
      <c r="I145" s="705"/>
      <c r="J145" s="183"/>
      <c r="K145" s="902"/>
      <c r="L145" s="650"/>
      <c r="M145" s="650"/>
      <c r="N145" s="183"/>
      <c r="O145" s="230">
        <f t="shared" si="34"/>
        <v>0</v>
      </c>
      <c r="P145" s="230">
        <f t="shared" si="35"/>
        <v>0</v>
      </c>
      <c r="Q145" s="370"/>
      <c r="R145" s="370"/>
      <c r="S145" s="10"/>
      <c r="T145" s="10"/>
      <c r="U145" s="10"/>
      <c r="V145" s="651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</row>
    <row r="146" spans="1:36" ht="12.75" customHeight="1" x14ac:dyDescent="0.2">
      <c r="A146" s="317" t="s">
        <v>583</v>
      </c>
      <c r="B146" s="185" t="s">
        <v>584</v>
      </c>
      <c r="C146" s="1620"/>
      <c r="D146" s="1621"/>
      <c r="E146" s="1621"/>
      <c r="F146" s="1622"/>
      <c r="G146" s="696"/>
      <c r="H146" s="316"/>
      <c r="I146" s="705"/>
      <c r="J146" s="183"/>
      <c r="K146" s="902">
        <v>6</v>
      </c>
      <c r="L146" s="650"/>
      <c r="M146" s="650"/>
      <c r="N146" s="183"/>
      <c r="O146" s="230">
        <f t="shared" si="34"/>
        <v>0</v>
      </c>
      <c r="P146" s="230">
        <f t="shared" si="35"/>
        <v>0</v>
      </c>
      <c r="Q146" s="370"/>
      <c r="R146" s="370"/>
      <c r="S146" s="10"/>
      <c r="T146" s="10"/>
      <c r="U146" s="10"/>
      <c r="V146" s="651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</row>
    <row r="147" spans="1:36" ht="12.75" customHeight="1" x14ac:dyDescent="0.2">
      <c r="A147" s="168" t="s">
        <v>585</v>
      </c>
      <c r="B147" s="185" t="s">
        <v>586</v>
      </c>
      <c r="C147" s="706"/>
      <c r="D147" s="707"/>
      <c r="E147" s="707"/>
      <c r="F147" s="708"/>
      <c r="G147" s="696"/>
      <c r="H147" s="316"/>
      <c r="I147" s="705"/>
      <c r="J147" s="183"/>
      <c r="K147" s="902"/>
      <c r="L147" s="650"/>
      <c r="M147" s="650"/>
      <c r="N147" s="183"/>
      <c r="O147" s="230">
        <f t="shared" si="34"/>
        <v>0</v>
      </c>
      <c r="P147" s="230">
        <f t="shared" si="35"/>
        <v>0</v>
      </c>
      <c r="Q147" s="370"/>
      <c r="R147" s="370"/>
      <c r="S147" s="10"/>
      <c r="T147" s="10"/>
      <c r="U147" s="10"/>
      <c r="V147" s="651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</row>
    <row r="148" spans="1:36" ht="12.75" customHeight="1" x14ac:dyDescent="0.2">
      <c r="A148" s="168" t="s">
        <v>587</v>
      </c>
      <c r="B148" s="185" t="s">
        <v>588</v>
      </c>
      <c r="C148" s="1620"/>
      <c r="D148" s="1621"/>
      <c r="E148" s="1621"/>
      <c r="F148" s="1622"/>
      <c r="G148" s="693">
        <v>1</v>
      </c>
      <c r="H148" s="316"/>
      <c r="I148" s="705"/>
      <c r="J148" s="183"/>
      <c r="K148" s="902">
        <v>3</v>
      </c>
      <c r="L148" s="650"/>
      <c r="M148" s="650"/>
      <c r="N148" s="183"/>
      <c r="O148" s="230">
        <f t="shared" si="34"/>
        <v>0</v>
      </c>
      <c r="P148" s="230">
        <f t="shared" si="35"/>
        <v>0</v>
      </c>
      <c r="Q148" s="370"/>
      <c r="R148" s="370"/>
      <c r="S148" s="10"/>
      <c r="T148" s="10"/>
      <c r="U148" s="10"/>
      <c r="V148" s="651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</row>
    <row r="149" spans="1:36" ht="12.75" customHeight="1" x14ac:dyDescent="0.2">
      <c r="A149" s="168" t="s">
        <v>589</v>
      </c>
      <c r="B149" s="185" t="s">
        <v>590</v>
      </c>
      <c r="C149" s="1620"/>
      <c r="D149" s="1621"/>
      <c r="E149" s="1621"/>
      <c r="F149" s="1622"/>
      <c r="G149" s="693">
        <v>3</v>
      </c>
      <c r="H149" s="316"/>
      <c r="I149" s="705"/>
      <c r="J149" s="183"/>
      <c r="K149" s="902">
        <v>20</v>
      </c>
      <c r="L149" s="650"/>
      <c r="M149" s="650"/>
      <c r="N149" s="183"/>
      <c r="O149" s="230">
        <f t="shared" si="34"/>
        <v>0</v>
      </c>
      <c r="P149" s="230">
        <f t="shared" si="35"/>
        <v>0</v>
      </c>
      <c r="Q149" s="370"/>
      <c r="R149" s="370"/>
      <c r="S149" s="10"/>
      <c r="T149" s="10"/>
      <c r="U149" s="10"/>
      <c r="V149" s="651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</row>
    <row r="150" spans="1:36" ht="12.75" customHeight="1" x14ac:dyDescent="0.2">
      <c r="A150" s="168" t="s">
        <v>591</v>
      </c>
      <c r="B150" s="185" t="s">
        <v>592</v>
      </c>
      <c r="C150" s="706"/>
      <c r="D150" s="707"/>
      <c r="E150" s="707"/>
      <c r="F150" s="708"/>
      <c r="G150" s="693"/>
      <c r="H150" s="316">
        <v>2</v>
      </c>
      <c r="I150" s="696"/>
      <c r="J150" s="889"/>
      <c r="K150" s="902"/>
      <c r="L150" s="650"/>
      <c r="M150" s="650"/>
      <c r="N150" s="889" t="s">
        <v>81</v>
      </c>
      <c r="O150" s="230">
        <f t="shared" si="34"/>
        <v>2</v>
      </c>
      <c r="P150" s="230">
        <f t="shared" si="35"/>
        <v>0</v>
      </c>
      <c r="Q150" s="370"/>
      <c r="R150" s="370"/>
      <c r="S150" s="10"/>
      <c r="T150" s="10"/>
      <c r="U150" s="10"/>
      <c r="V150" s="651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</row>
    <row r="151" spans="1:36" ht="12.75" customHeight="1" x14ac:dyDescent="0.2">
      <c r="A151" s="168" t="s">
        <v>593</v>
      </c>
      <c r="B151" s="185"/>
      <c r="C151" s="706"/>
      <c r="D151" s="707"/>
      <c r="E151" s="707"/>
      <c r="F151" s="708"/>
      <c r="G151" s="696"/>
      <c r="H151" s="316"/>
      <c r="I151" s="696"/>
      <c r="J151" s="183"/>
      <c r="K151" s="650"/>
      <c r="L151" s="650"/>
      <c r="M151" s="650"/>
      <c r="N151" s="183"/>
      <c r="O151" s="230">
        <f t="shared" si="34"/>
        <v>0</v>
      </c>
      <c r="P151" s="230">
        <f t="shared" si="35"/>
        <v>0</v>
      </c>
      <c r="Q151" s="370"/>
      <c r="R151" s="370"/>
      <c r="S151" s="10"/>
      <c r="T151" s="10"/>
      <c r="U151" s="10"/>
      <c r="V151" s="651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</row>
    <row r="152" spans="1:36" ht="12.75" customHeight="1" x14ac:dyDescent="0.2">
      <c r="A152" s="317" t="s">
        <v>594</v>
      </c>
      <c r="B152" s="185" t="s">
        <v>595</v>
      </c>
      <c r="C152" s="1642"/>
      <c r="D152" s="1643"/>
      <c r="E152" s="1643"/>
      <c r="F152" s="1644"/>
      <c r="G152" s="1638">
        <v>129</v>
      </c>
      <c r="H152" s="1638">
        <v>68</v>
      </c>
      <c r="I152" s="705"/>
      <c r="J152" s="183"/>
      <c r="K152" s="1641">
        <v>542</v>
      </c>
      <c r="L152" s="650"/>
      <c r="M152" s="650"/>
      <c r="N152" s="183"/>
      <c r="O152" s="230">
        <f>IF(N152="*",#REF!,0)</f>
        <v>0</v>
      </c>
      <c r="P152" s="230">
        <f>IF(N152="**",#REF!,0)</f>
        <v>0</v>
      </c>
      <c r="Q152" s="370"/>
      <c r="R152" s="370"/>
      <c r="S152" s="10"/>
      <c r="T152" s="10"/>
      <c r="U152" s="10"/>
      <c r="V152" s="651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</row>
    <row r="153" spans="1:36" ht="12.75" customHeight="1" x14ac:dyDescent="0.2">
      <c r="A153" s="317" t="s">
        <v>596</v>
      </c>
      <c r="B153" s="185" t="s">
        <v>597</v>
      </c>
      <c r="C153" s="1645"/>
      <c r="D153" s="1641"/>
      <c r="E153" s="1641"/>
      <c r="F153" s="1646"/>
      <c r="G153" s="1639"/>
      <c r="H153" s="1639"/>
      <c r="I153" s="316">
        <v>10</v>
      </c>
      <c r="J153" s="889"/>
      <c r="K153" s="1641"/>
      <c r="L153" s="650"/>
      <c r="M153" s="650"/>
      <c r="N153" s="889" t="s">
        <v>81</v>
      </c>
      <c r="O153" s="230">
        <f>IF(N153="*",$H152,0)</f>
        <v>68</v>
      </c>
      <c r="P153" s="230">
        <f>IF(N153="**",$H152,0)</f>
        <v>0</v>
      </c>
      <c r="Q153" s="370"/>
      <c r="R153" s="370"/>
      <c r="S153" s="10"/>
      <c r="T153" s="10"/>
      <c r="U153" s="10"/>
      <c r="V153" s="651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</row>
    <row r="154" spans="1:36" ht="12.75" customHeight="1" x14ac:dyDescent="0.2">
      <c r="A154" s="709" t="s">
        <v>598</v>
      </c>
      <c r="B154" s="185" t="s">
        <v>599</v>
      </c>
      <c r="C154" s="1645"/>
      <c r="D154" s="1641"/>
      <c r="E154" s="1641"/>
      <c r="F154" s="1646"/>
      <c r="G154" s="1639"/>
      <c r="H154" s="1639"/>
      <c r="I154" s="63"/>
      <c r="J154" s="889"/>
      <c r="K154" s="1641"/>
      <c r="L154" s="650"/>
      <c r="M154" s="650"/>
      <c r="N154" s="889" t="s">
        <v>81</v>
      </c>
      <c r="O154" s="230">
        <f t="shared" si="34"/>
        <v>0</v>
      </c>
      <c r="P154" s="230">
        <f t="shared" si="35"/>
        <v>0</v>
      </c>
      <c r="Q154" s="370"/>
      <c r="R154" s="370"/>
      <c r="S154" s="10"/>
      <c r="T154" s="10"/>
      <c r="U154" s="10"/>
      <c r="V154" s="651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</row>
    <row r="155" spans="1:36" ht="12.75" customHeight="1" x14ac:dyDescent="0.2">
      <c r="A155" s="710" t="s">
        <v>600</v>
      </c>
      <c r="B155" s="185" t="s">
        <v>601</v>
      </c>
      <c r="C155" s="1645"/>
      <c r="D155" s="1641"/>
      <c r="E155" s="1641"/>
      <c r="F155" s="1646"/>
      <c r="G155" s="1639"/>
      <c r="H155" s="1639"/>
      <c r="I155" s="316">
        <v>2</v>
      </c>
      <c r="J155" s="889"/>
      <c r="K155" s="1641"/>
      <c r="L155" s="650"/>
      <c r="M155" s="650"/>
      <c r="N155" s="889" t="s">
        <v>81</v>
      </c>
      <c r="O155" s="230">
        <f t="shared" si="34"/>
        <v>0</v>
      </c>
      <c r="P155" s="230">
        <f t="shared" si="35"/>
        <v>0</v>
      </c>
      <c r="Q155" s="370"/>
      <c r="R155" s="370"/>
      <c r="S155" s="10"/>
      <c r="T155" s="10"/>
      <c r="U155" s="10"/>
      <c r="V155" s="651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</row>
    <row r="156" spans="1:36" ht="12.75" customHeight="1" x14ac:dyDescent="0.2">
      <c r="A156" s="168" t="s">
        <v>602</v>
      </c>
      <c r="B156" s="185" t="s">
        <v>603</v>
      </c>
      <c r="C156" s="1645"/>
      <c r="D156" s="1641"/>
      <c r="E156" s="1641"/>
      <c r="F156" s="1646"/>
      <c r="G156" s="1639"/>
      <c r="H156" s="1639"/>
      <c r="I156" s="316">
        <v>12</v>
      </c>
      <c r="J156" s="889"/>
      <c r="K156" s="1641"/>
      <c r="L156" s="650"/>
      <c r="M156" s="650"/>
      <c r="N156" s="889" t="s">
        <v>81</v>
      </c>
      <c r="O156" s="230">
        <f t="shared" si="34"/>
        <v>0</v>
      </c>
      <c r="P156" s="230">
        <f t="shared" si="35"/>
        <v>0</v>
      </c>
      <c r="Q156" s="370"/>
      <c r="R156" s="370"/>
      <c r="S156" s="10"/>
      <c r="T156" s="10"/>
      <c r="U156" s="10"/>
      <c r="V156" s="651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</row>
    <row r="157" spans="1:36" ht="12.75" customHeight="1" x14ac:dyDescent="0.2">
      <c r="A157" s="168" t="s">
        <v>604</v>
      </c>
      <c r="B157" s="185" t="s">
        <v>605</v>
      </c>
      <c r="C157" s="1645"/>
      <c r="D157" s="1641"/>
      <c r="E157" s="1641"/>
      <c r="F157" s="1646"/>
      <c r="G157" s="1639"/>
      <c r="H157" s="1639"/>
      <c r="I157" s="63"/>
      <c r="J157" s="889"/>
      <c r="K157" s="1641"/>
      <c r="L157" s="650"/>
      <c r="M157" s="650"/>
      <c r="N157" s="889" t="s">
        <v>81</v>
      </c>
      <c r="O157" s="230">
        <f t="shared" si="34"/>
        <v>0</v>
      </c>
      <c r="P157" s="230">
        <f t="shared" si="35"/>
        <v>0</v>
      </c>
      <c r="Q157" s="370"/>
      <c r="R157" s="370"/>
      <c r="S157" s="10"/>
      <c r="T157" s="10"/>
      <c r="U157" s="10"/>
      <c r="V157" s="651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</row>
    <row r="158" spans="1:36" ht="12.75" customHeight="1" x14ac:dyDescent="0.2">
      <c r="A158" s="168" t="s">
        <v>606</v>
      </c>
      <c r="B158" s="185" t="s">
        <v>607</v>
      </c>
      <c r="C158" s="1645"/>
      <c r="D158" s="1641"/>
      <c r="E158" s="1641"/>
      <c r="F158" s="1646"/>
      <c r="G158" s="1639"/>
      <c r="H158" s="1639"/>
      <c r="I158" s="316">
        <v>10</v>
      </c>
      <c r="J158" s="889"/>
      <c r="K158" s="1641"/>
      <c r="L158" s="650"/>
      <c r="M158" s="650"/>
      <c r="N158" s="889" t="s">
        <v>81</v>
      </c>
      <c r="O158" s="230">
        <f t="shared" si="34"/>
        <v>0</v>
      </c>
      <c r="P158" s="230">
        <f t="shared" si="35"/>
        <v>0</v>
      </c>
      <c r="Q158" s="370"/>
      <c r="R158" s="370"/>
      <c r="S158" s="10"/>
      <c r="T158" s="10"/>
      <c r="U158" s="10"/>
      <c r="V158" s="651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</row>
    <row r="159" spans="1:36" ht="12.75" customHeight="1" x14ac:dyDescent="0.2">
      <c r="A159" s="168" t="s">
        <v>608</v>
      </c>
      <c r="B159" s="185" t="s">
        <v>609</v>
      </c>
      <c r="C159" s="1645"/>
      <c r="D159" s="1641"/>
      <c r="E159" s="1641"/>
      <c r="F159" s="1646"/>
      <c r="G159" s="1639"/>
      <c r="H159" s="1639"/>
      <c r="I159" s="316">
        <v>3</v>
      </c>
      <c r="J159" s="889"/>
      <c r="K159" s="1641"/>
      <c r="L159" s="650"/>
      <c r="M159" s="650"/>
      <c r="N159" s="889"/>
      <c r="O159" s="230">
        <f t="shared" si="34"/>
        <v>0</v>
      </c>
      <c r="P159" s="230">
        <f t="shared" si="35"/>
        <v>0</v>
      </c>
      <c r="Q159" s="370"/>
      <c r="R159" s="370"/>
      <c r="S159" s="10"/>
      <c r="T159" s="10"/>
      <c r="U159" s="10"/>
      <c r="V159" s="651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</row>
    <row r="160" spans="1:36" ht="12.75" customHeight="1" x14ac:dyDescent="0.2">
      <c r="A160" s="168" t="s">
        <v>610</v>
      </c>
      <c r="B160" s="185" t="s">
        <v>611</v>
      </c>
      <c r="C160" s="1645"/>
      <c r="D160" s="1641"/>
      <c r="E160" s="1641"/>
      <c r="F160" s="1646"/>
      <c r="G160" s="1639"/>
      <c r="H160" s="1639"/>
      <c r="I160" s="316">
        <v>14</v>
      </c>
      <c r="J160" s="889"/>
      <c r="K160" s="1641"/>
      <c r="L160" s="650"/>
      <c r="M160" s="650"/>
      <c r="N160" s="889" t="s">
        <v>81</v>
      </c>
      <c r="O160" s="230">
        <f t="shared" si="34"/>
        <v>0</v>
      </c>
      <c r="P160" s="230">
        <f t="shared" si="35"/>
        <v>0</v>
      </c>
      <c r="Q160" s="370"/>
      <c r="R160" s="370"/>
      <c r="S160" s="10"/>
      <c r="T160" s="10"/>
      <c r="U160" s="10"/>
      <c r="V160" s="651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</row>
    <row r="161" spans="1:36" ht="12.75" customHeight="1" x14ac:dyDescent="0.2">
      <c r="A161" s="168" t="s">
        <v>612</v>
      </c>
      <c r="B161" s="185"/>
      <c r="C161" s="1645"/>
      <c r="D161" s="1641"/>
      <c r="E161" s="1641"/>
      <c r="F161" s="1646"/>
      <c r="G161" s="1639"/>
      <c r="H161" s="1639"/>
      <c r="I161" s="316">
        <v>4</v>
      </c>
      <c r="J161" s="889"/>
      <c r="K161" s="1641"/>
      <c r="L161" s="650"/>
      <c r="M161" s="650"/>
      <c r="N161" s="889"/>
      <c r="O161" s="230">
        <f t="shared" si="34"/>
        <v>0</v>
      </c>
      <c r="P161" s="230">
        <f t="shared" si="35"/>
        <v>0</v>
      </c>
      <c r="Q161" s="370"/>
      <c r="R161" s="370"/>
      <c r="S161" s="10"/>
      <c r="T161" s="10"/>
      <c r="U161" s="10"/>
      <c r="V161" s="651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</row>
    <row r="162" spans="1:36" ht="12.75" customHeight="1" x14ac:dyDescent="0.2">
      <c r="A162" s="168" t="s">
        <v>613</v>
      </c>
      <c r="B162" s="185" t="s">
        <v>614</v>
      </c>
      <c r="C162" s="1645"/>
      <c r="D162" s="1641"/>
      <c r="E162" s="1641"/>
      <c r="F162" s="1646"/>
      <c r="G162" s="1639"/>
      <c r="H162" s="1639"/>
      <c r="I162" s="63"/>
      <c r="J162" s="889"/>
      <c r="K162" s="1641"/>
      <c r="L162" s="650"/>
      <c r="M162" s="650"/>
      <c r="N162" s="889"/>
      <c r="O162" s="230">
        <f t="shared" si="34"/>
        <v>0</v>
      </c>
      <c r="P162" s="230">
        <f t="shared" si="35"/>
        <v>0</v>
      </c>
      <c r="Q162" s="370"/>
      <c r="R162" s="370"/>
      <c r="S162" s="10"/>
      <c r="T162" s="10"/>
      <c r="U162" s="10"/>
      <c r="V162" s="651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</row>
    <row r="163" spans="1:36" ht="12.75" customHeight="1" x14ac:dyDescent="0.2">
      <c r="A163" s="168" t="s">
        <v>615</v>
      </c>
      <c r="B163" s="185" t="s">
        <v>616</v>
      </c>
      <c r="C163" s="1645"/>
      <c r="D163" s="1641"/>
      <c r="E163" s="1641"/>
      <c r="F163" s="1646"/>
      <c r="G163" s="1639"/>
      <c r="H163" s="1639"/>
      <c r="I163" s="316">
        <v>6</v>
      </c>
      <c r="J163" s="889"/>
      <c r="K163" s="1641"/>
      <c r="L163" s="650"/>
      <c r="M163" s="650"/>
      <c r="N163" s="889" t="s">
        <v>81</v>
      </c>
      <c r="O163" s="230">
        <f t="shared" si="34"/>
        <v>0</v>
      </c>
      <c r="P163" s="230">
        <f t="shared" si="35"/>
        <v>0</v>
      </c>
      <c r="Q163" s="370"/>
      <c r="R163" s="370"/>
      <c r="S163" s="10"/>
      <c r="T163" s="10"/>
      <c r="U163" s="10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6" ht="12.75" customHeight="1" x14ac:dyDescent="0.2">
      <c r="A164" s="168" t="s">
        <v>617</v>
      </c>
      <c r="B164" s="185" t="s">
        <v>618</v>
      </c>
      <c r="C164" s="1645"/>
      <c r="D164" s="1641"/>
      <c r="E164" s="1641"/>
      <c r="F164" s="1646"/>
      <c r="G164" s="1639"/>
      <c r="H164" s="1639"/>
      <c r="I164" s="316">
        <v>14</v>
      </c>
      <c r="J164" s="889"/>
      <c r="K164" s="1641"/>
      <c r="L164" s="650"/>
      <c r="M164" s="650"/>
      <c r="N164" s="889" t="s">
        <v>81</v>
      </c>
      <c r="O164" s="230">
        <f t="shared" si="34"/>
        <v>0</v>
      </c>
      <c r="P164" s="230">
        <f t="shared" si="35"/>
        <v>0</v>
      </c>
      <c r="Q164" s="370"/>
      <c r="R164" s="370"/>
      <c r="S164" s="10"/>
      <c r="T164" s="10"/>
      <c r="U164" s="10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6" ht="12.75" customHeight="1" x14ac:dyDescent="0.2">
      <c r="A165" s="168" t="s">
        <v>619</v>
      </c>
      <c r="B165" s="185" t="s">
        <v>620</v>
      </c>
      <c r="C165" s="1647"/>
      <c r="D165" s="1648"/>
      <c r="E165" s="1648"/>
      <c r="F165" s="1649"/>
      <c r="G165" s="1640"/>
      <c r="H165" s="1640"/>
      <c r="I165" s="316">
        <v>4</v>
      </c>
      <c r="J165" s="889"/>
      <c r="K165" s="1641"/>
      <c r="L165" s="650"/>
      <c r="M165" s="650"/>
      <c r="N165" s="889" t="s">
        <v>81</v>
      </c>
      <c r="O165" s="230">
        <f t="shared" si="34"/>
        <v>0</v>
      </c>
      <c r="P165" s="230">
        <f t="shared" si="35"/>
        <v>0</v>
      </c>
      <c r="Q165" s="370"/>
      <c r="R165" s="370"/>
      <c r="S165" s="10"/>
      <c r="T165" s="10"/>
      <c r="U165" s="10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6" ht="12.75" customHeight="1" x14ac:dyDescent="0.2">
      <c r="A166" s="1409" t="s">
        <v>621</v>
      </c>
      <c r="B166" s="1413"/>
      <c r="C166" s="1414"/>
      <c r="D166" s="1512"/>
      <c r="E166" s="1512"/>
      <c r="F166" s="1461"/>
      <c r="G166" s="16">
        <f>SUM(G129:G164)</f>
        <v>178</v>
      </c>
      <c r="H166" s="16">
        <f>SUM(H129:H165)</f>
        <v>139</v>
      </c>
      <c r="I166" s="16">
        <f>SUM(I129:I165)</f>
        <v>149</v>
      </c>
      <c r="J166" s="652"/>
      <c r="K166" s="140">
        <f>SUM(K129:K165)</f>
        <v>698</v>
      </c>
      <c r="L166" s="370"/>
      <c r="M166" s="370"/>
      <c r="N166" s="652"/>
      <c r="O166" s="121"/>
      <c r="P166" s="651"/>
      <c r="Q166" s="370"/>
      <c r="R166" s="370"/>
      <c r="S166" s="10"/>
      <c r="T166" s="10"/>
      <c r="U166" s="10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6" ht="12.75" customHeight="1" x14ac:dyDescent="0.2">
      <c r="A167" s="651"/>
      <c r="B167" s="108"/>
      <c r="C167" s="109"/>
      <c r="D167" s="109"/>
      <c r="E167" s="109"/>
      <c r="F167" s="109"/>
      <c r="G167" s="109"/>
      <c r="H167" s="148"/>
      <c r="I167" s="8"/>
      <c r="J167" s="183"/>
      <c r="K167" s="370"/>
      <c r="L167" s="370"/>
      <c r="M167" s="370"/>
      <c r="N167" s="183"/>
      <c r="O167" s="889"/>
      <c r="P167" s="651"/>
      <c r="Q167" s="370"/>
      <c r="R167" s="370"/>
      <c r="S167" s="10"/>
      <c r="T167" s="10"/>
      <c r="U167" s="10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6" ht="15" customHeight="1" x14ac:dyDescent="0.25">
      <c r="A168" s="1637" t="s">
        <v>622</v>
      </c>
      <c r="B168" s="1413"/>
      <c r="C168" s="653" t="s">
        <v>5</v>
      </c>
      <c r="D168" s="1414" t="s">
        <v>6</v>
      </c>
      <c r="E168" s="1413"/>
      <c r="F168" s="653" t="s">
        <v>7</v>
      </c>
      <c r="G168" s="653" t="s">
        <v>8</v>
      </c>
      <c r="H168" s="653" t="s">
        <v>9</v>
      </c>
      <c r="I168" s="16" t="s">
        <v>63</v>
      </c>
      <c r="J168" s="177"/>
      <c r="K168" s="370"/>
      <c r="L168" s="370"/>
      <c r="M168" s="370"/>
      <c r="N168" s="177"/>
      <c r="O168" s="118"/>
      <c r="P168" s="651"/>
      <c r="Q168" s="370"/>
      <c r="R168" s="370"/>
      <c r="S168" s="10"/>
      <c r="T168" s="10"/>
      <c r="U168" s="10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6" ht="14.25" customHeight="1" x14ac:dyDescent="0.2">
      <c r="A169" s="315" t="s">
        <v>333</v>
      </c>
      <c r="B169" s="185" t="s">
        <v>623</v>
      </c>
      <c r="C169" s="900">
        <v>10</v>
      </c>
      <c r="D169" s="1630">
        <v>5</v>
      </c>
      <c r="E169" s="1413"/>
      <c r="F169" s="901">
        <v>20</v>
      </c>
      <c r="G169" s="316">
        <v>50</v>
      </c>
      <c r="H169" s="63"/>
      <c r="I169" s="179">
        <v>10</v>
      </c>
      <c r="J169" s="177"/>
      <c r="K169" s="370"/>
      <c r="L169" s="370"/>
      <c r="M169" s="370"/>
      <c r="N169" s="177"/>
      <c r="O169" s="230">
        <f t="shared" ref="O169:O181" si="36">IF(N169="*",$H169,0)</f>
        <v>0</v>
      </c>
      <c r="P169" s="230">
        <f t="shared" ref="P169:P181" si="37">IF(N169="**",$H169,0)</f>
        <v>0</v>
      </c>
      <c r="Q169" s="370"/>
      <c r="R169" s="370"/>
      <c r="S169" s="10"/>
      <c r="T169" s="10"/>
      <c r="U169" s="10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6" ht="12.75" customHeight="1" x14ac:dyDescent="0.2">
      <c r="A170" s="315" t="s">
        <v>624</v>
      </c>
      <c r="B170" s="185"/>
      <c r="C170" s="900">
        <v>12</v>
      </c>
      <c r="D170" s="1630">
        <v>12</v>
      </c>
      <c r="E170" s="1413"/>
      <c r="F170" s="901">
        <v>18</v>
      </c>
      <c r="G170" s="316">
        <v>18</v>
      </c>
      <c r="H170" s="316">
        <v>10</v>
      </c>
      <c r="I170" s="693">
        <v>5</v>
      </c>
      <c r="J170" s="183"/>
      <c r="K170" s="370"/>
      <c r="L170" s="370"/>
      <c r="M170" s="370"/>
      <c r="N170" s="183" t="s">
        <v>81</v>
      </c>
      <c r="O170" s="230">
        <f t="shared" si="36"/>
        <v>10</v>
      </c>
      <c r="P170" s="230">
        <f t="shared" si="37"/>
        <v>0</v>
      </c>
      <c r="Q170" s="370"/>
      <c r="R170" s="370"/>
      <c r="S170" s="10"/>
      <c r="T170" s="10"/>
      <c r="U170" s="10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6" ht="15" customHeight="1" x14ac:dyDescent="0.2">
      <c r="A171" s="315" t="s">
        <v>625</v>
      </c>
      <c r="B171" s="185"/>
      <c r="C171" s="900">
        <v>10</v>
      </c>
      <c r="D171" s="1630">
        <v>15</v>
      </c>
      <c r="E171" s="1413"/>
      <c r="F171" s="901">
        <v>20</v>
      </c>
      <c r="G171" s="316">
        <v>30</v>
      </c>
      <c r="H171" s="316"/>
      <c r="I171" s="693">
        <v>20</v>
      </c>
      <c r="J171" s="177"/>
      <c r="K171" s="370"/>
      <c r="L171" s="370"/>
      <c r="M171" s="370"/>
      <c r="N171" s="177"/>
      <c r="O171" s="230">
        <f t="shared" si="36"/>
        <v>0</v>
      </c>
      <c r="P171" s="230">
        <f t="shared" si="37"/>
        <v>0</v>
      </c>
      <c r="Q171" s="370"/>
      <c r="R171" s="370"/>
      <c r="S171" s="10"/>
      <c r="T171" s="10"/>
      <c r="U171" s="10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6" ht="15" customHeight="1" x14ac:dyDescent="0.2">
      <c r="A172" s="315" t="s">
        <v>626</v>
      </c>
      <c r="B172" s="185" t="s">
        <v>627</v>
      </c>
      <c r="C172" s="900">
        <v>20</v>
      </c>
      <c r="D172" s="1630">
        <v>10</v>
      </c>
      <c r="E172" s="1413"/>
      <c r="F172" s="901">
        <v>25</v>
      </c>
      <c r="G172" s="316">
        <v>15</v>
      </c>
      <c r="H172" s="316"/>
      <c r="I172" s="693">
        <v>6</v>
      </c>
      <c r="J172" s="177"/>
      <c r="K172" s="370"/>
      <c r="L172" s="370"/>
      <c r="M172" s="370"/>
      <c r="N172" s="177"/>
      <c r="O172" s="230">
        <f t="shared" si="36"/>
        <v>0</v>
      </c>
      <c r="P172" s="230">
        <f t="shared" si="37"/>
        <v>0</v>
      </c>
      <c r="Q172" s="370"/>
      <c r="R172" s="370"/>
      <c r="S172" s="10"/>
      <c r="T172" s="10"/>
      <c r="U172" s="10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6" ht="12.75" customHeight="1" x14ac:dyDescent="0.2">
      <c r="A173" s="315" t="s">
        <v>628</v>
      </c>
      <c r="B173" s="185" t="s">
        <v>629</v>
      </c>
      <c r="C173" s="900">
        <v>12</v>
      </c>
      <c r="D173" s="1630">
        <v>15</v>
      </c>
      <c r="E173" s="1413"/>
      <c r="F173" s="901">
        <v>12</v>
      </c>
      <c r="G173" s="316">
        <v>10</v>
      </c>
      <c r="H173" s="316"/>
      <c r="I173" s="163"/>
      <c r="J173" s="177"/>
      <c r="K173" s="370"/>
      <c r="L173" s="370"/>
      <c r="M173" s="370"/>
      <c r="N173" s="177"/>
      <c r="O173" s="230">
        <f t="shared" si="36"/>
        <v>0</v>
      </c>
      <c r="P173" s="230">
        <f t="shared" si="37"/>
        <v>0</v>
      </c>
      <c r="Q173" s="370"/>
      <c r="R173" s="370"/>
      <c r="S173" s="10"/>
      <c r="T173" s="10"/>
      <c r="U173" s="10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6" ht="12.75" customHeight="1" x14ac:dyDescent="0.2">
      <c r="A174" s="315" t="s">
        <v>630</v>
      </c>
      <c r="B174" s="185" t="s">
        <v>631</v>
      </c>
      <c r="C174" s="316"/>
      <c r="D174" s="1630"/>
      <c r="E174" s="1413"/>
      <c r="F174" s="316"/>
      <c r="G174" s="63"/>
      <c r="H174" s="316"/>
      <c r="I174" s="163"/>
      <c r="J174" s="177"/>
      <c r="K174" s="370"/>
      <c r="L174" s="370"/>
      <c r="M174" s="370"/>
      <c r="N174" s="177"/>
      <c r="O174" s="230">
        <f t="shared" si="36"/>
        <v>0</v>
      </c>
      <c r="P174" s="230">
        <f t="shared" si="37"/>
        <v>0</v>
      </c>
      <c r="Q174" s="370"/>
      <c r="R174" s="370"/>
      <c r="S174" s="10"/>
      <c r="T174" s="10"/>
      <c r="U174" s="10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6" ht="12.75" customHeight="1" x14ac:dyDescent="0.2">
      <c r="A175" s="315" t="s">
        <v>632</v>
      </c>
      <c r="B175" s="185" t="s">
        <v>633</v>
      </c>
      <c r="C175" s="316">
        <v>20</v>
      </c>
      <c r="D175" s="1630">
        <v>20</v>
      </c>
      <c r="E175" s="1413"/>
      <c r="F175" s="316">
        <v>20</v>
      </c>
      <c r="G175" s="316">
        <v>20</v>
      </c>
      <c r="H175" s="316"/>
      <c r="I175" s="163"/>
      <c r="J175" s="177"/>
      <c r="K175" s="370"/>
      <c r="L175" s="370"/>
      <c r="M175" s="370"/>
      <c r="N175" s="177"/>
      <c r="O175" s="230">
        <f t="shared" si="36"/>
        <v>0</v>
      </c>
      <c r="P175" s="230">
        <f t="shared" si="37"/>
        <v>0</v>
      </c>
      <c r="Q175" s="370"/>
      <c r="R175" s="370"/>
      <c r="S175" s="10"/>
      <c r="T175" s="10"/>
      <c r="U175" s="10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6" ht="12.75" customHeight="1" x14ac:dyDescent="0.2">
      <c r="A176" s="315" t="s">
        <v>355</v>
      </c>
      <c r="B176" s="185" t="s">
        <v>634</v>
      </c>
      <c r="C176" s="316">
        <v>25</v>
      </c>
      <c r="D176" s="1630">
        <v>25</v>
      </c>
      <c r="E176" s="1413"/>
      <c r="F176" s="316">
        <v>25</v>
      </c>
      <c r="G176" s="316">
        <v>25</v>
      </c>
      <c r="H176" s="316"/>
      <c r="I176" s="163"/>
      <c r="J176" s="177"/>
      <c r="K176" s="370"/>
      <c r="L176" s="370"/>
      <c r="M176" s="370"/>
      <c r="N176" s="177"/>
      <c r="O176" s="230">
        <f t="shared" si="36"/>
        <v>0</v>
      </c>
      <c r="P176" s="230">
        <f t="shared" si="37"/>
        <v>0</v>
      </c>
      <c r="Q176" s="370"/>
      <c r="R176" s="370"/>
      <c r="S176" s="10"/>
      <c r="T176" s="10"/>
      <c r="U176" s="10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1:36" ht="12.75" customHeight="1" x14ac:dyDescent="0.2">
      <c r="A177" s="315" t="s">
        <v>635</v>
      </c>
      <c r="B177" s="185" t="s">
        <v>636</v>
      </c>
      <c r="C177" s="316">
        <v>15</v>
      </c>
      <c r="D177" s="1630">
        <v>10</v>
      </c>
      <c r="E177" s="1413"/>
      <c r="F177" s="316">
        <v>20</v>
      </c>
      <c r="G177" s="316">
        <v>10</v>
      </c>
      <c r="H177" s="316"/>
      <c r="I177" s="163"/>
      <c r="J177" s="177"/>
      <c r="K177" s="370"/>
      <c r="L177" s="370"/>
      <c r="M177" s="370"/>
      <c r="N177" s="177"/>
      <c r="O177" s="230">
        <f t="shared" si="36"/>
        <v>0</v>
      </c>
      <c r="P177" s="230">
        <f t="shared" si="37"/>
        <v>0</v>
      </c>
      <c r="Q177" s="370"/>
      <c r="R177" s="370"/>
      <c r="S177" s="10"/>
      <c r="T177" s="10"/>
      <c r="U177" s="10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1:36" ht="12.75" customHeight="1" x14ac:dyDescent="0.2">
      <c r="A178" s="315" t="s">
        <v>356</v>
      </c>
      <c r="B178" s="185" t="s">
        <v>637</v>
      </c>
      <c r="C178" s="316">
        <v>15</v>
      </c>
      <c r="D178" s="1630">
        <v>15</v>
      </c>
      <c r="E178" s="1413"/>
      <c r="F178" s="316">
        <v>15</v>
      </c>
      <c r="G178" s="316">
        <v>25</v>
      </c>
      <c r="H178" s="316"/>
      <c r="I178" s="163"/>
      <c r="J178" s="177"/>
      <c r="K178" s="370"/>
      <c r="L178" s="370"/>
      <c r="M178" s="370"/>
      <c r="N178" s="177"/>
      <c r="O178" s="230">
        <f t="shared" si="36"/>
        <v>0</v>
      </c>
      <c r="P178" s="230">
        <f t="shared" si="37"/>
        <v>0</v>
      </c>
      <c r="Q178" s="370"/>
      <c r="R178" s="370"/>
      <c r="S178" s="10"/>
      <c r="T178" s="10"/>
      <c r="U178" s="10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1:36" ht="12.75" customHeight="1" x14ac:dyDescent="0.2">
      <c r="A179" s="315" t="s">
        <v>638</v>
      </c>
      <c r="B179" s="185" t="s">
        <v>639</v>
      </c>
      <c r="C179" s="316">
        <v>15</v>
      </c>
      <c r="D179" s="1630">
        <v>15</v>
      </c>
      <c r="E179" s="1413"/>
      <c r="F179" s="316">
        <v>15</v>
      </c>
      <c r="G179" s="316">
        <v>15</v>
      </c>
      <c r="H179" s="316"/>
      <c r="I179" s="163"/>
      <c r="J179" s="177"/>
      <c r="K179" s="370"/>
      <c r="L179" s="370"/>
      <c r="M179" s="370"/>
      <c r="N179" s="177"/>
      <c r="O179" s="230">
        <f t="shared" si="36"/>
        <v>0</v>
      </c>
      <c r="P179" s="230">
        <f t="shared" si="37"/>
        <v>0</v>
      </c>
      <c r="Q179" s="370"/>
      <c r="R179" s="370"/>
      <c r="S179" s="10"/>
      <c r="T179" s="10"/>
      <c r="U179" s="10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</row>
    <row r="180" spans="1:36" ht="12.75" customHeight="1" x14ac:dyDescent="0.2">
      <c r="A180" s="315" t="s">
        <v>275</v>
      </c>
      <c r="B180" s="128" t="s">
        <v>640</v>
      </c>
      <c r="C180" s="900">
        <v>30</v>
      </c>
      <c r="D180" s="1630">
        <v>20</v>
      </c>
      <c r="E180" s="1413"/>
      <c r="F180" s="901">
        <v>30</v>
      </c>
      <c r="G180" s="316">
        <v>20</v>
      </c>
      <c r="H180" s="316">
        <v>10</v>
      </c>
      <c r="I180" s="163"/>
      <c r="J180" s="889"/>
      <c r="K180" s="370"/>
      <c r="L180" s="370"/>
      <c r="M180" s="370"/>
      <c r="N180" s="889" t="s">
        <v>81</v>
      </c>
      <c r="O180" s="230">
        <f t="shared" si="36"/>
        <v>10</v>
      </c>
      <c r="P180" s="230">
        <f t="shared" si="37"/>
        <v>0</v>
      </c>
      <c r="Q180" s="370"/>
      <c r="R180" s="370"/>
      <c r="S180" s="10"/>
      <c r="T180" s="10"/>
      <c r="U180" s="10"/>
      <c r="V180" s="651"/>
      <c r="W180" s="651"/>
      <c r="X180" s="651"/>
      <c r="Y180" s="651"/>
      <c r="Z180" s="651"/>
      <c r="AA180" s="651"/>
      <c r="AB180" s="651"/>
      <c r="AC180" s="651"/>
      <c r="AD180" s="651"/>
      <c r="AE180" s="651"/>
      <c r="AF180" s="651"/>
      <c r="AG180" s="651"/>
      <c r="AH180" s="651"/>
      <c r="AI180" s="651"/>
      <c r="AJ180" s="651"/>
    </row>
    <row r="181" spans="1:36" ht="12.75" customHeight="1" x14ac:dyDescent="0.2">
      <c r="A181" s="315" t="s">
        <v>641</v>
      </c>
      <c r="B181" s="128" t="s">
        <v>642</v>
      </c>
      <c r="C181" s="900">
        <v>14</v>
      </c>
      <c r="D181" s="1630">
        <v>16</v>
      </c>
      <c r="E181" s="1413"/>
      <c r="F181" s="901">
        <v>14</v>
      </c>
      <c r="G181" s="316">
        <v>3</v>
      </c>
      <c r="H181" s="316"/>
      <c r="I181" s="163"/>
      <c r="J181" s="177"/>
      <c r="K181" s="370"/>
      <c r="L181" s="370"/>
      <c r="M181" s="370"/>
      <c r="N181" s="177"/>
      <c r="O181" s="230">
        <f t="shared" si="36"/>
        <v>0</v>
      </c>
      <c r="P181" s="230">
        <f t="shared" si="37"/>
        <v>0</v>
      </c>
      <c r="Q181" s="370"/>
      <c r="R181" s="370"/>
      <c r="S181" s="10"/>
      <c r="T181" s="10"/>
      <c r="U181" s="10"/>
      <c r="V181" s="651"/>
      <c r="W181" s="651"/>
      <c r="X181" s="651"/>
      <c r="Y181" s="651"/>
      <c r="Z181" s="651"/>
      <c r="AA181" s="651"/>
      <c r="AB181" s="651"/>
      <c r="AC181" s="651"/>
      <c r="AD181" s="651"/>
      <c r="AE181" s="651"/>
      <c r="AF181" s="651"/>
      <c r="AG181" s="651"/>
      <c r="AH181" s="651"/>
      <c r="AI181" s="651"/>
      <c r="AJ181" s="651"/>
    </row>
    <row r="182" spans="1:36" ht="12.75" customHeight="1" x14ac:dyDescent="0.2">
      <c r="A182" s="1409" t="s">
        <v>643</v>
      </c>
      <c r="B182" s="1413"/>
      <c r="C182" s="16">
        <f>SUM(C169:C181)</f>
        <v>198</v>
      </c>
      <c r="D182" s="1414">
        <f>SUM(D169:E181)</f>
        <v>178</v>
      </c>
      <c r="E182" s="1413"/>
      <c r="F182" s="16">
        <f t="shared" ref="F182:I182" si="38">SUM(F169:F181)</f>
        <v>234</v>
      </c>
      <c r="G182" s="16">
        <f t="shared" si="38"/>
        <v>241</v>
      </c>
      <c r="H182" s="16">
        <f t="shared" si="38"/>
        <v>20</v>
      </c>
      <c r="I182" s="16">
        <f t="shared" si="38"/>
        <v>41</v>
      </c>
      <c r="J182" s="711"/>
      <c r="K182" s="370"/>
      <c r="L182" s="370"/>
      <c r="M182" s="370"/>
      <c r="N182" s="711"/>
      <c r="O182" s="652"/>
      <c r="P182" s="651"/>
      <c r="Q182" s="370"/>
      <c r="R182" s="370"/>
      <c r="S182" s="124"/>
      <c r="T182" s="124"/>
      <c r="U182" s="124"/>
      <c r="V182" s="651"/>
      <c r="W182" s="651"/>
      <c r="X182" s="651"/>
      <c r="Y182" s="651"/>
      <c r="Z182" s="651"/>
      <c r="AA182" s="651"/>
      <c r="AB182" s="651"/>
      <c r="AC182" s="651"/>
      <c r="AD182" s="651"/>
      <c r="AE182" s="651"/>
      <c r="AF182" s="651"/>
      <c r="AG182" s="651"/>
      <c r="AH182" s="651"/>
      <c r="AI182" s="651"/>
      <c r="AJ182" s="651"/>
    </row>
    <row r="183" spans="1:36" ht="12.75" customHeight="1" x14ac:dyDescent="0.25">
      <c r="A183" s="1412" t="s">
        <v>644</v>
      </c>
      <c r="B183" s="1413"/>
      <c r="C183" s="653" t="s">
        <v>5</v>
      </c>
      <c r="D183" s="1414" t="s">
        <v>6</v>
      </c>
      <c r="E183" s="1413"/>
      <c r="F183" s="653" t="s">
        <v>7</v>
      </c>
      <c r="G183" s="653" t="s">
        <v>8</v>
      </c>
      <c r="H183" s="653" t="s">
        <v>9</v>
      </c>
      <c r="I183" s="16" t="s">
        <v>63</v>
      </c>
      <c r="J183" s="177"/>
      <c r="K183" s="370"/>
      <c r="L183" s="370"/>
      <c r="M183" s="370"/>
      <c r="N183" s="177"/>
      <c r="O183" s="118"/>
      <c r="P183" s="651"/>
      <c r="Q183" s="370"/>
      <c r="R183" s="370"/>
      <c r="S183" s="10"/>
      <c r="T183" s="10"/>
      <c r="U183" s="10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51"/>
      <c r="AI183" s="651"/>
      <c r="AJ183" s="651"/>
    </row>
    <row r="184" spans="1:36" ht="12.75" customHeight="1" x14ac:dyDescent="0.2">
      <c r="A184" s="315" t="s">
        <v>317</v>
      </c>
      <c r="B184" s="185" t="s">
        <v>645</v>
      </c>
      <c r="C184" s="900">
        <v>40</v>
      </c>
      <c r="D184" s="1630">
        <v>30</v>
      </c>
      <c r="E184" s="1413"/>
      <c r="F184" s="901">
        <v>45</v>
      </c>
      <c r="G184" s="316">
        <v>15</v>
      </c>
      <c r="H184" s="316"/>
      <c r="I184" s="705"/>
      <c r="J184" s="183"/>
      <c r="K184" s="370"/>
      <c r="L184" s="370"/>
      <c r="M184" s="370"/>
      <c r="N184" s="183"/>
      <c r="O184" s="230">
        <f t="shared" ref="O184:O188" si="39">IF(N184="*",$H184,0)</f>
        <v>0</v>
      </c>
      <c r="P184" s="230">
        <f t="shared" ref="P184:P188" si="40">IF(N184="**",$H184,0)</f>
        <v>0</v>
      </c>
      <c r="Q184" s="370"/>
      <c r="R184" s="370"/>
      <c r="S184" s="10"/>
      <c r="T184" s="10"/>
      <c r="U184" s="10"/>
      <c r="V184" s="651"/>
      <c r="W184" s="651"/>
      <c r="X184" s="651"/>
      <c r="Y184" s="651"/>
      <c r="Z184" s="651"/>
      <c r="AA184" s="651"/>
      <c r="AB184" s="651"/>
      <c r="AC184" s="651"/>
      <c r="AD184" s="651"/>
      <c r="AE184" s="651"/>
      <c r="AF184" s="651"/>
      <c r="AG184" s="651"/>
      <c r="AH184" s="651"/>
      <c r="AI184" s="651"/>
      <c r="AJ184" s="651"/>
    </row>
    <row r="185" spans="1:36" ht="12.75" customHeight="1" x14ac:dyDescent="0.2">
      <c r="A185" s="315" t="s">
        <v>646</v>
      </c>
      <c r="B185" s="185" t="s">
        <v>647</v>
      </c>
      <c r="C185" s="900">
        <v>40</v>
      </c>
      <c r="D185" s="1630">
        <v>20</v>
      </c>
      <c r="E185" s="1413"/>
      <c r="F185" s="901">
        <v>40</v>
      </c>
      <c r="G185" s="316">
        <v>30</v>
      </c>
      <c r="H185" s="316"/>
      <c r="I185" s="705"/>
      <c r="J185" s="183"/>
      <c r="K185" s="370"/>
      <c r="L185" s="370"/>
      <c r="M185" s="370"/>
      <c r="N185" s="183"/>
      <c r="O185" s="230">
        <f t="shared" si="39"/>
        <v>0</v>
      </c>
      <c r="P185" s="230">
        <f t="shared" si="40"/>
        <v>0</v>
      </c>
      <c r="Q185" s="370"/>
      <c r="R185" s="370"/>
      <c r="S185" s="10"/>
      <c r="T185" s="10"/>
      <c r="U185" s="10"/>
      <c r="V185" s="651"/>
      <c r="W185" s="651"/>
      <c r="X185" s="651"/>
      <c r="Y185" s="651"/>
      <c r="Z185" s="651"/>
      <c r="AA185" s="651"/>
      <c r="AB185" s="651"/>
      <c r="AC185" s="651"/>
      <c r="AD185" s="651"/>
      <c r="AE185" s="651"/>
      <c r="AF185" s="651"/>
      <c r="AG185" s="651"/>
      <c r="AH185" s="651"/>
      <c r="AI185" s="651"/>
      <c r="AJ185" s="651"/>
    </row>
    <row r="186" spans="1:36" ht="12.75" customHeight="1" x14ac:dyDescent="0.2">
      <c r="A186" s="315" t="s">
        <v>367</v>
      </c>
      <c r="B186" s="185" t="s">
        <v>648</v>
      </c>
      <c r="C186" s="900">
        <v>20</v>
      </c>
      <c r="D186" s="1630">
        <v>10</v>
      </c>
      <c r="E186" s="1413"/>
      <c r="F186" s="901">
        <v>15</v>
      </c>
      <c r="G186" s="63"/>
      <c r="H186" s="316"/>
      <c r="I186" s="696"/>
      <c r="J186" s="183"/>
      <c r="K186" s="370"/>
      <c r="L186" s="370"/>
      <c r="M186" s="370"/>
      <c r="N186" s="183"/>
      <c r="O186" s="230">
        <f t="shared" si="39"/>
        <v>0</v>
      </c>
      <c r="P186" s="230">
        <f t="shared" si="40"/>
        <v>0</v>
      </c>
      <c r="Q186" s="370"/>
      <c r="R186" s="370"/>
      <c r="S186" s="10"/>
      <c r="T186" s="10"/>
      <c r="U186" s="10"/>
      <c r="V186" s="651"/>
      <c r="W186" s="651"/>
      <c r="X186" s="651"/>
      <c r="Y186" s="651"/>
      <c r="Z186" s="651"/>
      <c r="AA186" s="651"/>
      <c r="AB186" s="651"/>
      <c r="AC186" s="651"/>
      <c r="AD186" s="651"/>
      <c r="AE186" s="651"/>
      <c r="AF186" s="651"/>
      <c r="AG186" s="651"/>
      <c r="AH186" s="651"/>
      <c r="AI186" s="651"/>
      <c r="AJ186" s="651"/>
    </row>
    <row r="187" spans="1:36" ht="12.75" customHeight="1" x14ac:dyDescent="0.2">
      <c r="A187" s="315" t="s">
        <v>649</v>
      </c>
      <c r="B187" s="185" t="s">
        <v>650</v>
      </c>
      <c r="C187" s="900">
        <v>15</v>
      </c>
      <c r="D187" s="1630">
        <v>10</v>
      </c>
      <c r="E187" s="1413"/>
      <c r="F187" s="901">
        <v>40</v>
      </c>
      <c r="G187" s="316">
        <v>25</v>
      </c>
      <c r="H187" s="316"/>
      <c r="I187" s="693">
        <v>10</v>
      </c>
      <c r="J187" s="183"/>
      <c r="K187" s="370"/>
      <c r="L187" s="370"/>
      <c r="M187" s="370"/>
      <c r="N187" s="183"/>
      <c r="O187" s="230">
        <f t="shared" si="39"/>
        <v>0</v>
      </c>
      <c r="P187" s="230">
        <f t="shared" si="40"/>
        <v>0</v>
      </c>
      <c r="Q187" s="370"/>
      <c r="R187" s="370"/>
      <c r="S187" s="10"/>
      <c r="T187" s="10"/>
      <c r="U187" s="10"/>
      <c r="V187" s="651"/>
      <c r="W187" s="651"/>
      <c r="X187" s="651"/>
      <c r="Y187" s="651"/>
      <c r="Z187" s="651"/>
      <c r="AA187" s="651"/>
      <c r="AB187" s="651"/>
      <c r="AC187" s="651"/>
      <c r="AD187" s="651"/>
      <c r="AE187" s="651"/>
      <c r="AF187" s="651"/>
      <c r="AG187" s="651"/>
      <c r="AH187" s="651"/>
      <c r="AI187" s="651"/>
      <c r="AJ187" s="651"/>
    </row>
    <row r="188" spans="1:36" ht="12.75" customHeight="1" x14ac:dyDescent="0.2">
      <c r="A188" s="315" t="s">
        <v>651</v>
      </c>
      <c r="B188" s="185" t="s">
        <v>652</v>
      </c>
      <c r="C188" s="900">
        <v>30</v>
      </c>
      <c r="D188" s="1630">
        <v>8</v>
      </c>
      <c r="E188" s="1413"/>
      <c r="F188" s="901">
        <v>45</v>
      </c>
      <c r="G188" s="316"/>
      <c r="H188" s="316">
        <v>15</v>
      </c>
      <c r="I188" s="693">
        <v>20</v>
      </c>
      <c r="J188" s="183"/>
      <c r="K188" s="370"/>
      <c r="L188" s="370"/>
      <c r="M188" s="370"/>
      <c r="N188" s="183" t="s">
        <v>81</v>
      </c>
      <c r="O188" s="230">
        <f t="shared" si="39"/>
        <v>15</v>
      </c>
      <c r="P188" s="230">
        <f t="shared" si="40"/>
        <v>0</v>
      </c>
      <c r="Q188" s="370"/>
      <c r="R188" s="370"/>
      <c r="S188" s="10"/>
      <c r="T188" s="10"/>
      <c r="U188" s="10"/>
      <c r="V188" s="651"/>
      <c r="W188" s="651"/>
      <c r="X188" s="651"/>
      <c r="Y188" s="651"/>
      <c r="Z188" s="651"/>
      <c r="AA188" s="651"/>
      <c r="AB188" s="651"/>
      <c r="AC188" s="651"/>
      <c r="AD188" s="651"/>
      <c r="AE188" s="651"/>
      <c r="AF188" s="651"/>
      <c r="AG188" s="651"/>
      <c r="AH188" s="651"/>
      <c r="AI188" s="651"/>
      <c r="AJ188" s="651"/>
    </row>
    <row r="189" spans="1:36" ht="12.75" customHeight="1" x14ac:dyDescent="0.2">
      <c r="A189" s="315" t="s">
        <v>653</v>
      </c>
      <c r="B189" s="185" t="s">
        <v>654</v>
      </c>
      <c r="C189" s="900">
        <v>12</v>
      </c>
      <c r="D189" s="1630">
        <v>5</v>
      </c>
      <c r="E189" s="1413"/>
      <c r="F189" s="901">
        <v>15</v>
      </c>
      <c r="G189" s="316">
        <v>8</v>
      </c>
      <c r="H189" s="316"/>
      <c r="I189" s="696"/>
      <c r="J189" s="183"/>
      <c r="K189" s="370"/>
      <c r="L189" s="370"/>
      <c r="M189" s="370"/>
      <c r="N189" s="183"/>
      <c r="O189" s="230"/>
      <c r="P189" s="230"/>
      <c r="Q189" s="370"/>
      <c r="R189" s="370"/>
      <c r="S189" s="10"/>
      <c r="T189" s="10"/>
      <c r="U189" s="10"/>
      <c r="V189" s="651"/>
      <c r="W189" s="651"/>
      <c r="X189" s="651"/>
      <c r="Y189" s="651"/>
      <c r="Z189" s="651"/>
      <c r="AA189" s="651"/>
      <c r="AB189" s="651"/>
      <c r="AC189" s="651"/>
      <c r="AD189" s="651"/>
      <c r="AE189" s="651"/>
      <c r="AF189" s="651"/>
      <c r="AG189" s="651"/>
      <c r="AH189" s="651"/>
      <c r="AI189" s="651"/>
      <c r="AJ189" s="651"/>
    </row>
    <row r="190" spans="1:36" ht="12.75" customHeight="1" x14ac:dyDescent="0.2">
      <c r="A190" s="315" t="s">
        <v>655</v>
      </c>
      <c r="B190" s="185" t="s">
        <v>656</v>
      </c>
      <c r="C190" s="900"/>
      <c r="D190" s="1630"/>
      <c r="E190" s="1413"/>
      <c r="F190" s="901"/>
      <c r="G190" s="316"/>
      <c r="H190" s="316"/>
      <c r="I190" s="696"/>
      <c r="J190" s="183"/>
      <c r="K190" s="370"/>
      <c r="L190" s="370"/>
      <c r="M190" s="370"/>
      <c r="N190" s="183"/>
      <c r="O190" s="230">
        <f t="shared" ref="O190:O209" si="41">IF(N190="*",$H190,0)</f>
        <v>0</v>
      </c>
      <c r="P190" s="230">
        <f t="shared" ref="P190:P209" si="42">IF(N190="**",$H190,0)</f>
        <v>0</v>
      </c>
      <c r="Q190" s="370"/>
      <c r="R190" s="370"/>
      <c r="S190" s="10"/>
      <c r="T190" s="10"/>
      <c r="U190" s="10"/>
      <c r="V190" s="651"/>
      <c r="W190" s="651"/>
      <c r="X190" s="651"/>
      <c r="Y190" s="651"/>
      <c r="Z190" s="651"/>
      <c r="AA190" s="651"/>
      <c r="AB190" s="651"/>
      <c r="AC190" s="651"/>
      <c r="AD190" s="651"/>
      <c r="AE190" s="651"/>
      <c r="AF190" s="651"/>
      <c r="AG190" s="651"/>
      <c r="AH190" s="651"/>
      <c r="AI190" s="651"/>
      <c r="AJ190" s="651"/>
    </row>
    <row r="191" spans="1:36" ht="12.75" customHeight="1" x14ac:dyDescent="0.2">
      <c r="A191" s="315" t="s">
        <v>657</v>
      </c>
      <c r="B191" s="185" t="s">
        <v>658</v>
      </c>
      <c r="C191" s="900">
        <v>11</v>
      </c>
      <c r="D191" s="1630">
        <v>37</v>
      </c>
      <c r="E191" s="1413"/>
      <c r="F191" s="901">
        <v>17</v>
      </c>
      <c r="G191" s="316">
        <v>16</v>
      </c>
      <c r="H191" s="53">
        <v>6</v>
      </c>
      <c r="I191" s="696"/>
      <c r="J191" s="889"/>
      <c r="K191" s="370"/>
      <c r="L191" s="370"/>
      <c r="M191" s="370"/>
      <c r="N191" s="889" t="s">
        <v>81</v>
      </c>
      <c r="O191" s="230">
        <f>IF(N191="*",H191,0)</f>
        <v>6</v>
      </c>
      <c r="P191" s="230">
        <f>IF(N191="**",#REF!,0)</f>
        <v>0</v>
      </c>
      <c r="Q191" s="370"/>
      <c r="R191" s="370"/>
      <c r="S191" s="10"/>
      <c r="T191" s="10"/>
      <c r="U191" s="10"/>
      <c r="V191" s="651"/>
      <c r="W191" s="651"/>
      <c r="X191" s="651"/>
      <c r="Y191" s="651"/>
      <c r="Z191" s="651"/>
      <c r="AA191" s="651"/>
      <c r="AB191" s="651"/>
      <c r="AC191" s="651"/>
      <c r="AD191" s="651"/>
      <c r="AE191" s="651"/>
      <c r="AF191" s="651"/>
      <c r="AG191" s="651"/>
      <c r="AH191" s="651"/>
      <c r="AI191" s="651"/>
      <c r="AJ191" s="651"/>
    </row>
    <row r="192" spans="1:36" ht="12.75" customHeight="1" x14ac:dyDescent="0.2">
      <c r="A192" s="315" t="s">
        <v>659</v>
      </c>
      <c r="B192" s="185" t="s">
        <v>660</v>
      </c>
      <c r="C192" s="316">
        <v>30</v>
      </c>
      <c r="D192" s="1630">
        <v>36</v>
      </c>
      <c r="E192" s="1413"/>
      <c r="F192" s="260">
        <v>28</v>
      </c>
      <c r="G192" s="316">
        <v>6</v>
      </c>
      <c r="H192" s="316"/>
      <c r="I192" s="696"/>
      <c r="J192" s="183"/>
      <c r="K192" s="370"/>
      <c r="L192" s="370"/>
      <c r="M192" s="370"/>
      <c r="N192" s="183"/>
      <c r="O192" s="230">
        <f>IF(N192="*",#REF!,0)</f>
        <v>0</v>
      </c>
      <c r="P192" s="230">
        <f>IF(N192="**",#REF!,0)</f>
        <v>0</v>
      </c>
      <c r="Q192" s="370"/>
      <c r="R192" s="370"/>
      <c r="S192" s="10"/>
      <c r="T192" s="10"/>
      <c r="U192" s="10"/>
      <c r="V192" s="651"/>
      <c r="W192" s="651"/>
      <c r="X192" s="651"/>
      <c r="Y192" s="651"/>
      <c r="Z192" s="651"/>
      <c r="AA192" s="651"/>
      <c r="AB192" s="651"/>
      <c r="AC192" s="651"/>
      <c r="AD192" s="651"/>
      <c r="AE192" s="651"/>
      <c r="AF192" s="651"/>
      <c r="AG192" s="651"/>
      <c r="AH192" s="651"/>
      <c r="AI192" s="651"/>
      <c r="AJ192" s="651"/>
    </row>
    <row r="193" spans="1:36" ht="12.75" customHeight="1" x14ac:dyDescent="0.2">
      <c r="A193" s="315" t="s">
        <v>267</v>
      </c>
      <c r="B193" s="185" t="s">
        <v>661</v>
      </c>
      <c r="C193" s="900">
        <v>8</v>
      </c>
      <c r="D193" s="1630">
        <v>10</v>
      </c>
      <c r="E193" s="1413"/>
      <c r="F193" s="51">
        <v>14</v>
      </c>
      <c r="G193" s="316">
        <v>10</v>
      </c>
      <c r="H193" s="316">
        <v>15</v>
      </c>
      <c r="I193" s="693">
        <v>12</v>
      </c>
      <c r="J193" s="183"/>
      <c r="K193" s="370"/>
      <c r="L193" s="370"/>
      <c r="M193" s="370"/>
      <c r="N193" s="183" t="s">
        <v>81</v>
      </c>
      <c r="O193" s="230">
        <f>IF(N193="*",$H191,0)</f>
        <v>6</v>
      </c>
      <c r="P193" s="230">
        <f>IF(N193="**",$H191,0)</f>
        <v>0</v>
      </c>
      <c r="Q193" s="370"/>
      <c r="R193" s="370"/>
      <c r="S193" s="10"/>
      <c r="T193" s="10"/>
      <c r="U193" s="10"/>
      <c r="V193" s="651"/>
      <c r="W193" s="651"/>
      <c r="X193" s="651"/>
      <c r="Y193" s="651"/>
      <c r="Z193" s="651"/>
      <c r="AA193" s="651"/>
      <c r="AB193" s="651"/>
      <c r="AC193" s="651"/>
      <c r="AD193" s="651"/>
      <c r="AE193" s="651"/>
      <c r="AF193" s="651"/>
      <c r="AG193" s="651"/>
      <c r="AH193" s="651"/>
      <c r="AI193" s="651"/>
      <c r="AJ193" s="651"/>
    </row>
    <row r="194" spans="1:36" ht="12.75" customHeight="1" x14ac:dyDescent="0.2">
      <c r="A194" s="315" t="s">
        <v>662</v>
      </c>
      <c r="B194" s="185" t="s">
        <v>663</v>
      </c>
      <c r="C194" s="316">
        <v>35</v>
      </c>
      <c r="D194" s="1630">
        <v>15</v>
      </c>
      <c r="E194" s="1413"/>
      <c r="F194" s="260">
        <v>30</v>
      </c>
      <c r="G194" s="316">
        <v>20</v>
      </c>
      <c r="H194" s="316"/>
      <c r="I194" s="693">
        <v>20</v>
      </c>
      <c r="J194" s="183"/>
      <c r="K194" s="370"/>
      <c r="L194" s="370"/>
      <c r="M194" s="370"/>
      <c r="N194" s="183"/>
      <c r="O194" s="230">
        <f>IF(N194="*",$H192,0)</f>
        <v>0</v>
      </c>
      <c r="P194" s="230">
        <f>IF(N194="**",$H192,0)</f>
        <v>0</v>
      </c>
      <c r="Q194" s="370"/>
      <c r="R194" s="370"/>
      <c r="S194" s="10"/>
      <c r="T194" s="10"/>
      <c r="U194" s="10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</row>
    <row r="195" spans="1:36" ht="12.75" customHeight="1" x14ac:dyDescent="0.2">
      <c r="A195" s="315" t="s">
        <v>352</v>
      </c>
      <c r="B195" s="185" t="s">
        <v>664</v>
      </c>
      <c r="C195" s="316">
        <v>10</v>
      </c>
      <c r="D195" s="1630">
        <v>10</v>
      </c>
      <c r="E195" s="1413"/>
      <c r="F195" s="260">
        <v>0</v>
      </c>
      <c r="G195" s="316">
        <v>10</v>
      </c>
      <c r="H195" s="316">
        <v>5</v>
      </c>
      <c r="I195" s="696"/>
      <c r="J195" s="889"/>
      <c r="K195" s="370"/>
      <c r="L195" s="370"/>
      <c r="M195" s="370"/>
      <c r="N195" s="889" t="s">
        <v>69</v>
      </c>
      <c r="O195" s="230">
        <f>IF(N195="*",$H193,0)</f>
        <v>0</v>
      </c>
      <c r="P195" s="230">
        <f>IF(N195="**",$H193,0)</f>
        <v>15</v>
      </c>
      <c r="Q195" s="370"/>
      <c r="R195" s="370"/>
      <c r="S195" s="10"/>
      <c r="T195" s="10"/>
      <c r="U195" s="10"/>
      <c r="V195" s="651"/>
      <c r="W195" s="651"/>
      <c r="X195" s="651"/>
      <c r="Y195" s="651"/>
      <c r="Z195" s="651"/>
      <c r="AA195" s="651"/>
      <c r="AB195" s="651"/>
      <c r="AC195" s="651"/>
      <c r="AD195" s="651"/>
      <c r="AE195" s="651"/>
      <c r="AF195" s="651"/>
      <c r="AG195" s="651"/>
      <c r="AH195" s="651"/>
      <c r="AI195" s="651"/>
      <c r="AJ195" s="651"/>
    </row>
    <row r="196" spans="1:36" ht="12.75" customHeight="1" x14ac:dyDescent="0.2">
      <c r="A196" s="315" t="s">
        <v>354</v>
      </c>
      <c r="B196" s="185" t="s">
        <v>664</v>
      </c>
      <c r="C196" s="316">
        <v>20</v>
      </c>
      <c r="D196" s="1630">
        <v>20</v>
      </c>
      <c r="E196" s="1413"/>
      <c r="F196" s="260">
        <v>25</v>
      </c>
      <c r="G196" s="693">
        <v>15</v>
      </c>
      <c r="H196" s="316">
        <v>5</v>
      </c>
      <c r="I196" s="696"/>
      <c r="J196" s="889"/>
      <c r="K196" s="370"/>
      <c r="L196" s="370"/>
      <c r="M196" s="370"/>
      <c r="N196" s="889" t="s">
        <v>69</v>
      </c>
      <c r="O196" s="230">
        <f t="shared" si="41"/>
        <v>0</v>
      </c>
      <c r="P196" s="230">
        <f t="shared" si="42"/>
        <v>5</v>
      </c>
      <c r="Q196" s="370"/>
      <c r="R196" s="370"/>
      <c r="S196" s="10"/>
      <c r="T196" s="10"/>
      <c r="U196" s="10"/>
      <c r="V196" s="651"/>
      <c r="W196" s="651"/>
      <c r="X196" s="651"/>
      <c r="Y196" s="651"/>
      <c r="Z196" s="651"/>
      <c r="AA196" s="651"/>
      <c r="AB196" s="651"/>
      <c r="AC196" s="651"/>
      <c r="AD196" s="651"/>
      <c r="AE196" s="651"/>
      <c r="AF196" s="651"/>
      <c r="AG196" s="651"/>
      <c r="AH196" s="651"/>
      <c r="AI196" s="651"/>
      <c r="AJ196" s="651"/>
    </row>
    <row r="197" spans="1:36" ht="12.75" customHeight="1" x14ac:dyDescent="0.2">
      <c r="A197" s="315" t="s">
        <v>269</v>
      </c>
      <c r="B197" s="185" t="s">
        <v>665</v>
      </c>
      <c r="C197" s="316">
        <v>40</v>
      </c>
      <c r="D197" s="1630">
        <v>20</v>
      </c>
      <c r="E197" s="1413"/>
      <c r="F197" s="260">
        <v>40</v>
      </c>
      <c r="G197" s="316">
        <v>30</v>
      </c>
      <c r="H197" s="53">
        <v>35</v>
      </c>
      <c r="I197" s="693">
        <v>15</v>
      </c>
      <c r="J197" s="889"/>
      <c r="K197" s="370"/>
      <c r="L197" s="370"/>
      <c r="M197" s="370"/>
      <c r="N197" s="889" t="s">
        <v>81</v>
      </c>
      <c r="O197" s="230">
        <f t="shared" si="41"/>
        <v>35</v>
      </c>
      <c r="P197" s="230">
        <f t="shared" si="42"/>
        <v>0</v>
      </c>
      <c r="Q197" s="370"/>
      <c r="R197" s="370"/>
      <c r="S197" s="10"/>
      <c r="T197" s="10"/>
      <c r="U197" s="10"/>
      <c r="V197" s="651"/>
      <c r="W197" s="651"/>
      <c r="X197" s="651"/>
      <c r="Y197" s="651"/>
      <c r="Z197" s="651"/>
      <c r="AA197" s="651"/>
      <c r="AB197" s="651"/>
      <c r="AC197" s="651"/>
      <c r="AD197" s="651"/>
      <c r="AE197" s="651"/>
      <c r="AF197" s="651"/>
      <c r="AG197" s="651"/>
      <c r="AH197" s="651"/>
      <c r="AI197" s="651"/>
      <c r="AJ197" s="651"/>
    </row>
    <row r="198" spans="1:36" ht="12.75" customHeight="1" x14ac:dyDescent="0.2">
      <c r="A198" s="315" t="s">
        <v>666</v>
      </c>
      <c r="B198" s="185" t="s">
        <v>667</v>
      </c>
      <c r="G198" s="63"/>
      <c r="H198" s="53"/>
      <c r="I198" s="696"/>
      <c r="J198" s="183"/>
      <c r="K198" s="370"/>
      <c r="L198" s="370"/>
      <c r="M198" s="370"/>
      <c r="N198" s="183"/>
      <c r="O198" s="230">
        <f t="shared" si="41"/>
        <v>0</v>
      </c>
      <c r="P198" s="230">
        <f t="shared" si="42"/>
        <v>0</v>
      </c>
      <c r="Q198" s="370"/>
      <c r="R198" s="370"/>
      <c r="S198" s="10"/>
      <c r="T198" s="10"/>
      <c r="U198" s="10"/>
      <c r="V198" s="651"/>
      <c r="W198" s="651"/>
      <c r="X198" s="651"/>
      <c r="Y198" s="651"/>
      <c r="Z198" s="651"/>
      <c r="AA198" s="651"/>
      <c r="AB198" s="651"/>
      <c r="AC198" s="651"/>
      <c r="AD198" s="651"/>
      <c r="AE198" s="651"/>
      <c r="AF198" s="651"/>
      <c r="AG198" s="651"/>
      <c r="AH198" s="651"/>
      <c r="AI198" s="651"/>
      <c r="AJ198" s="651"/>
    </row>
    <row r="199" spans="1:36" ht="12.75" customHeight="1" x14ac:dyDescent="0.2">
      <c r="A199" s="315" t="s">
        <v>668</v>
      </c>
      <c r="B199" s="185" t="s">
        <v>669</v>
      </c>
      <c r="C199" s="316">
        <v>50</v>
      </c>
      <c r="D199" s="1630">
        <v>25</v>
      </c>
      <c r="E199" s="1413"/>
      <c r="F199" s="316">
        <v>50</v>
      </c>
      <c r="G199" s="316">
        <v>35</v>
      </c>
      <c r="H199" s="53"/>
      <c r="I199" s="696"/>
      <c r="J199" s="183"/>
      <c r="K199" s="370"/>
      <c r="L199" s="370"/>
      <c r="M199" s="370"/>
      <c r="N199" s="183"/>
      <c r="O199" s="230">
        <f t="shared" si="41"/>
        <v>0</v>
      </c>
      <c r="P199" s="230">
        <f t="shared" si="42"/>
        <v>0</v>
      </c>
      <c r="Q199" s="370"/>
      <c r="R199" s="370"/>
      <c r="S199" s="10"/>
      <c r="T199" s="10"/>
      <c r="U199" s="10"/>
      <c r="V199" s="651"/>
      <c r="W199" s="651"/>
      <c r="X199" s="651"/>
      <c r="Y199" s="651"/>
      <c r="Z199" s="651"/>
      <c r="AA199" s="651"/>
      <c r="AB199" s="651"/>
      <c r="AC199" s="651"/>
      <c r="AD199" s="651"/>
      <c r="AE199" s="651"/>
      <c r="AF199" s="651"/>
      <c r="AG199" s="651"/>
      <c r="AH199" s="651"/>
      <c r="AI199" s="651"/>
      <c r="AJ199" s="651"/>
    </row>
    <row r="200" spans="1:36" ht="12.75" customHeight="1" x14ac:dyDescent="0.2">
      <c r="A200" s="315" t="s">
        <v>327</v>
      </c>
      <c r="B200" s="185" t="s">
        <v>670</v>
      </c>
      <c r="C200" s="316">
        <v>14</v>
      </c>
      <c r="D200" s="1630">
        <v>12</v>
      </c>
      <c r="E200" s="1413"/>
      <c r="F200" s="316">
        <v>20</v>
      </c>
      <c r="G200" s="316">
        <v>8</v>
      </c>
      <c r="H200" s="53"/>
      <c r="I200" s="696"/>
      <c r="J200" s="183"/>
      <c r="K200" s="370"/>
      <c r="L200" s="370"/>
      <c r="M200" s="370"/>
      <c r="N200" s="183"/>
      <c r="O200" s="230">
        <f t="shared" si="41"/>
        <v>0</v>
      </c>
      <c r="P200" s="230">
        <f t="shared" si="42"/>
        <v>0</v>
      </c>
      <c r="Q200" s="370"/>
      <c r="R200" s="370"/>
      <c r="S200" s="10"/>
      <c r="T200" s="10"/>
      <c r="U200" s="10"/>
      <c r="V200" s="651"/>
      <c r="W200" s="651"/>
      <c r="X200" s="651"/>
      <c r="Y200" s="651"/>
      <c r="Z200" s="651"/>
      <c r="AA200" s="651"/>
      <c r="AB200" s="651"/>
      <c r="AC200" s="651"/>
      <c r="AD200" s="651"/>
      <c r="AE200" s="651"/>
      <c r="AF200" s="651"/>
      <c r="AG200" s="651"/>
      <c r="AH200" s="651"/>
      <c r="AI200" s="651"/>
      <c r="AJ200" s="651"/>
    </row>
    <row r="201" spans="1:36" ht="12.75" customHeight="1" x14ac:dyDescent="0.2">
      <c r="A201" s="315" t="s">
        <v>272</v>
      </c>
      <c r="B201" s="185" t="s">
        <v>671</v>
      </c>
      <c r="C201" s="900">
        <v>20</v>
      </c>
      <c r="D201" s="1630">
        <v>20</v>
      </c>
      <c r="E201" s="1413"/>
      <c r="F201" s="901">
        <v>40</v>
      </c>
      <c r="G201" s="316">
        <v>38</v>
      </c>
      <c r="H201" s="53">
        <v>30</v>
      </c>
      <c r="I201" s="693">
        <v>25</v>
      </c>
      <c r="J201" s="889"/>
      <c r="K201" s="370"/>
      <c r="L201" s="370"/>
      <c r="M201" s="370"/>
      <c r="N201" s="889" t="s">
        <v>81</v>
      </c>
      <c r="O201" s="230">
        <f t="shared" si="41"/>
        <v>30</v>
      </c>
      <c r="P201" s="230">
        <f t="shared" si="42"/>
        <v>0</v>
      </c>
      <c r="Q201" s="370"/>
      <c r="R201" s="370"/>
      <c r="S201" s="10"/>
      <c r="T201" s="10"/>
      <c r="U201" s="10"/>
      <c r="V201" s="651"/>
      <c r="W201" s="651"/>
      <c r="X201" s="651"/>
      <c r="Y201" s="651"/>
      <c r="Z201" s="651"/>
      <c r="AA201" s="651"/>
      <c r="AB201" s="651"/>
      <c r="AC201" s="651"/>
      <c r="AD201" s="651"/>
      <c r="AE201" s="651"/>
      <c r="AF201" s="651"/>
      <c r="AG201" s="651"/>
      <c r="AH201" s="651"/>
      <c r="AI201" s="651"/>
      <c r="AJ201" s="651"/>
    </row>
    <row r="202" spans="1:36" ht="12.75" customHeight="1" x14ac:dyDescent="0.2">
      <c r="A202" s="315" t="s">
        <v>498</v>
      </c>
      <c r="B202" s="185" t="s">
        <v>672</v>
      </c>
      <c r="C202" s="900">
        <v>16</v>
      </c>
      <c r="D202" s="1630">
        <v>0</v>
      </c>
      <c r="E202" s="1413"/>
      <c r="F202" s="901">
        <v>60</v>
      </c>
      <c r="G202" s="316">
        <v>68</v>
      </c>
      <c r="H202" s="316">
        <v>8</v>
      </c>
      <c r="I202" s="693">
        <v>8</v>
      </c>
      <c r="J202" s="889"/>
      <c r="K202" s="370"/>
      <c r="L202" s="370"/>
      <c r="M202" s="370"/>
      <c r="N202" s="889" t="s">
        <v>69</v>
      </c>
      <c r="O202" s="230">
        <f t="shared" si="41"/>
        <v>0</v>
      </c>
      <c r="P202" s="230">
        <f t="shared" si="42"/>
        <v>8</v>
      </c>
      <c r="Q202" s="370"/>
      <c r="R202" s="370"/>
      <c r="S202" s="10"/>
      <c r="T202" s="10"/>
      <c r="U202" s="10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51"/>
      <c r="AI202" s="651"/>
      <c r="AJ202" s="651"/>
    </row>
    <row r="203" spans="1:36" ht="12.75" customHeight="1" x14ac:dyDescent="0.2">
      <c r="A203" s="315" t="s">
        <v>673</v>
      </c>
      <c r="B203" s="185" t="s">
        <v>674</v>
      </c>
      <c r="C203" s="900">
        <v>10</v>
      </c>
      <c r="D203" s="1630">
        <v>10</v>
      </c>
      <c r="E203" s="1413"/>
      <c r="F203" s="901">
        <v>20</v>
      </c>
      <c r="G203" s="316">
        <v>20</v>
      </c>
      <c r="H203" s="316">
        <v>40</v>
      </c>
      <c r="I203" s="696"/>
      <c r="J203" s="889"/>
      <c r="K203" s="370"/>
      <c r="L203" s="370"/>
      <c r="M203" s="370"/>
      <c r="N203" s="889" t="s">
        <v>69</v>
      </c>
      <c r="O203" s="230">
        <f t="shared" si="41"/>
        <v>0</v>
      </c>
      <c r="P203" s="230">
        <f t="shared" si="42"/>
        <v>40</v>
      </c>
      <c r="Q203" s="370"/>
      <c r="R203" s="370"/>
      <c r="S203" s="10"/>
      <c r="T203" s="10"/>
      <c r="U203" s="10"/>
      <c r="V203" s="651"/>
      <c r="W203" s="651"/>
      <c r="X203" s="651"/>
      <c r="Y203" s="651"/>
      <c r="Z203" s="651"/>
      <c r="AA203" s="651"/>
      <c r="AB203" s="651"/>
      <c r="AC203" s="651"/>
      <c r="AD203" s="651"/>
      <c r="AE203" s="651"/>
      <c r="AF203" s="651"/>
      <c r="AG203" s="651"/>
      <c r="AH203" s="651"/>
      <c r="AI203" s="651"/>
      <c r="AJ203" s="651"/>
    </row>
    <row r="204" spans="1:36" ht="12.75" customHeight="1" x14ac:dyDescent="0.2">
      <c r="A204" s="315" t="s">
        <v>675</v>
      </c>
      <c r="B204" s="185" t="s">
        <v>676</v>
      </c>
      <c r="C204" s="900">
        <v>10</v>
      </c>
      <c r="D204" s="1630">
        <v>12</v>
      </c>
      <c r="E204" s="1413"/>
      <c r="F204" s="901">
        <v>8</v>
      </c>
      <c r="G204" s="316">
        <v>10</v>
      </c>
      <c r="H204" s="316"/>
      <c r="I204" s="693">
        <v>5</v>
      </c>
      <c r="J204" s="183"/>
      <c r="K204" s="370"/>
      <c r="L204" s="370"/>
      <c r="M204" s="370"/>
      <c r="N204" s="183" t="s">
        <v>81</v>
      </c>
      <c r="O204" s="230">
        <f t="shared" si="41"/>
        <v>0</v>
      </c>
      <c r="P204" s="230">
        <f t="shared" si="42"/>
        <v>0</v>
      </c>
      <c r="Q204" s="370"/>
      <c r="R204" s="370"/>
      <c r="S204" s="10"/>
      <c r="T204" s="10"/>
      <c r="U204" s="10"/>
      <c r="V204" s="651"/>
      <c r="W204" s="651"/>
      <c r="X204" s="651"/>
      <c r="Y204" s="651"/>
      <c r="Z204" s="651"/>
      <c r="AA204" s="651"/>
      <c r="AB204" s="651"/>
      <c r="AC204" s="651"/>
      <c r="AD204" s="651"/>
      <c r="AE204" s="651"/>
      <c r="AF204" s="651"/>
      <c r="AG204" s="651"/>
      <c r="AH204" s="651"/>
      <c r="AI204" s="651"/>
      <c r="AJ204" s="651"/>
    </row>
    <row r="205" spans="1:36" ht="12.75" customHeight="1" x14ac:dyDescent="0.2">
      <c r="A205" s="315" t="s">
        <v>677</v>
      </c>
      <c r="B205" s="185" t="s">
        <v>678</v>
      </c>
      <c r="C205" s="900">
        <v>5</v>
      </c>
      <c r="D205" s="1630">
        <v>0</v>
      </c>
      <c r="E205" s="1413"/>
      <c r="F205" s="901">
        <v>0</v>
      </c>
      <c r="G205" s="316">
        <v>5</v>
      </c>
      <c r="H205" s="53"/>
      <c r="I205" s="696"/>
      <c r="J205" s="183"/>
      <c r="K205" s="370"/>
      <c r="L205" s="370"/>
      <c r="M205" s="370"/>
      <c r="N205" s="183"/>
      <c r="O205" s="230">
        <f t="shared" si="41"/>
        <v>0</v>
      </c>
      <c r="P205" s="230">
        <f t="shared" si="42"/>
        <v>0</v>
      </c>
      <c r="Q205" s="370"/>
      <c r="R205" s="370"/>
      <c r="S205" s="10"/>
      <c r="T205" s="10"/>
      <c r="U205" s="10"/>
      <c r="V205" s="651"/>
      <c r="W205" s="651"/>
      <c r="X205" s="651"/>
      <c r="Y205" s="651"/>
      <c r="Z205" s="651"/>
      <c r="AA205" s="651"/>
      <c r="AB205" s="651"/>
      <c r="AC205" s="651"/>
      <c r="AD205" s="651"/>
      <c r="AE205" s="651"/>
      <c r="AF205" s="651"/>
      <c r="AG205" s="651"/>
      <c r="AH205" s="651"/>
      <c r="AI205" s="651"/>
      <c r="AJ205" s="651"/>
    </row>
    <row r="206" spans="1:36" ht="12.75" customHeight="1" x14ac:dyDescent="0.2">
      <c r="A206" s="315" t="s">
        <v>679</v>
      </c>
      <c r="B206" s="185" t="s">
        <v>680</v>
      </c>
      <c r="C206" s="900">
        <v>20</v>
      </c>
      <c r="D206" s="1630">
        <v>5</v>
      </c>
      <c r="E206" s="1413"/>
      <c r="F206" s="316">
        <v>15</v>
      </c>
      <c r="G206" s="316">
        <v>8</v>
      </c>
      <c r="H206" s="316">
        <v>12</v>
      </c>
      <c r="I206" s="696"/>
      <c r="J206" s="889"/>
      <c r="K206" s="370"/>
      <c r="L206" s="370"/>
      <c r="M206" s="370"/>
      <c r="N206" s="889" t="s">
        <v>81</v>
      </c>
      <c r="O206" s="230">
        <f t="shared" si="41"/>
        <v>12</v>
      </c>
      <c r="P206" s="230">
        <f t="shared" si="42"/>
        <v>0</v>
      </c>
      <c r="Q206" s="370"/>
      <c r="R206" s="370"/>
      <c r="S206" s="10"/>
      <c r="T206" s="10"/>
      <c r="U206" s="10"/>
      <c r="V206" s="651"/>
      <c r="W206" s="651"/>
      <c r="X206" s="651"/>
      <c r="Y206" s="651"/>
      <c r="Z206" s="651"/>
      <c r="AA206" s="651"/>
      <c r="AB206" s="651"/>
      <c r="AC206" s="651"/>
      <c r="AD206" s="651"/>
      <c r="AE206" s="651"/>
      <c r="AF206" s="651"/>
      <c r="AG206" s="651"/>
      <c r="AH206" s="651"/>
      <c r="AI206" s="651"/>
      <c r="AJ206" s="651"/>
    </row>
    <row r="207" spans="1:36" ht="12.75" customHeight="1" x14ac:dyDescent="0.2">
      <c r="A207" s="315" t="s">
        <v>386</v>
      </c>
      <c r="B207" s="185" t="s">
        <v>681</v>
      </c>
      <c r="C207" s="898">
        <v>4</v>
      </c>
      <c r="D207" s="1628">
        <v>2</v>
      </c>
      <c r="E207" s="1413"/>
      <c r="F207" s="260">
        <v>4</v>
      </c>
      <c r="G207" s="316">
        <v>4</v>
      </c>
      <c r="H207" s="316"/>
      <c r="I207" s="696"/>
      <c r="J207" s="183"/>
      <c r="K207" s="370"/>
      <c r="L207" s="370"/>
      <c r="M207" s="370"/>
      <c r="N207" s="183"/>
      <c r="O207" s="230">
        <f t="shared" si="41"/>
        <v>0</v>
      </c>
      <c r="P207" s="230">
        <f t="shared" si="42"/>
        <v>0</v>
      </c>
      <c r="Q207" s="370"/>
      <c r="R207" s="370"/>
      <c r="S207" s="10"/>
      <c r="T207" s="10"/>
      <c r="U207" s="10"/>
      <c r="V207" s="651"/>
      <c r="W207" s="651"/>
      <c r="X207" s="651"/>
      <c r="Y207" s="651"/>
      <c r="Z207" s="651"/>
      <c r="AA207" s="651"/>
      <c r="AB207" s="651"/>
      <c r="AC207" s="651"/>
      <c r="AD207" s="651"/>
      <c r="AE207" s="651"/>
      <c r="AF207" s="651"/>
      <c r="AG207" s="651"/>
      <c r="AH207" s="651"/>
      <c r="AI207" s="651"/>
      <c r="AJ207" s="651"/>
    </row>
    <row r="208" spans="1:36" ht="12.75" customHeight="1" x14ac:dyDescent="0.2">
      <c r="A208" s="315" t="s">
        <v>682</v>
      </c>
      <c r="B208" s="185" t="s">
        <v>683</v>
      </c>
      <c r="C208" s="900">
        <v>14</v>
      </c>
      <c r="D208" s="1630">
        <v>8</v>
      </c>
      <c r="E208" s="1413"/>
      <c r="F208" s="316">
        <v>22</v>
      </c>
      <c r="G208" s="316">
        <v>18</v>
      </c>
      <c r="H208" s="316"/>
      <c r="I208" s="712"/>
      <c r="J208" s="183"/>
      <c r="K208" s="370"/>
      <c r="L208" s="370"/>
      <c r="M208" s="370"/>
      <c r="N208" s="183"/>
      <c r="O208" s="230">
        <f t="shared" si="41"/>
        <v>0</v>
      </c>
      <c r="P208" s="230">
        <f t="shared" si="42"/>
        <v>0</v>
      </c>
      <c r="Q208" s="370"/>
      <c r="R208" s="651"/>
      <c r="S208" s="10"/>
      <c r="T208" s="10"/>
      <c r="U208" s="10"/>
      <c r="V208" s="651"/>
      <c r="W208" s="651"/>
      <c r="X208" s="651"/>
      <c r="Y208" s="651"/>
      <c r="Z208" s="651"/>
      <c r="AA208" s="651"/>
      <c r="AB208" s="651"/>
      <c r="AC208" s="651"/>
      <c r="AD208" s="651"/>
      <c r="AE208" s="651"/>
      <c r="AF208" s="651"/>
      <c r="AG208" s="651"/>
      <c r="AH208" s="651"/>
      <c r="AI208" s="651"/>
      <c r="AJ208" s="651"/>
    </row>
    <row r="209" spans="1:36" ht="12.75" customHeight="1" x14ac:dyDescent="0.2">
      <c r="A209" s="315" t="s">
        <v>377</v>
      </c>
      <c r="B209" s="185" t="s">
        <v>684</v>
      </c>
      <c r="C209" s="900">
        <v>2</v>
      </c>
      <c r="D209" s="1630">
        <v>2</v>
      </c>
      <c r="E209" s="1413"/>
      <c r="F209" s="316">
        <v>6</v>
      </c>
      <c r="G209" s="316">
        <v>6</v>
      </c>
      <c r="H209" s="316">
        <v>8</v>
      </c>
      <c r="I209" s="713">
        <v>6</v>
      </c>
      <c r="J209" s="183"/>
      <c r="K209" s="370"/>
      <c r="L209" s="370"/>
      <c r="M209" s="370"/>
      <c r="N209" s="188" t="s">
        <v>81</v>
      </c>
      <c r="O209" s="230">
        <f t="shared" si="41"/>
        <v>8</v>
      </c>
      <c r="P209" s="230">
        <f t="shared" si="42"/>
        <v>0</v>
      </c>
      <c r="Q209" s="370"/>
      <c r="R209" s="10"/>
      <c r="S209" s="10"/>
      <c r="T209" s="10"/>
      <c r="U209" s="10"/>
      <c r="V209" s="651"/>
      <c r="W209" s="651"/>
      <c r="X209" s="651"/>
      <c r="Y209" s="651"/>
      <c r="Z209" s="651"/>
      <c r="AA209" s="651"/>
      <c r="AB209" s="651"/>
      <c r="AC209" s="651"/>
      <c r="AD209" s="651"/>
      <c r="AE209" s="651"/>
      <c r="AF209" s="651"/>
      <c r="AG209" s="651"/>
      <c r="AH209" s="651"/>
      <c r="AI209" s="651"/>
      <c r="AJ209" s="651"/>
    </row>
    <row r="210" spans="1:36" ht="12.75" customHeight="1" x14ac:dyDescent="0.2">
      <c r="A210" s="1409" t="s">
        <v>685</v>
      </c>
      <c r="B210" s="1413"/>
      <c r="C210" s="16">
        <f>SUM(C184:C209)</f>
        <v>476</v>
      </c>
      <c r="D210" s="1414">
        <f>SUM(D184:D209)</f>
        <v>327</v>
      </c>
      <c r="E210" s="1413"/>
      <c r="F210" s="16">
        <f>SUM(F184:F209)</f>
        <v>599</v>
      </c>
      <c r="G210" s="16">
        <f>SUM(G184:G209)</f>
        <v>405</v>
      </c>
      <c r="H210" s="16">
        <f>SUM(H184:H209)</f>
        <v>179</v>
      </c>
      <c r="I210" s="16">
        <f>SUM(I184:I209)</f>
        <v>121</v>
      </c>
      <c r="J210" s="123"/>
      <c r="K210" s="370"/>
      <c r="L210" s="370"/>
      <c r="M210" s="370"/>
      <c r="N210" s="370" t="s">
        <v>686</v>
      </c>
      <c r="O210" s="230">
        <f>SUM(O129:O209)</f>
        <v>225</v>
      </c>
      <c r="P210" s="230">
        <f>SUM(P128:P209)</f>
        <v>108</v>
      </c>
      <c r="Q210" s="651"/>
      <c r="R210" s="10"/>
      <c r="S210" s="10"/>
      <c r="T210" s="10"/>
      <c r="U210" s="10"/>
      <c r="V210" s="651"/>
      <c r="W210" s="651"/>
      <c r="X210" s="651"/>
      <c r="Y210" s="651"/>
      <c r="Z210" s="651"/>
      <c r="AA210" s="651"/>
      <c r="AB210" s="651"/>
      <c r="AC210" s="651"/>
      <c r="AD210" s="651"/>
      <c r="AE210" s="651"/>
      <c r="AF210" s="651"/>
      <c r="AG210" s="651"/>
      <c r="AH210" s="651"/>
      <c r="AI210" s="651"/>
      <c r="AJ210" s="651"/>
    </row>
    <row r="211" spans="1:36" ht="12.75" customHeight="1" x14ac:dyDescent="0.2">
      <c r="A211" s="1409" t="s">
        <v>687</v>
      </c>
      <c r="B211" s="1413"/>
      <c r="C211" s="16">
        <f>INT(C210+C182)</f>
        <v>674</v>
      </c>
      <c r="D211" s="1414">
        <f>INT(D210+D182)</f>
        <v>505</v>
      </c>
      <c r="E211" s="1413"/>
      <c r="F211" s="16">
        <f>INT(F210+F182)</f>
        <v>833</v>
      </c>
      <c r="G211" s="16">
        <f>G210+G182+G166</f>
        <v>824</v>
      </c>
      <c r="H211" s="16">
        <f>H210+H182+H166</f>
        <v>338</v>
      </c>
      <c r="I211" s="16">
        <f>I210+I182+I166</f>
        <v>311</v>
      </c>
      <c r="J211" s="140"/>
      <c r="K211" s="16">
        <f>K210+K182+K166</f>
        <v>698</v>
      </c>
      <c r="L211" s="370"/>
      <c r="M211" s="370"/>
      <c r="N211" s="370" t="s">
        <v>688</v>
      </c>
      <c r="O211" s="370">
        <f>SUM(O5:O209)</f>
        <v>423</v>
      </c>
      <c r="P211" s="370">
        <f>SUM(P5:P209)</f>
        <v>260</v>
      </c>
      <c r="Q211" s="123"/>
      <c r="R211" s="10"/>
      <c r="S211" s="10"/>
      <c r="T211" s="10"/>
      <c r="U211" s="651"/>
      <c r="V211" s="651"/>
      <c r="W211" s="651"/>
      <c r="X211" s="651"/>
      <c r="Y211" s="651"/>
      <c r="Z211" s="651"/>
      <c r="AA211" s="651"/>
      <c r="AB211" s="651"/>
      <c r="AC211" s="651"/>
      <c r="AD211" s="651"/>
      <c r="AE211" s="651"/>
      <c r="AF211" s="651"/>
      <c r="AG211" s="651"/>
      <c r="AH211" s="651"/>
      <c r="AI211" s="651"/>
      <c r="AJ211" s="651"/>
    </row>
    <row r="212" spans="1:36" ht="12.75" customHeight="1" x14ac:dyDescent="0.2">
      <c r="A212" s="651"/>
      <c r="B212" s="46"/>
      <c r="C212" s="654"/>
      <c r="D212" s="8"/>
      <c r="E212" s="8"/>
      <c r="F212" s="193"/>
      <c r="G212" s="148"/>
      <c r="H212" s="1"/>
      <c r="I212" s="183"/>
      <c r="J212" s="121"/>
      <c r="K212" s="121"/>
      <c r="L212" s="121"/>
      <c r="M212" s="121"/>
      <c r="N212" s="121"/>
      <c r="O212" s="121"/>
      <c r="P212" s="189"/>
      <c r="Q212" s="189"/>
      <c r="R212" s="10"/>
      <c r="S212" s="10"/>
      <c r="T212" s="10"/>
      <c r="U212" s="651"/>
      <c r="V212" s="651"/>
      <c r="W212" s="651"/>
      <c r="X212" s="651"/>
      <c r="Y212" s="651"/>
      <c r="Z212" s="651"/>
      <c r="AA212" s="651"/>
      <c r="AB212" s="651"/>
      <c r="AC212" s="651"/>
      <c r="AD212" s="651"/>
      <c r="AE212" s="651"/>
      <c r="AF212" s="651"/>
      <c r="AG212" s="651"/>
      <c r="AH212" s="651"/>
      <c r="AI212" s="651"/>
      <c r="AJ212" s="651"/>
    </row>
    <row r="213" spans="1:36" ht="12.75" customHeight="1" x14ac:dyDescent="0.2">
      <c r="A213" s="651"/>
      <c r="B213" s="46"/>
      <c r="C213" s="109"/>
      <c r="D213" s="190"/>
      <c r="E213" s="8"/>
      <c r="F213" s="193"/>
      <c r="G213" s="148"/>
      <c r="H213" s="1"/>
      <c r="I213" s="1"/>
      <c r="J213" s="124"/>
      <c r="K213" s="124"/>
      <c r="L213" s="124"/>
      <c r="M213" s="191" t="s">
        <v>9</v>
      </c>
      <c r="N213" s="598" t="s">
        <v>81</v>
      </c>
      <c r="O213" s="1484" t="s">
        <v>390</v>
      </c>
      <c r="P213" s="1623"/>
      <c r="Q213" s="10"/>
      <c r="R213" s="10"/>
      <c r="S213" s="10"/>
      <c r="T213" s="10"/>
      <c r="U213" s="651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51"/>
      <c r="AI213" s="651"/>
      <c r="AJ213" s="651"/>
    </row>
    <row r="214" spans="1:36" ht="15" customHeight="1" x14ac:dyDescent="0.2">
      <c r="A214" s="651"/>
      <c r="B214" s="46"/>
      <c r="C214" s="109"/>
      <c r="D214" s="8"/>
      <c r="E214" s="8"/>
      <c r="F214" s="8"/>
      <c r="G214" s="8"/>
      <c r="H214" s="8"/>
      <c r="I214" s="8"/>
      <c r="J214" s="651"/>
      <c r="K214" s="651"/>
      <c r="L214" s="877"/>
      <c r="M214" s="192"/>
      <c r="N214" s="598" t="s">
        <v>69</v>
      </c>
      <c r="O214" s="1484" t="s">
        <v>391</v>
      </c>
      <c r="P214" s="1623"/>
      <c r="Q214" s="10"/>
      <c r="R214" s="10"/>
      <c r="S214" s="10"/>
      <c r="T214" s="10"/>
      <c r="U214" s="651"/>
      <c r="V214" s="651"/>
      <c r="W214" s="651"/>
      <c r="X214" s="651"/>
      <c r="Y214" s="651"/>
      <c r="Z214" s="651"/>
      <c r="AA214" s="651"/>
      <c r="AB214" s="651"/>
      <c r="AC214" s="651"/>
      <c r="AD214" s="651"/>
      <c r="AE214" s="651"/>
      <c r="AF214" s="651"/>
      <c r="AG214" s="651"/>
      <c r="AH214" s="651"/>
      <c r="AI214" s="651"/>
      <c r="AJ214" s="651"/>
    </row>
    <row r="215" spans="1:36" ht="15.75" customHeight="1" x14ac:dyDescent="0.2">
      <c r="A215" s="651"/>
      <c r="B215" s="46"/>
      <c r="C215" s="109"/>
      <c r="D215" s="8"/>
      <c r="E215" s="8"/>
      <c r="F215" s="193"/>
      <c r="G215" s="148"/>
      <c r="H215" s="1"/>
      <c r="I215" s="1"/>
      <c r="J215" s="124"/>
      <c r="K215" s="124"/>
      <c r="L215" s="124"/>
      <c r="M215" s="124"/>
      <c r="N215" s="124"/>
      <c r="O215" s="124"/>
      <c r="P215" s="124"/>
      <c r="Q215" s="124"/>
      <c r="R215" s="10"/>
      <c r="S215" s="10"/>
      <c r="T215" s="10"/>
      <c r="U215" s="651"/>
      <c r="V215" s="651"/>
      <c r="W215" s="651"/>
      <c r="X215" s="651"/>
      <c r="Y215" s="651"/>
      <c r="Z215" s="651"/>
      <c r="AA215" s="651"/>
      <c r="AB215" s="651"/>
      <c r="AC215" s="651"/>
      <c r="AD215" s="651"/>
      <c r="AE215" s="651"/>
      <c r="AF215" s="651"/>
      <c r="AG215" s="651"/>
      <c r="AH215" s="651"/>
      <c r="AI215" s="651"/>
      <c r="AJ215" s="651"/>
    </row>
    <row r="216" spans="1:36" ht="12.75" customHeight="1" x14ac:dyDescent="0.2">
      <c r="A216" s="10"/>
      <c r="B216" s="10"/>
      <c r="C216" s="109"/>
      <c r="D216" s="8"/>
      <c r="E216" s="8"/>
      <c r="F216" s="193" t="s">
        <v>689</v>
      </c>
      <c r="G216" s="148"/>
      <c r="H216" s="1"/>
      <c r="I216" s="1"/>
      <c r="J216" s="124"/>
      <c r="K216" s="124"/>
      <c r="L216" s="124"/>
      <c r="M216" s="124"/>
      <c r="N216" s="124"/>
      <c r="O216" s="124"/>
      <c r="P216" s="124"/>
      <c r="Q216" s="124"/>
      <c r="R216" s="10"/>
      <c r="S216" s="10"/>
      <c r="T216" s="10"/>
      <c r="U216" s="651"/>
      <c r="V216" s="651"/>
      <c r="W216" s="651"/>
      <c r="X216" s="651"/>
      <c r="Y216" s="651"/>
      <c r="Z216" s="651"/>
      <c r="AA216" s="651"/>
      <c r="AB216" s="651"/>
      <c r="AC216" s="651"/>
      <c r="AD216" s="651"/>
      <c r="AE216" s="651"/>
      <c r="AF216" s="651"/>
      <c r="AG216" s="651"/>
      <c r="AH216" s="651"/>
      <c r="AI216" s="651"/>
      <c r="AJ216" s="651"/>
    </row>
    <row r="217" spans="1:36" ht="12.75" customHeight="1" x14ac:dyDescent="0.2">
      <c r="A217" s="105"/>
      <c r="B217" s="651"/>
      <c r="C217" s="8"/>
      <c r="D217" s="8"/>
      <c r="E217" s="8"/>
      <c r="F217" s="193"/>
      <c r="G217" s="148"/>
      <c r="H217" s="1"/>
      <c r="I217" s="1"/>
      <c r="J217" s="1556" t="s">
        <v>246</v>
      </c>
      <c r="K217" s="1462"/>
      <c r="L217" s="1413"/>
      <c r="M217" s="124"/>
      <c r="N217" s="124"/>
      <c r="O217" s="124"/>
      <c r="P217" s="124"/>
      <c r="Q217" s="124"/>
      <c r="R217" s="10"/>
      <c r="S217" s="10"/>
      <c r="T217" s="10"/>
      <c r="U217" s="651"/>
      <c r="V217" s="651"/>
      <c r="W217" s="651"/>
      <c r="X217" s="651"/>
      <c r="Y217" s="651"/>
      <c r="Z217" s="651"/>
      <c r="AA217" s="651"/>
      <c r="AB217" s="651"/>
      <c r="AC217" s="651"/>
      <c r="AD217" s="651"/>
      <c r="AE217" s="651"/>
      <c r="AF217" s="651"/>
      <c r="AG217" s="651"/>
      <c r="AH217" s="651"/>
      <c r="AI217" s="651"/>
      <c r="AJ217" s="651"/>
    </row>
    <row r="218" spans="1:36" ht="13.5" customHeight="1" x14ac:dyDescent="0.25">
      <c r="A218" s="651"/>
      <c r="B218" s="1485" t="s">
        <v>393</v>
      </c>
      <c r="C218" s="879" t="s">
        <v>5</v>
      </c>
      <c r="D218" s="1487" t="s">
        <v>6</v>
      </c>
      <c r="E218" s="1413"/>
      <c r="F218" s="879" t="s">
        <v>7</v>
      </c>
      <c r="G218" s="879" t="s">
        <v>8</v>
      </c>
      <c r="H218" s="194" t="s">
        <v>9</v>
      </c>
      <c r="I218" s="194" t="s">
        <v>63</v>
      </c>
      <c r="J218" s="120" t="s">
        <v>248</v>
      </c>
      <c r="K218" s="120" t="s">
        <v>249</v>
      </c>
      <c r="L218" s="120" t="s">
        <v>250</v>
      </c>
      <c r="M218" s="124"/>
      <c r="N218" s="124"/>
      <c r="O218" s="124"/>
      <c r="P218" s="124"/>
      <c r="Q218" s="124"/>
      <c r="R218" s="10"/>
      <c r="S218" s="10"/>
      <c r="T218" s="10"/>
      <c r="U218" s="651"/>
      <c r="V218" s="651"/>
      <c r="W218" s="651"/>
      <c r="X218" s="651"/>
      <c r="Y218" s="651"/>
      <c r="Z218" s="651"/>
      <c r="AA218" s="651"/>
      <c r="AB218" s="651"/>
      <c r="AC218" s="651"/>
      <c r="AD218" s="651"/>
      <c r="AE218" s="651"/>
      <c r="AF218" s="651"/>
      <c r="AG218" s="651"/>
      <c r="AH218" s="651"/>
      <c r="AI218" s="651"/>
      <c r="AJ218" s="651"/>
    </row>
    <row r="219" spans="1:36" ht="13.5" customHeight="1" x14ac:dyDescent="0.25">
      <c r="A219" s="651"/>
      <c r="B219" s="1486"/>
      <c r="C219" s="195">
        <f>C33+C125+C211+C72+SUM(C5:C7)+SUM(C11:C14)</f>
        <v>4705</v>
      </c>
      <c r="D219" s="1488">
        <f>D6+D7+D11+D12+D13+D33+D46+D71+D125+E125+D211++D58+D64</f>
        <v>3358</v>
      </c>
      <c r="E219" s="1413"/>
      <c r="F219" s="195">
        <f>F33+F125+F211+F72+SUM(F5:F7)+SUM(F11:F14)</f>
        <v>3799</v>
      </c>
      <c r="G219" s="195">
        <f>G33+G125+G211+G72+SUM(G5:G7)+SUM(G11:G14)</f>
        <v>2012</v>
      </c>
      <c r="H219" s="195">
        <f>H33+H125+H211+H72+SUM(H5:H7)+SUM(H11:H14)</f>
        <v>692</v>
      </c>
      <c r="I219" s="195">
        <f>I33+I125+I211+I72+SUM(I5:I7)+SUM(I11:I14)</f>
        <v>473</v>
      </c>
      <c r="J219" s="197">
        <f>J211+J125</f>
        <v>0</v>
      </c>
      <c r="K219" s="197">
        <f>K211+K125</f>
        <v>905</v>
      </c>
      <c r="L219" s="197">
        <f>L211+L125</f>
        <v>35</v>
      </c>
      <c r="M219" s="124"/>
      <c r="N219" s="124"/>
      <c r="O219" s="124"/>
      <c r="P219" s="124"/>
      <c r="Q219" s="124"/>
      <c r="R219" s="10"/>
      <c r="S219" s="10"/>
      <c r="T219" s="10"/>
      <c r="U219" s="651"/>
      <c r="V219" s="651"/>
      <c r="W219" s="651"/>
      <c r="X219" s="651"/>
      <c r="Y219" s="651"/>
      <c r="Z219" s="651"/>
      <c r="AA219" s="651"/>
      <c r="AB219" s="651"/>
      <c r="AC219" s="651"/>
      <c r="AD219" s="651"/>
      <c r="AE219" s="651"/>
      <c r="AF219" s="651"/>
      <c r="AG219" s="651"/>
      <c r="AH219" s="651"/>
      <c r="AI219" s="651"/>
      <c r="AJ219" s="651"/>
    </row>
    <row r="220" spans="1:36" ht="12.75" customHeight="1" x14ac:dyDescent="0.2">
      <c r="A220" s="651"/>
      <c r="B220" s="651"/>
      <c r="C220" s="193"/>
      <c r="D220" s="193"/>
      <c r="E220" s="193"/>
      <c r="F220" s="198"/>
      <c r="G220" s="148"/>
      <c r="H220" s="1"/>
      <c r="I220" s="1"/>
      <c r="J220" s="124"/>
      <c r="K220" s="124"/>
      <c r="L220" s="124"/>
      <c r="M220" s="124"/>
      <c r="N220" s="124"/>
      <c r="O220" s="124"/>
      <c r="P220" s="124"/>
      <c r="Q220" s="124"/>
      <c r="R220" s="10"/>
      <c r="S220" s="10"/>
      <c r="T220" s="10"/>
      <c r="U220" s="651"/>
      <c r="V220" s="651"/>
      <c r="W220" s="651"/>
      <c r="X220" s="651"/>
      <c r="Y220" s="651"/>
      <c r="Z220" s="651"/>
      <c r="AA220" s="651"/>
      <c r="AB220" s="651"/>
      <c r="AC220" s="651"/>
      <c r="AD220" s="651"/>
      <c r="AE220" s="651"/>
      <c r="AF220" s="651"/>
      <c r="AG220" s="651"/>
      <c r="AH220" s="651"/>
      <c r="AI220" s="651"/>
      <c r="AJ220" s="651"/>
    </row>
    <row r="221" spans="1:36" ht="12.75" customHeight="1" x14ac:dyDescent="0.2">
      <c r="A221" s="651"/>
      <c r="B221" s="651"/>
      <c r="C221" s="193"/>
      <c r="D221" s="193"/>
      <c r="E221" s="193"/>
      <c r="F221" s="193"/>
      <c r="G221" s="148"/>
      <c r="H221" s="1"/>
      <c r="I221" s="1"/>
      <c r="J221" s="124"/>
      <c r="K221" s="124"/>
      <c r="L221" s="124"/>
      <c r="M221" s="124"/>
      <c r="N221" s="124"/>
      <c r="O221" s="124"/>
      <c r="P221" s="124"/>
      <c r="Q221" s="124"/>
      <c r="R221" s="10"/>
      <c r="S221" s="10"/>
      <c r="T221" s="10"/>
      <c r="U221" s="651"/>
      <c r="V221" s="651"/>
      <c r="W221" s="651"/>
      <c r="X221" s="651"/>
      <c r="Y221" s="651"/>
      <c r="Z221" s="651"/>
      <c r="AA221" s="651"/>
      <c r="AB221" s="651"/>
      <c r="AC221" s="651"/>
      <c r="AD221" s="651"/>
      <c r="AE221" s="651"/>
      <c r="AF221" s="651"/>
      <c r="AG221" s="651"/>
      <c r="AH221" s="651"/>
      <c r="AI221" s="651"/>
      <c r="AJ221" s="651"/>
    </row>
    <row r="222" spans="1:36" ht="15" customHeight="1" x14ac:dyDescent="0.2">
      <c r="A222" s="10"/>
      <c r="B222" s="10"/>
      <c r="C222" s="193"/>
      <c r="D222" s="193"/>
      <c r="E222" s="193"/>
      <c r="F222" s="193"/>
      <c r="G222" s="1"/>
      <c r="H222" s="193"/>
      <c r="I222" s="877"/>
      <c r="J222" s="124"/>
      <c r="K222" s="124"/>
      <c r="L222" s="124"/>
      <c r="M222" s="124"/>
      <c r="N222" s="124"/>
      <c r="O222" s="124"/>
      <c r="P222" s="124"/>
      <c r="Q222" s="124"/>
      <c r="R222" s="651"/>
      <c r="S222" s="651"/>
      <c r="T222" s="651"/>
      <c r="U222" s="651"/>
      <c r="V222" s="651"/>
      <c r="W222" s="651"/>
      <c r="X222" s="651"/>
      <c r="Y222" s="651"/>
      <c r="Z222" s="651"/>
      <c r="AA222" s="651"/>
      <c r="AB222" s="651"/>
      <c r="AC222" s="651"/>
      <c r="AD222" s="651"/>
      <c r="AE222" s="651"/>
      <c r="AF222" s="651"/>
      <c r="AG222" s="651"/>
      <c r="AH222" s="651"/>
      <c r="AI222" s="651"/>
      <c r="AJ222" s="651"/>
    </row>
    <row r="223" spans="1:36" ht="15" hidden="1" customHeight="1" x14ac:dyDescent="0.2">
      <c r="A223" s="124"/>
      <c r="B223" s="10"/>
      <c r="C223" s="193"/>
      <c r="D223" s="193" t="s">
        <v>394</v>
      </c>
      <c r="E223" s="8"/>
      <c r="F223" s="8"/>
      <c r="G223" s="8"/>
      <c r="H223" s="8"/>
      <c r="I223" s="651"/>
      <c r="J223" s="651"/>
      <c r="K223" s="651"/>
      <c r="L223" s="651"/>
      <c r="M223" s="651"/>
      <c r="N223" s="651"/>
      <c r="O223" s="651"/>
      <c r="P223" s="651"/>
      <c r="Q223" s="651"/>
      <c r="R223" s="651"/>
      <c r="S223" s="651"/>
      <c r="T223" s="651"/>
      <c r="U223" s="651"/>
      <c r="V223" s="651"/>
      <c r="W223" s="651"/>
      <c r="X223" s="651"/>
      <c r="Y223" s="651"/>
      <c r="Z223" s="651"/>
      <c r="AA223" s="651"/>
      <c r="AB223" s="651"/>
      <c r="AC223" s="651"/>
      <c r="AD223" s="651"/>
      <c r="AE223" s="651"/>
      <c r="AF223" s="651"/>
      <c r="AG223" s="651"/>
      <c r="AH223" s="651"/>
      <c r="AI223" s="651"/>
      <c r="AJ223" s="651"/>
    </row>
    <row r="224" spans="1:36" ht="14.25" hidden="1" customHeight="1" x14ac:dyDescent="0.2">
      <c r="A224" s="124"/>
      <c r="B224" s="10"/>
      <c r="C224" s="193"/>
      <c r="D224" s="193" t="s">
        <v>395</v>
      </c>
      <c r="E224" s="8"/>
      <c r="F224" s="8"/>
      <c r="G224" s="8"/>
      <c r="H224" s="8"/>
      <c r="I224" s="651"/>
      <c r="J224" s="651"/>
      <c r="K224" s="651"/>
      <c r="L224" s="651"/>
      <c r="M224" s="651"/>
      <c r="N224" s="651"/>
      <c r="O224" s="651"/>
      <c r="P224" s="651"/>
      <c r="Q224" s="651"/>
      <c r="R224" s="651"/>
      <c r="S224" s="651"/>
      <c r="T224" s="651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51"/>
      <c r="AI224" s="651"/>
      <c r="AJ224" s="651"/>
    </row>
    <row r="225" spans="1:36" ht="12.75" customHeight="1" x14ac:dyDescent="0.2">
      <c r="A225" s="124"/>
      <c r="B225" s="10"/>
      <c r="C225" s="193"/>
      <c r="D225" s="193"/>
      <c r="E225" s="8"/>
      <c r="F225" s="8"/>
      <c r="G225" s="8"/>
      <c r="H225" s="8"/>
      <c r="I225" s="651"/>
      <c r="J225" s="651"/>
      <c r="K225" s="651"/>
      <c r="L225" s="651"/>
      <c r="M225" s="651"/>
      <c r="N225" s="651"/>
      <c r="O225" s="651"/>
      <c r="P225" s="651"/>
      <c r="Q225" s="651"/>
      <c r="R225" s="651"/>
      <c r="S225" s="651"/>
      <c r="T225" s="651"/>
      <c r="U225" s="651"/>
      <c r="V225" s="651"/>
      <c r="W225" s="651"/>
      <c r="X225" s="651"/>
      <c r="Y225" s="651"/>
      <c r="Z225" s="651"/>
      <c r="AA225" s="651"/>
      <c r="AB225" s="651"/>
      <c r="AC225" s="651"/>
      <c r="AD225" s="651"/>
      <c r="AE225" s="651"/>
      <c r="AF225" s="651"/>
      <c r="AG225" s="651"/>
      <c r="AH225" s="651"/>
      <c r="AI225" s="651"/>
      <c r="AJ225" s="651"/>
    </row>
    <row r="226" spans="1:36" ht="14.25" customHeight="1" x14ac:dyDescent="0.2">
      <c r="A226" s="124"/>
      <c r="B226" s="10"/>
      <c r="C226" s="193"/>
      <c r="D226" s="193"/>
      <c r="E226" s="8"/>
      <c r="F226" s="8"/>
      <c r="G226" s="8"/>
      <c r="H226" s="8"/>
      <c r="I226" s="8"/>
      <c r="J226" s="651"/>
      <c r="K226" s="651"/>
      <c r="L226" s="651"/>
      <c r="M226" s="651"/>
      <c r="N226" s="651"/>
      <c r="O226" s="651"/>
      <c r="P226" s="651"/>
      <c r="Q226" s="651"/>
      <c r="R226" s="651"/>
      <c r="S226" s="651"/>
      <c r="T226" s="651"/>
      <c r="U226" s="651"/>
      <c r="V226" s="651"/>
      <c r="W226" s="651"/>
      <c r="X226" s="651"/>
      <c r="Y226" s="651"/>
      <c r="Z226" s="651"/>
      <c r="AA226" s="651"/>
      <c r="AB226" s="651"/>
      <c r="AC226" s="651"/>
      <c r="AD226" s="651"/>
      <c r="AE226" s="651"/>
      <c r="AF226" s="651"/>
      <c r="AG226" s="651"/>
      <c r="AH226" s="651"/>
      <c r="AI226" s="651"/>
      <c r="AJ226" s="651"/>
    </row>
    <row r="227" spans="1:36" ht="12.75" customHeight="1" x14ac:dyDescent="0.2">
      <c r="A227" s="10"/>
      <c r="B227" s="10"/>
      <c r="C227" s="193"/>
      <c r="D227" s="193"/>
      <c r="E227" s="8"/>
      <c r="F227" s="8"/>
      <c r="G227" s="8"/>
      <c r="H227" s="8"/>
      <c r="I227" s="8"/>
      <c r="J227" s="651"/>
      <c r="K227" s="651"/>
      <c r="L227" s="651"/>
      <c r="M227" s="651"/>
      <c r="N227" s="651"/>
      <c r="O227" s="651"/>
      <c r="P227" s="651"/>
      <c r="Q227" s="651"/>
      <c r="R227" s="10"/>
      <c r="S227" s="10"/>
      <c r="T227" s="10"/>
      <c r="U227" s="651"/>
      <c r="V227" s="651"/>
      <c r="W227" s="651"/>
      <c r="X227" s="651"/>
      <c r="Y227" s="651"/>
      <c r="Z227" s="651"/>
      <c r="AA227" s="651"/>
      <c r="AB227" s="651"/>
      <c r="AC227" s="651"/>
      <c r="AD227" s="651"/>
      <c r="AE227" s="651"/>
      <c r="AF227" s="651"/>
      <c r="AG227" s="651"/>
      <c r="AH227" s="651"/>
      <c r="AI227" s="651"/>
      <c r="AJ227" s="651"/>
    </row>
    <row r="228" spans="1:36" ht="12.75" customHeight="1" x14ac:dyDescent="0.2">
      <c r="A228" s="10"/>
      <c r="B228" s="10"/>
      <c r="C228" s="193"/>
      <c r="D228" s="193"/>
      <c r="E228" s="193"/>
      <c r="F228" s="193"/>
      <c r="G228" s="193"/>
      <c r="H228" s="193"/>
      <c r="I228" s="1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651"/>
      <c r="V228" s="651"/>
      <c r="W228" s="651"/>
      <c r="X228" s="651"/>
      <c r="Y228" s="651"/>
      <c r="Z228" s="651"/>
      <c r="AA228" s="651"/>
      <c r="AB228" s="651"/>
      <c r="AC228" s="651"/>
      <c r="AD228" s="651"/>
      <c r="AE228" s="651"/>
      <c r="AF228" s="651"/>
      <c r="AG228" s="651"/>
      <c r="AH228" s="651"/>
      <c r="AI228" s="651"/>
      <c r="AJ228" s="651"/>
    </row>
    <row r="229" spans="1:36" ht="15.75" customHeight="1" x14ac:dyDescent="0.2">
      <c r="A229" s="10"/>
      <c r="B229" s="10"/>
      <c r="C229" s="193"/>
      <c r="D229" s="193"/>
      <c r="E229" s="193"/>
      <c r="F229" s="193"/>
      <c r="G229" s="193"/>
      <c r="H229" s="193"/>
      <c r="I229" s="1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651"/>
      <c r="V229" s="651"/>
      <c r="W229" s="651"/>
      <c r="X229" s="651"/>
      <c r="Y229" s="651"/>
      <c r="Z229" s="651"/>
      <c r="AA229" s="651"/>
      <c r="AB229" s="651"/>
      <c r="AC229" s="651"/>
      <c r="AD229" s="651"/>
      <c r="AE229" s="651"/>
      <c r="AF229" s="651"/>
      <c r="AG229" s="651"/>
      <c r="AH229" s="651"/>
      <c r="AI229" s="651"/>
      <c r="AJ229" s="651"/>
    </row>
    <row r="230" spans="1:36" ht="15.75" customHeight="1" x14ac:dyDescent="0.2">
      <c r="A230" s="10"/>
      <c r="B230" s="10"/>
      <c r="C230" s="193"/>
      <c r="D230" s="193"/>
      <c r="E230" s="193"/>
      <c r="F230" s="193"/>
      <c r="G230" s="193"/>
      <c r="H230" s="193"/>
      <c r="I230" s="1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651"/>
      <c r="V230" s="651"/>
      <c r="W230" s="651"/>
      <c r="X230" s="651"/>
      <c r="Y230" s="651"/>
      <c r="Z230" s="651"/>
      <c r="AA230" s="651"/>
      <c r="AB230" s="651"/>
      <c r="AC230" s="651"/>
      <c r="AD230" s="651"/>
      <c r="AE230" s="651"/>
      <c r="AF230" s="651"/>
      <c r="AG230" s="651"/>
      <c r="AH230" s="651"/>
      <c r="AI230" s="651"/>
      <c r="AJ230" s="651"/>
    </row>
    <row r="231" spans="1:36" ht="12.75" customHeight="1" x14ac:dyDescent="0.2">
      <c r="A231" s="10"/>
      <c r="B231" s="10"/>
      <c r="C231" s="193"/>
      <c r="D231" s="193"/>
      <c r="E231" s="193"/>
      <c r="F231" s="193"/>
      <c r="G231" s="193"/>
      <c r="H231" s="193"/>
      <c r="I231" s="1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  <c r="AE231" s="651"/>
      <c r="AF231" s="651"/>
      <c r="AG231" s="651"/>
      <c r="AH231" s="651"/>
      <c r="AI231" s="651"/>
      <c r="AJ231" s="651"/>
    </row>
    <row r="232" spans="1:36" ht="12.75" customHeight="1" x14ac:dyDescent="0.2">
      <c r="A232" s="10"/>
      <c r="B232" s="10"/>
      <c r="C232" s="199"/>
      <c r="D232" s="199"/>
      <c r="E232" s="199"/>
      <c r="F232" s="193"/>
      <c r="G232" s="193"/>
      <c r="H232" s="193"/>
      <c r="I232" s="1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1"/>
      <c r="AI232" s="651"/>
      <c r="AJ232" s="651"/>
    </row>
    <row r="233" spans="1:36" ht="12.75" customHeight="1" x14ac:dyDescent="0.2">
      <c r="A233" s="10"/>
      <c r="B233" s="10"/>
      <c r="C233" s="193"/>
      <c r="D233" s="193"/>
      <c r="E233" s="193"/>
      <c r="F233" s="193"/>
      <c r="G233" s="193"/>
      <c r="H233" s="193"/>
      <c r="I233" s="1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  <c r="AE233" s="651"/>
      <c r="AF233" s="651"/>
      <c r="AG233" s="651"/>
      <c r="AH233" s="651"/>
      <c r="AI233" s="651"/>
      <c r="AJ233" s="651"/>
    </row>
    <row r="234" spans="1:36" ht="12.75" customHeight="1" x14ac:dyDescent="0.2">
      <c r="A234" s="10"/>
      <c r="B234" s="10"/>
      <c r="C234" s="193"/>
      <c r="D234" s="193"/>
      <c r="E234" s="193"/>
      <c r="F234" s="193"/>
      <c r="G234" s="193"/>
      <c r="H234" s="193"/>
      <c r="I234" s="1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  <c r="AE234" s="651"/>
      <c r="AF234" s="651"/>
      <c r="AG234" s="651"/>
      <c r="AH234" s="651"/>
      <c r="AI234" s="651"/>
      <c r="AJ234" s="651"/>
    </row>
    <row r="235" spans="1:36" ht="12.75" customHeight="1" x14ac:dyDescent="0.2">
      <c r="A235" s="10"/>
      <c r="B235" s="10"/>
      <c r="C235" s="193"/>
      <c r="D235" s="193"/>
      <c r="E235" s="193"/>
      <c r="F235" s="193"/>
      <c r="G235" s="193"/>
      <c r="H235" s="193"/>
      <c r="I235" s="1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  <c r="AE235" s="651"/>
      <c r="AF235" s="651"/>
      <c r="AG235" s="651"/>
      <c r="AH235" s="651"/>
      <c r="AI235" s="651"/>
      <c r="AJ235" s="651"/>
    </row>
    <row r="236" spans="1:36" ht="12.75" customHeight="1" x14ac:dyDescent="0.2">
      <c r="A236" s="10"/>
      <c r="B236" s="10"/>
      <c r="C236" s="193"/>
      <c r="D236" s="193"/>
      <c r="E236" s="193"/>
      <c r="F236" s="193"/>
      <c r="G236" s="193"/>
      <c r="H236" s="193"/>
      <c r="I236" s="1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  <c r="AE236" s="651"/>
      <c r="AF236" s="651"/>
      <c r="AG236" s="651"/>
      <c r="AH236" s="651"/>
      <c r="AI236" s="651"/>
      <c r="AJ236" s="651"/>
    </row>
    <row r="237" spans="1:36" ht="12.75" customHeight="1" x14ac:dyDescent="0.2">
      <c r="A237" s="10"/>
      <c r="B237" s="10"/>
      <c r="C237" s="193"/>
      <c r="D237" s="193"/>
      <c r="E237" s="193"/>
      <c r="F237" s="193"/>
      <c r="G237" s="193"/>
      <c r="H237" s="193"/>
      <c r="I237" s="1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</row>
    <row r="238" spans="1:36" ht="12.75" customHeight="1" x14ac:dyDescent="0.2">
      <c r="A238" s="10"/>
      <c r="B238" s="10"/>
      <c r="C238" s="193"/>
      <c r="D238" s="193"/>
      <c r="E238" s="193"/>
      <c r="F238" s="193"/>
      <c r="G238" s="193"/>
      <c r="H238" s="193"/>
      <c r="I238" s="1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</row>
    <row r="239" spans="1:36" ht="12.75" customHeight="1" x14ac:dyDescent="0.2">
      <c r="A239" s="10"/>
      <c r="B239" s="10"/>
      <c r="C239" s="193"/>
      <c r="D239" s="193"/>
      <c r="E239" s="193"/>
      <c r="F239" s="193"/>
      <c r="G239" s="193"/>
      <c r="H239" s="193"/>
      <c r="I239" s="1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1:36" ht="12.75" customHeight="1" x14ac:dyDescent="0.2">
      <c r="A240" s="10"/>
      <c r="B240" s="10"/>
      <c r="C240" s="193"/>
      <c r="D240" s="193"/>
      <c r="E240" s="193"/>
      <c r="F240" s="193"/>
      <c r="G240" s="193"/>
      <c r="H240" s="193"/>
      <c r="I240" s="1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1:36" ht="12.75" customHeight="1" x14ac:dyDescent="0.2">
      <c r="A241" s="10"/>
      <c r="B241" s="10"/>
      <c r="C241" s="193"/>
      <c r="D241" s="193"/>
      <c r="E241" s="193"/>
      <c r="F241" s="193"/>
      <c r="G241" s="193"/>
      <c r="H241" s="193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1:36" ht="12.75" customHeight="1" x14ac:dyDescent="0.2">
      <c r="A242" s="10"/>
      <c r="B242" s="10"/>
      <c r="C242" s="193"/>
      <c r="D242" s="193"/>
      <c r="E242" s="193"/>
      <c r="F242" s="193"/>
      <c r="G242" s="193"/>
      <c r="H242" s="193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1:36" ht="12.75" customHeight="1" x14ac:dyDescent="0.2">
      <c r="A243" s="10"/>
      <c r="B243" s="10"/>
      <c r="C243" s="193"/>
      <c r="D243" s="193"/>
      <c r="E243" s="193"/>
      <c r="F243" s="193"/>
      <c r="G243" s="193"/>
      <c r="H243" s="193"/>
      <c r="I243" s="1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1:36" ht="12.75" customHeight="1" x14ac:dyDescent="0.2">
      <c r="A244" s="10"/>
      <c r="B244" s="10"/>
      <c r="C244" s="193"/>
      <c r="D244" s="193"/>
      <c r="E244" s="193"/>
      <c r="F244" s="193"/>
      <c r="G244" s="193"/>
      <c r="H244" s="193"/>
      <c r="I244" s="1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1:36" ht="12.75" customHeight="1" x14ac:dyDescent="0.2">
      <c r="A245" s="10"/>
      <c r="B245" s="10"/>
      <c r="C245" s="193"/>
      <c r="D245" s="193"/>
      <c r="E245" s="193"/>
      <c r="F245" s="193"/>
      <c r="G245" s="193"/>
      <c r="H245" s="193"/>
      <c r="I245" s="1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1:36" ht="12.75" customHeight="1" x14ac:dyDescent="0.2">
      <c r="A246" s="10"/>
      <c r="B246" s="10"/>
      <c r="C246" s="193"/>
      <c r="D246" s="193"/>
      <c r="E246" s="193"/>
      <c r="F246" s="193"/>
      <c r="G246" s="193"/>
      <c r="H246" s="193"/>
      <c r="I246" s="1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1:36" ht="12.75" customHeight="1" x14ac:dyDescent="0.2">
      <c r="A247" s="10"/>
      <c r="B247" s="10"/>
      <c r="C247" s="193"/>
      <c r="D247" s="193"/>
      <c r="E247" s="193"/>
      <c r="F247" s="193"/>
      <c r="G247" s="193"/>
      <c r="H247" s="193"/>
      <c r="I247" s="1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1:36" ht="12.75" customHeight="1" x14ac:dyDescent="0.2">
      <c r="A248" s="10"/>
      <c r="B248" s="10"/>
      <c r="C248" s="193"/>
      <c r="D248" s="193"/>
      <c r="E248" s="193"/>
      <c r="F248" s="193"/>
      <c r="G248" s="193"/>
      <c r="H248" s="193"/>
      <c r="I248" s="1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1:36" ht="12.75" customHeight="1" x14ac:dyDescent="0.2">
      <c r="A249" s="10"/>
      <c r="B249" s="10"/>
      <c r="C249" s="193"/>
      <c r="D249" s="193"/>
      <c r="E249" s="193"/>
      <c r="F249" s="193"/>
      <c r="G249" s="193"/>
      <c r="H249" s="193"/>
      <c r="I249" s="1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1:36" ht="12.75" customHeight="1" x14ac:dyDescent="0.2">
      <c r="A250" s="10"/>
      <c r="B250" s="10"/>
      <c r="C250" s="193"/>
      <c r="D250" s="193"/>
      <c r="E250" s="193"/>
      <c r="F250" s="193"/>
      <c r="G250" s="193"/>
      <c r="H250" s="193"/>
      <c r="I250" s="1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1:36" ht="12.75" customHeight="1" x14ac:dyDescent="0.2">
      <c r="A251" s="10"/>
      <c r="B251" s="10"/>
      <c r="C251" s="193"/>
      <c r="D251" s="193"/>
      <c r="E251" s="193"/>
      <c r="F251" s="193"/>
      <c r="G251" s="193"/>
      <c r="H251" s="193"/>
      <c r="I251" s="1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1:36" ht="12.75" customHeight="1" x14ac:dyDescent="0.2">
      <c r="A252" s="10"/>
      <c r="B252" s="10"/>
      <c r="C252" s="193"/>
      <c r="D252" s="193"/>
      <c r="E252" s="193"/>
      <c r="F252" s="193"/>
      <c r="G252" s="193"/>
      <c r="H252" s="193"/>
      <c r="I252" s="1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1:36" ht="12.75" customHeight="1" x14ac:dyDescent="0.2">
      <c r="A253" s="10"/>
      <c r="B253" s="10"/>
      <c r="C253" s="193"/>
      <c r="D253" s="193"/>
      <c r="E253" s="193"/>
      <c r="F253" s="193"/>
      <c r="G253" s="193"/>
      <c r="H253" s="193"/>
      <c r="I253" s="1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1:36" ht="12.75" customHeight="1" x14ac:dyDescent="0.2">
      <c r="A254" s="10"/>
      <c r="B254" s="10"/>
      <c r="C254" s="193"/>
      <c r="D254" s="193"/>
      <c r="E254" s="193"/>
      <c r="F254" s="193"/>
      <c r="G254" s="193"/>
      <c r="H254" s="193"/>
      <c r="I254" s="1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1:36" ht="12.75" customHeight="1" x14ac:dyDescent="0.2">
      <c r="A255" s="10"/>
      <c r="B255" s="10"/>
      <c r="C255" s="193"/>
      <c r="D255" s="193"/>
      <c r="E255" s="193"/>
      <c r="F255" s="193"/>
      <c r="G255" s="193"/>
      <c r="H255" s="193"/>
      <c r="I255" s="1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1:36" ht="12.75" customHeight="1" x14ac:dyDescent="0.2">
      <c r="A256" s="10"/>
      <c r="B256" s="10"/>
      <c r="C256" s="193"/>
      <c r="D256" s="193"/>
      <c r="E256" s="193"/>
      <c r="F256" s="193"/>
      <c r="G256" s="193"/>
      <c r="H256" s="193"/>
      <c r="I256" s="1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1:36" ht="12.75" customHeight="1" x14ac:dyDescent="0.2">
      <c r="A257" s="10"/>
      <c r="B257" s="10"/>
      <c r="C257" s="193"/>
      <c r="D257" s="193"/>
      <c r="E257" s="193"/>
      <c r="F257" s="193"/>
      <c r="G257" s="193"/>
      <c r="H257" s="193"/>
      <c r="I257" s="1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1:36" ht="12.75" customHeight="1" x14ac:dyDescent="0.2">
      <c r="A258" s="10"/>
      <c r="B258" s="10"/>
      <c r="C258" s="193"/>
      <c r="D258" s="193"/>
      <c r="E258" s="193"/>
      <c r="F258" s="193"/>
      <c r="G258" s="193"/>
      <c r="H258" s="193"/>
      <c r="I258" s="1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1:36" ht="12.75" customHeight="1" x14ac:dyDescent="0.2">
      <c r="A259" s="10"/>
      <c r="B259" s="10"/>
      <c r="C259" s="193"/>
      <c r="D259" s="193"/>
      <c r="E259" s="193"/>
      <c r="F259" s="193"/>
      <c r="G259" s="193"/>
      <c r="H259" s="193"/>
      <c r="I259" s="1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1:36" ht="12.75" customHeight="1" x14ac:dyDescent="0.2">
      <c r="A260" s="10"/>
      <c r="B260" s="10"/>
      <c r="C260" s="193"/>
      <c r="D260" s="193"/>
      <c r="E260" s="193"/>
      <c r="F260" s="193"/>
      <c r="G260" s="193"/>
      <c r="H260" s="193"/>
      <c r="I260" s="1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1:36" ht="12.75" customHeight="1" x14ac:dyDescent="0.2">
      <c r="A261" s="10"/>
      <c r="B261" s="10"/>
      <c r="C261" s="193"/>
      <c r="D261" s="193"/>
      <c r="E261" s="193"/>
      <c r="F261" s="193"/>
      <c r="G261" s="193"/>
      <c r="H261" s="193"/>
      <c r="I261" s="1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1:36" ht="12.75" customHeight="1" x14ac:dyDescent="0.2">
      <c r="A262" s="10"/>
      <c r="B262" s="10"/>
      <c r="C262" s="193"/>
      <c r="D262" s="193"/>
      <c r="E262" s="193"/>
      <c r="F262" s="193"/>
      <c r="G262" s="193"/>
      <c r="H262" s="193"/>
      <c r="I262" s="1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1:36" ht="12.75" customHeight="1" x14ac:dyDescent="0.2">
      <c r="A263" s="10"/>
      <c r="B263" s="10"/>
      <c r="C263" s="193"/>
      <c r="D263" s="193"/>
      <c r="E263" s="193"/>
      <c r="F263" s="193"/>
      <c r="G263" s="193"/>
      <c r="H263" s="193"/>
      <c r="I263" s="1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1:36" ht="12.75" customHeight="1" x14ac:dyDescent="0.2">
      <c r="A264" s="10"/>
      <c r="B264" s="10"/>
      <c r="C264" s="193"/>
      <c r="D264" s="193"/>
      <c r="E264" s="193"/>
      <c r="F264" s="193"/>
      <c r="G264" s="193"/>
      <c r="H264" s="193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1:36" ht="12.75" customHeight="1" x14ac:dyDescent="0.2">
      <c r="A265" s="10"/>
      <c r="B265" s="10"/>
      <c r="C265" s="193"/>
      <c r="D265" s="193"/>
      <c r="E265" s="193"/>
      <c r="F265" s="193"/>
      <c r="G265" s="193"/>
      <c r="H265" s="193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1:36" ht="12.75" customHeight="1" x14ac:dyDescent="0.2">
      <c r="A266" s="10"/>
      <c r="B266" s="10"/>
      <c r="C266" s="193"/>
      <c r="D266" s="193"/>
      <c r="E266" s="193"/>
      <c r="F266" s="193"/>
      <c r="G266" s="193"/>
      <c r="H266" s="193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1:36" ht="12.75" customHeight="1" x14ac:dyDescent="0.2">
      <c r="A267" s="10"/>
      <c r="B267" s="10"/>
      <c r="C267" s="193"/>
      <c r="D267" s="193"/>
      <c r="E267" s="193"/>
      <c r="F267" s="193"/>
      <c r="G267" s="193"/>
      <c r="H267" s="193"/>
      <c r="I267" s="1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1:36" ht="12.75" customHeight="1" x14ac:dyDescent="0.2">
      <c r="A268" s="10"/>
      <c r="B268" s="10"/>
      <c r="C268" s="193"/>
      <c r="D268" s="193"/>
      <c r="E268" s="193"/>
      <c r="F268" s="193"/>
      <c r="G268" s="193"/>
      <c r="H268" s="193"/>
      <c r="I268" s="1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1:36" ht="12.75" customHeight="1" x14ac:dyDescent="0.2">
      <c r="A269" s="10"/>
      <c r="B269" s="10"/>
      <c r="C269" s="193"/>
      <c r="D269" s="193"/>
      <c r="E269" s="193"/>
      <c r="F269" s="193"/>
      <c r="G269" s="193"/>
      <c r="H269" s="193"/>
      <c r="I269" s="1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1:36" ht="12.75" customHeight="1" x14ac:dyDescent="0.2">
      <c r="A270" s="10"/>
      <c r="B270" s="10"/>
      <c r="C270" s="193"/>
      <c r="D270" s="193"/>
      <c r="E270" s="193"/>
      <c r="F270" s="193"/>
      <c r="G270" s="193"/>
      <c r="H270" s="193"/>
      <c r="I270" s="1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1:36" ht="12.75" customHeight="1" x14ac:dyDescent="0.2">
      <c r="A271" s="10"/>
      <c r="B271" s="10"/>
      <c r="C271" s="193"/>
      <c r="D271" s="193"/>
      <c r="E271" s="193"/>
      <c r="F271" s="193"/>
      <c r="G271" s="193"/>
      <c r="H271" s="193"/>
      <c r="I271" s="1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1:36" ht="12.75" customHeight="1" x14ac:dyDescent="0.2">
      <c r="A272" s="10"/>
      <c r="B272" s="10"/>
      <c r="C272" s="193"/>
      <c r="D272" s="193"/>
      <c r="E272" s="193"/>
      <c r="F272" s="193"/>
      <c r="G272" s="193"/>
      <c r="H272" s="193"/>
      <c r="I272" s="1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1:36" ht="12.75" customHeight="1" x14ac:dyDescent="0.2">
      <c r="A273" s="10"/>
      <c r="B273" s="10"/>
      <c r="C273" s="193"/>
      <c r="D273" s="193"/>
      <c r="E273" s="193"/>
      <c r="F273" s="193"/>
      <c r="G273" s="193"/>
      <c r="H273" s="193"/>
      <c r="I273" s="1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1:36" ht="12.75" customHeight="1" x14ac:dyDescent="0.2">
      <c r="A274" s="10"/>
      <c r="B274" s="10"/>
      <c r="C274" s="193"/>
      <c r="D274" s="193"/>
      <c r="E274" s="193"/>
      <c r="F274" s="193"/>
      <c r="G274" s="193"/>
      <c r="H274" s="193"/>
      <c r="I274" s="1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1:36" ht="12.75" customHeight="1" x14ac:dyDescent="0.2">
      <c r="A275" s="10"/>
      <c r="B275" s="10"/>
      <c r="C275" s="193"/>
      <c r="D275" s="193"/>
      <c r="E275" s="193"/>
      <c r="F275" s="193"/>
      <c r="G275" s="193"/>
      <c r="H275" s="193"/>
      <c r="I275" s="1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1:36" ht="12.75" customHeight="1" x14ac:dyDescent="0.2">
      <c r="A276" s="10"/>
      <c r="B276" s="10"/>
      <c r="C276" s="193"/>
      <c r="D276" s="193"/>
      <c r="E276" s="193"/>
      <c r="F276" s="193"/>
      <c r="G276" s="193"/>
      <c r="H276" s="193"/>
      <c r="I276" s="1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1:36" ht="12.75" customHeight="1" x14ac:dyDescent="0.2">
      <c r="A277" s="10"/>
      <c r="B277" s="10"/>
      <c r="C277" s="193"/>
      <c r="D277" s="193"/>
      <c r="E277" s="193"/>
      <c r="F277" s="193"/>
      <c r="G277" s="193"/>
      <c r="H277" s="193"/>
      <c r="I277" s="1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1:36" ht="12.75" customHeight="1" x14ac:dyDescent="0.2">
      <c r="A278" s="10"/>
      <c r="B278" s="10"/>
      <c r="C278" s="193"/>
      <c r="D278" s="193"/>
      <c r="E278" s="193"/>
      <c r="F278" s="193"/>
      <c r="G278" s="193"/>
      <c r="H278" s="193"/>
      <c r="I278" s="1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1:36" ht="12.75" customHeight="1" x14ac:dyDescent="0.2">
      <c r="A279" s="10"/>
      <c r="B279" s="10"/>
      <c r="C279" s="193"/>
      <c r="D279" s="193"/>
      <c r="E279" s="193"/>
      <c r="F279" s="193"/>
      <c r="G279" s="193"/>
      <c r="H279" s="193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1:36" ht="12.75" customHeight="1" x14ac:dyDescent="0.2">
      <c r="A280" s="10"/>
      <c r="B280" s="10"/>
      <c r="C280" s="193"/>
      <c r="D280" s="193"/>
      <c r="E280" s="193"/>
      <c r="F280" s="193"/>
      <c r="G280" s="193"/>
      <c r="H280" s="193"/>
      <c r="I280" s="1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1:36" ht="12.75" customHeight="1" x14ac:dyDescent="0.2">
      <c r="A281" s="10"/>
      <c r="B281" s="10"/>
      <c r="C281" s="193"/>
      <c r="D281" s="193"/>
      <c r="E281" s="193"/>
      <c r="F281" s="193"/>
      <c r="G281" s="193"/>
      <c r="H281" s="193"/>
      <c r="I281" s="1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1:36" ht="12.75" customHeight="1" x14ac:dyDescent="0.2">
      <c r="A282" s="10"/>
      <c r="B282" s="10"/>
      <c r="C282" s="193"/>
      <c r="D282" s="193"/>
      <c r="E282" s="193"/>
      <c r="F282" s="193"/>
      <c r="G282" s="193"/>
      <c r="H282" s="193"/>
      <c r="I282" s="1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1:36" ht="12.75" customHeight="1" x14ac:dyDescent="0.2">
      <c r="A283" s="10"/>
      <c r="B283" s="10"/>
      <c r="C283" s="193"/>
      <c r="D283" s="193"/>
      <c r="E283" s="193"/>
      <c r="F283" s="193"/>
      <c r="G283" s="193"/>
      <c r="H283" s="193"/>
      <c r="I283" s="1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1:36" ht="12.75" customHeight="1" x14ac:dyDescent="0.2">
      <c r="A284" s="10"/>
      <c r="B284" s="10"/>
      <c r="C284" s="193"/>
      <c r="D284" s="193"/>
      <c r="E284" s="193"/>
      <c r="F284" s="193"/>
      <c r="G284" s="193"/>
      <c r="H284" s="193"/>
      <c r="I284" s="1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1:36" ht="12.75" customHeight="1" x14ac:dyDescent="0.2">
      <c r="A285" s="10"/>
      <c r="B285" s="10"/>
      <c r="C285" s="193"/>
      <c r="D285" s="193"/>
      <c r="E285" s="193"/>
      <c r="F285" s="193"/>
      <c r="G285" s="193"/>
      <c r="H285" s="193"/>
      <c r="I285" s="1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1:36" ht="12.75" customHeight="1" x14ac:dyDescent="0.2">
      <c r="A286" s="10"/>
      <c r="B286" s="10"/>
      <c r="C286" s="193"/>
      <c r="D286" s="193"/>
      <c r="E286" s="193"/>
      <c r="F286" s="193"/>
      <c r="G286" s="193"/>
      <c r="H286" s="193"/>
      <c r="I286" s="1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1:36" ht="12.75" customHeight="1" x14ac:dyDescent="0.2">
      <c r="A287" s="10"/>
      <c r="B287" s="10"/>
      <c r="C287" s="193"/>
      <c r="D287" s="193"/>
      <c r="E287" s="193"/>
      <c r="F287" s="193"/>
      <c r="G287" s="193"/>
      <c r="H287" s="193"/>
      <c r="I287" s="1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1:36" ht="12.75" customHeight="1" x14ac:dyDescent="0.2">
      <c r="A288" s="10"/>
      <c r="B288" s="10"/>
      <c r="C288" s="193"/>
      <c r="D288" s="193"/>
      <c r="E288" s="193"/>
      <c r="F288" s="193"/>
      <c r="G288" s="193"/>
      <c r="H288" s="193"/>
      <c r="I288" s="1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1:36" ht="12.75" customHeight="1" x14ac:dyDescent="0.2">
      <c r="A289" s="10"/>
      <c r="B289" s="10"/>
      <c r="C289" s="193"/>
      <c r="D289" s="193"/>
      <c r="E289" s="193"/>
      <c r="F289" s="193"/>
      <c r="G289" s="193"/>
      <c r="H289" s="193"/>
      <c r="I289" s="1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1:36" ht="12.75" customHeight="1" x14ac:dyDescent="0.2">
      <c r="A290" s="10"/>
      <c r="B290" s="10"/>
      <c r="C290" s="193"/>
      <c r="D290" s="193"/>
      <c r="E290" s="193"/>
      <c r="F290" s="193"/>
      <c r="G290" s="193"/>
      <c r="H290" s="193"/>
      <c r="I290" s="1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1:36" ht="12.75" customHeight="1" x14ac:dyDescent="0.2">
      <c r="A291" s="10"/>
      <c r="B291" s="10"/>
      <c r="C291" s="193"/>
      <c r="D291" s="193"/>
      <c r="E291" s="193"/>
      <c r="F291" s="193"/>
      <c r="G291" s="193"/>
      <c r="H291" s="193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1:36" ht="12.75" customHeight="1" x14ac:dyDescent="0.2">
      <c r="A292" s="10"/>
      <c r="B292" s="10"/>
      <c r="C292" s="193"/>
      <c r="D292" s="193"/>
      <c r="E292" s="193"/>
      <c r="F292" s="193"/>
      <c r="G292" s="193"/>
      <c r="H292" s="193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1:36" ht="12.75" customHeight="1" x14ac:dyDescent="0.2">
      <c r="A293" s="10"/>
      <c r="B293" s="10"/>
      <c r="C293" s="193"/>
      <c r="D293" s="193"/>
      <c r="E293" s="193"/>
      <c r="F293" s="193"/>
      <c r="G293" s="193"/>
      <c r="H293" s="193"/>
      <c r="I293" s="1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1:36" ht="12.75" customHeight="1" x14ac:dyDescent="0.2">
      <c r="A294" s="10"/>
      <c r="B294" s="10"/>
      <c r="C294" s="193"/>
      <c r="D294" s="193"/>
      <c r="E294" s="193"/>
      <c r="F294" s="193"/>
      <c r="G294" s="193"/>
      <c r="H294" s="193"/>
      <c r="I294" s="1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1:36" ht="12.75" customHeight="1" x14ac:dyDescent="0.2">
      <c r="A295" s="10"/>
      <c r="B295" s="10"/>
      <c r="C295" s="193"/>
      <c r="D295" s="193"/>
      <c r="E295" s="193"/>
      <c r="F295" s="193"/>
      <c r="G295" s="193"/>
      <c r="H295" s="193"/>
      <c r="I295" s="1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1:36" ht="12.75" customHeight="1" x14ac:dyDescent="0.2">
      <c r="A296" s="10"/>
      <c r="B296" s="10"/>
      <c r="C296" s="193"/>
      <c r="D296" s="193"/>
      <c r="E296" s="193"/>
      <c r="F296" s="193"/>
      <c r="G296" s="193"/>
      <c r="H296" s="193"/>
      <c r="I296" s="1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1:36" ht="12.75" customHeight="1" x14ac:dyDescent="0.2">
      <c r="A297" s="10"/>
      <c r="B297" s="10"/>
      <c r="C297" s="193"/>
      <c r="D297" s="193"/>
      <c r="E297" s="193"/>
      <c r="F297" s="193"/>
      <c r="G297" s="193"/>
      <c r="H297" s="193"/>
      <c r="I297" s="1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1:36" ht="12.75" customHeight="1" x14ac:dyDescent="0.2">
      <c r="A298" s="10"/>
      <c r="B298" s="10"/>
      <c r="C298" s="193"/>
      <c r="D298" s="193"/>
      <c r="E298" s="193"/>
      <c r="F298" s="193"/>
      <c r="G298" s="193"/>
      <c r="H298" s="193"/>
      <c r="I298" s="1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1:36" ht="12.75" customHeight="1" x14ac:dyDescent="0.2">
      <c r="A299" s="10"/>
      <c r="B299" s="10"/>
      <c r="C299" s="193"/>
      <c r="D299" s="193"/>
      <c r="E299" s="193"/>
      <c r="F299" s="193"/>
      <c r="G299" s="193"/>
      <c r="H299" s="193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1:36" ht="12.75" customHeight="1" x14ac:dyDescent="0.2">
      <c r="A300" s="10"/>
      <c r="B300" s="10"/>
      <c r="C300" s="193"/>
      <c r="D300" s="193"/>
      <c r="E300" s="193"/>
      <c r="F300" s="193"/>
      <c r="G300" s="193"/>
      <c r="H300" s="193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1:36" ht="12.75" customHeight="1" x14ac:dyDescent="0.2">
      <c r="A301" s="10"/>
      <c r="B301" s="10"/>
      <c r="C301" s="193"/>
      <c r="D301" s="193"/>
      <c r="E301" s="193"/>
      <c r="F301" s="193"/>
      <c r="G301" s="193"/>
      <c r="H301" s="193"/>
      <c r="I301" s="1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1:36" ht="12.75" customHeight="1" x14ac:dyDescent="0.2">
      <c r="A302" s="10"/>
      <c r="B302" s="10"/>
      <c r="C302" s="193"/>
      <c r="D302" s="193"/>
      <c r="E302" s="193"/>
      <c r="F302" s="193"/>
      <c r="G302" s="193"/>
      <c r="H302" s="193"/>
      <c r="I302" s="1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1:36" ht="12.75" customHeight="1" x14ac:dyDescent="0.2">
      <c r="A303" s="10"/>
      <c r="B303" s="10"/>
      <c r="C303" s="193"/>
      <c r="D303" s="193"/>
      <c r="E303" s="193"/>
      <c r="F303" s="193"/>
      <c r="G303" s="193"/>
      <c r="H303" s="193"/>
      <c r="I303" s="1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1:36" ht="12.75" customHeight="1" x14ac:dyDescent="0.2">
      <c r="A304" s="10"/>
      <c r="B304" s="10"/>
      <c r="C304" s="193"/>
      <c r="D304" s="193"/>
      <c r="E304" s="193"/>
      <c r="F304" s="193"/>
      <c r="G304" s="193"/>
      <c r="H304" s="193"/>
      <c r="I304" s="1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1:36" ht="12.75" customHeight="1" x14ac:dyDescent="0.2">
      <c r="A305" s="10"/>
      <c r="B305" s="10"/>
      <c r="C305" s="193"/>
      <c r="D305" s="193"/>
      <c r="E305" s="193"/>
      <c r="F305" s="193"/>
      <c r="G305" s="193"/>
      <c r="H305" s="193"/>
      <c r="I305" s="1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1:36" ht="12.75" customHeight="1" x14ac:dyDescent="0.2">
      <c r="A306" s="10"/>
      <c r="B306" s="10"/>
      <c r="C306" s="193"/>
      <c r="D306" s="193"/>
      <c r="E306" s="193"/>
      <c r="F306" s="193"/>
      <c r="G306" s="193"/>
      <c r="H306" s="193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1:36" ht="12.75" customHeight="1" x14ac:dyDescent="0.2">
      <c r="A307" s="10"/>
      <c r="B307" s="10"/>
      <c r="C307" s="193"/>
      <c r="D307" s="193"/>
      <c r="E307" s="193"/>
      <c r="F307" s="193"/>
      <c r="G307" s="193"/>
      <c r="H307" s="193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1:36" ht="12.75" customHeight="1" x14ac:dyDescent="0.2">
      <c r="A308" s="10"/>
      <c r="B308" s="10"/>
      <c r="C308" s="193"/>
      <c r="D308" s="193"/>
      <c r="E308" s="193"/>
      <c r="F308" s="193"/>
      <c r="G308" s="193"/>
      <c r="H308" s="193"/>
      <c r="I308" s="1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1:36" ht="12.75" customHeight="1" x14ac:dyDescent="0.2">
      <c r="A309" s="10"/>
      <c r="B309" s="10"/>
      <c r="C309" s="193"/>
      <c r="D309" s="193"/>
      <c r="E309" s="193"/>
      <c r="F309" s="193"/>
      <c r="G309" s="193"/>
      <c r="H309" s="193"/>
      <c r="I309" s="1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1:36" ht="12.75" customHeight="1" x14ac:dyDescent="0.2">
      <c r="A310" s="10"/>
      <c r="B310" s="10"/>
      <c r="C310" s="193"/>
      <c r="D310" s="193"/>
      <c r="E310" s="193"/>
      <c r="F310" s="193"/>
      <c r="G310" s="193"/>
      <c r="H310" s="193"/>
      <c r="I310" s="1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1:36" ht="12.75" customHeight="1" x14ac:dyDescent="0.2">
      <c r="A311" s="10"/>
      <c r="B311" s="10"/>
      <c r="C311" s="193"/>
      <c r="D311" s="193"/>
      <c r="E311" s="193"/>
      <c r="F311" s="193"/>
      <c r="G311" s="193"/>
      <c r="H311" s="193"/>
      <c r="I311" s="1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1:36" ht="12.75" customHeight="1" x14ac:dyDescent="0.2">
      <c r="A312" s="10"/>
      <c r="B312" s="10"/>
      <c r="C312" s="193"/>
      <c r="D312" s="193"/>
      <c r="E312" s="193"/>
      <c r="F312" s="193"/>
      <c r="G312" s="193"/>
      <c r="H312" s="193"/>
      <c r="I312" s="1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1:36" ht="12.75" customHeight="1" x14ac:dyDescent="0.2">
      <c r="A313" s="10"/>
      <c r="B313" s="10"/>
      <c r="C313" s="193"/>
      <c r="D313" s="193"/>
      <c r="E313" s="193"/>
      <c r="F313" s="193"/>
      <c r="G313" s="193"/>
      <c r="H313" s="193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1:36" ht="12.75" customHeight="1" x14ac:dyDescent="0.2">
      <c r="A314" s="10"/>
      <c r="B314" s="10"/>
      <c r="C314" s="193"/>
      <c r="D314" s="193"/>
      <c r="E314" s="193"/>
      <c r="F314" s="193"/>
      <c r="G314" s="193"/>
      <c r="H314" s="193"/>
      <c r="I314" s="1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1:36" ht="12.75" customHeight="1" x14ac:dyDescent="0.2">
      <c r="A315" s="10"/>
      <c r="B315" s="10"/>
      <c r="C315" s="193"/>
      <c r="D315" s="193"/>
      <c r="E315" s="193"/>
      <c r="F315" s="193"/>
      <c r="G315" s="193"/>
      <c r="H315" s="193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1:36" ht="12.75" customHeight="1" x14ac:dyDescent="0.2">
      <c r="A316" s="10"/>
      <c r="B316" s="10"/>
      <c r="C316" s="193"/>
      <c r="D316" s="193"/>
      <c r="E316" s="193"/>
      <c r="F316" s="193"/>
      <c r="G316" s="193"/>
      <c r="H316" s="193"/>
      <c r="I316" s="1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1:36" ht="12.75" customHeight="1" x14ac:dyDescent="0.2">
      <c r="A317" s="10"/>
      <c r="B317" s="10"/>
      <c r="C317" s="193"/>
      <c r="D317" s="193"/>
      <c r="E317" s="193"/>
      <c r="F317" s="193"/>
      <c r="G317" s="193"/>
      <c r="H317" s="193"/>
      <c r="I317" s="1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1:36" ht="12.75" customHeight="1" x14ac:dyDescent="0.2">
      <c r="A318" s="10"/>
      <c r="B318" s="10"/>
      <c r="C318" s="193"/>
      <c r="D318" s="193"/>
      <c r="E318" s="193"/>
      <c r="F318" s="193"/>
      <c r="G318" s="193"/>
      <c r="H318" s="193"/>
      <c r="I318" s="1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1:36" ht="12.75" customHeight="1" x14ac:dyDescent="0.2">
      <c r="A319" s="10"/>
      <c r="B319" s="10"/>
      <c r="C319" s="193"/>
      <c r="D319" s="193"/>
      <c r="E319" s="193"/>
      <c r="F319" s="193"/>
      <c r="G319" s="193"/>
      <c r="H319" s="193"/>
      <c r="I319" s="1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1:36" ht="12.75" customHeight="1" x14ac:dyDescent="0.2">
      <c r="A320" s="10"/>
      <c r="B320" s="10"/>
      <c r="C320" s="193"/>
      <c r="D320" s="193"/>
      <c r="E320" s="193"/>
      <c r="F320" s="193"/>
      <c r="G320" s="193"/>
      <c r="H320" s="193"/>
      <c r="I320" s="1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1:36" ht="12.75" customHeight="1" x14ac:dyDescent="0.2">
      <c r="A321" s="10"/>
      <c r="B321" s="10"/>
      <c r="C321" s="193"/>
      <c r="D321" s="193"/>
      <c r="E321" s="193"/>
      <c r="F321" s="193"/>
      <c r="G321" s="193"/>
      <c r="H321" s="193"/>
      <c r="I321" s="1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1:36" ht="12.75" customHeight="1" x14ac:dyDescent="0.2">
      <c r="A322" s="10"/>
      <c r="B322" s="10"/>
      <c r="C322" s="193"/>
      <c r="D322" s="193"/>
      <c r="E322" s="193"/>
      <c r="F322" s="193"/>
      <c r="G322" s="193"/>
      <c r="H322" s="193"/>
      <c r="I322" s="1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1:36" ht="12.75" customHeight="1" x14ac:dyDescent="0.2">
      <c r="A323" s="10"/>
      <c r="B323" s="10"/>
      <c r="C323" s="193"/>
      <c r="D323" s="193"/>
      <c r="E323" s="193"/>
      <c r="F323" s="193"/>
      <c r="G323" s="193"/>
      <c r="H323" s="193"/>
      <c r="I323" s="1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1:36" ht="12.75" customHeight="1" x14ac:dyDescent="0.2">
      <c r="A324" s="10"/>
      <c r="B324" s="10"/>
      <c r="C324" s="193"/>
      <c r="D324" s="193"/>
      <c r="E324" s="193"/>
      <c r="F324" s="193"/>
      <c r="G324" s="193"/>
      <c r="H324" s="193"/>
      <c r="I324" s="1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1:36" ht="12" customHeight="1" x14ac:dyDescent="0.2">
      <c r="A325" s="651"/>
      <c r="B325" s="651"/>
      <c r="C325" s="8"/>
      <c r="D325" s="8"/>
      <c r="E325" s="8"/>
      <c r="F325" s="8"/>
      <c r="G325" s="8"/>
      <c r="H325" s="8"/>
      <c r="I325" s="8"/>
      <c r="J325" s="651"/>
      <c r="K325" s="651"/>
      <c r="L325" s="651"/>
      <c r="M325" s="651"/>
      <c r="N325" s="651"/>
      <c r="O325" s="651"/>
      <c r="P325" s="651"/>
      <c r="Q325" s="651"/>
      <c r="R325" s="651"/>
      <c r="S325" s="651"/>
      <c r="T325" s="651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1:36" ht="12" customHeight="1" x14ac:dyDescent="0.2">
      <c r="A326" s="651"/>
      <c r="B326" s="651"/>
      <c r="C326" s="8"/>
      <c r="D326" s="8"/>
      <c r="E326" s="8"/>
      <c r="F326" s="8"/>
      <c r="G326" s="8"/>
      <c r="H326" s="8"/>
      <c r="I326" s="8"/>
      <c r="J326" s="651"/>
      <c r="K326" s="651"/>
      <c r="L326" s="651"/>
      <c r="M326" s="651"/>
      <c r="N326" s="651"/>
      <c r="O326" s="651"/>
      <c r="P326" s="651"/>
      <c r="Q326" s="651"/>
      <c r="R326" s="651"/>
      <c r="S326" s="651"/>
      <c r="T326" s="651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1:36" ht="12" customHeight="1" x14ac:dyDescent="0.2">
      <c r="A327" s="651"/>
      <c r="B327" s="651"/>
      <c r="C327" s="8"/>
      <c r="D327" s="8"/>
      <c r="E327" s="8"/>
      <c r="F327" s="8"/>
      <c r="G327" s="8"/>
      <c r="H327" s="8"/>
      <c r="I327" s="8"/>
      <c r="J327" s="651"/>
      <c r="K327" s="651"/>
      <c r="L327" s="651"/>
      <c r="M327" s="651"/>
      <c r="N327" s="651"/>
      <c r="O327" s="651"/>
      <c r="P327" s="651"/>
      <c r="Q327" s="651"/>
      <c r="R327" s="651"/>
      <c r="S327" s="651"/>
      <c r="T327" s="651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1:36" ht="12" customHeight="1" x14ac:dyDescent="0.2">
      <c r="A328" s="651"/>
      <c r="B328" s="651"/>
      <c r="C328" s="8"/>
      <c r="D328" s="8"/>
      <c r="E328" s="8"/>
      <c r="F328" s="8"/>
      <c r="G328" s="8"/>
      <c r="H328" s="8"/>
      <c r="I328" s="8"/>
      <c r="J328" s="651"/>
      <c r="K328" s="651"/>
      <c r="L328" s="651"/>
      <c r="M328" s="651"/>
      <c r="N328" s="651"/>
      <c r="O328" s="651"/>
      <c r="P328" s="651"/>
      <c r="Q328" s="651"/>
      <c r="R328" s="651"/>
      <c r="S328" s="651"/>
      <c r="T328" s="651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1:36" ht="12" customHeight="1" x14ac:dyDescent="0.2">
      <c r="A329" s="651"/>
      <c r="B329" s="651"/>
      <c r="C329" s="8"/>
      <c r="D329" s="8"/>
      <c r="E329" s="8"/>
      <c r="F329" s="8"/>
      <c r="G329" s="8"/>
      <c r="H329" s="8"/>
      <c r="I329" s="8"/>
      <c r="J329" s="651"/>
      <c r="K329" s="651"/>
      <c r="L329" s="651"/>
      <c r="M329" s="651"/>
      <c r="N329" s="651"/>
      <c r="O329" s="651"/>
      <c r="P329" s="651"/>
      <c r="Q329" s="651"/>
      <c r="R329" s="651"/>
      <c r="S329" s="651"/>
      <c r="T329" s="651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1:36" ht="12" customHeight="1" x14ac:dyDescent="0.2">
      <c r="A330" s="651"/>
      <c r="B330" s="651"/>
      <c r="C330" s="8"/>
      <c r="D330" s="8"/>
      <c r="E330" s="8"/>
      <c r="F330" s="8"/>
      <c r="G330" s="8"/>
      <c r="H330" s="8"/>
      <c r="I330" s="8"/>
      <c r="J330" s="651"/>
      <c r="K330" s="651"/>
      <c r="L330" s="651"/>
      <c r="M330" s="651"/>
      <c r="N330" s="651"/>
      <c r="O330" s="651"/>
      <c r="P330" s="651"/>
      <c r="Q330" s="651"/>
      <c r="R330" s="651"/>
      <c r="S330" s="651"/>
      <c r="T330" s="651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1:36" ht="12" customHeight="1" x14ac:dyDescent="0.2">
      <c r="A331" s="651"/>
      <c r="B331" s="651"/>
      <c r="C331" s="8"/>
      <c r="D331" s="8"/>
      <c r="E331" s="8"/>
      <c r="F331" s="8"/>
      <c r="G331" s="8"/>
      <c r="H331" s="8"/>
      <c r="I331" s="8"/>
      <c r="J331" s="651"/>
      <c r="K331" s="651"/>
      <c r="L331" s="651"/>
      <c r="M331" s="651"/>
      <c r="N331" s="651"/>
      <c r="O331" s="651"/>
      <c r="P331" s="651"/>
      <c r="Q331" s="651"/>
      <c r="R331" s="651"/>
      <c r="S331" s="651"/>
      <c r="T331" s="651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1:36" ht="12" customHeight="1" x14ac:dyDescent="0.2">
      <c r="A332" s="651"/>
      <c r="B332" s="651"/>
      <c r="C332" s="8"/>
      <c r="D332" s="8"/>
      <c r="E332" s="8"/>
      <c r="F332" s="8"/>
      <c r="G332" s="8"/>
      <c r="H332" s="8"/>
      <c r="I332" s="8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1:36" ht="12" customHeight="1" x14ac:dyDescent="0.2">
      <c r="A333" s="651"/>
      <c r="B333" s="651"/>
      <c r="C333" s="8"/>
      <c r="D333" s="8"/>
      <c r="E333" s="8"/>
      <c r="F333" s="8"/>
      <c r="G333" s="8"/>
      <c r="H333" s="8"/>
      <c r="I333" s="8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1:36" ht="12" customHeight="1" x14ac:dyDescent="0.2">
      <c r="A334" s="651"/>
      <c r="B334" s="651"/>
      <c r="C334" s="8"/>
      <c r="D334" s="8"/>
      <c r="E334" s="8"/>
      <c r="F334" s="8"/>
      <c r="G334" s="8"/>
      <c r="H334" s="8"/>
      <c r="I334" s="8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1:36" ht="12" customHeight="1" x14ac:dyDescent="0.2">
      <c r="A335" s="651"/>
      <c r="B335" s="651"/>
      <c r="C335" s="8"/>
      <c r="D335" s="8"/>
      <c r="E335" s="8"/>
      <c r="F335" s="8"/>
      <c r="G335" s="8"/>
      <c r="H335" s="8"/>
      <c r="I335" s="8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1:36" ht="12" customHeight="1" x14ac:dyDescent="0.2">
      <c r="A336" s="651"/>
      <c r="B336" s="651"/>
      <c r="C336" s="8"/>
      <c r="D336" s="8"/>
      <c r="E336" s="8"/>
      <c r="F336" s="8"/>
      <c r="G336" s="8"/>
      <c r="H336" s="8"/>
      <c r="I336" s="8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1:36" ht="12" customHeight="1" x14ac:dyDescent="0.2">
      <c r="A337" s="651"/>
      <c r="B337" s="651"/>
      <c r="C337" s="8"/>
      <c r="D337" s="8"/>
      <c r="E337" s="8"/>
      <c r="F337" s="8"/>
      <c r="G337" s="8"/>
      <c r="H337" s="8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1:36" ht="12" customHeight="1" x14ac:dyDescent="0.2">
      <c r="A338" s="651"/>
      <c r="B338" s="651"/>
      <c r="C338" s="8"/>
      <c r="D338" s="8"/>
      <c r="E338" s="8"/>
      <c r="F338" s="8"/>
      <c r="G338" s="8"/>
      <c r="H338" s="8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1:36" ht="12" customHeight="1" x14ac:dyDescent="0.2">
      <c r="A339" s="651"/>
      <c r="B339" s="651"/>
      <c r="C339" s="8"/>
      <c r="D339" s="8"/>
      <c r="E339" s="8"/>
      <c r="F339" s="8"/>
      <c r="G339" s="8"/>
      <c r="H339" s="8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1:36" ht="12" customHeight="1" x14ac:dyDescent="0.2">
      <c r="A340" s="651"/>
      <c r="B340" s="651"/>
      <c r="C340" s="8"/>
      <c r="D340" s="8"/>
      <c r="E340" s="8"/>
      <c r="F340" s="8"/>
      <c r="G340" s="8"/>
      <c r="H340" s="8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1:36" ht="12" customHeight="1" x14ac:dyDescent="0.2">
      <c r="A341" s="651"/>
      <c r="B341" s="651"/>
      <c r="C341" s="8"/>
      <c r="D341" s="8"/>
      <c r="E341" s="8"/>
      <c r="F341" s="8"/>
      <c r="G341" s="8"/>
      <c r="H341" s="8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1:36" ht="12" customHeight="1" x14ac:dyDescent="0.2">
      <c r="A342" s="651"/>
      <c r="B342" s="651"/>
      <c r="C342" s="8"/>
      <c r="D342" s="8"/>
      <c r="E342" s="8"/>
      <c r="F342" s="8"/>
      <c r="G342" s="8"/>
      <c r="H342" s="8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1:36" ht="12" customHeight="1" x14ac:dyDescent="0.2">
      <c r="A343" s="651"/>
      <c r="B343" s="651"/>
      <c r="C343" s="8"/>
      <c r="D343" s="8"/>
      <c r="E343" s="8"/>
      <c r="F343" s="8"/>
      <c r="G343" s="8"/>
      <c r="H343" s="8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1:36" ht="12" customHeight="1" x14ac:dyDescent="0.2">
      <c r="A344" s="651"/>
      <c r="B344" s="651"/>
      <c r="C344" s="8"/>
      <c r="D344" s="8"/>
      <c r="E344" s="8"/>
      <c r="F344" s="8"/>
      <c r="G344" s="8"/>
      <c r="H344" s="8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1:36" ht="12" customHeight="1" x14ac:dyDescent="0.2">
      <c r="A345" s="651"/>
      <c r="B345" s="651"/>
      <c r="C345" s="8"/>
      <c r="D345" s="8"/>
      <c r="E345" s="8"/>
      <c r="F345" s="8"/>
      <c r="G345" s="8"/>
      <c r="H345" s="8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1:36" ht="12" customHeight="1" x14ac:dyDescent="0.2">
      <c r="A346" s="651"/>
      <c r="B346" s="651"/>
      <c r="C346" s="8"/>
      <c r="D346" s="8"/>
      <c r="E346" s="8"/>
      <c r="F346" s="8"/>
      <c r="G346" s="8"/>
      <c r="H346" s="8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1:36" ht="12" customHeight="1" x14ac:dyDescent="0.2">
      <c r="A347" s="651"/>
      <c r="B347" s="651"/>
      <c r="C347" s="8"/>
      <c r="D347" s="8"/>
      <c r="E347" s="8"/>
      <c r="F347" s="8"/>
      <c r="G347" s="8"/>
      <c r="H347" s="8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1:36" ht="12" customHeight="1" x14ac:dyDescent="0.2">
      <c r="A348" s="651"/>
      <c r="B348" s="651"/>
      <c r="C348" s="8"/>
      <c r="D348" s="8"/>
      <c r="E348" s="8"/>
      <c r="F348" s="8"/>
      <c r="G348" s="8"/>
      <c r="H348" s="8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1:36" ht="12" customHeight="1" x14ac:dyDescent="0.2">
      <c r="A349" s="651"/>
      <c r="B349" s="651"/>
      <c r="C349" s="8"/>
      <c r="D349" s="8"/>
      <c r="E349" s="8"/>
      <c r="F349" s="8"/>
      <c r="G349" s="8"/>
      <c r="H349" s="8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1:36" ht="12" customHeight="1" x14ac:dyDescent="0.2">
      <c r="A350" s="651"/>
      <c r="B350" s="651"/>
      <c r="C350" s="8"/>
      <c r="D350" s="8"/>
      <c r="E350" s="8"/>
      <c r="F350" s="8"/>
      <c r="G350" s="8"/>
      <c r="H350" s="8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1:36" ht="12" customHeight="1" x14ac:dyDescent="0.2">
      <c r="A351" s="651"/>
      <c r="B351" s="651"/>
      <c r="C351" s="8"/>
      <c r="D351" s="8"/>
      <c r="E351" s="8"/>
      <c r="F351" s="8"/>
      <c r="G351" s="8"/>
      <c r="H351" s="8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1:36" ht="12" customHeight="1" x14ac:dyDescent="0.2">
      <c r="A352" s="651"/>
      <c r="B352" s="651"/>
      <c r="C352" s="8"/>
      <c r="D352" s="8"/>
      <c r="E352" s="8"/>
      <c r="F352" s="8"/>
      <c r="G352" s="8"/>
      <c r="H352" s="8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1:36" ht="12" customHeight="1" x14ac:dyDescent="0.2">
      <c r="A353" s="651"/>
      <c r="B353" s="651"/>
      <c r="C353" s="8"/>
      <c r="D353" s="8"/>
      <c r="E353" s="8"/>
      <c r="F353" s="8"/>
      <c r="G353" s="8"/>
      <c r="H353" s="8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1:36" ht="12" customHeight="1" x14ac:dyDescent="0.2">
      <c r="A354" s="651"/>
      <c r="B354" s="651"/>
      <c r="C354" s="8"/>
      <c r="D354" s="8"/>
      <c r="E354" s="8"/>
      <c r="F354" s="8"/>
      <c r="G354" s="8"/>
      <c r="H354" s="8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1:36" ht="12" customHeight="1" x14ac:dyDescent="0.2">
      <c r="A355" s="651"/>
      <c r="B355" s="651"/>
      <c r="C355" s="8"/>
      <c r="D355" s="8"/>
      <c r="E355" s="8"/>
      <c r="F355" s="8"/>
      <c r="G355" s="8"/>
      <c r="H355" s="8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1:36" ht="12" customHeight="1" x14ac:dyDescent="0.2">
      <c r="A356" s="651"/>
      <c r="B356" s="651"/>
      <c r="C356" s="8"/>
      <c r="D356" s="8"/>
      <c r="E356" s="8"/>
      <c r="F356" s="8"/>
      <c r="G356" s="8"/>
      <c r="H356" s="8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1:36" ht="12" customHeight="1" x14ac:dyDescent="0.2">
      <c r="A357" s="651"/>
      <c r="B357" s="651"/>
      <c r="C357" s="8"/>
      <c r="D357" s="8"/>
      <c r="E357" s="8"/>
      <c r="F357" s="8"/>
      <c r="G357" s="8"/>
      <c r="H357" s="8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1:36" ht="12" customHeight="1" x14ac:dyDescent="0.2">
      <c r="A358" s="651"/>
      <c r="B358" s="651"/>
      <c r="C358" s="8"/>
      <c r="D358" s="8"/>
      <c r="E358" s="8"/>
      <c r="F358" s="8"/>
      <c r="G358" s="8"/>
      <c r="H358" s="8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1:36" ht="12" customHeight="1" x14ac:dyDescent="0.2">
      <c r="A359" s="651"/>
      <c r="B359" s="651"/>
      <c r="C359" s="8"/>
      <c r="D359" s="8"/>
      <c r="E359" s="8"/>
      <c r="F359" s="8"/>
      <c r="G359" s="8"/>
      <c r="H359" s="8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1:36" ht="12" customHeight="1" x14ac:dyDescent="0.2">
      <c r="A360" s="651"/>
      <c r="B360" s="651"/>
      <c r="C360" s="8"/>
      <c r="D360" s="8"/>
      <c r="E360" s="8"/>
      <c r="F360" s="8"/>
      <c r="G360" s="8"/>
      <c r="H360" s="8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1:36" ht="12" customHeight="1" x14ac:dyDescent="0.2">
      <c r="A361" s="651"/>
      <c r="B361" s="651"/>
      <c r="C361" s="8"/>
      <c r="D361" s="8"/>
      <c r="E361" s="8"/>
      <c r="F361" s="8"/>
      <c r="G361" s="8"/>
      <c r="H361" s="8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1:36" ht="12" customHeight="1" x14ac:dyDescent="0.2">
      <c r="A362" s="651"/>
      <c r="B362" s="651"/>
      <c r="C362" s="8"/>
      <c r="D362" s="8"/>
      <c r="E362" s="8"/>
      <c r="F362" s="8"/>
      <c r="G362" s="8"/>
      <c r="H362" s="8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1:36" ht="12" customHeight="1" x14ac:dyDescent="0.2">
      <c r="A363" s="651"/>
      <c r="B363" s="651"/>
      <c r="C363" s="8"/>
      <c r="D363" s="8"/>
      <c r="E363" s="8"/>
      <c r="F363" s="8"/>
      <c r="G363" s="8"/>
      <c r="H363" s="8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1:36" ht="12" customHeight="1" x14ac:dyDescent="0.2">
      <c r="A364" s="651"/>
      <c r="B364" s="651"/>
      <c r="C364" s="8"/>
      <c r="D364" s="8"/>
      <c r="E364" s="8"/>
      <c r="F364" s="8"/>
      <c r="G364" s="8"/>
      <c r="H364" s="8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1:36" ht="12" customHeight="1" x14ac:dyDescent="0.2">
      <c r="A365" s="651"/>
      <c r="B365" s="651"/>
      <c r="C365" s="8"/>
      <c r="D365" s="8"/>
      <c r="E365" s="8"/>
      <c r="F365" s="8"/>
      <c r="G365" s="8"/>
      <c r="H365" s="8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1:36" ht="12" customHeight="1" x14ac:dyDescent="0.2">
      <c r="A366" s="651"/>
      <c r="B366" s="651"/>
      <c r="C366" s="8"/>
      <c r="D366" s="8"/>
      <c r="E366" s="8"/>
      <c r="F366" s="8"/>
      <c r="G366" s="8"/>
      <c r="H366" s="8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1:36" ht="12" customHeight="1" x14ac:dyDescent="0.2">
      <c r="A367" s="651"/>
      <c r="B367" s="651"/>
      <c r="C367" s="8"/>
      <c r="D367" s="8"/>
      <c r="E367" s="8"/>
      <c r="F367" s="8"/>
      <c r="G367" s="8"/>
      <c r="H367" s="8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1:36" ht="12" customHeight="1" x14ac:dyDescent="0.2">
      <c r="A368" s="651"/>
      <c r="B368" s="651"/>
      <c r="C368" s="8"/>
      <c r="D368" s="8"/>
      <c r="E368" s="8"/>
      <c r="F368" s="8"/>
      <c r="G368" s="8"/>
      <c r="H368" s="8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1:36" ht="12" customHeight="1" x14ac:dyDescent="0.2">
      <c r="A369" s="651"/>
      <c r="B369" s="651"/>
      <c r="C369" s="8"/>
      <c r="D369" s="8"/>
      <c r="E369" s="8"/>
      <c r="F369" s="8"/>
      <c r="G369" s="8"/>
      <c r="H369" s="8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1:36" ht="12" customHeight="1" x14ac:dyDescent="0.2">
      <c r="A370" s="651"/>
      <c r="B370" s="651"/>
      <c r="C370" s="8"/>
      <c r="D370" s="8"/>
      <c r="E370" s="8"/>
      <c r="F370" s="8"/>
      <c r="G370" s="8"/>
      <c r="H370" s="8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1:36" ht="12" customHeight="1" x14ac:dyDescent="0.2">
      <c r="A371" s="651"/>
      <c r="B371" s="651"/>
      <c r="C371" s="8"/>
      <c r="D371" s="8"/>
      <c r="E371" s="8"/>
      <c r="F371" s="8"/>
      <c r="G371" s="8"/>
      <c r="H371" s="8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1:36" ht="12" customHeight="1" x14ac:dyDescent="0.2">
      <c r="A372" s="651"/>
      <c r="B372" s="651"/>
      <c r="C372" s="8"/>
      <c r="D372" s="8"/>
      <c r="E372" s="8"/>
      <c r="F372" s="8"/>
      <c r="G372" s="8"/>
      <c r="H372" s="8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1:36" ht="12" customHeight="1" x14ac:dyDescent="0.2">
      <c r="A373" s="651"/>
      <c r="B373" s="651"/>
      <c r="C373" s="8"/>
      <c r="D373" s="8"/>
      <c r="E373" s="8"/>
      <c r="F373" s="8"/>
      <c r="G373" s="8"/>
      <c r="H373" s="8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1:36" ht="12" customHeight="1" x14ac:dyDescent="0.2">
      <c r="A374" s="651"/>
      <c r="B374" s="651"/>
      <c r="C374" s="8"/>
      <c r="D374" s="8"/>
      <c r="E374" s="8"/>
      <c r="F374" s="8"/>
      <c r="G374" s="8"/>
      <c r="H374" s="8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1:36" ht="12" customHeight="1" x14ac:dyDescent="0.2">
      <c r="A375" s="651"/>
      <c r="B375" s="651"/>
      <c r="C375" s="8"/>
      <c r="D375" s="8"/>
      <c r="E375" s="8"/>
      <c r="F375" s="8"/>
      <c r="G375" s="8"/>
      <c r="H375" s="8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1:36" ht="12" customHeight="1" x14ac:dyDescent="0.2">
      <c r="A376" s="651"/>
      <c r="B376" s="651"/>
      <c r="C376" s="8"/>
      <c r="D376" s="8"/>
      <c r="E376" s="8"/>
      <c r="F376" s="8"/>
      <c r="G376" s="8"/>
      <c r="H376" s="8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1:36" ht="12" customHeight="1" x14ac:dyDescent="0.2">
      <c r="A377" s="651"/>
      <c r="B377" s="651"/>
      <c r="C377" s="8"/>
      <c r="D377" s="8"/>
      <c r="E377" s="8"/>
      <c r="F377" s="8"/>
      <c r="G377" s="8"/>
      <c r="H377" s="8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1:36" ht="12" customHeight="1" x14ac:dyDescent="0.2">
      <c r="A378" s="651"/>
      <c r="B378" s="651"/>
      <c r="C378" s="8"/>
      <c r="D378" s="8"/>
      <c r="E378" s="8"/>
      <c r="F378" s="8"/>
      <c r="G378" s="8"/>
      <c r="H378" s="8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1:36" ht="12" customHeight="1" x14ac:dyDescent="0.2">
      <c r="A379" s="651"/>
      <c r="B379" s="651"/>
      <c r="C379" s="8"/>
      <c r="D379" s="8"/>
      <c r="E379" s="8"/>
      <c r="F379" s="8"/>
      <c r="G379" s="8"/>
      <c r="H379" s="8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1:36" ht="12" customHeight="1" x14ac:dyDescent="0.2">
      <c r="A380" s="651"/>
      <c r="B380" s="651"/>
      <c r="C380" s="8"/>
      <c r="D380" s="8"/>
      <c r="E380" s="8"/>
      <c r="F380" s="8"/>
      <c r="G380" s="8"/>
      <c r="H380" s="8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1:36" ht="12" customHeight="1" x14ac:dyDescent="0.2">
      <c r="A381" s="651"/>
      <c r="B381" s="651"/>
      <c r="C381" s="8"/>
      <c r="D381" s="8"/>
      <c r="E381" s="8"/>
      <c r="F381" s="8"/>
      <c r="G381" s="8"/>
      <c r="H381" s="8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1:36" ht="12" customHeight="1" x14ac:dyDescent="0.2">
      <c r="A382" s="651"/>
      <c r="B382" s="651"/>
      <c r="C382" s="8"/>
      <c r="D382" s="8"/>
      <c r="E382" s="8"/>
      <c r="F382" s="8"/>
      <c r="G382" s="8"/>
      <c r="H382" s="8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1:36" ht="12" customHeight="1" x14ac:dyDescent="0.2">
      <c r="A383" s="651"/>
      <c r="B383" s="651"/>
      <c r="C383" s="8"/>
      <c r="D383" s="8"/>
      <c r="E383" s="8"/>
      <c r="F383" s="8"/>
      <c r="G383" s="8"/>
      <c r="H383" s="8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1:36" ht="12" customHeight="1" x14ac:dyDescent="0.2">
      <c r="A384" s="651"/>
      <c r="B384" s="651"/>
      <c r="C384" s="8"/>
      <c r="D384" s="8"/>
      <c r="E384" s="8"/>
      <c r="F384" s="8"/>
      <c r="G384" s="8"/>
      <c r="H384" s="8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1:36" ht="12" customHeight="1" x14ac:dyDescent="0.2">
      <c r="A385" s="651"/>
      <c r="B385" s="651"/>
      <c r="C385" s="8"/>
      <c r="D385" s="8"/>
      <c r="E385" s="8"/>
      <c r="F385" s="8"/>
      <c r="G385" s="8"/>
      <c r="H385" s="8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1:36" ht="12" customHeight="1" x14ac:dyDescent="0.2">
      <c r="A386" s="651"/>
      <c r="B386" s="651"/>
      <c r="C386" s="8"/>
      <c r="D386" s="8"/>
      <c r="E386" s="8"/>
      <c r="F386" s="8"/>
      <c r="G386" s="8"/>
      <c r="H386" s="8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1:36" ht="12" customHeight="1" x14ac:dyDescent="0.2">
      <c r="A387" s="651"/>
      <c r="B387" s="651"/>
      <c r="C387" s="8"/>
      <c r="D387" s="8"/>
      <c r="E387" s="8"/>
      <c r="F387" s="8"/>
      <c r="G387" s="8"/>
      <c r="H387" s="8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1:36" ht="12" customHeight="1" x14ac:dyDescent="0.2">
      <c r="A388" s="651"/>
      <c r="B388" s="651"/>
      <c r="C388" s="8"/>
      <c r="D388" s="8"/>
      <c r="E388" s="8"/>
      <c r="F388" s="8"/>
      <c r="G388" s="8"/>
      <c r="H388" s="8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1:36" ht="12" customHeight="1" x14ac:dyDescent="0.2">
      <c r="A389" s="651"/>
      <c r="B389" s="651"/>
      <c r="C389" s="8"/>
      <c r="D389" s="8"/>
      <c r="E389" s="8"/>
      <c r="F389" s="8"/>
      <c r="G389" s="8"/>
      <c r="H389" s="8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1:36" ht="12" customHeight="1" x14ac:dyDescent="0.2">
      <c r="A390" s="651"/>
      <c r="B390" s="651"/>
      <c r="C390" s="8"/>
      <c r="D390" s="8"/>
      <c r="E390" s="8"/>
      <c r="F390" s="8"/>
      <c r="G390" s="8"/>
      <c r="H390" s="8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1:36" ht="12" customHeight="1" x14ac:dyDescent="0.2">
      <c r="A391" s="651"/>
      <c r="B391" s="651"/>
      <c r="C391" s="8"/>
      <c r="D391" s="8"/>
      <c r="E391" s="8"/>
      <c r="F391" s="8"/>
      <c r="G391" s="8"/>
      <c r="H391" s="8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1:36" ht="12" customHeight="1" x14ac:dyDescent="0.2">
      <c r="A392" s="651"/>
      <c r="B392" s="651"/>
      <c r="C392" s="8"/>
      <c r="D392" s="8"/>
      <c r="E392" s="8"/>
      <c r="F392" s="8"/>
      <c r="G392" s="8"/>
      <c r="H392" s="8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1:36" ht="12" customHeight="1" x14ac:dyDescent="0.2">
      <c r="A393" s="651"/>
      <c r="B393" s="651"/>
      <c r="C393" s="8"/>
      <c r="D393" s="8"/>
      <c r="E393" s="8"/>
      <c r="F393" s="8"/>
      <c r="G393" s="8"/>
      <c r="H393" s="8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1:36" ht="12" customHeight="1" x14ac:dyDescent="0.2">
      <c r="A394" s="651"/>
      <c r="B394" s="651"/>
      <c r="C394" s="8"/>
      <c r="D394" s="8"/>
      <c r="E394" s="8"/>
      <c r="F394" s="8"/>
      <c r="G394" s="8"/>
      <c r="H394" s="8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1:36" ht="12" customHeight="1" x14ac:dyDescent="0.2">
      <c r="A395" s="651"/>
      <c r="B395" s="651"/>
      <c r="C395" s="8"/>
      <c r="D395" s="8"/>
      <c r="E395" s="8"/>
      <c r="F395" s="8"/>
      <c r="G395" s="8"/>
      <c r="H395" s="8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1:36" ht="12" customHeight="1" x14ac:dyDescent="0.2">
      <c r="A396" s="651"/>
      <c r="B396" s="651"/>
      <c r="C396" s="8"/>
      <c r="D396" s="8"/>
      <c r="E396" s="8"/>
      <c r="F396" s="8"/>
      <c r="G396" s="8"/>
      <c r="H396" s="8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1:36" ht="12" customHeight="1" x14ac:dyDescent="0.2">
      <c r="A397" s="651"/>
      <c r="B397" s="651"/>
      <c r="C397" s="8"/>
      <c r="D397" s="8"/>
      <c r="E397" s="8"/>
      <c r="F397" s="8"/>
      <c r="G397" s="8"/>
      <c r="H397" s="8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1:36" ht="12" customHeight="1" x14ac:dyDescent="0.2">
      <c r="A398" s="651"/>
      <c r="B398" s="651"/>
      <c r="C398" s="8"/>
      <c r="D398" s="8"/>
      <c r="E398" s="8"/>
      <c r="F398" s="8"/>
      <c r="G398" s="8"/>
      <c r="H398" s="8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1:36" ht="12" customHeight="1" x14ac:dyDescent="0.2">
      <c r="A399" s="651"/>
      <c r="B399" s="651"/>
      <c r="C399" s="8"/>
      <c r="D399" s="8"/>
      <c r="E399" s="8"/>
      <c r="F399" s="8"/>
      <c r="G399" s="8"/>
      <c r="H399" s="8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1:36" ht="12" customHeight="1" x14ac:dyDescent="0.2">
      <c r="A400" s="651"/>
      <c r="B400" s="651"/>
      <c r="C400" s="8"/>
      <c r="D400" s="8"/>
      <c r="E400" s="8"/>
      <c r="F400" s="8"/>
      <c r="G400" s="8"/>
      <c r="H400" s="8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1:36" ht="12" customHeight="1" x14ac:dyDescent="0.2">
      <c r="A401" s="651"/>
      <c r="B401" s="651"/>
      <c r="C401" s="8"/>
      <c r="D401" s="8"/>
      <c r="E401" s="8"/>
      <c r="F401" s="8"/>
      <c r="G401" s="8"/>
      <c r="H401" s="8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1:36" ht="12" customHeight="1" x14ac:dyDescent="0.2">
      <c r="A402" s="651"/>
      <c r="B402" s="651"/>
      <c r="C402" s="8"/>
      <c r="D402" s="8"/>
      <c r="E402" s="8"/>
      <c r="F402" s="8"/>
      <c r="G402" s="8"/>
      <c r="H402" s="8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1:36" ht="12" customHeight="1" x14ac:dyDescent="0.2">
      <c r="A403" s="651"/>
      <c r="B403" s="651"/>
      <c r="C403" s="8"/>
      <c r="D403" s="8"/>
      <c r="E403" s="8"/>
      <c r="F403" s="8"/>
      <c r="G403" s="8"/>
      <c r="H403" s="8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1:36" ht="12" customHeight="1" x14ac:dyDescent="0.2">
      <c r="A404" s="651"/>
      <c r="B404" s="651"/>
      <c r="C404" s="8"/>
      <c r="D404" s="8"/>
      <c r="E404" s="8"/>
      <c r="F404" s="8"/>
      <c r="G404" s="8"/>
      <c r="H404" s="8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1:36" ht="12" customHeight="1" x14ac:dyDescent="0.2">
      <c r="A405" s="651"/>
      <c r="B405" s="651"/>
      <c r="C405" s="8"/>
      <c r="D405" s="8"/>
      <c r="E405" s="8"/>
      <c r="F405" s="8"/>
      <c r="G405" s="8"/>
      <c r="H405" s="8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1:36" ht="12" customHeight="1" x14ac:dyDescent="0.2">
      <c r="A406" s="651"/>
      <c r="B406" s="651"/>
      <c r="C406" s="8"/>
      <c r="D406" s="8"/>
      <c r="E406" s="8"/>
      <c r="F406" s="8"/>
      <c r="G406" s="8"/>
      <c r="H406" s="8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1:36" ht="12" customHeight="1" x14ac:dyDescent="0.2">
      <c r="A407" s="651"/>
      <c r="B407" s="651"/>
      <c r="C407" s="8"/>
      <c r="D407" s="8"/>
      <c r="E407" s="8"/>
      <c r="F407" s="8"/>
      <c r="G407" s="8"/>
      <c r="H407" s="8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1:36" ht="12" customHeight="1" x14ac:dyDescent="0.2">
      <c r="A408" s="651"/>
      <c r="B408" s="651"/>
      <c r="C408" s="8"/>
      <c r="D408" s="8"/>
      <c r="E408" s="8"/>
      <c r="F408" s="8"/>
      <c r="G408" s="8"/>
      <c r="H408" s="8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1:36" ht="12" customHeight="1" x14ac:dyDescent="0.2">
      <c r="A409" s="651"/>
      <c r="B409" s="651"/>
      <c r="C409" s="8"/>
      <c r="D409" s="8"/>
      <c r="E409" s="8"/>
      <c r="F409" s="8"/>
      <c r="G409" s="8"/>
      <c r="H409" s="8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1:36" ht="12" customHeight="1" x14ac:dyDescent="0.2">
      <c r="A410" s="651"/>
      <c r="B410" s="651"/>
      <c r="C410" s="8"/>
      <c r="D410" s="8"/>
      <c r="E410" s="8"/>
      <c r="F410" s="8"/>
      <c r="G410" s="8"/>
      <c r="H410" s="8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1:36" ht="12" customHeight="1" x14ac:dyDescent="0.2">
      <c r="A411" s="651"/>
      <c r="B411" s="651"/>
      <c r="C411" s="8"/>
      <c r="D411" s="8"/>
      <c r="E411" s="8"/>
      <c r="F411" s="8"/>
      <c r="G411" s="8"/>
      <c r="H411" s="8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1:36" ht="12" customHeight="1" x14ac:dyDescent="0.2">
      <c r="A412" s="651"/>
      <c r="B412" s="651"/>
      <c r="C412" s="8"/>
      <c r="D412" s="8"/>
      <c r="E412" s="8"/>
      <c r="F412" s="8"/>
      <c r="G412" s="8"/>
      <c r="H412" s="8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1:36" ht="12" customHeight="1" x14ac:dyDescent="0.2">
      <c r="A413" s="651"/>
      <c r="B413" s="651"/>
      <c r="C413" s="8"/>
      <c r="D413" s="8"/>
      <c r="E413" s="8"/>
      <c r="F413" s="8"/>
      <c r="G413" s="8"/>
      <c r="H413" s="8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1:36" ht="12" customHeight="1" x14ac:dyDescent="0.2">
      <c r="A414" s="651"/>
      <c r="B414" s="651"/>
      <c r="C414" s="8"/>
      <c r="D414" s="8"/>
      <c r="E414" s="8"/>
      <c r="F414" s="8"/>
      <c r="G414" s="8"/>
      <c r="H414" s="8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1:36" ht="12" customHeight="1" x14ac:dyDescent="0.2">
      <c r="A415" s="651"/>
      <c r="B415" s="651"/>
      <c r="C415" s="8"/>
      <c r="D415" s="8"/>
      <c r="E415" s="8"/>
      <c r="F415" s="8"/>
      <c r="G415" s="8"/>
      <c r="H415" s="8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1:36" ht="12" customHeight="1" x14ac:dyDescent="0.2">
      <c r="A416" s="651"/>
      <c r="B416" s="651"/>
      <c r="C416" s="8"/>
      <c r="D416" s="8"/>
      <c r="E416" s="8"/>
      <c r="F416" s="8"/>
      <c r="G416" s="8"/>
      <c r="H416" s="8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1:36" ht="12" customHeight="1" x14ac:dyDescent="0.2">
      <c r="A417" s="651"/>
      <c r="B417" s="651"/>
      <c r="C417" s="8"/>
      <c r="D417" s="8"/>
      <c r="E417" s="8"/>
      <c r="F417" s="8"/>
      <c r="G417" s="8"/>
      <c r="H417" s="8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1:36" ht="12" customHeight="1" x14ac:dyDescent="0.2">
      <c r="A418" s="651"/>
      <c r="B418" s="651"/>
      <c r="C418" s="8"/>
      <c r="D418" s="8"/>
      <c r="E418" s="8"/>
      <c r="F418" s="8"/>
      <c r="G418" s="8"/>
      <c r="H418" s="8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1:36" ht="12" customHeight="1" x14ac:dyDescent="0.2">
      <c r="A419" s="651"/>
      <c r="B419" s="651"/>
      <c r="C419" s="8"/>
      <c r="D419" s="8"/>
      <c r="E419" s="8"/>
      <c r="F419" s="8"/>
      <c r="G419" s="8"/>
      <c r="H419" s="8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1:36" ht="12" customHeight="1" x14ac:dyDescent="0.2">
      <c r="A420" s="651"/>
      <c r="B420" s="651"/>
      <c r="C420" s="8"/>
      <c r="D420" s="8"/>
      <c r="E420" s="8"/>
      <c r="F420" s="8"/>
      <c r="G420" s="8"/>
      <c r="H420" s="8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1:36" ht="12" customHeight="1" x14ac:dyDescent="0.2">
      <c r="A421" s="651"/>
      <c r="B421" s="651"/>
      <c r="C421" s="8"/>
      <c r="D421" s="8"/>
      <c r="E421" s="8"/>
      <c r="F421" s="8"/>
      <c r="G421" s="8"/>
      <c r="H421" s="8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1:36" ht="12" customHeight="1" x14ac:dyDescent="0.2">
      <c r="A422" s="651"/>
      <c r="B422" s="651"/>
      <c r="C422" s="8"/>
      <c r="D422" s="8"/>
      <c r="E422" s="8"/>
      <c r="F422" s="8"/>
      <c r="G422" s="8"/>
      <c r="H422" s="8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1:36" ht="12" customHeight="1" x14ac:dyDescent="0.2">
      <c r="A423" s="651"/>
      <c r="B423" s="651"/>
      <c r="C423" s="8"/>
      <c r="D423" s="8"/>
      <c r="E423" s="8"/>
      <c r="F423" s="8"/>
      <c r="G423" s="8"/>
      <c r="H423" s="8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1:36" ht="12" customHeight="1" x14ac:dyDescent="0.2">
      <c r="A424" s="651"/>
      <c r="B424" s="651"/>
      <c r="C424" s="8"/>
      <c r="D424" s="8"/>
      <c r="E424" s="8"/>
      <c r="F424" s="8"/>
      <c r="G424" s="8"/>
      <c r="H424" s="8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1:36" ht="12" customHeight="1" x14ac:dyDescent="0.2">
      <c r="A425" s="651"/>
      <c r="B425" s="651"/>
      <c r="C425" s="8"/>
      <c r="D425" s="8"/>
      <c r="E425" s="8"/>
      <c r="F425" s="8"/>
      <c r="G425" s="8"/>
      <c r="H425" s="8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1:36" ht="12" customHeight="1" x14ac:dyDescent="0.2">
      <c r="A426" s="651"/>
      <c r="B426" s="651"/>
      <c r="C426" s="8"/>
      <c r="D426" s="8"/>
      <c r="E426" s="8"/>
      <c r="F426" s="8"/>
      <c r="G426" s="8"/>
      <c r="H426" s="8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1:36" ht="12" customHeight="1" x14ac:dyDescent="0.2">
      <c r="A427" s="651"/>
      <c r="B427" s="651"/>
      <c r="C427" s="8"/>
      <c r="D427" s="8"/>
      <c r="E427" s="8"/>
      <c r="F427" s="8"/>
      <c r="G427" s="8"/>
      <c r="H427" s="8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1:36" ht="12" customHeight="1" x14ac:dyDescent="0.2">
      <c r="A428" s="651"/>
      <c r="B428" s="651"/>
      <c r="C428" s="8"/>
      <c r="D428" s="8"/>
      <c r="E428" s="8"/>
      <c r="F428" s="8"/>
      <c r="G428" s="8"/>
      <c r="H428" s="8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1:36" ht="12" customHeight="1" x14ac:dyDescent="0.2">
      <c r="A429" s="651"/>
      <c r="B429" s="651"/>
      <c r="C429" s="8"/>
      <c r="D429" s="8"/>
      <c r="E429" s="8"/>
      <c r="F429" s="8"/>
      <c r="G429" s="8"/>
      <c r="H429" s="8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1:36" ht="12" customHeight="1" x14ac:dyDescent="0.2">
      <c r="A430" s="651"/>
      <c r="B430" s="651"/>
      <c r="C430" s="8"/>
      <c r="D430" s="8"/>
      <c r="E430" s="8"/>
      <c r="F430" s="8"/>
      <c r="G430" s="8"/>
      <c r="H430" s="8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1:36" ht="12" customHeight="1" x14ac:dyDescent="0.2">
      <c r="A431" s="651"/>
      <c r="B431" s="651"/>
      <c r="C431" s="8"/>
      <c r="D431" s="8"/>
      <c r="E431" s="8"/>
      <c r="F431" s="8"/>
      <c r="G431" s="8"/>
      <c r="H431" s="8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1:36" ht="12" customHeight="1" x14ac:dyDescent="0.2">
      <c r="A432" s="651"/>
      <c r="B432" s="651"/>
      <c r="C432" s="8"/>
      <c r="D432" s="8"/>
      <c r="E432" s="8"/>
      <c r="F432" s="8"/>
      <c r="G432" s="8"/>
      <c r="H432" s="8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1:36" ht="12" customHeight="1" x14ac:dyDescent="0.2">
      <c r="A433" s="651"/>
      <c r="B433" s="651"/>
      <c r="C433" s="8"/>
      <c r="D433" s="8"/>
      <c r="E433" s="8"/>
      <c r="F433" s="8"/>
      <c r="G433" s="8"/>
      <c r="H433" s="8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1:36" ht="12" customHeight="1" x14ac:dyDescent="0.2">
      <c r="A434" s="651"/>
      <c r="B434" s="651"/>
      <c r="C434" s="8"/>
      <c r="D434" s="8"/>
      <c r="E434" s="8"/>
      <c r="F434" s="8"/>
      <c r="G434" s="8"/>
      <c r="H434" s="8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1:36" ht="12" customHeight="1" x14ac:dyDescent="0.2">
      <c r="A435" s="651"/>
      <c r="B435" s="651"/>
      <c r="C435" s="8"/>
      <c r="D435" s="8"/>
      <c r="E435" s="8"/>
      <c r="F435" s="8"/>
      <c r="G435" s="8"/>
      <c r="H435" s="8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1:36" ht="12" customHeight="1" x14ac:dyDescent="0.2">
      <c r="A436" s="651"/>
      <c r="B436" s="651"/>
      <c r="C436" s="8"/>
      <c r="D436" s="8"/>
      <c r="E436" s="8"/>
      <c r="F436" s="8"/>
      <c r="G436" s="8"/>
      <c r="H436" s="8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1:36" ht="12" customHeight="1" x14ac:dyDescent="0.2">
      <c r="A437" s="651"/>
      <c r="B437" s="651"/>
      <c r="C437" s="8"/>
      <c r="D437" s="8"/>
      <c r="E437" s="8"/>
      <c r="F437" s="8"/>
      <c r="G437" s="8"/>
      <c r="H437" s="8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1:36" ht="12" customHeight="1" x14ac:dyDescent="0.2">
      <c r="A438" s="651"/>
      <c r="B438" s="651"/>
      <c r="C438" s="8"/>
      <c r="D438" s="8"/>
      <c r="E438" s="8"/>
      <c r="F438" s="8"/>
      <c r="G438" s="8"/>
      <c r="H438" s="8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1:36" ht="12" customHeight="1" x14ac:dyDescent="0.2">
      <c r="A439" s="651"/>
      <c r="B439" s="651"/>
      <c r="C439" s="8"/>
      <c r="D439" s="8"/>
      <c r="E439" s="8"/>
      <c r="F439" s="8"/>
      <c r="G439" s="8"/>
      <c r="H439" s="8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1:36" ht="12" customHeight="1" x14ac:dyDescent="0.2">
      <c r="A440" s="651"/>
      <c r="B440" s="651"/>
      <c r="C440" s="8"/>
      <c r="D440" s="8"/>
      <c r="E440" s="8"/>
      <c r="F440" s="8"/>
      <c r="G440" s="8"/>
      <c r="H440" s="8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1:36" ht="12" customHeight="1" x14ac:dyDescent="0.2">
      <c r="A441" s="651"/>
      <c r="B441" s="651"/>
      <c r="C441" s="8"/>
      <c r="D441" s="8"/>
      <c r="E441" s="8"/>
      <c r="F441" s="8"/>
      <c r="G441" s="8"/>
      <c r="H441" s="8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1:36" ht="12" customHeight="1" x14ac:dyDescent="0.2">
      <c r="A442" s="651"/>
      <c r="B442" s="651"/>
      <c r="C442" s="8"/>
      <c r="D442" s="8"/>
      <c r="E442" s="8"/>
      <c r="F442" s="8"/>
      <c r="G442" s="8"/>
      <c r="H442" s="8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1:36" ht="12" customHeight="1" x14ac:dyDescent="0.2">
      <c r="A443" s="651"/>
      <c r="B443" s="651"/>
      <c r="C443" s="8"/>
      <c r="D443" s="8"/>
      <c r="E443" s="8"/>
      <c r="F443" s="8"/>
      <c r="G443" s="8"/>
      <c r="H443" s="8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1:36" ht="12" customHeight="1" x14ac:dyDescent="0.2">
      <c r="A444" s="651"/>
      <c r="B444" s="651"/>
      <c r="C444" s="8"/>
      <c r="D444" s="8"/>
      <c r="E444" s="8"/>
      <c r="F444" s="8"/>
      <c r="G444" s="8"/>
      <c r="H444" s="8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1:36" ht="12" customHeight="1" x14ac:dyDescent="0.2">
      <c r="A445" s="651"/>
      <c r="B445" s="651"/>
      <c r="C445" s="8"/>
      <c r="D445" s="8"/>
      <c r="E445" s="8"/>
      <c r="F445" s="8"/>
      <c r="G445" s="8"/>
      <c r="H445" s="8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1:36" ht="12" customHeight="1" x14ac:dyDescent="0.2">
      <c r="A446" s="651"/>
      <c r="B446" s="651"/>
      <c r="C446" s="8"/>
      <c r="D446" s="8"/>
      <c r="E446" s="8"/>
      <c r="F446" s="8"/>
      <c r="G446" s="8"/>
      <c r="H446" s="8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1:36" ht="12" customHeight="1" x14ac:dyDescent="0.2">
      <c r="A447" s="651"/>
      <c r="B447" s="651"/>
      <c r="C447" s="8"/>
      <c r="D447" s="8"/>
      <c r="E447" s="8"/>
      <c r="F447" s="8"/>
      <c r="G447" s="8"/>
      <c r="H447" s="8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1:36" ht="12" customHeight="1" x14ac:dyDescent="0.2">
      <c r="A448" s="651"/>
      <c r="B448" s="651"/>
      <c r="C448" s="8"/>
      <c r="D448" s="8"/>
      <c r="E448" s="8"/>
      <c r="F448" s="8"/>
      <c r="G448" s="8"/>
      <c r="H448" s="8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1:36" ht="12" customHeight="1" x14ac:dyDescent="0.2">
      <c r="A449" s="651"/>
      <c r="B449" s="651"/>
      <c r="C449" s="8"/>
      <c r="D449" s="8"/>
      <c r="E449" s="8"/>
      <c r="F449" s="8"/>
      <c r="G449" s="8"/>
      <c r="H449" s="8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1:36" ht="12" customHeight="1" x14ac:dyDescent="0.2">
      <c r="A450" s="651"/>
      <c r="B450" s="651"/>
      <c r="C450" s="8"/>
      <c r="D450" s="8"/>
      <c r="E450" s="8"/>
      <c r="F450" s="8"/>
      <c r="G450" s="8"/>
      <c r="H450" s="8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1:36" ht="12" customHeight="1" x14ac:dyDescent="0.2">
      <c r="A451" s="651"/>
      <c r="B451" s="651"/>
      <c r="C451" s="8"/>
      <c r="D451" s="8"/>
      <c r="E451" s="8"/>
      <c r="F451" s="8"/>
      <c r="G451" s="8"/>
      <c r="H451" s="8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1:36" ht="12" customHeight="1" x14ac:dyDescent="0.2">
      <c r="A452" s="651"/>
      <c r="B452" s="651"/>
      <c r="C452" s="8"/>
      <c r="D452" s="8"/>
      <c r="E452" s="8"/>
      <c r="F452" s="8"/>
      <c r="G452" s="8"/>
      <c r="H452" s="8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1:36" ht="12" customHeight="1" x14ac:dyDescent="0.2">
      <c r="A453" s="651"/>
      <c r="B453" s="651"/>
      <c r="C453" s="8"/>
      <c r="D453" s="8"/>
      <c r="E453" s="8"/>
      <c r="F453" s="8"/>
      <c r="G453" s="8"/>
      <c r="H453" s="8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1:36" ht="12" customHeight="1" x14ac:dyDescent="0.2">
      <c r="A454" s="651"/>
      <c r="B454" s="651"/>
      <c r="C454" s="8"/>
      <c r="D454" s="8"/>
      <c r="E454" s="8"/>
      <c r="F454" s="8"/>
      <c r="G454" s="8"/>
      <c r="H454" s="8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1:36" ht="12" customHeight="1" x14ac:dyDescent="0.2">
      <c r="A455" s="651"/>
      <c r="B455" s="651"/>
      <c r="C455" s="8"/>
      <c r="D455" s="8"/>
      <c r="E455" s="8"/>
      <c r="F455" s="8"/>
      <c r="G455" s="8"/>
      <c r="H455" s="8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1:36" ht="12" customHeight="1" x14ac:dyDescent="0.2">
      <c r="A456" s="651"/>
      <c r="B456" s="651"/>
      <c r="C456" s="8"/>
      <c r="D456" s="8"/>
      <c r="E456" s="8"/>
      <c r="F456" s="8"/>
      <c r="G456" s="8"/>
      <c r="H456" s="8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1:36" ht="12" customHeight="1" x14ac:dyDescent="0.2">
      <c r="A457" s="651"/>
      <c r="B457" s="651"/>
      <c r="C457" s="8"/>
      <c r="D457" s="8"/>
      <c r="E457" s="8"/>
      <c r="F457" s="8"/>
      <c r="G457" s="8"/>
      <c r="H457" s="8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1:36" ht="12" customHeight="1" x14ac:dyDescent="0.2">
      <c r="A458" s="651"/>
      <c r="B458" s="651"/>
      <c r="C458" s="8"/>
      <c r="D458" s="8"/>
      <c r="E458" s="8"/>
      <c r="F458" s="8"/>
      <c r="G458" s="8"/>
      <c r="H458" s="8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1:36" ht="12" customHeight="1" x14ac:dyDescent="0.2">
      <c r="A459" s="651"/>
      <c r="B459" s="651"/>
      <c r="C459" s="8"/>
      <c r="D459" s="8"/>
      <c r="E459" s="8"/>
      <c r="F459" s="8"/>
      <c r="G459" s="8"/>
      <c r="H459" s="8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1:36" ht="12" customHeight="1" x14ac:dyDescent="0.2">
      <c r="A460" s="651"/>
      <c r="B460" s="651"/>
      <c r="C460" s="8"/>
      <c r="D460" s="8"/>
      <c r="E460" s="8"/>
      <c r="F460" s="8"/>
      <c r="G460" s="8"/>
      <c r="H460" s="8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1:36" ht="12" customHeight="1" x14ac:dyDescent="0.2">
      <c r="A461" s="651"/>
      <c r="B461" s="651"/>
      <c r="C461" s="8"/>
      <c r="D461" s="8"/>
      <c r="E461" s="8"/>
      <c r="F461" s="8"/>
      <c r="G461" s="8"/>
      <c r="H461" s="8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1:36" ht="12" customHeight="1" x14ac:dyDescent="0.2">
      <c r="A462" s="651"/>
      <c r="B462" s="651"/>
      <c r="C462" s="8"/>
      <c r="D462" s="8"/>
      <c r="E462" s="8"/>
      <c r="F462" s="8"/>
      <c r="G462" s="8"/>
      <c r="H462" s="8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1:36" ht="12" customHeight="1" x14ac:dyDescent="0.2">
      <c r="A463" s="651"/>
      <c r="B463" s="651"/>
      <c r="C463" s="8"/>
      <c r="D463" s="8"/>
      <c r="E463" s="8"/>
      <c r="F463" s="8"/>
      <c r="G463" s="8"/>
      <c r="H463" s="8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1:36" ht="12" customHeight="1" x14ac:dyDescent="0.2">
      <c r="A464" s="651"/>
      <c r="B464" s="651"/>
      <c r="C464" s="8"/>
      <c r="D464" s="8"/>
      <c r="E464" s="8"/>
      <c r="F464" s="8"/>
      <c r="G464" s="8"/>
      <c r="H464" s="8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1:36" ht="12" customHeight="1" x14ac:dyDescent="0.2">
      <c r="A465" s="651"/>
      <c r="B465" s="651"/>
      <c r="C465" s="8"/>
      <c r="D465" s="8"/>
      <c r="E465" s="8"/>
      <c r="F465" s="8"/>
      <c r="G465" s="8"/>
      <c r="H465" s="8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1:36" ht="12" customHeight="1" x14ac:dyDescent="0.2">
      <c r="A466" s="651"/>
      <c r="B466" s="651"/>
      <c r="C466" s="8"/>
      <c r="D466" s="8"/>
      <c r="E466" s="8"/>
      <c r="F466" s="8"/>
      <c r="G466" s="8"/>
      <c r="H466" s="8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1:36" ht="12" customHeight="1" x14ac:dyDescent="0.2">
      <c r="A467" s="651"/>
      <c r="B467" s="651"/>
      <c r="C467" s="8"/>
      <c r="D467" s="8"/>
      <c r="E467" s="8"/>
      <c r="F467" s="8"/>
      <c r="G467" s="8"/>
      <c r="H467" s="8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1:36" ht="12" customHeight="1" x14ac:dyDescent="0.2">
      <c r="A468" s="651"/>
      <c r="B468" s="651"/>
      <c r="C468" s="8"/>
      <c r="D468" s="8"/>
      <c r="E468" s="8"/>
      <c r="F468" s="8"/>
      <c r="G468" s="8"/>
      <c r="H468" s="8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1:36" ht="12" customHeight="1" x14ac:dyDescent="0.2">
      <c r="A469" s="651"/>
      <c r="B469" s="651"/>
      <c r="C469" s="8"/>
      <c r="D469" s="8"/>
      <c r="E469" s="8"/>
      <c r="F469" s="8"/>
      <c r="G469" s="8"/>
      <c r="H469" s="8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1:36" ht="12" customHeight="1" x14ac:dyDescent="0.2">
      <c r="A470" s="651"/>
      <c r="B470" s="651"/>
      <c r="C470" s="8"/>
      <c r="D470" s="8"/>
      <c r="E470" s="8"/>
      <c r="F470" s="8"/>
      <c r="G470" s="8"/>
      <c r="H470" s="8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1:36" ht="12" customHeight="1" x14ac:dyDescent="0.2">
      <c r="A471" s="651"/>
      <c r="B471" s="651"/>
      <c r="C471" s="8"/>
      <c r="D471" s="8"/>
      <c r="E471" s="8"/>
      <c r="F471" s="8"/>
      <c r="G471" s="8"/>
      <c r="H471" s="8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1:36" ht="12" customHeight="1" x14ac:dyDescent="0.2">
      <c r="A472" s="651"/>
      <c r="B472" s="651"/>
      <c r="C472" s="8"/>
      <c r="D472" s="8"/>
      <c r="E472" s="8"/>
      <c r="F472" s="8"/>
      <c r="G472" s="8"/>
      <c r="H472" s="8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1:36" ht="12" customHeight="1" x14ac:dyDescent="0.2">
      <c r="A473" s="651"/>
      <c r="B473" s="651"/>
      <c r="C473" s="8"/>
      <c r="D473" s="8"/>
      <c r="E473" s="8"/>
      <c r="F473" s="8"/>
      <c r="G473" s="8"/>
      <c r="H473" s="8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1:36" ht="12" customHeight="1" x14ac:dyDescent="0.2">
      <c r="A474" s="651"/>
      <c r="B474" s="651"/>
      <c r="C474" s="8"/>
      <c r="D474" s="8"/>
      <c r="E474" s="8"/>
      <c r="F474" s="8"/>
      <c r="G474" s="8"/>
      <c r="H474" s="8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1:36" ht="12" customHeight="1" x14ac:dyDescent="0.2">
      <c r="A475" s="651"/>
      <c r="B475" s="651"/>
      <c r="C475" s="8"/>
      <c r="D475" s="8"/>
      <c r="E475" s="8"/>
      <c r="F475" s="8"/>
      <c r="G475" s="8"/>
      <c r="H475" s="8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1:36" ht="12" customHeight="1" x14ac:dyDescent="0.2">
      <c r="A476" s="651"/>
      <c r="B476" s="651"/>
      <c r="C476" s="8"/>
      <c r="D476" s="8"/>
      <c r="E476" s="8"/>
      <c r="F476" s="8"/>
      <c r="G476" s="8"/>
      <c r="H476" s="8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1:36" ht="12" customHeight="1" x14ac:dyDescent="0.2">
      <c r="A477" s="651"/>
      <c r="B477" s="651"/>
      <c r="C477" s="8"/>
      <c r="D477" s="8"/>
      <c r="E477" s="8"/>
      <c r="F477" s="8"/>
      <c r="G477" s="8"/>
      <c r="H477" s="8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1:36" ht="12" customHeight="1" x14ac:dyDescent="0.2">
      <c r="A478" s="651"/>
      <c r="B478" s="651"/>
      <c r="C478" s="8"/>
      <c r="D478" s="8"/>
      <c r="E478" s="8"/>
      <c r="F478" s="8"/>
      <c r="G478" s="8"/>
      <c r="H478" s="8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1:36" ht="12" customHeight="1" x14ac:dyDescent="0.2">
      <c r="A479" s="651"/>
      <c r="B479" s="651"/>
      <c r="C479" s="8"/>
      <c r="D479" s="8"/>
      <c r="E479" s="8"/>
      <c r="F479" s="8"/>
      <c r="G479" s="8"/>
      <c r="H479" s="8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1:36" ht="12" customHeight="1" x14ac:dyDescent="0.2">
      <c r="A480" s="651"/>
      <c r="B480" s="651"/>
      <c r="C480" s="8"/>
      <c r="D480" s="8"/>
      <c r="E480" s="8"/>
      <c r="F480" s="8"/>
      <c r="G480" s="8"/>
      <c r="H480" s="8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1:36" ht="12" customHeight="1" x14ac:dyDescent="0.2">
      <c r="A481" s="651"/>
      <c r="B481" s="651"/>
      <c r="C481" s="8"/>
      <c r="D481" s="8"/>
      <c r="E481" s="8"/>
      <c r="F481" s="8"/>
      <c r="G481" s="8"/>
      <c r="H481" s="8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1:36" ht="12" customHeight="1" x14ac:dyDescent="0.2">
      <c r="A482" s="651"/>
      <c r="B482" s="651"/>
      <c r="C482" s="8"/>
      <c r="D482" s="8"/>
      <c r="E482" s="8"/>
      <c r="F482" s="8"/>
      <c r="G482" s="8"/>
      <c r="H482" s="8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1:36" ht="12" customHeight="1" x14ac:dyDescent="0.2">
      <c r="A483" s="651"/>
      <c r="B483" s="651"/>
      <c r="C483" s="8"/>
      <c r="D483" s="8"/>
      <c r="E483" s="8"/>
      <c r="F483" s="8"/>
      <c r="G483" s="8"/>
      <c r="H483" s="8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1:36" ht="12" customHeight="1" x14ac:dyDescent="0.2">
      <c r="A484" s="651"/>
      <c r="B484" s="651"/>
      <c r="C484" s="8"/>
      <c r="D484" s="8"/>
      <c r="E484" s="8"/>
      <c r="F484" s="8"/>
      <c r="G484" s="8"/>
      <c r="H484" s="8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1:36" ht="12" customHeight="1" x14ac:dyDescent="0.2">
      <c r="A485" s="651"/>
      <c r="B485" s="651"/>
      <c r="C485" s="8"/>
      <c r="D485" s="8"/>
      <c r="E485" s="8"/>
      <c r="F485" s="8"/>
      <c r="G485" s="8"/>
      <c r="H485" s="8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1:36" ht="12" customHeight="1" x14ac:dyDescent="0.2">
      <c r="A486" s="651"/>
      <c r="B486" s="651"/>
      <c r="C486" s="8"/>
      <c r="D486" s="8"/>
      <c r="E486" s="8"/>
      <c r="F486" s="8"/>
      <c r="G486" s="8"/>
      <c r="H486" s="8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1:36" ht="12" customHeight="1" x14ac:dyDescent="0.2">
      <c r="A487" s="651"/>
      <c r="B487" s="651"/>
      <c r="C487" s="8"/>
      <c r="D487" s="8"/>
      <c r="E487" s="8"/>
      <c r="F487" s="8"/>
      <c r="G487" s="8"/>
      <c r="H487" s="8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1:36" ht="12" customHeight="1" x14ac:dyDescent="0.2">
      <c r="A488" s="651"/>
      <c r="B488" s="651"/>
      <c r="C488" s="8"/>
      <c r="D488" s="8"/>
      <c r="E488" s="8"/>
      <c r="F488" s="8"/>
      <c r="G488" s="8"/>
      <c r="H488" s="8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1:36" ht="12" customHeight="1" x14ac:dyDescent="0.2">
      <c r="A489" s="651"/>
      <c r="B489" s="651"/>
      <c r="C489" s="8"/>
      <c r="D489" s="8"/>
      <c r="E489" s="8"/>
      <c r="F489" s="8"/>
      <c r="G489" s="8"/>
      <c r="H489" s="8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1:36" ht="12" customHeight="1" x14ac:dyDescent="0.2">
      <c r="A490" s="651"/>
      <c r="B490" s="651"/>
      <c r="C490" s="8"/>
      <c r="D490" s="8"/>
      <c r="E490" s="8"/>
      <c r="F490" s="8"/>
      <c r="G490" s="8"/>
      <c r="H490" s="8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1:36" ht="12" customHeight="1" x14ac:dyDescent="0.2">
      <c r="A491" s="651"/>
      <c r="B491" s="651"/>
      <c r="C491" s="8"/>
      <c r="D491" s="8"/>
      <c r="E491" s="8"/>
      <c r="F491" s="8"/>
      <c r="G491" s="8"/>
      <c r="H491" s="8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1:36" ht="12" customHeight="1" x14ac:dyDescent="0.2">
      <c r="A492" s="651"/>
      <c r="B492" s="651"/>
      <c r="C492" s="8"/>
      <c r="D492" s="8"/>
      <c r="E492" s="8"/>
      <c r="F492" s="8"/>
      <c r="G492" s="8"/>
      <c r="H492" s="8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1:36" ht="12" customHeight="1" x14ac:dyDescent="0.2">
      <c r="A493" s="651"/>
      <c r="B493" s="651"/>
      <c r="C493" s="8"/>
      <c r="D493" s="8"/>
      <c r="E493" s="8"/>
      <c r="F493" s="8"/>
      <c r="G493" s="8"/>
      <c r="H493" s="8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1:36" ht="12" customHeight="1" x14ac:dyDescent="0.2">
      <c r="A494" s="651"/>
      <c r="B494" s="651"/>
      <c r="C494" s="8"/>
      <c r="D494" s="8"/>
      <c r="E494" s="8"/>
      <c r="F494" s="8"/>
      <c r="G494" s="8"/>
      <c r="H494" s="8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1:36" ht="12" customHeight="1" x14ac:dyDescent="0.2">
      <c r="A495" s="651"/>
      <c r="B495" s="651"/>
      <c r="C495" s="8"/>
      <c r="D495" s="8"/>
      <c r="E495" s="8"/>
      <c r="F495" s="8"/>
      <c r="G495" s="8"/>
      <c r="H495" s="8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1:36" ht="12" customHeight="1" x14ac:dyDescent="0.2">
      <c r="A496" s="651"/>
      <c r="B496" s="651"/>
      <c r="C496" s="8"/>
      <c r="D496" s="8"/>
      <c r="E496" s="8"/>
      <c r="F496" s="8"/>
      <c r="G496" s="8"/>
      <c r="H496" s="8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1:36" ht="12" customHeight="1" x14ac:dyDescent="0.2">
      <c r="A497" s="651"/>
      <c r="B497" s="651"/>
      <c r="C497" s="8"/>
      <c r="D497" s="8"/>
      <c r="E497" s="8"/>
      <c r="F497" s="8"/>
      <c r="G497" s="8"/>
      <c r="H497" s="8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1:36" ht="12" customHeight="1" x14ac:dyDescent="0.2">
      <c r="A498" s="651"/>
      <c r="B498" s="651"/>
      <c r="C498" s="8"/>
      <c r="D498" s="8"/>
      <c r="E498" s="8"/>
      <c r="F498" s="8"/>
      <c r="G498" s="8"/>
      <c r="H498" s="8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1:36" ht="12" customHeight="1" x14ac:dyDescent="0.2">
      <c r="A499" s="651"/>
      <c r="B499" s="651"/>
      <c r="C499" s="8"/>
      <c r="D499" s="8"/>
      <c r="E499" s="8"/>
      <c r="F499" s="8"/>
      <c r="G499" s="8"/>
      <c r="H499" s="8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1:36" ht="12" customHeight="1" x14ac:dyDescent="0.2">
      <c r="A500" s="651"/>
      <c r="B500" s="651"/>
      <c r="C500" s="8"/>
      <c r="D500" s="8"/>
      <c r="E500" s="8"/>
      <c r="F500" s="8"/>
      <c r="G500" s="8"/>
      <c r="H500" s="8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1:36" ht="12" customHeight="1" x14ac:dyDescent="0.2">
      <c r="A501" s="651"/>
      <c r="B501" s="651"/>
      <c r="C501" s="8"/>
      <c r="D501" s="8"/>
      <c r="E501" s="8"/>
      <c r="F501" s="8"/>
      <c r="G501" s="8"/>
      <c r="H501" s="8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1:36" ht="12" customHeight="1" x14ac:dyDescent="0.2">
      <c r="A502" s="651"/>
      <c r="B502" s="651"/>
      <c r="C502" s="8"/>
      <c r="D502" s="8"/>
      <c r="E502" s="8"/>
      <c r="F502" s="8"/>
      <c r="G502" s="8"/>
      <c r="H502" s="8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1:36" ht="12" customHeight="1" x14ac:dyDescent="0.2">
      <c r="A503" s="651"/>
      <c r="B503" s="651"/>
      <c r="C503" s="8"/>
      <c r="D503" s="8"/>
      <c r="E503" s="8"/>
      <c r="F503" s="8"/>
      <c r="G503" s="8"/>
      <c r="H503" s="8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1:36" ht="12" customHeight="1" x14ac:dyDescent="0.2">
      <c r="A504" s="651"/>
      <c r="B504" s="651"/>
      <c r="C504" s="8"/>
      <c r="D504" s="8"/>
      <c r="E504" s="8"/>
      <c r="F504" s="8"/>
      <c r="G504" s="8"/>
      <c r="H504" s="8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1:36" ht="12" customHeight="1" x14ac:dyDescent="0.2">
      <c r="A505" s="651"/>
      <c r="B505" s="651"/>
      <c r="C505" s="8"/>
      <c r="D505" s="8"/>
      <c r="E505" s="8"/>
      <c r="F505" s="8"/>
      <c r="G505" s="8"/>
      <c r="H505" s="8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1:36" ht="12" customHeight="1" x14ac:dyDescent="0.2">
      <c r="A506" s="651"/>
      <c r="B506" s="651"/>
      <c r="C506" s="8"/>
      <c r="D506" s="8"/>
      <c r="E506" s="8"/>
      <c r="F506" s="8"/>
      <c r="G506" s="8"/>
      <c r="H506" s="8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1:36" ht="12" customHeight="1" x14ac:dyDescent="0.2">
      <c r="A507" s="651"/>
      <c r="B507" s="651"/>
      <c r="C507" s="8"/>
      <c r="D507" s="8"/>
      <c r="E507" s="8"/>
      <c r="F507" s="8"/>
      <c r="G507" s="8"/>
      <c r="H507" s="8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1:36" ht="12" customHeight="1" x14ac:dyDescent="0.2">
      <c r="A508" s="651"/>
      <c r="B508" s="651"/>
      <c r="C508" s="8"/>
      <c r="D508" s="8"/>
      <c r="E508" s="8"/>
      <c r="F508" s="8"/>
      <c r="G508" s="8"/>
      <c r="H508" s="8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1:36" ht="12" customHeight="1" x14ac:dyDescent="0.2">
      <c r="A509" s="651"/>
      <c r="B509" s="651"/>
      <c r="C509" s="8"/>
      <c r="D509" s="8"/>
      <c r="E509" s="8"/>
      <c r="F509" s="8"/>
      <c r="G509" s="8"/>
      <c r="H509" s="8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1:36" ht="12" customHeight="1" x14ac:dyDescent="0.2">
      <c r="A510" s="651"/>
      <c r="B510" s="651"/>
      <c r="C510" s="8"/>
      <c r="D510" s="8"/>
      <c r="E510" s="8"/>
      <c r="F510" s="8"/>
      <c r="G510" s="8"/>
      <c r="H510" s="8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1:36" ht="12" customHeight="1" x14ac:dyDescent="0.2">
      <c r="A511" s="651"/>
      <c r="B511" s="651"/>
      <c r="C511" s="8"/>
      <c r="D511" s="8"/>
      <c r="E511" s="8"/>
      <c r="F511" s="8"/>
      <c r="G511" s="8"/>
      <c r="H511" s="8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1:36" ht="12" customHeight="1" x14ac:dyDescent="0.2">
      <c r="A512" s="651"/>
      <c r="B512" s="651"/>
      <c r="C512" s="8"/>
      <c r="D512" s="8"/>
      <c r="E512" s="8"/>
      <c r="F512" s="8"/>
      <c r="G512" s="8"/>
      <c r="H512" s="8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1:36" ht="12" customHeight="1" x14ac:dyDescent="0.2">
      <c r="A513" s="651"/>
      <c r="B513" s="651"/>
      <c r="C513" s="8"/>
      <c r="D513" s="8"/>
      <c r="E513" s="8"/>
      <c r="F513" s="8"/>
      <c r="G513" s="8"/>
      <c r="H513" s="8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1:36" ht="12" customHeight="1" x14ac:dyDescent="0.2">
      <c r="A514" s="651"/>
      <c r="B514" s="651"/>
      <c r="C514" s="8"/>
      <c r="D514" s="8"/>
      <c r="E514" s="8"/>
      <c r="F514" s="8"/>
      <c r="G514" s="8"/>
      <c r="H514" s="8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1:36" ht="12" customHeight="1" x14ac:dyDescent="0.2">
      <c r="A515" s="651"/>
      <c r="B515" s="651"/>
      <c r="C515" s="8"/>
      <c r="D515" s="8"/>
      <c r="E515" s="8"/>
      <c r="F515" s="8"/>
      <c r="G515" s="8"/>
      <c r="H515" s="8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1:36" ht="12" customHeight="1" x14ac:dyDescent="0.2">
      <c r="A516" s="651"/>
      <c r="B516" s="651"/>
      <c r="C516" s="8"/>
      <c r="D516" s="8"/>
      <c r="E516" s="8"/>
      <c r="F516" s="8"/>
      <c r="G516" s="8"/>
      <c r="H516" s="8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1:36" ht="12" customHeight="1" x14ac:dyDescent="0.2">
      <c r="A517" s="651"/>
      <c r="B517" s="651"/>
      <c r="C517" s="8"/>
      <c r="D517" s="8"/>
      <c r="E517" s="8"/>
      <c r="F517" s="8"/>
      <c r="G517" s="8"/>
      <c r="H517" s="8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1:36" ht="12" customHeight="1" x14ac:dyDescent="0.2">
      <c r="A518" s="651"/>
      <c r="B518" s="651"/>
      <c r="C518" s="8"/>
      <c r="D518" s="8"/>
      <c r="E518" s="8"/>
      <c r="F518" s="8"/>
      <c r="G518" s="8"/>
      <c r="H518" s="8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1:36" ht="12" customHeight="1" x14ac:dyDescent="0.2">
      <c r="A519" s="651"/>
      <c r="B519" s="651"/>
      <c r="C519" s="8"/>
      <c r="D519" s="8"/>
      <c r="E519" s="8"/>
      <c r="F519" s="8"/>
      <c r="G519" s="8"/>
      <c r="H519" s="8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1:36" ht="12" customHeight="1" x14ac:dyDescent="0.2">
      <c r="A520" s="651"/>
      <c r="B520" s="651"/>
      <c r="C520" s="8"/>
      <c r="D520" s="8"/>
      <c r="E520" s="8"/>
      <c r="F520" s="8"/>
      <c r="G520" s="8"/>
      <c r="H520" s="8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1:36" ht="12" customHeight="1" x14ac:dyDescent="0.2">
      <c r="A521" s="651"/>
      <c r="B521" s="651"/>
      <c r="C521" s="8"/>
      <c r="D521" s="8"/>
      <c r="E521" s="8"/>
      <c r="F521" s="8"/>
      <c r="G521" s="8"/>
      <c r="H521" s="8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1:36" ht="12" customHeight="1" x14ac:dyDescent="0.2">
      <c r="A522" s="651"/>
      <c r="B522" s="651"/>
      <c r="C522" s="8"/>
      <c r="D522" s="8"/>
      <c r="E522" s="8"/>
      <c r="F522" s="8"/>
      <c r="G522" s="8"/>
      <c r="H522" s="8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1:36" ht="12" customHeight="1" x14ac:dyDescent="0.2">
      <c r="A523" s="651"/>
      <c r="B523" s="651"/>
      <c r="C523" s="8"/>
      <c r="D523" s="8"/>
      <c r="E523" s="8"/>
      <c r="F523" s="8"/>
      <c r="G523" s="8"/>
      <c r="H523" s="8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1:36" ht="12" customHeight="1" x14ac:dyDescent="0.2">
      <c r="A524" s="651"/>
      <c r="B524" s="651"/>
      <c r="C524" s="8"/>
      <c r="D524" s="8"/>
      <c r="E524" s="8"/>
      <c r="F524" s="8"/>
      <c r="G524" s="8"/>
      <c r="H524" s="8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1:36" ht="12" customHeight="1" x14ac:dyDescent="0.2">
      <c r="A525" s="651"/>
      <c r="B525" s="651"/>
      <c r="C525" s="8"/>
      <c r="D525" s="8"/>
      <c r="E525" s="8"/>
      <c r="F525" s="8"/>
      <c r="G525" s="8"/>
      <c r="H525" s="8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1:36" ht="12" customHeight="1" x14ac:dyDescent="0.2">
      <c r="A526" s="651"/>
      <c r="B526" s="651"/>
      <c r="C526" s="8"/>
      <c r="D526" s="8"/>
      <c r="E526" s="8"/>
      <c r="F526" s="8"/>
      <c r="G526" s="8"/>
      <c r="H526" s="8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1:36" ht="12" customHeight="1" x14ac:dyDescent="0.2">
      <c r="A527" s="651"/>
      <c r="B527" s="651"/>
      <c r="C527" s="8"/>
      <c r="D527" s="8"/>
      <c r="E527" s="8"/>
      <c r="F527" s="8"/>
      <c r="G527" s="8"/>
      <c r="H527" s="8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1:36" ht="12" customHeight="1" x14ac:dyDescent="0.2">
      <c r="A528" s="651"/>
      <c r="B528" s="651"/>
      <c r="C528" s="8"/>
      <c r="D528" s="8"/>
      <c r="E528" s="8"/>
      <c r="F528" s="8"/>
      <c r="G528" s="8"/>
      <c r="H528" s="8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1:36" ht="12" customHeight="1" x14ac:dyDescent="0.2">
      <c r="A529" s="651"/>
      <c r="B529" s="651"/>
      <c r="C529" s="8"/>
      <c r="D529" s="8"/>
      <c r="E529" s="8"/>
      <c r="F529" s="8"/>
      <c r="G529" s="8"/>
      <c r="H529" s="8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1:36" ht="12" customHeight="1" x14ac:dyDescent="0.2">
      <c r="A530" s="651"/>
      <c r="B530" s="651"/>
      <c r="C530" s="8"/>
      <c r="D530" s="8"/>
      <c r="E530" s="8"/>
      <c r="F530" s="8"/>
      <c r="G530" s="8"/>
      <c r="H530" s="8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1:36" ht="12" customHeight="1" x14ac:dyDescent="0.2">
      <c r="A531" s="651"/>
      <c r="B531" s="651"/>
      <c r="C531" s="8"/>
      <c r="D531" s="8"/>
      <c r="E531" s="8"/>
      <c r="F531" s="8"/>
      <c r="G531" s="8"/>
      <c r="H531" s="8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1:36" ht="12" customHeight="1" x14ac:dyDescent="0.2">
      <c r="A532" s="651"/>
      <c r="B532" s="651"/>
      <c r="C532" s="8"/>
      <c r="D532" s="8"/>
      <c r="E532" s="8"/>
      <c r="F532" s="8"/>
      <c r="G532" s="8"/>
      <c r="H532" s="8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1:36" ht="12" customHeight="1" x14ac:dyDescent="0.2">
      <c r="A533" s="651"/>
      <c r="B533" s="651"/>
      <c r="C533" s="8"/>
      <c r="D533" s="8"/>
      <c r="E533" s="8"/>
      <c r="F533" s="8"/>
      <c r="G533" s="8"/>
      <c r="H533" s="8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1:36" ht="12" customHeight="1" x14ac:dyDescent="0.2">
      <c r="A534" s="651"/>
      <c r="B534" s="651"/>
      <c r="C534" s="8"/>
      <c r="D534" s="8"/>
      <c r="E534" s="8"/>
      <c r="F534" s="8"/>
      <c r="G534" s="8"/>
      <c r="H534" s="8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1:36" ht="12" customHeight="1" x14ac:dyDescent="0.2">
      <c r="A535" s="651"/>
      <c r="B535" s="651"/>
      <c r="C535" s="8"/>
      <c r="D535" s="8"/>
      <c r="E535" s="8"/>
      <c r="F535" s="8"/>
      <c r="G535" s="8"/>
      <c r="H535" s="8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1:36" ht="12" customHeight="1" x14ac:dyDescent="0.2">
      <c r="A536" s="651"/>
      <c r="B536" s="651"/>
      <c r="C536" s="8"/>
      <c r="D536" s="8"/>
      <c r="E536" s="8"/>
      <c r="F536" s="8"/>
      <c r="G536" s="8"/>
      <c r="H536" s="8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1:36" ht="12" customHeight="1" x14ac:dyDescent="0.2">
      <c r="A537" s="651"/>
      <c r="B537" s="651"/>
      <c r="C537" s="8"/>
      <c r="D537" s="8"/>
      <c r="E537" s="8"/>
      <c r="F537" s="8"/>
      <c r="G537" s="8"/>
      <c r="H537" s="8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1:36" ht="12" customHeight="1" x14ac:dyDescent="0.2">
      <c r="A538" s="651"/>
      <c r="B538" s="651"/>
      <c r="C538" s="8"/>
      <c r="D538" s="8"/>
      <c r="E538" s="8"/>
      <c r="F538" s="8"/>
      <c r="G538" s="8"/>
      <c r="H538" s="8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1:36" ht="12" customHeight="1" x14ac:dyDescent="0.2">
      <c r="A539" s="651"/>
      <c r="B539" s="651"/>
      <c r="C539" s="8"/>
      <c r="D539" s="8"/>
      <c r="E539" s="8"/>
      <c r="F539" s="8"/>
      <c r="G539" s="8"/>
      <c r="H539" s="8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1:36" ht="12" customHeight="1" x14ac:dyDescent="0.2">
      <c r="A540" s="651"/>
      <c r="B540" s="651"/>
      <c r="C540" s="8"/>
      <c r="D540" s="8"/>
      <c r="E540" s="8"/>
      <c r="F540" s="8"/>
      <c r="G540" s="8"/>
      <c r="H540" s="8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1:36" ht="12" customHeight="1" x14ac:dyDescent="0.2">
      <c r="A541" s="651"/>
      <c r="B541" s="651"/>
      <c r="C541" s="8"/>
      <c r="D541" s="8"/>
      <c r="E541" s="8"/>
      <c r="F541" s="8"/>
      <c r="G541" s="8"/>
      <c r="H541" s="8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1:36" ht="12" customHeight="1" x14ac:dyDescent="0.2">
      <c r="A542" s="651"/>
      <c r="B542" s="651"/>
      <c r="C542" s="8"/>
      <c r="D542" s="8"/>
      <c r="E542" s="8"/>
      <c r="F542" s="8"/>
      <c r="G542" s="8"/>
      <c r="H542" s="8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1:36" ht="12" customHeight="1" x14ac:dyDescent="0.2">
      <c r="A543" s="651"/>
      <c r="B543" s="651"/>
      <c r="C543" s="8"/>
      <c r="D543" s="8"/>
      <c r="E543" s="8"/>
      <c r="F543" s="8"/>
      <c r="G543" s="8"/>
      <c r="H543" s="8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1:36" ht="12" customHeight="1" x14ac:dyDescent="0.2">
      <c r="A544" s="651"/>
      <c r="B544" s="651"/>
      <c r="C544" s="8"/>
      <c r="D544" s="8"/>
      <c r="E544" s="8"/>
      <c r="F544" s="8"/>
      <c r="G544" s="8"/>
      <c r="H544" s="8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1:36" ht="12" customHeight="1" x14ac:dyDescent="0.2">
      <c r="A545" s="651"/>
      <c r="B545" s="651"/>
      <c r="C545" s="8"/>
      <c r="D545" s="8"/>
      <c r="E545" s="8"/>
      <c r="F545" s="8"/>
      <c r="G545" s="8"/>
      <c r="H545" s="8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1:36" ht="12" customHeight="1" x14ac:dyDescent="0.2">
      <c r="A546" s="651"/>
      <c r="B546" s="651"/>
      <c r="C546" s="8"/>
      <c r="D546" s="8"/>
      <c r="E546" s="8"/>
      <c r="F546" s="8"/>
      <c r="G546" s="8"/>
      <c r="H546" s="8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1:36" ht="12" customHeight="1" x14ac:dyDescent="0.2">
      <c r="A547" s="651"/>
      <c r="B547" s="651"/>
      <c r="C547" s="8"/>
      <c r="D547" s="8"/>
      <c r="E547" s="8"/>
      <c r="F547" s="8"/>
      <c r="G547" s="8"/>
      <c r="H547" s="8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1:36" ht="12" customHeight="1" x14ac:dyDescent="0.2">
      <c r="A548" s="651"/>
      <c r="B548" s="651"/>
      <c r="C548" s="8"/>
      <c r="D548" s="8"/>
      <c r="E548" s="8"/>
      <c r="F548" s="8"/>
      <c r="G548" s="8"/>
      <c r="H548" s="8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1:36" ht="12" customHeight="1" x14ac:dyDescent="0.2">
      <c r="A549" s="651"/>
      <c r="B549" s="651"/>
      <c r="C549" s="8"/>
      <c r="D549" s="8"/>
      <c r="E549" s="8"/>
      <c r="F549" s="8"/>
      <c r="G549" s="8"/>
      <c r="H549" s="8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1:36" ht="12" customHeight="1" x14ac:dyDescent="0.2">
      <c r="A550" s="651"/>
      <c r="B550" s="651"/>
      <c r="C550" s="8"/>
      <c r="D550" s="8"/>
      <c r="E550" s="8"/>
      <c r="F550" s="8"/>
      <c r="G550" s="8"/>
      <c r="H550" s="8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1:36" ht="12" customHeight="1" x14ac:dyDescent="0.2">
      <c r="A551" s="651"/>
      <c r="B551" s="651"/>
      <c r="C551" s="8"/>
      <c r="D551" s="8"/>
      <c r="E551" s="8"/>
      <c r="F551" s="8"/>
      <c r="G551" s="8"/>
      <c r="H551" s="8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1:36" ht="12" customHeight="1" x14ac:dyDescent="0.2">
      <c r="A552" s="651"/>
      <c r="B552" s="651"/>
      <c r="C552" s="8"/>
      <c r="D552" s="8"/>
      <c r="E552" s="8"/>
      <c r="F552" s="8"/>
      <c r="G552" s="8"/>
      <c r="H552" s="8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1:36" ht="12" customHeight="1" x14ac:dyDescent="0.2">
      <c r="A553" s="651"/>
      <c r="B553" s="651"/>
      <c r="C553" s="8"/>
      <c r="D553" s="8"/>
      <c r="E553" s="8"/>
      <c r="F553" s="8"/>
      <c r="G553" s="8"/>
      <c r="H553" s="8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1:36" ht="12" customHeight="1" x14ac:dyDescent="0.2">
      <c r="A554" s="651"/>
      <c r="B554" s="651"/>
      <c r="C554" s="8"/>
      <c r="D554" s="8"/>
      <c r="E554" s="8"/>
      <c r="F554" s="8"/>
      <c r="G554" s="8"/>
      <c r="H554" s="8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1:36" ht="12" customHeight="1" x14ac:dyDescent="0.2">
      <c r="A555" s="651"/>
      <c r="B555" s="651"/>
      <c r="C555" s="8"/>
      <c r="D555" s="8"/>
      <c r="E555" s="8"/>
      <c r="F555" s="8"/>
      <c r="G555" s="8"/>
      <c r="H555" s="8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1:36" ht="12" customHeight="1" x14ac:dyDescent="0.2">
      <c r="A556" s="651"/>
      <c r="B556" s="651"/>
      <c r="C556" s="8"/>
      <c r="D556" s="8"/>
      <c r="E556" s="8"/>
      <c r="F556" s="8"/>
      <c r="G556" s="8"/>
      <c r="H556" s="8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1:36" ht="12" customHeight="1" x14ac:dyDescent="0.2">
      <c r="A557" s="651"/>
      <c r="B557" s="651"/>
      <c r="C557" s="8"/>
      <c r="D557" s="8"/>
      <c r="E557" s="8"/>
      <c r="F557" s="8"/>
      <c r="G557" s="8"/>
      <c r="H557" s="8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1:36" ht="12" customHeight="1" x14ac:dyDescent="0.2">
      <c r="A558" s="651"/>
      <c r="B558" s="651"/>
      <c r="C558" s="8"/>
      <c r="D558" s="8"/>
      <c r="E558" s="8"/>
      <c r="F558" s="8"/>
      <c r="G558" s="8"/>
      <c r="H558" s="8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1:36" ht="12" customHeight="1" x14ac:dyDescent="0.2">
      <c r="A559" s="651"/>
      <c r="B559" s="651"/>
      <c r="C559" s="8"/>
      <c r="D559" s="8"/>
      <c r="E559" s="8"/>
      <c r="F559" s="8"/>
      <c r="G559" s="8"/>
      <c r="H559" s="8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1:36" ht="12" customHeight="1" x14ac:dyDescent="0.2">
      <c r="A560" s="651"/>
      <c r="B560" s="651"/>
      <c r="C560" s="8"/>
      <c r="D560" s="8"/>
      <c r="E560" s="8"/>
      <c r="F560" s="8"/>
      <c r="G560" s="8"/>
      <c r="H560" s="8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1:36" ht="12" customHeight="1" x14ac:dyDescent="0.2">
      <c r="A561" s="651"/>
      <c r="B561" s="651"/>
      <c r="C561" s="8"/>
      <c r="D561" s="8"/>
      <c r="E561" s="8"/>
      <c r="F561" s="8"/>
      <c r="G561" s="8"/>
      <c r="H561" s="8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1:36" ht="12" customHeight="1" x14ac:dyDescent="0.2">
      <c r="A562" s="651"/>
      <c r="B562" s="651"/>
      <c r="C562" s="8"/>
      <c r="D562" s="8"/>
      <c r="E562" s="8"/>
      <c r="F562" s="8"/>
      <c r="G562" s="8"/>
      <c r="H562" s="8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1:36" ht="12" customHeight="1" x14ac:dyDescent="0.2">
      <c r="A563" s="651"/>
      <c r="B563" s="651"/>
      <c r="C563" s="8"/>
      <c r="D563" s="8"/>
      <c r="E563" s="8"/>
      <c r="F563" s="8"/>
      <c r="G563" s="8"/>
      <c r="H563" s="8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1:36" ht="12" customHeight="1" x14ac:dyDescent="0.2">
      <c r="A564" s="651"/>
      <c r="B564" s="651"/>
      <c r="C564" s="8"/>
      <c r="D564" s="8"/>
      <c r="E564" s="8"/>
      <c r="F564" s="8"/>
      <c r="G564" s="8"/>
      <c r="H564" s="8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1:36" ht="12" customHeight="1" x14ac:dyDescent="0.2">
      <c r="A565" s="651"/>
      <c r="B565" s="651"/>
      <c r="C565" s="8"/>
      <c r="D565" s="8"/>
      <c r="E565" s="8"/>
      <c r="F565" s="8"/>
      <c r="G565" s="8"/>
      <c r="H565" s="8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1:36" ht="12" customHeight="1" x14ac:dyDescent="0.2">
      <c r="A566" s="651"/>
      <c r="B566" s="651"/>
      <c r="C566" s="8"/>
      <c r="D566" s="8"/>
      <c r="E566" s="8"/>
      <c r="F566" s="8"/>
      <c r="G566" s="8"/>
      <c r="H566" s="8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1:36" ht="12" customHeight="1" x14ac:dyDescent="0.2">
      <c r="A567" s="651"/>
      <c r="B567" s="651"/>
      <c r="C567" s="8"/>
      <c r="D567" s="8"/>
      <c r="E567" s="8"/>
      <c r="F567" s="8"/>
      <c r="G567" s="8"/>
      <c r="H567" s="8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1:36" ht="12" customHeight="1" x14ac:dyDescent="0.2">
      <c r="A568" s="651"/>
      <c r="B568" s="651"/>
      <c r="C568" s="8"/>
      <c r="D568" s="8"/>
      <c r="E568" s="8"/>
      <c r="F568" s="8"/>
      <c r="G568" s="8"/>
      <c r="H568" s="8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1:36" ht="12" customHeight="1" x14ac:dyDescent="0.2">
      <c r="A569" s="651"/>
      <c r="B569" s="651"/>
      <c r="C569" s="8"/>
      <c r="D569" s="8"/>
      <c r="E569" s="8"/>
      <c r="F569" s="8"/>
      <c r="G569" s="8"/>
      <c r="H569" s="8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1:36" ht="12" customHeight="1" x14ac:dyDescent="0.2">
      <c r="A570" s="651"/>
      <c r="B570" s="651"/>
      <c r="C570" s="8"/>
      <c r="D570" s="8"/>
      <c r="E570" s="8"/>
      <c r="F570" s="8"/>
      <c r="G570" s="8"/>
      <c r="H570" s="8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1:36" ht="12" customHeight="1" x14ac:dyDescent="0.2">
      <c r="A571" s="651"/>
      <c r="B571" s="651"/>
      <c r="C571" s="8"/>
      <c r="D571" s="8"/>
      <c r="E571" s="8"/>
      <c r="F571" s="8"/>
      <c r="G571" s="8"/>
      <c r="H571" s="8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1:36" ht="12" customHeight="1" x14ac:dyDescent="0.2">
      <c r="A572" s="651"/>
      <c r="B572" s="651"/>
      <c r="C572" s="8"/>
      <c r="D572" s="8"/>
      <c r="E572" s="8"/>
      <c r="F572" s="8"/>
      <c r="G572" s="8"/>
      <c r="H572" s="8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1:36" ht="12" customHeight="1" x14ac:dyDescent="0.2">
      <c r="A573" s="651"/>
      <c r="B573" s="651"/>
      <c r="C573" s="8"/>
      <c r="D573" s="8"/>
      <c r="E573" s="8"/>
      <c r="F573" s="8"/>
      <c r="G573" s="8"/>
      <c r="H573" s="8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1:36" ht="12" customHeight="1" x14ac:dyDescent="0.2">
      <c r="A574" s="651"/>
      <c r="B574" s="651"/>
      <c r="C574" s="8"/>
      <c r="D574" s="8"/>
      <c r="E574" s="8"/>
      <c r="F574" s="8"/>
      <c r="G574" s="8"/>
      <c r="H574" s="8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1:36" ht="12" customHeight="1" x14ac:dyDescent="0.2">
      <c r="A575" s="651"/>
      <c r="B575" s="651"/>
      <c r="C575" s="8"/>
      <c r="D575" s="8"/>
      <c r="E575" s="8"/>
      <c r="F575" s="8"/>
      <c r="G575" s="8"/>
      <c r="H575" s="8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1:36" ht="12" customHeight="1" x14ac:dyDescent="0.2">
      <c r="A576" s="651"/>
      <c r="B576" s="651"/>
      <c r="C576" s="8"/>
      <c r="D576" s="8"/>
      <c r="E576" s="8"/>
      <c r="F576" s="8"/>
      <c r="G576" s="8"/>
      <c r="H576" s="8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1:36" ht="12" customHeight="1" x14ac:dyDescent="0.2">
      <c r="A577" s="651"/>
      <c r="B577" s="651"/>
      <c r="C577" s="8"/>
      <c r="D577" s="8"/>
      <c r="E577" s="8"/>
      <c r="F577" s="8"/>
      <c r="G577" s="8"/>
      <c r="H577" s="8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1:36" ht="12" customHeight="1" x14ac:dyDescent="0.2">
      <c r="A578" s="651"/>
      <c r="B578" s="651"/>
      <c r="C578" s="8"/>
      <c r="D578" s="8"/>
      <c r="E578" s="8"/>
      <c r="F578" s="8"/>
      <c r="G578" s="8"/>
      <c r="H578" s="8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1:36" ht="12" customHeight="1" x14ac:dyDescent="0.2">
      <c r="A579" s="651"/>
      <c r="B579" s="651"/>
      <c r="C579" s="8"/>
      <c r="D579" s="8"/>
      <c r="E579" s="8"/>
      <c r="F579" s="8"/>
      <c r="G579" s="8"/>
      <c r="H579" s="8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1:36" ht="12" customHeight="1" x14ac:dyDescent="0.2">
      <c r="A580" s="651"/>
      <c r="B580" s="651"/>
      <c r="C580" s="8"/>
      <c r="D580" s="8"/>
      <c r="E580" s="8"/>
      <c r="F580" s="8"/>
      <c r="G580" s="8"/>
      <c r="H580" s="8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1:36" ht="12" customHeight="1" x14ac:dyDescent="0.2">
      <c r="A581" s="651"/>
      <c r="B581" s="651"/>
      <c r="C581" s="8"/>
      <c r="D581" s="8"/>
      <c r="E581" s="8"/>
      <c r="F581" s="8"/>
      <c r="G581" s="8"/>
      <c r="H581" s="8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1:36" ht="12" customHeight="1" x14ac:dyDescent="0.2">
      <c r="A582" s="651"/>
      <c r="B582" s="651"/>
      <c r="C582" s="8"/>
      <c r="D582" s="8"/>
      <c r="E582" s="8"/>
      <c r="F582" s="8"/>
      <c r="G582" s="8"/>
      <c r="H582" s="8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1:36" ht="12" customHeight="1" x14ac:dyDescent="0.2">
      <c r="A583" s="651"/>
      <c r="B583" s="651"/>
      <c r="C583" s="8"/>
      <c r="D583" s="8"/>
      <c r="E583" s="8"/>
      <c r="F583" s="8"/>
      <c r="G583" s="8"/>
      <c r="H583" s="8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1:36" ht="12" customHeight="1" x14ac:dyDescent="0.2">
      <c r="A584" s="651"/>
      <c r="B584" s="651"/>
      <c r="C584" s="8"/>
      <c r="D584" s="8"/>
      <c r="E584" s="8"/>
      <c r="F584" s="8"/>
      <c r="G584" s="8"/>
      <c r="H584" s="8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1:36" ht="12" customHeight="1" x14ac:dyDescent="0.2">
      <c r="A585" s="651"/>
      <c r="B585" s="651"/>
      <c r="C585" s="8"/>
      <c r="D585" s="8"/>
      <c r="E585" s="8"/>
      <c r="F585" s="8"/>
      <c r="G585" s="8"/>
      <c r="H585" s="8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1:36" ht="12" customHeight="1" x14ac:dyDescent="0.2">
      <c r="A586" s="651"/>
      <c r="B586" s="651"/>
      <c r="C586" s="8"/>
      <c r="D586" s="8"/>
      <c r="E586" s="8"/>
      <c r="F586" s="8"/>
      <c r="G586" s="8"/>
      <c r="H586" s="8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1:36" ht="12" customHeight="1" x14ac:dyDescent="0.2">
      <c r="A587" s="651"/>
      <c r="B587" s="651"/>
      <c r="C587" s="8"/>
      <c r="D587" s="8"/>
      <c r="E587" s="8"/>
      <c r="F587" s="8"/>
      <c r="G587" s="8"/>
      <c r="H587" s="8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1:36" ht="12" customHeight="1" x14ac:dyDescent="0.2">
      <c r="A588" s="651"/>
      <c r="B588" s="651"/>
      <c r="C588" s="8"/>
      <c r="D588" s="8"/>
      <c r="E588" s="8"/>
      <c r="F588" s="8"/>
      <c r="G588" s="8"/>
      <c r="H588" s="8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1:36" ht="12" customHeight="1" x14ac:dyDescent="0.2">
      <c r="A589" s="651"/>
      <c r="B589" s="651"/>
      <c r="C589" s="8"/>
      <c r="D589" s="8"/>
      <c r="E589" s="8"/>
      <c r="F589" s="8"/>
      <c r="G589" s="8"/>
      <c r="H589" s="8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1:36" ht="12" customHeight="1" x14ac:dyDescent="0.2">
      <c r="A590" s="651"/>
      <c r="B590" s="651"/>
      <c r="C590" s="8"/>
      <c r="D590" s="8"/>
      <c r="E590" s="8"/>
      <c r="F590" s="8"/>
      <c r="G590" s="8"/>
      <c r="H590" s="8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1:36" ht="12" customHeight="1" x14ac:dyDescent="0.2">
      <c r="A591" s="651"/>
      <c r="B591" s="651"/>
      <c r="C591" s="8"/>
      <c r="D591" s="8"/>
      <c r="E591" s="8"/>
      <c r="F591" s="8"/>
      <c r="G591" s="8"/>
      <c r="H591" s="8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1:36" ht="12" customHeight="1" x14ac:dyDescent="0.2">
      <c r="A592" s="651"/>
      <c r="B592" s="651"/>
      <c r="C592" s="8"/>
      <c r="D592" s="8"/>
      <c r="E592" s="8"/>
      <c r="F592" s="8"/>
      <c r="G592" s="8"/>
      <c r="H592" s="8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1:36" ht="12" customHeight="1" x14ac:dyDescent="0.2">
      <c r="A593" s="651"/>
      <c r="B593" s="651"/>
      <c r="C593" s="8"/>
      <c r="D593" s="8"/>
      <c r="E593" s="8"/>
      <c r="F593" s="8"/>
      <c r="G593" s="8"/>
      <c r="H593" s="8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1:36" ht="12" customHeight="1" x14ac:dyDescent="0.2">
      <c r="A594" s="651"/>
      <c r="B594" s="651"/>
      <c r="C594" s="8"/>
      <c r="D594" s="8"/>
      <c r="E594" s="8"/>
      <c r="F594" s="8"/>
      <c r="G594" s="8"/>
      <c r="H594" s="8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1:36" ht="12" customHeight="1" x14ac:dyDescent="0.2">
      <c r="A595" s="651"/>
      <c r="B595" s="651"/>
      <c r="C595" s="8"/>
      <c r="D595" s="8"/>
      <c r="E595" s="8"/>
      <c r="F595" s="8"/>
      <c r="G595" s="8"/>
      <c r="H595" s="8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1:36" ht="12" customHeight="1" x14ac:dyDescent="0.2">
      <c r="A596" s="651"/>
      <c r="B596" s="651"/>
      <c r="C596" s="8"/>
      <c r="D596" s="8"/>
      <c r="E596" s="8"/>
      <c r="F596" s="8"/>
      <c r="G596" s="8"/>
      <c r="H596" s="8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1:36" ht="12" customHeight="1" x14ac:dyDescent="0.2">
      <c r="A597" s="651"/>
      <c r="B597" s="651"/>
      <c r="C597" s="8"/>
      <c r="D597" s="8"/>
      <c r="E597" s="8"/>
      <c r="F597" s="8"/>
      <c r="G597" s="8"/>
      <c r="H597" s="8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1:36" ht="12" customHeight="1" x14ac:dyDescent="0.2">
      <c r="A598" s="651"/>
      <c r="B598" s="651"/>
      <c r="C598" s="8"/>
      <c r="D598" s="8"/>
      <c r="E598" s="8"/>
      <c r="F598" s="8"/>
      <c r="G598" s="8"/>
      <c r="H598" s="8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1:36" ht="12" customHeight="1" x14ac:dyDescent="0.2">
      <c r="A599" s="651"/>
      <c r="B599" s="651"/>
      <c r="C599" s="8"/>
      <c r="D599" s="8"/>
      <c r="E599" s="8"/>
      <c r="F599" s="8"/>
      <c r="G599" s="8"/>
      <c r="H599" s="8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1:36" ht="12" customHeight="1" x14ac:dyDescent="0.2">
      <c r="A600" s="651"/>
      <c r="B600" s="651"/>
      <c r="C600" s="8"/>
      <c r="D600" s="8"/>
      <c r="E600" s="8"/>
      <c r="F600" s="8"/>
      <c r="G600" s="8"/>
      <c r="H600" s="8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1:36" ht="12" customHeight="1" x14ac:dyDescent="0.2">
      <c r="A601" s="651"/>
      <c r="B601" s="651"/>
      <c r="C601" s="8"/>
      <c r="D601" s="8"/>
      <c r="E601" s="8"/>
      <c r="F601" s="8"/>
      <c r="G601" s="8"/>
      <c r="H601" s="8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1:36" ht="12" customHeight="1" x14ac:dyDescent="0.2">
      <c r="A602" s="651"/>
      <c r="B602" s="651"/>
      <c r="C602" s="8"/>
      <c r="D602" s="8"/>
      <c r="E602" s="8"/>
      <c r="F602" s="8"/>
      <c r="G602" s="8"/>
      <c r="H602" s="8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1:36" ht="12" customHeight="1" x14ac:dyDescent="0.2">
      <c r="A603" s="651"/>
      <c r="B603" s="651"/>
      <c r="C603" s="8"/>
      <c r="D603" s="8"/>
      <c r="E603" s="8"/>
      <c r="F603" s="8"/>
      <c r="G603" s="8"/>
      <c r="H603" s="8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1:36" ht="12" customHeight="1" x14ac:dyDescent="0.2">
      <c r="A604" s="651"/>
      <c r="B604" s="651"/>
      <c r="C604" s="8"/>
      <c r="D604" s="8"/>
      <c r="E604" s="8"/>
      <c r="F604" s="8"/>
      <c r="G604" s="8"/>
      <c r="H604" s="8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1:36" ht="12" customHeight="1" x14ac:dyDescent="0.2">
      <c r="A605" s="651"/>
      <c r="B605" s="651"/>
      <c r="C605" s="8"/>
      <c r="D605" s="8"/>
      <c r="E605" s="8"/>
      <c r="F605" s="8"/>
      <c r="G605" s="8"/>
      <c r="H605" s="8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1:36" ht="12" customHeight="1" x14ac:dyDescent="0.2">
      <c r="A606" s="651"/>
      <c r="B606" s="651"/>
      <c r="C606" s="8"/>
      <c r="D606" s="8"/>
      <c r="E606" s="8"/>
      <c r="F606" s="8"/>
      <c r="G606" s="8"/>
      <c r="H606" s="8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1:36" ht="12" customHeight="1" x14ac:dyDescent="0.2">
      <c r="A607" s="651"/>
      <c r="B607" s="651"/>
      <c r="C607" s="8"/>
      <c r="D607" s="8"/>
      <c r="E607" s="8"/>
      <c r="F607" s="8"/>
      <c r="G607" s="8"/>
      <c r="H607" s="8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1:36" ht="12" customHeight="1" x14ac:dyDescent="0.2">
      <c r="A608" s="651"/>
      <c r="B608" s="651"/>
      <c r="C608" s="8"/>
      <c r="D608" s="8"/>
      <c r="E608" s="8"/>
      <c r="F608" s="8"/>
      <c r="G608" s="8"/>
      <c r="H608" s="8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1:36" ht="12" customHeight="1" x14ac:dyDescent="0.2">
      <c r="A609" s="651"/>
      <c r="B609" s="651"/>
      <c r="C609" s="8"/>
      <c r="D609" s="8"/>
      <c r="E609" s="8"/>
      <c r="F609" s="8"/>
      <c r="G609" s="8"/>
      <c r="H609" s="8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1:36" ht="12" customHeight="1" x14ac:dyDescent="0.2">
      <c r="A610" s="651"/>
      <c r="B610" s="651"/>
      <c r="C610" s="8"/>
      <c r="D610" s="8"/>
      <c r="E610" s="8"/>
      <c r="F610" s="8"/>
      <c r="G610" s="8"/>
      <c r="H610" s="8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1:36" ht="12" customHeight="1" x14ac:dyDescent="0.2">
      <c r="A611" s="651"/>
      <c r="B611" s="651"/>
      <c r="C611" s="8"/>
      <c r="D611" s="8"/>
      <c r="E611" s="8"/>
      <c r="F611" s="8"/>
      <c r="G611" s="8"/>
      <c r="H611" s="8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1:36" ht="12" customHeight="1" x14ac:dyDescent="0.2">
      <c r="A612" s="651"/>
      <c r="B612" s="651"/>
      <c r="C612" s="8"/>
      <c r="D612" s="8"/>
      <c r="E612" s="8"/>
      <c r="F612" s="8"/>
      <c r="G612" s="8"/>
      <c r="H612" s="8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1:36" ht="12" customHeight="1" x14ac:dyDescent="0.2">
      <c r="A613" s="651"/>
      <c r="B613" s="651"/>
      <c r="C613" s="8"/>
      <c r="D613" s="8"/>
      <c r="E613" s="8"/>
      <c r="F613" s="8"/>
      <c r="G613" s="8"/>
      <c r="H613" s="8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1:36" ht="12" customHeight="1" x14ac:dyDescent="0.2">
      <c r="A614" s="651"/>
      <c r="B614" s="651"/>
      <c r="C614" s="8"/>
      <c r="D614" s="8"/>
      <c r="E614" s="8"/>
      <c r="F614" s="8"/>
      <c r="G614" s="8"/>
      <c r="H614" s="8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1:36" ht="12" customHeight="1" x14ac:dyDescent="0.2">
      <c r="A615" s="651"/>
      <c r="B615" s="651"/>
      <c r="C615" s="8"/>
      <c r="D615" s="8"/>
      <c r="E615" s="8"/>
      <c r="F615" s="8"/>
      <c r="G615" s="8"/>
      <c r="H615" s="8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1:36" ht="12" customHeight="1" x14ac:dyDescent="0.2">
      <c r="A616" s="651"/>
      <c r="B616" s="651"/>
      <c r="C616" s="8"/>
      <c r="D616" s="8"/>
      <c r="E616" s="8"/>
      <c r="F616" s="8"/>
      <c r="G616" s="8"/>
      <c r="H616" s="8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1:36" ht="12" customHeight="1" x14ac:dyDescent="0.2">
      <c r="A617" s="651"/>
      <c r="B617" s="651"/>
      <c r="C617" s="8"/>
      <c r="D617" s="8"/>
      <c r="E617" s="8"/>
      <c r="F617" s="8"/>
      <c r="G617" s="8"/>
      <c r="H617" s="8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1:36" ht="12" customHeight="1" x14ac:dyDescent="0.2">
      <c r="A618" s="651"/>
      <c r="B618" s="651"/>
      <c r="C618" s="8"/>
      <c r="D618" s="8"/>
      <c r="E618" s="8"/>
      <c r="F618" s="8"/>
      <c r="G618" s="8"/>
      <c r="H618" s="8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1:36" ht="12" customHeight="1" x14ac:dyDescent="0.2">
      <c r="A619" s="651"/>
      <c r="B619" s="651"/>
      <c r="C619" s="8"/>
      <c r="D619" s="8"/>
      <c r="E619" s="8"/>
      <c r="F619" s="8"/>
      <c r="G619" s="8"/>
      <c r="H619" s="8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1:36" ht="12" customHeight="1" x14ac:dyDescent="0.2">
      <c r="A620" s="651"/>
      <c r="B620" s="651"/>
      <c r="C620" s="8"/>
      <c r="D620" s="8"/>
      <c r="E620" s="8"/>
      <c r="F620" s="8"/>
      <c r="G620" s="8"/>
      <c r="H620" s="8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1:36" ht="12" customHeight="1" x14ac:dyDescent="0.2">
      <c r="A621" s="651"/>
      <c r="B621" s="651"/>
      <c r="C621" s="8"/>
      <c r="D621" s="8"/>
      <c r="E621" s="8"/>
      <c r="F621" s="8"/>
      <c r="G621" s="8"/>
      <c r="H621" s="8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1:36" ht="12" customHeight="1" x14ac:dyDescent="0.2">
      <c r="A622" s="651"/>
      <c r="B622" s="651"/>
      <c r="C622" s="8"/>
      <c r="D622" s="8"/>
      <c r="E622" s="8"/>
      <c r="F622" s="8"/>
      <c r="G622" s="8"/>
      <c r="H622" s="8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1:36" ht="12" customHeight="1" x14ac:dyDescent="0.2">
      <c r="A623" s="651"/>
      <c r="B623" s="651"/>
      <c r="C623" s="8"/>
      <c r="D623" s="8"/>
      <c r="E623" s="8"/>
      <c r="F623" s="8"/>
      <c r="G623" s="8"/>
      <c r="H623" s="8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1:36" ht="12" customHeight="1" x14ac:dyDescent="0.2">
      <c r="A624" s="651"/>
      <c r="B624" s="651"/>
      <c r="C624" s="8"/>
      <c r="D624" s="8"/>
      <c r="E624" s="8"/>
      <c r="F624" s="8"/>
      <c r="G624" s="8"/>
      <c r="H624" s="8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1:36" ht="12" customHeight="1" x14ac:dyDescent="0.2">
      <c r="A625" s="651"/>
      <c r="B625" s="651"/>
      <c r="C625" s="8"/>
      <c r="D625" s="8"/>
      <c r="E625" s="8"/>
      <c r="F625" s="8"/>
      <c r="G625" s="8"/>
      <c r="H625" s="8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1:36" ht="12" customHeight="1" x14ac:dyDescent="0.2">
      <c r="A626" s="651"/>
      <c r="B626" s="651"/>
      <c r="C626" s="8"/>
      <c r="D626" s="8"/>
      <c r="E626" s="8"/>
      <c r="F626" s="8"/>
      <c r="G626" s="8"/>
      <c r="H626" s="8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1:36" ht="12" customHeight="1" x14ac:dyDescent="0.2">
      <c r="A627" s="651"/>
      <c r="B627" s="651"/>
      <c r="C627" s="8"/>
      <c r="D627" s="8"/>
      <c r="E627" s="8"/>
      <c r="F627" s="8"/>
      <c r="G627" s="8"/>
      <c r="H627" s="8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1:36" ht="12" customHeight="1" x14ac:dyDescent="0.2">
      <c r="A628" s="651"/>
      <c r="B628" s="651"/>
      <c r="C628" s="8"/>
      <c r="D628" s="8"/>
      <c r="E628" s="8"/>
      <c r="F628" s="8"/>
      <c r="G628" s="8"/>
      <c r="H628" s="8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1:36" ht="12" customHeight="1" x14ac:dyDescent="0.2">
      <c r="A629" s="651"/>
      <c r="B629" s="651"/>
      <c r="C629" s="8"/>
      <c r="D629" s="8"/>
      <c r="E629" s="8"/>
      <c r="F629" s="8"/>
      <c r="G629" s="8"/>
      <c r="H629" s="8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1:36" ht="12" customHeight="1" x14ac:dyDescent="0.2">
      <c r="A630" s="651"/>
      <c r="B630" s="651"/>
      <c r="C630" s="8"/>
      <c r="D630" s="8"/>
      <c r="E630" s="8"/>
      <c r="F630" s="8"/>
      <c r="G630" s="8"/>
      <c r="H630" s="8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1:36" ht="12" customHeight="1" x14ac:dyDescent="0.2">
      <c r="A631" s="651"/>
      <c r="B631" s="651"/>
      <c r="C631" s="8"/>
      <c r="D631" s="8"/>
      <c r="E631" s="8"/>
      <c r="F631" s="8"/>
      <c r="G631" s="8"/>
      <c r="H631" s="8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1:36" ht="12" customHeight="1" x14ac:dyDescent="0.2">
      <c r="A632" s="651"/>
      <c r="B632" s="651"/>
      <c r="C632" s="8"/>
      <c r="D632" s="8"/>
      <c r="E632" s="8"/>
      <c r="F632" s="8"/>
      <c r="G632" s="8"/>
      <c r="H632" s="8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1:36" ht="12" customHeight="1" x14ac:dyDescent="0.2">
      <c r="A633" s="651"/>
      <c r="B633" s="651"/>
      <c r="C633" s="8"/>
      <c r="D633" s="8"/>
      <c r="E633" s="8"/>
      <c r="F633" s="8"/>
      <c r="G633" s="8"/>
      <c r="H633" s="8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1:36" ht="12" customHeight="1" x14ac:dyDescent="0.2">
      <c r="A634" s="651"/>
      <c r="B634" s="651"/>
      <c r="C634" s="8"/>
      <c r="D634" s="8"/>
      <c r="E634" s="8"/>
      <c r="F634" s="8"/>
      <c r="G634" s="8"/>
      <c r="H634" s="8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1:36" ht="12" customHeight="1" x14ac:dyDescent="0.2">
      <c r="A635" s="651"/>
      <c r="B635" s="651"/>
      <c r="C635" s="8"/>
      <c r="D635" s="8"/>
      <c r="E635" s="8"/>
      <c r="F635" s="8"/>
      <c r="G635" s="8"/>
      <c r="H635" s="8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1:36" ht="12" customHeight="1" x14ac:dyDescent="0.2">
      <c r="A636" s="651"/>
      <c r="B636" s="651"/>
      <c r="C636" s="8"/>
      <c r="D636" s="8"/>
      <c r="E636" s="8"/>
      <c r="F636" s="8"/>
      <c r="G636" s="8"/>
      <c r="H636" s="8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1:36" ht="12" customHeight="1" x14ac:dyDescent="0.2">
      <c r="A637" s="651"/>
      <c r="B637" s="651"/>
      <c r="C637" s="8"/>
      <c r="D637" s="8"/>
      <c r="E637" s="8"/>
      <c r="F637" s="8"/>
      <c r="G637" s="8"/>
      <c r="H637" s="8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1:36" ht="12" customHeight="1" x14ac:dyDescent="0.2">
      <c r="A638" s="651"/>
      <c r="B638" s="651"/>
      <c r="C638" s="8"/>
      <c r="D638" s="8"/>
      <c r="E638" s="8"/>
      <c r="F638" s="8"/>
      <c r="G638" s="8"/>
      <c r="H638" s="8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1:36" ht="12" customHeight="1" x14ac:dyDescent="0.2">
      <c r="A639" s="651"/>
      <c r="B639" s="651"/>
      <c r="C639" s="8"/>
      <c r="D639" s="8"/>
      <c r="E639" s="8"/>
      <c r="F639" s="8"/>
      <c r="G639" s="8"/>
      <c r="H639" s="8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1:36" ht="12" customHeight="1" x14ac:dyDescent="0.2">
      <c r="A640" s="651"/>
      <c r="B640" s="651"/>
      <c r="C640" s="8"/>
      <c r="D640" s="8"/>
      <c r="E640" s="8"/>
      <c r="F640" s="8"/>
      <c r="G640" s="8"/>
      <c r="H640" s="8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1:36" ht="12" customHeight="1" x14ac:dyDescent="0.2">
      <c r="A641" s="651"/>
      <c r="B641" s="651"/>
      <c r="C641" s="8"/>
      <c r="D641" s="8"/>
      <c r="E641" s="8"/>
      <c r="F641" s="8"/>
      <c r="G641" s="8"/>
      <c r="H641" s="8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1:36" ht="12" customHeight="1" x14ac:dyDescent="0.2">
      <c r="A642" s="651"/>
      <c r="B642" s="651"/>
      <c r="C642" s="8"/>
      <c r="D642" s="8"/>
      <c r="E642" s="8"/>
      <c r="F642" s="8"/>
      <c r="G642" s="8"/>
      <c r="H642" s="8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1:36" ht="12" customHeight="1" x14ac:dyDescent="0.2">
      <c r="A643" s="651"/>
      <c r="B643" s="651"/>
      <c r="C643" s="8"/>
      <c r="D643" s="8"/>
      <c r="E643" s="8"/>
      <c r="F643" s="8"/>
      <c r="G643" s="8"/>
      <c r="H643" s="8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1:36" ht="12" customHeight="1" x14ac:dyDescent="0.2">
      <c r="A644" s="651"/>
      <c r="B644" s="651"/>
      <c r="C644" s="8"/>
      <c r="D644" s="8"/>
      <c r="E644" s="8"/>
      <c r="F644" s="8"/>
      <c r="G644" s="8"/>
      <c r="H644" s="8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1:36" ht="12" customHeight="1" x14ac:dyDescent="0.2">
      <c r="A645" s="651"/>
      <c r="B645" s="651"/>
      <c r="C645" s="8"/>
      <c r="D645" s="8"/>
      <c r="E645" s="8"/>
      <c r="F645" s="8"/>
      <c r="G645" s="8"/>
      <c r="H645" s="8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1:36" ht="12" customHeight="1" x14ac:dyDescent="0.2">
      <c r="A646" s="651"/>
      <c r="B646" s="651"/>
      <c r="C646" s="8"/>
      <c r="D646" s="8"/>
      <c r="E646" s="8"/>
      <c r="F646" s="8"/>
      <c r="G646" s="8"/>
      <c r="H646" s="8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1:36" ht="12" customHeight="1" x14ac:dyDescent="0.2">
      <c r="A647" s="651"/>
      <c r="B647" s="651"/>
      <c r="C647" s="8"/>
      <c r="D647" s="8"/>
      <c r="E647" s="8"/>
      <c r="F647" s="8"/>
      <c r="G647" s="8"/>
      <c r="H647" s="8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1:36" ht="12" customHeight="1" x14ac:dyDescent="0.2">
      <c r="A648" s="651"/>
      <c r="B648" s="651"/>
      <c r="C648" s="8"/>
      <c r="D648" s="8"/>
      <c r="E648" s="8"/>
      <c r="F648" s="8"/>
      <c r="G648" s="8"/>
      <c r="H648" s="8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1:36" ht="12" customHeight="1" x14ac:dyDescent="0.2">
      <c r="A649" s="651"/>
      <c r="B649" s="651"/>
      <c r="C649" s="8"/>
      <c r="D649" s="8"/>
      <c r="E649" s="8"/>
      <c r="F649" s="8"/>
      <c r="G649" s="8"/>
      <c r="H649" s="8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1:36" ht="12" customHeight="1" x14ac:dyDescent="0.2">
      <c r="A650" s="651"/>
      <c r="B650" s="651"/>
      <c r="C650" s="8"/>
      <c r="D650" s="8"/>
      <c r="E650" s="8"/>
      <c r="F650" s="8"/>
      <c r="G650" s="8"/>
      <c r="H650" s="8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1:36" ht="12" customHeight="1" x14ac:dyDescent="0.2">
      <c r="A651" s="651"/>
      <c r="B651" s="651"/>
      <c r="C651" s="8"/>
      <c r="D651" s="8"/>
      <c r="E651" s="8"/>
      <c r="F651" s="8"/>
      <c r="G651" s="8"/>
      <c r="H651" s="8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1:36" ht="12" customHeight="1" x14ac:dyDescent="0.2">
      <c r="A652" s="651"/>
      <c r="B652" s="651"/>
      <c r="C652" s="8"/>
      <c r="D652" s="8"/>
      <c r="E652" s="8"/>
      <c r="F652" s="8"/>
      <c r="G652" s="8"/>
      <c r="H652" s="8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1:36" ht="12" customHeight="1" x14ac:dyDescent="0.2">
      <c r="A653" s="651"/>
      <c r="B653" s="651"/>
      <c r="C653" s="8"/>
      <c r="D653" s="8"/>
      <c r="E653" s="8"/>
      <c r="F653" s="8"/>
      <c r="G653" s="8"/>
      <c r="H653" s="8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1:36" ht="12" customHeight="1" x14ac:dyDescent="0.2">
      <c r="A654" s="651"/>
      <c r="B654" s="651"/>
      <c r="C654" s="8"/>
      <c r="D654" s="8"/>
      <c r="E654" s="8"/>
      <c r="F654" s="8"/>
      <c r="G654" s="8"/>
      <c r="H654" s="8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1:36" ht="12" customHeight="1" x14ac:dyDescent="0.2">
      <c r="A655" s="651"/>
      <c r="B655" s="651"/>
      <c r="C655" s="8"/>
      <c r="D655" s="8"/>
      <c r="E655" s="8"/>
      <c r="F655" s="8"/>
      <c r="G655" s="8"/>
      <c r="H655" s="8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1:36" ht="12" customHeight="1" x14ac:dyDescent="0.2">
      <c r="A656" s="651"/>
      <c r="B656" s="651"/>
      <c r="C656" s="8"/>
      <c r="D656" s="8"/>
      <c r="E656" s="8"/>
      <c r="F656" s="8"/>
      <c r="G656" s="8"/>
      <c r="H656" s="8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1:36" ht="12" customHeight="1" x14ac:dyDescent="0.2">
      <c r="A657" s="651"/>
      <c r="B657" s="651"/>
      <c r="C657" s="8"/>
      <c r="D657" s="8"/>
      <c r="E657" s="8"/>
      <c r="F657" s="8"/>
      <c r="G657" s="8"/>
      <c r="H657" s="8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1:36" ht="12" customHeight="1" x14ac:dyDescent="0.2">
      <c r="A658" s="651"/>
      <c r="B658" s="651"/>
      <c r="C658" s="8"/>
      <c r="D658" s="8"/>
      <c r="E658" s="8"/>
      <c r="F658" s="8"/>
      <c r="G658" s="8"/>
      <c r="H658" s="8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1:36" ht="12" customHeight="1" x14ac:dyDescent="0.2">
      <c r="A659" s="651"/>
      <c r="B659" s="651"/>
      <c r="C659" s="8"/>
      <c r="D659" s="8"/>
      <c r="E659" s="8"/>
      <c r="F659" s="8"/>
      <c r="G659" s="8"/>
      <c r="H659" s="8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1:36" ht="12" customHeight="1" x14ac:dyDescent="0.2">
      <c r="A660" s="651"/>
      <c r="B660" s="651"/>
      <c r="C660" s="8"/>
      <c r="D660" s="8"/>
      <c r="E660" s="8"/>
      <c r="F660" s="8"/>
      <c r="G660" s="8"/>
      <c r="H660" s="8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1:36" ht="12" customHeight="1" x14ac:dyDescent="0.2">
      <c r="A661" s="651"/>
      <c r="B661" s="651"/>
      <c r="C661" s="8"/>
      <c r="D661" s="8"/>
      <c r="E661" s="8"/>
      <c r="F661" s="8"/>
      <c r="G661" s="8"/>
      <c r="H661" s="8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1:36" ht="12" customHeight="1" x14ac:dyDescent="0.2">
      <c r="A662" s="651"/>
      <c r="B662" s="651"/>
      <c r="C662" s="8"/>
      <c r="D662" s="8"/>
      <c r="E662" s="8"/>
      <c r="F662" s="8"/>
      <c r="G662" s="8"/>
      <c r="H662" s="8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1:36" ht="12" customHeight="1" x14ac:dyDescent="0.2">
      <c r="A663" s="651"/>
      <c r="B663" s="651"/>
      <c r="C663" s="8"/>
      <c r="D663" s="8"/>
      <c r="E663" s="8"/>
      <c r="F663" s="8"/>
      <c r="G663" s="8"/>
      <c r="H663" s="8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1:36" ht="12" customHeight="1" x14ac:dyDescent="0.2">
      <c r="A664" s="651"/>
      <c r="B664" s="651"/>
      <c r="C664" s="8"/>
      <c r="D664" s="8"/>
      <c r="E664" s="8"/>
      <c r="F664" s="8"/>
      <c r="G664" s="8"/>
      <c r="H664" s="8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1:36" ht="12" customHeight="1" x14ac:dyDescent="0.2">
      <c r="A665" s="651"/>
      <c r="B665" s="651"/>
      <c r="C665" s="8"/>
      <c r="D665" s="8"/>
      <c r="E665" s="8"/>
      <c r="F665" s="8"/>
      <c r="G665" s="8"/>
      <c r="H665" s="8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1:36" ht="12" customHeight="1" x14ac:dyDescent="0.2">
      <c r="A666" s="651"/>
      <c r="B666" s="651"/>
      <c r="C666" s="8"/>
      <c r="D666" s="8"/>
      <c r="E666" s="8"/>
      <c r="F666" s="8"/>
      <c r="G666" s="8"/>
      <c r="H666" s="8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1:36" ht="12" customHeight="1" x14ac:dyDescent="0.2">
      <c r="A667" s="651"/>
      <c r="B667" s="651"/>
      <c r="C667" s="8"/>
      <c r="D667" s="8"/>
      <c r="E667" s="8"/>
      <c r="F667" s="8"/>
      <c r="G667" s="8"/>
      <c r="H667" s="8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1:36" ht="12" customHeight="1" x14ac:dyDescent="0.2">
      <c r="A668" s="651"/>
      <c r="B668" s="651"/>
      <c r="C668" s="8"/>
      <c r="D668" s="8"/>
      <c r="E668" s="8"/>
      <c r="F668" s="8"/>
      <c r="G668" s="8"/>
      <c r="H668" s="8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1:36" ht="12" customHeight="1" x14ac:dyDescent="0.2">
      <c r="A669" s="651"/>
      <c r="B669" s="651"/>
      <c r="C669" s="8"/>
      <c r="D669" s="8"/>
      <c r="E669" s="8"/>
      <c r="F669" s="8"/>
      <c r="G669" s="8"/>
      <c r="H669" s="8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1:36" ht="12" customHeight="1" x14ac:dyDescent="0.2">
      <c r="A670" s="651"/>
      <c r="B670" s="651"/>
      <c r="C670" s="8"/>
      <c r="D670" s="8"/>
      <c r="E670" s="8"/>
      <c r="F670" s="8"/>
      <c r="G670" s="8"/>
      <c r="H670" s="8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1:36" ht="12" customHeight="1" x14ac:dyDescent="0.2">
      <c r="A671" s="651"/>
      <c r="B671" s="651"/>
      <c r="C671" s="8"/>
      <c r="D671" s="8"/>
      <c r="E671" s="8"/>
      <c r="F671" s="8"/>
      <c r="G671" s="8"/>
      <c r="H671" s="8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1:36" ht="12" customHeight="1" x14ac:dyDescent="0.2">
      <c r="A672" s="651"/>
      <c r="B672" s="651"/>
      <c r="C672" s="8"/>
      <c r="D672" s="8"/>
      <c r="E672" s="8"/>
      <c r="F672" s="8"/>
      <c r="G672" s="8"/>
      <c r="H672" s="8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1:36" ht="12" customHeight="1" x14ac:dyDescent="0.2">
      <c r="A673" s="651"/>
      <c r="B673" s="651"/>
      <c r="C673" s="8"/>
      <c r="D673" s="8"/>
      <c r="E673" s="8"/>
      <c r="F673" s="8"/>
      <c r="G673" s="8"/>
      <c r="H673" s="8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1:36" ht="12" customHeight="1" x14ac:dyDescent="0.2">
      <c r="A674" s="651"/>
      <c r="B674" s="651"/>
      <c r="C674" s="8"/>
      <c r="D674" s="8"/>
      <c r="E674" s="8"/>
      <c r="F674" s="8"/>
      <c r="G674" s="8"/>
      <c r="H674" s="8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1:36" ht="12" customHeight="1" x14ac:dyDescent="0.2">
      <c r="A675" s="651"/>
      <c r="B675" s="651"/>
      <c r="C675" s="8"/>
      <c r="D675" s="8"/>
      <c r="E675" s="8"/>
      <c r="F675" s="8"/>
      <c r="G675" s="8"/>
      <c r="H675" s="8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1:36" ht="12" customHeight="1" x14ac:dyDescent="0.2">
      <c r="A676" s="651"/>
      <c r="B676" s="651"/>
      <c r="C676" s="8"/>
      <c r="D676" s="8"/>
      <c r="E676" s="8"/>
      <c r="F676" s="8"/>
      <c r="G676" s="8"/>
      <c r="H676" s="8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1:36" ht="12" customHeight="1" x14ac:dyDescent="0.2">
      <c r="A677" s="651"/>
      <c r="B677" s="651"/>
      <c r="C677" s="8"/>
      <c r="D677" s="8"/>
      <c r="E677" s="8"/>
      <c r="F677" s="8"/>
      <c r="G677" s="8"/>
      <c r="H677" s="8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1:36" ht="12" customHeight="1" x14ac:dyDescent="0.2">
      <c r="A678" s="651"/>
      <c r="B678" s="651"/>
      <c r="C678" s="8"/>
      <c r="D678" s="8"/>
      <c r="E678" s="8"/>
      <c r="F678" s="8"/>
      <c r="G678" s="8"/>
      <c r="H678" s="8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1:36" ht="12" customHeight="1" x14ac:dyDescent="0.2">
      <c r="A679" s="651"/>
      <c r="B679" s="651"/>
      <c r="C679" s="8"/>
      <c r="D679" s="8"/>
      <c r="E679" s="8"/>
      <c r="F679" s="8"/>
      <c r="G679" s="8"/>
      <c r="H679" s="8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1:36" ht="12" customHeight="1" x14ac:dyDescent="0.2">
      <c r="A680" s="651"/>
      <c r="B680" s="651"/>
      <c r="C680" s="8"/>
      <c r="D680" s="8"/>
      <c r="E680" s="8"/>
      <c r="F680" s="8"/>
      <c r="G680" s="8"/>
      <c r="H680" s="8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1:36" ht="12" customHeight="1" x14ac:dyDescent="0.2">
      <c r="A681" s="651"/>
      <c r="B681" s="651"/>
      <c r="C681" s="8"/>
      <c r="D681" s="8"/>
      <c r="E681" s="8"/>
      <c r="F681" s="8"/>
      <c r="G681" s="8"/>
      <c r="H681" s="8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1:36" ht="12" customHeight="1" x14ac:dyDescent="0.2">
      <c r="A682" s="651"/>
      <c r="B682" s="651"/>
      <c r="C682" s="8"/>
      <c r="D682" s="8"/>
      <c r="E682" s="8"/>
      <c r="F682" s="8"/>
      <c r="G682" s="8"/>
      <c r="H682" s="8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1:36" ht="12" customHeight="1" x14ac:dyDescent="0.2">
      <c r="A683" s="651"/>
      <c r="B683" s="651"/>
      <c r="C683" s="8"/>
      <c r="D683" s="8"/>
      <c r="E683" s="8"/>
      <c r="F683" s="8"/>
      <c r="G683" s="8"/>
      <c r="H683" s="8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1:36" ht="12" customHeight="1" x14ac:dyDescent="0.2">
      <c r="A684" s="651"/>
      <c r="B684" s="651"/>
      <c r="C684" s="8"/>
      <c r="D684" s="8"/>
      <c r="E684" s="8"/>
      <c r="F684" s="8"/>
      <c r="G684" s="8"/>
      <c r="H684" s="8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1:36" ht="12" customHeight="1" x14ac:dyDescent="0.2">
      <c r="A685" s="651"/>
      <c r="B685" s="651"/>
      <c r="C685" s="8"/>
      <c r="D685" s="8"/>
      <c r="E685" s="8"/>
      <c r="F685" s="8"/>
      <c r="G685" s="8"/>
      <c r="H685" s="8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1:36" ht="12" customHeight="1" x14ac:dyDescent="0.2">
      <c r="A686" s="651"/>
      <c r="B686" s="651"/>
      <c r="C686" s="8"/>
      <c r="D686" s="8"/>
      <c r="E686" s="8"/>
      <c r="F686" s="8"/>
      <c r="G686" s="8"/>
      <c r="H686" s="8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1:36" ht="12" customHeight="1" x14ac:dyDescent="0.2">
      <c r="A687" s="651"/>
      <c r="B687" s="651"/>
      <c r="C687" s="8"/>
      <c r="D687" s="8"/>
      <c r="E687" s="8"/>
      <c r="F687" s="8"/>
      <c r="G687" s="8"/>
      <c r="H687" s="8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1:36" ht="12" customHeight="1" x14ac:dyDescent="0.2">
      <c r="A688" s="651"/>
      <c r="B688" s="651"/>
      <c r="C688" s="8"/>
      <c r="D688" s="8"/>
      <c r="E688" s="8"/>
      <c r="F688" s="8"/>
      <c r="G688" s="8"/>
      <c r="H688" s="8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1:36" ht="12" customHeight="1" x14ac:dyDescent="0.2">
      <c r="A689" s="651"/>
      <c r="B689" s="651"/>
      <c r="C689" s="8"/>
      <c r="D689" s="8"/>
      <c r="E689" s="8"/>
      <c r="F689" s="8"/>
      <c r="G689" s="8"/>
      <c r="H689" s="8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1:36" ht="12" customHeight="1" x14ac:dyDescent="0.2">
      <c r="A690" s="651"/>
      <c r="B690" s="651"/>
      <c r="C690" s="8"/>
      <c r="D690" s="8"/>
      <c r="E690" s="8"/>
      <c r="F690" s="8"/>
      <c r="G690" s="8"/>
      <c r="H690" s="8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1:36" ht="12" customHeight="1" x14ac:dyDescent="0.2">
      <c r="A691" s="651"/>
      <c r="B691" s="651"/>
      <c r="C691" s="8"/>
      <c r="D691" s="8"/>
      <c r="E691" s="8"/>
      <c r="F691" s="8"/>
      <c r="G691" s="8"/>
      <c r="H691" s="8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1:36" ht="12" customHeight="1" x14ac:dyDescent="0.2">
      <c r="A692" s="651"/>
      <c r="B692" s="651"/>
      <c r="C692" s="8"/>
      <c r="D692" s="8"/>
      <c r="E692" s="8"/>
      <c r="F692" s="8"/>
      <c r="G692" s="8"/>
      <c r="H692" s="8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1:36" ht="12" customHeight="1" x14ac:dyDescent="0.2">
      <c r="A693" s="651"/>
      <c r="B693" s="651"/>
      <c r="C693" s="8"/>
      <c r="D693" s="8"/>
      <c r="E693" s="8"/>
      <c r="F693" s="8"/>
      <c r="G693" s="8"/>
      <c r="H693" s="8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1:36" ht="12" customHeight="1" x14ac:dyDescent="0.2">
      <c r="A694" s="651"/>
      <c r="B694" s="651"/>
      <c r="C694" s="8"/>
      <c r="D694" s="8"/>
      <c r="E694" s="8"/>
      <c r="F694" s="8"/>
      <c r="G694" s="8"/>
      <c r="H694" s="8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1:36" ht="12" customHeight="1" x14ac:dyDescent="0.2">
      <c r="A695" s="651"/>
      <c r="B695" s="651"/>
      <c r="C695" s="8"/>
      <c r="D695" s="8"/>
      <c r="E695" s="8"/>
      <c r="F695" s="8"/>
      <c r="G695" s="8"/>
      <c r="H695" s="8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1:36" ht="12" customHeight="1" x14ac:dyDescent="0.2">
      <c r="A696" s="651"/>
      <c r="B696" s="651"/>
      <c r="C696" s="8"/>
      <c r="D696" s="8"/>
      <c r="E696" s="8"/>
      <c r="F696" s="8"/>
      <c r="G696" s="8"/>
      <c r="H696" s="8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1:36" ht="12" customHeight="1" x14ac:dyDescent="0.2">
      <c r="A697" s="651"/>
      <c r="B697" s="651"/>
      <c r="C697" s="8"/>
      <c r="D697" s="8"/>
      <c r="E697" s="8"/>
      <c r="F697" s="8"/>
      <c r="G697" s="8"/>
      <c r="H697" s="8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1:36" ht="12" customHeight="1" x14ac:dyDescent="0.2">
      <c r="A698" s="651"/>
      <c r="B698" s="651"/>
      <c r="C698" s="8"/>
      <c r="D698" s="8"/>
      <c r="E698" s="8"/>
      <c r="F698" s="8"/>
      <c r="G698" s="8"/>
      <c r="H698" s="8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1:36" ht="12" customHeight="1" x14ac:dyDescent="0.2">
      <c r="A699" s="651"/>
      <c r="B699" s="651"/>
      <c r="C699" s="8"/>
      <c r="D699" s="8"/>
      <c r="E699" s="8"/>
      <c r="F699" s="8"/>
      <c r="G699" s="8"/>
      <c r="H699" s="8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1:36" ht="12" customHeight="1" x14ac:dyDescent="0.2">
      <c r="A700" s="651"/>
      <c r="B700" s="651"/>
      <c r="C700" s="8"/>
      <c r="D700" s="8"/>
      <c r="E700" s="8"/>
      <c r="F700" s="8"/>
      <c r="G700" s="8"/>
      <c r="H700" s="8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1:36" ht="12" customHeight="1" x14ac:dyDescent="0.2">
      <c r="A701" s="651"/>
      <c r="B701" s="651"/>
      <c r="C701" s="8"/>
      <c r="D701" s="8"/>
      <c r="E701" s="8"/>
      <c r="F701" s="8"/>
      <c r="G701" s="8"/>
      <c r="H701" s="8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1:36" ht="12" customHeight="1" x14ac:dyDescent="0.2">
      <c r="A702" s="651"/>
      <c r="B702" s="651"/>
      <c r="C702" s="8"/>
      <c r="D702" s="8"/>
      <c r="E702" s="8"/>
      <c r="F702" s="8"/>
      <c r="G702" s="8"/>
      <c r="H702" s="8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1:36" ht="12" customHeight="1" x14ac:dyDescent="0.2">
      <c r="A703" s="651"/>
      <c r="B703" s="651"/>
      <c r="C703" s="8"/>
      <c r="D703" s="8"/>
      <c r="E703" s="8"/>
      <c r="F703" s="8"/>
      <c r="G703" s="8"/>
      <c r="H703" s="8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1:36" ht="12" customHeight="1" x14ac:dyDescent="0.2">
      <c r="A704" s="651"/>
      <c r="B704" s="651"/>
      <c r="C704" s="8"/>
      <c r="D704" s="8"/>
      <c r="E704" s="8"/>
      <c r="F704" s="8"/>
      <c r="G704" s="8"/>
      <c r="H704" s="8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1:36" ht="12" customHeight="1" x14ac:dyDescent="0.2">
      <c r="A705" s="651"/>
      <c r="B705" s="651"/>
      <c r="C705" s="8"/>
      <c r="D705" s="8"/>
      <c r="E705" s="8"/>
      <c r="F705" s="8"/>
      <c r="G705" s="8"/>
      <c r="H705" s="8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1:36" ht="12" customHeight="1" x14ac:dyDescent="0.2">
      <c r="A706" s="651"/>
      <c r="B706" s="651"/>
      <c r="C706" s="8"/>
      <c r="D706" s="8"/>
      <c r="E706" s="8"/>
      <c r="F706" s="8"/>
      <c r="G706" s="8"/>
      <c r="H706" s="8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1:36" ht="12" customHeight="1" x14ac:dyDescent="0.2">
      <c r="A707" s="651"/>
      <c r="B707" s="651"/>
      <c r="C707" s="8"/>
      <c r="D707" s="8"/>
      <c r="E707" s="8"/>
      <c r="F707" s="8"/>
      <c r="G707" s="8"/>
      <c r="H707" s="8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1:36" ht="12" customHeight="1" x14ac:dyDescent="0.2">
      <c r="A708" s="651"/>
      <c r="B708" s="651"/>
      <c r="C708" s="8"/>
      <c r="D708" s="8"/>
      <c r="E708" s="8"/>
      <c r="F708" s="8"/>
      <c r="G708" s="8"/>
      <c r="H708" s="8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1:36" ht="12" customHeight="1" x14ac:dyDescent="0.2">
      <c r="A709" s="651"/>
      <c r="B709" s="651"/>
      <c r="C709" s="8"/>
      <c r="D709" s="8"/>
      <c r="E709" s="8"/>
      <c r="F709" s="8"/>
      <c r="G709" s="8"/>
      <c r="H709" s="8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1:36" ht="12" customHeight="1" x14ac:dyDescent="0.2">
      <c r="A710" s="651"/>
      <c r="B710" s="651"/>
      <c r="C710" s="8"/>
      <c r="D710" s="8"/>
      <c r="E710" s="8"/>
      <c r="F710" s="8"/>
      <c r="G710" s="8"/>
      <c r="H710" s="8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1:36" ht="12" customHeight="1" x14ac:dyDescent="0.2">
      <c r="A711" s="651"/>
      <c r="B711" s="651"/>
      <c r="C711" s="8"/>
      <c r="D711" s="8"/>
      <c r="E711" s="8"/>
      <c r="F711" s="8"/>
      <c r="G711" s="8"/>
      <c r="H711" s="8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1:36" ht="12" customHeight="1" x14ac:dyDescent="0.2">
      <c r="A712" s="651"/>
      <c r="B712" s="651"/>
      <c r="C712" s="8"/>
      <c r="D712" s="8"/>
      <c r="E712" s="8"/>
      <c r="F712" s="8"/>
      <c r="G712" s="8"/>
      <c r="H712" s="8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1:36" ht="12" customHeight="1" x14ac:dyDescent="0.2">
      <c r="A713" s="651"/>
      <c r="B713" s="651"/>
      <c r="C713" s="8"/>
      <c r="D713" s="8"/>
      <c r="E713" s="8"/>
      <c r="F713" s="8"/>
      <c r="G713" s="8"/>
      <c r="H713" s="8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1:36" ht="12" customHeight="1" x14ac:dyDescent="0.2">
      <c r="A714" s="651"/>
      <c r="B714" s="651"/>
      <c r="C714" s="8"/>
      <c r="D714" s="8"/>
      <c r="E714" s="8"/>
      <c r="F714" s="8"/>
      <c r="G714" s="8"/>
      <c r="H714" s="8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1:36" ht="12" customHeight="1" x14ac:dyDescent="0.2">
      <c r="A715" s="651"/>
      <c r="B715" s="651"/>
      <c r="C715" s="8"/>
      <c r="D715" s="8"/>
      <c r="E715" s="8"/>
      <c r="F715" s="8"/>
      <c r="G715" s="8"/>
      <c r="H715" s="8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1:36" ht="12" customHeight="1" x14ac:dyDescent="0.2">
      <c r="A716" s="651"/>
      <c r="B716" s="651"/>
      <c r="C716" s="8"/>
      <c r="D716" s="8"/>
      <c r="E716" s="8"/>
      <c r="F716" s="8"/>
      <c r="G716" s="8"/>
      <c r="H716" s="8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1:36" ht="12" customHeight="1" x14ac:dyDescent="0.2">
      <c r="A717" s="651"/>
      <c r="B717" s="651"/>
      <c r="C717" s="8"/>
      <c r="D717" s="8"/>
      <c r="E717" s="8"/>
      <c r="F717" s="8"/>
      <c r="G717" s="8"/>
      <c r="H717" s="8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1:36" ht="12" customHeight="1" x14ac:dyDescent="0.2">
      <c r="A718" s="651"/>
      <c r="B718" s="651"/>
      <c r="C718" s="8"/>
      <c r="D718" s="8"/>
      <c r="E718" s="8"/>
      <c r="F718" s="8"/>
      <c r="G718" s="8"/>
      <c r="H718" s="8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1:36" ht="12" customHeight="1" x14ac:dyDescent="0.2">
      <c r="A719" s="651"/>
      <c r="B719" s="651"/>
      <c r="C719" s="8"/>
      <c r="D719" s="8"/>
      <c r="E719" s="8"/>
      <c r="F719" s="8"/>
      <c r="G719" s="8"/>
      <c r="H719" s="8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1:36" ht="12" customHeight="1" x14ac:dyDescent="0.2">
      <c r="A720" s="651"/>
      <c r="B720" s="651"/>
      <c r="C720" s="8"/>
      <c r="D720" s="8"/>
      <c r="E720" s="8"/>
      <c r="F720" s="8"/>
      <c r="G720" s="8"/>
      <c r="H720" s="8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1:36" ht="12" customHeight="1" x14ac:dyDescent="0.2">
      <c r="A721" s="651"/>
      <c r="B721" s="651"/>
      <c r="C721" s="8"/>
      <c r="D721" s="8"/>
      <c r="E721" s="8"/>
      <c r="F721" s="8"/>
      <c r="G721" s="8"/>
      <c r="H721" s="8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1:36" ht="12" customHeight="1" x14ac:dyDescent="0.2">
      <c r="A722" s="651"/>
      <c r="B722" s="651"/>
      <c r="C722" s="8"/>
      <c r="D722" s="8"/>
      <c r="E722" s="8"/>
      <c r="F722" s="8"/>
      <c r="G722" s="8"/>
      <c r="H722" s="8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1:36" ht="12" customHeight="1" x14ac:dyDescent="0.2">
      <c r="A723" s="651"/>
      <c r="B723" s="651"/>
      <c r="C723" s="8"/>
      <c r="D723" s="8"/>
      <c r="E723" s="8"/>
      <c r="F723" s="8"/>
      <c r="G723" s="8"/>
      <c r="H723" s="8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1:36" ht="12" customHeight="1" x14ac:dyDescent="0.2">
      <c r="A724" s="651"/>
      <c r="B724" s="651"/>
      <c r="C724" s="8"/>
      <c r="D724" s="8"/>
      <c r="E724" s="8"/>
      <c r="F724" s="8"/>
      <c r="G724" s="8"/>
      <c r="H724" s="8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1:36" ht="12" customHeight="1" x14ac:dyDescent="0.2">
      <c r="A725" s="651"/>
      <c r="B725" s="651"/>
      <c r="C725" s="8"/>
      <c r="D725" s="8"/>
      <c r="E725" s="8"/>
      <c r="F725" s="8"/>
      <c r="G725" s="8"/>
      <c r="H725" s="8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1:36" ht="12" customHeight="1" x14ac:dyDescent="0.2">
      <c r="A726" s="651"/>
      <c r="B726" s="651"/>
      <c r="C726" s="8"/>
      <c r="D726" s="8"/>
      <c r="E726" s="8"/>
      <c r="F726" s="8"/>
      <c r="G726" s="8"/>
      <c r="H726" s="8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1:36" ht="12" customHeight="1" x14ac:dyDescent="0.2">
      <c r="A727" s="651"/>
      <c r="B727" s="651"/>
      <c r="C727" s="8"/>
      <c r="D727" s="8"/>
      <c r="E727" s="8"/>
      <c r="F727" s="8"/>
      <c r="G727" s="8"/>
      <c r="H727" s="8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1:36" ht="12" customHeight="1" x14ac:dyDescent="0.2">
      <c r="A728" s="651"/>
      <c r="B728" s="651"/>
      <c r="C728" s="8"/>
      <c r="D728" s="8"/>
      <c r="E728" s="8"/>
      <c r="F728" s="8"/>
      <c r="G728" s="8"/>
      <c r="H728" s="8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1:36" ht="12" customHeight="1" x14ac:dyDescent="0.2">
      <c r="A729" s="651"/>
      <c r="B729" s="651"/>
      <c r="C729" s="8"/>
      <c r="D729" s="8"/>
      <c r="E729" s="8"/>
      <c r="F729" s="8"/>
      <c r="G729" s="8"/>
      <c r="H729" s="8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1:36" ht="12" customHeight="1" x14ac:dyDescent="0.2">
      <c r="A730" s="651"/>
      <c r="B730" s="651"/>
      <c r="C730" s="8"/>
      <c r="D730" s="8"/>
      <c r="E730" s="8"/>
      <c r="F730" s="8"/>
      <c r="G730" s="8"/>
      <c r="H730" s="8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1:36" ht="12" customHeight="1" x14ac:dyDescent="0.2">
      <c r="A731" s="651"/>
      <c r="B731" s="651"/>
      <c r="C731" s="8"/>
      <c r="D731" s="8"/>
      <c r="E731" s="8"/>
      <c r="F731" s="8"/>
      <c r="G731" s="8"/>
      <c r="H731" s="8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1:36" ht="12" customHeight="1" x14ac:dyDescent="0.2">
      <c r="A732" s="651"/>
      <c r="B732" s="651"/>
      <c r="C732" s="8"/>
      <c r="D732" s="8"/>
      <c r="E732" s="8"/>
      <c r="F732" s="8"/>
      <c r="G732" s="8"/>
      <c r="H732" s="8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1:36" ht="12" customHeight="1" x14ac:dyDescent="0.2">
      <c r="A733" s="651"/>
      <c r="B733" s="651"/>
      <c r="C733" s="8"/>
      <c r="D733" s="8"/>
      <c r="E733" s="8"/>
      <c r="F733" s="8"/>
      <c r="G733" s="8"/>
      <c r="H733" s="8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1:36" ht="12" customHeight="1" x14ac:dyDescent="0.2">
      <c r="A734" s="651"/>
      <c r="B734" s="651"/>
      <c r="C734" s="8"/>
      <c r="D734" s="8"/>
      <c r="E734" s="8"/>
      <c r="F734" s="8"/>
      <c r="G734" s="8"/>
      <c r="H734" s="8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1:36" ht="12" customHeight="1" x14ac:dyDescent="0.2">
      <c r="A735" s="651"/>
      <c r="B735" s="651"/>
      <c r="C735" s="8"/>
      <c r="D735" s="8"/>
      <c r="E735" s="8"/>
      <c r="F735" s="8"/>
      <c r="G735" s="8"/>
      <c r="H735" s="8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1:36" ht="12" customHeight="1" x14ac:dyDescent="0.2">
      <c r="A736" s="651"/>
      <c r="B736" s="651"/>
      <c r="C736" s="8"/>
      <c r="D736" s="8"/>
      <c r="E736" s="8"/>
      <c r="F736" s="8"/>
      <c r="G736" s="8"/>
      <c r="H736" s="8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1:36" ht="12" customHeight="1" x14ac:dyDescent="0.2">
      <c r="A737" s="651"/>
      <c r="B737" s="651"/>
      <c r="C737" s="8"/>
      <c r="D737" s="8"/>
      <c r="E737" s="8"/>
      <c r="F737" s="8"/>
      <c r="G737" s="8"/>
      <c r="H737" s="8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1:36" ht="12" customHeight="1" x14ac:dyDescent="0.2">
      <c r="A738" s="651"/>
      <c r="B738" s="651"/>
      <c r="C738" s="8"/>
      <c r="D738" s="8"/>
      <c r="E738" s="8"/>
      <c r="F738" s="8"/>
      <c r="G738" s="8"/>
      <c r="H738" s="8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1:36" ht="12" customHeight="1" x14ac:dyDescent="0.2">
      <c r="A739" s="651"/>
      <c r="B739" s="651"/>
      <c r="C739" s="8"/>
      <c r="D739" s="8"/>
      <c r="E739" s="8"/>
      <c r="F739" s="8"/>
      <c r="G739" s="8"/>
      <c r="H739" s="8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1:36" ht="12" customHeight="1" x14ac:dyDescent="0.2">
      <c r="A740" s="651"/>
      <c r="B740" s="651"/>
      <c r="C740" s="8"/>
      <c r="D740" s="8"/>
      <c r="E740" s="8"/>
      <c r="F740" s="8"/>
      <c r="G740" s="8"/>
      <c r="H740" s="8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1:36" ht="12" customHeight="1" x14ac:dyDescent="0.2">
      <c r="A741" s="651"/>
      <c r="B741" s="651"/>
      <c r="C741" s="8"/>
      <c r="D741" s="8"/>
      <c r="E741" s="8"/>
      <c r="F741" s="8"/>
      <c r="G741" s="8"/>
      <c r="H741" s="8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1:36" ht="12" customHeight="1" x14ac:dyDescent="0.2">
      <c r="A742" s="651"/>
      <c r="B742" s="651"/>
      <c r="C742" s="8"/>
      <c r="D742" s="8"/>
      <c r="E742" s="8"/>
      <c r="F742" s="8"/>
      <c r="G742" s="8"/>
      <c r="H742" s="8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1:36" ht="12" customHeight="1" x14ac:dyDescent="0.2">
      <c r="A743" s="651"/>
      <c r="B743" s="651"/>
      <c r="C743" s="8"/>
      <c r="D743" s="8"/>
      <c r="E743" s="8"/>
      <c r="F743" s="8"/>
      <c r="G743" s="8"/>
      <c r="H743" s="8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1:36" ht="12" customHeight="1" x14ac:dyDescent="0.2">
      <c r="A744" s="651"/>
      <c r="B744" s="651"/>
      <c r="C744" s="8"/>
      <c r="D744" s="8"/>
      <c r="E744" s="8"/>
      <c r="F744" s="8"/>
      <c r="G744" s="8"/>
      <c r="H744" s="8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1:36" ht="12" customHeight="1" x14ac:dyDescent="0.2">
      <c r="A745" s="651"/>
      <c r="B745" s="651"/>
      <c r="C745" s="8"/>
      <c r="D745" s="8"/>
      <c r="E745" s="8"/>
      <c r="F745" s="8"/>
      <c r="G745" s="8"/>
      <c r="H745" s="8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1:36" ht="12" customHeight="1" x14ac:dyDescent="0.2">
      <c r="A746" s="651"/>
      <c r="B746" s="651"/>
      <c r="C746" s="8"/>
      <c r="D746" s="8"/>
      <c r="E746" s="8"/>
      <c r="F746" s="8"/>
      <c r="G746" s="8"/>
      <c r="H746" s="8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1:36" ht="12" customHeight="1" x14ac:dyDescent="0.2">
      <c r="A747" s="651"/>
      <c r="B747" s="651"/>
      <c r="C747" s="8"/>
      <c r="D747" s="8"/>
      <c r="E747" s="8"/>
      <c r="F747" s="8"/>
      <c r="G747" s="8"/>
      <c r="H747" s="8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1:36" ht="12" customHeight="1" x14ac:dyDescent="0.2">
      <c r="A748" s="651"/>
      <c r="B748" s="651"/>
      <c r="C748" s="8"/>
      <c r="D748" s="8"/>
      <c r="E748" s="8"/>
      <c r="F748" s="8"/>
      <c r="G748" s="8"/>
      <c r="H748" s="8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1:36" ht="12" customHeight="1" x14ac:dyDescent="0.2">
      <c r="A749" s="651"/>
      <c r="B749" s="651"/>
      <c r="C749" s="8"/>
      <c r="D749" s="8"/>
      <c r="E749" s="8"/>
      <c r="F749" s="8"/>
      <c r="G749" s="8"/>
      <c r="H749" s="8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1:36" ht="12" customHeight="1" x14ac:dyDescent="0.2">
      <c r="A750" s="651"/>
      <c r="B750" s="651"/>
      <c r="C750" s="8"/>
      <c r="D750" s="8"/>
      <c r="E750" s="8"/>
      <c r="F750" s="8"/>
      <c r="G750" s="8"/>
      <c r="H750" s="8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1:36" ht="12" customHeight="1" x14ac:dyDescent="0.2">
      <c r="A751" s="651"/>
      <c r="B751" s="651"/>
      <c r="C751" s="8"/>
      <c r="D751" s="8"/>
      <c r="E751" s="8"/>
      <c r="F751" s="8"/>
      <c r="G751" s="8"/>
      <c r="H751" s="8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1:36" ht="12" customHeight="1" x14ac:dyDescent="0.2">
      <c r="A752" s="651"/>
      <c r="B752" s="651"/>
      <c r="C752" s="8"/>
      <c r="D752" s="8"/>
      <c r="E752" s="8"/>
      <c r="F752" s="8"/>
      <c r="G752" s="8"/>
      <c r="H752" s="8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1:36" ht="12" customHeight="1" x14ac:dyDescent="0.2">
      <c r="A753" s="651"/>
      <c r="B753" s="651"/>
      <c r="C753" s="8"/>
      <c r="D753" s="8"/>
      <c r="E753" s="8"/>
      <c r="F753" s="8"/>
      <c r="G753" s="8"/>
      <c r="H753" s="8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1:36" ht="12" customHeight="1" x14ac:dyDescent="0.2">
      <c r="A754" s="651"/>
      <c r="B754" s="651"/>
      <c r="C754" s="8"/>
      <c r="D754" s="8"/>
      <c r="E754" s="8"/>
      <c r="F754" s="8"/>
      <c r="G754" s="8"/>
      <c r="H754" s="8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1:36" ht="12" customHeight="1" x14ac:dyDescent="0.2">
      <c r="A755" s="651"/>
      <c r="B755" s="651"/>
      <c r="C755" s="8"/>
      <c r="D755" s="8"/>
      <c r="E755" s="8"/>
      <c r="F755" s="8"/>
      <c r="G755" s="8"/>
      <c r="H755" s="8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1:36" ht="12" customHeight="1" x14ac:dyDescent="0.2">
      <c r="A756" s="651"/>
      <c r="B756" s="651"/>
      <c r="C756" s="8"/>
      <c r="D756" s="8"/>
      <c r="E756" s="8"/>
      <c r="F756" s="8"/>
      <c r="G756" s="8"/>
      <c r="H756" s="8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1:36" ht="12" customHeight="1" x14ac:dyDescent="0.2">
      <c r="A757" s="651"/>
      <c r="B757" s="651"/>
      <c r="C757" s="8"/>
      <c r="D757" s="8"/>
      <c r="E757" s="8"/>
      <c r="F757" s="8"/>
      <c r="G757" s="8"/>
      <c r="H757" s="8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1:36" ht="12" customHeight="1" x14ac:dyDescent="0.2">
      <c r="A758" s="651"/>
      <c r="B758" s="651"/>
      <c r="C758" s="8"/>
      <c r="D758" s="8"/>
      <c r="E758" s="8"/>
      <c r="F758" s="8"/>
      <c r="G758" s="8"/>
      <c r="H758" s="8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1:36" ht="12" customHeight="1" x14ac:dyDescent="0.2">
      <c r="A759" s="651"/>
      <c r="B759" s="651"/>
      <c r="C759" s="8"/>
      <c r="D759" s="8"/>
      <c r="E759" s="8"/>
      <c r="F759" s="8"/>
      <c r="G759" s="8"/>
      <c r="H759" s="8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1:36" ht="12" customHeight="1" x14ac:dyDescent="0.2">
      <c r="A760" s="651"/>
      <c r="B760" s="651"/>
      <c r="C760" s="8"/>
      <c r="D760" s="8"/>
      <c r="E760" s="8"/>
      <c r="F760" s="8"/>
      <c r="G760" s="8"/>
      <c r="H760" s="8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1:36" ht="12" customHeight="1" x14ac:dyDescent="0.2">
      <c r="A761" s="651"/>
      <c r="B761" s="651"/>
      <c r="C761" s="8"/>
      <c r="D761" s="8"/>
      <c r="E761" s="8"/>
      <c r="F761" s="8"/>
      <c r="G761" s="8"/>
      <c r="H761" s="8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1:36" ht="12" customHeight="1" x14ac:dyDescent="0.2">
      <c r="A762" s="651"/>
      <c r="B762" s="651"/>
      <c r="C762" s="8"/>
      <c r="D762" s="8"/>
      <c r="E762" s="8"/>
      <c r="F762" s="8"/>
      <c r="G762" s="8"/>
      <c r="H762" s="8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1:36" ht="12" customHeight="1" x14ac:dyDescent="0.2">
      <c r="A763" s="651"/>
      <c r="B763" s="651"/>
      <c r="C763" s="8"/>
      <c r="D763" s="8"/>
      <c r="E763" s="8"/>
      <c r="F763" s="8"/>
      <c r="G763" s="8"/>
      <c r="H763" s="8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1:36" ht="12" customHeight="1" x14ac:dyDescent="0.2">
      <c r="A764" s="651"/>
      <c r="B764" s="651"/>
      <c r="C764" s="8"/>
      <c r="D764" s="8"/>
      <c r="E764" s="8"/>
      <c r="F764" s="8"/>
      <c r="G764" s="8"/>
      <c r="H764" s="8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1:36" ht="12" customHeight="1" x14ac:dyDescent="0.2">
      <c r="A765" s="651"/>
      <c r="B765" s="651"/>
      <c r="C765" s="8"/>
      <c r="D765" s="8"/>
      <c r="E765" s="8"/>
      <c r="F765" s="8"/>
      <c r="G765" s="8"/>
      <c r="H765" s="8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1:36" ht="12" customHeight="1" x14ac:dyDescent="0.2">
      <c r="A766" s="651"/>
      <c r="B766" s="651"/>
      <c r="C766" s="8"/>
      <c r="D766" s="8"/>
      <c r="E766" s="8"/>
      <c r="F766" s="8"/>
      <c r="G766" s="8"/>
      <c r="H766" s="8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1:36" ht="12" customHeight="1" x14ac:dyDescent="0.2">
      <c r="A767" s="651"/>
      <c r="B767" s="651"/>
      <c r="C767" s="8"/>
      <c r="D767" s="8"/>
      <c r="E767" s="8"/>
      <c r="F767" s="8"/>
      <c r="G767" s="8"/>
      <c r="H767" s="8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1:36" ht="12" customHeight="1" x14ac:dyDescent="0.2">
      <c r="A768" s="651"/>
      <c r="B768" s="651"/>
      <c r="C768" s="8"/>
      <c r="D768" s="8"/>
      <c r="E768" s="8"/>
      <c r="F768" s="8"/>
      <c r="G768" s="8"/>
      <c r="H768" s="8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1:36" ht="12" customHeight="1" x14ac:dyDescent="0.2">
      <c r="A769" s="651"/>
      <c r="B769" s="651"/>
      <c r="C769" s="8"/>
      <c r="D769" s="8"/>
      <c r="E769" s="8"/>
      <c r="F769" s="8"/>
      <c r="G769" s="8"/>
      <c r="H769" s="8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1:36" ht="12" customHeight="1" x14ac:dyDescent="0.2">
      <c r="A770" s="651"/>
      <c r="B770" s="651"/>
      <c r="C770" s="8"/>
      <c r="D770" s="8"/>
      <c r="E770" s="8"/>
      <c r="F770" s="8"/>
      <c r="G770" s="8"/>
      <c r="H770" s="8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1:36" ht="12" customHeight="1" x14ac:dyDescent="0.2">
      <c r="A771" s="651"/>
      <c r="B771" s="651"/>
      <c r="C771" s="8"/>
      <c r="D771" s="8"/>
      <c r="E771" s="8"/>
      <c r="F771" s="8"/>
      <c r="G771" s="8"/>
      <c r="H771" s="8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1:36" ht="12" customHeight="1" x14ac:dyDescent="0.2">
      <c r="A772" s="651"/>
      <c r="B772" s="651"/>
      <c r="C772" s="8"/>
      <c r="D772" s="8"/>
      <c r="E772" s="8"/>
      <c r="F772" s="8"/>
      <c r="G772" s="8"/>
      <c r="H772" s="8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1:36" ht="12" customHeight="1" x14ac:dyDescent="0.2">
      <c r="A773" s="651"/>
      <c r="B773" s="651"/>
      <c r="C773" s="8"/>
      <c r="D773" s="8"/>
      <c r="E773" s="8"/>
      <c r="F773" s="8"/>
      <c r="G773" s="8"/>
      <c r="H773" s="8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1:36" ht="12" customHeight="1" x14ac:dyDescent="0.2">
      <c r="A774" s="651"/>
      <c r="B774" s="651"/>
      <c r="C774" s="8"/>
      <c r="D774" s="8"/>
      <c r="E774" s="8"/>
      <c r="F774" s="8"/>
      <c r="G774" s="8"/>
      <c r="H774" s="8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1:36" ht="12" customHeight="1" x14ac:dyDescent="0.2">
      <c r="A775" s="651"/>
      <c r="B775" s="651"/>
      <c r="C775" s="8"/>
      <c r="D775" s="8"/>
      <c r="E775" s="8"/>
      <c r="F775" s="8"/>
      <c r="G775" s="8"/>
      <c r="H775" s="8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1:36" ht="12" customHeight="1" x14ac:dyDescent="0.2">
      <c r="A776" s="651"/>
      <c r="B776" s="651"/>
      <c r="C776" s="8"/>
      <c r="D776" s="8"/>
      <c r="E776" s="8"/>
      <c r="F776" s="8"/>
      <c r="G776" s="8"/>
      <c r="H776" s="8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1:36" ht="12" customHeight="1" x14ac:dyDescent="0.2">
      <c r="A777" s="651"/>
      <c r="B777" s="651"/>
      <c r="C777" s="8"/>
      <c r="D777" s="8"/>
      <c r="E777" s="8"/>
      <c r="F777" s="8"/>
      <c r="G777" s="8"/>
      <c r="H777" s="8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1:36" ht="12" customHeight="1" x14ac:dyDescent="0.2">
      <c r="A778" s="651"/>
      <c r="B778" s="651"/>
      <c r="C778" s="8"/>
      <c r="D778" s="8"/>
      <c r="E778" s="8"/>
      <c r="F778" s="8"/>
      <c r="G778" s="8"/>
      <c r="H778" s="8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1:36" ht="12" customHeight="1" x14ac:dyDescent="0.2">
      <c r="A779" s="651"/>
      <c r="B779" s="651"/>
      <c r="C779" s="8"/>
      <c r="D779" s="8"/>
      <c r="E779" s="8"/>
      <c r="F779" s="8"/>
      <c r="G779" s="8"/>
      <c r="H779" s="8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1:36" ht="12" customHeight="1" x14ac:dyDescent="0.2">
      <c r="A780" s="651"/>
      <c r="B780" s="651"/>
      <c r="C780" s="8"/>
      <c r="D780" s="8"/>
      <c r="E780" s="8"/>
      <c r="F780" s="8"/>
      <c r="G780" s="8"/>
      <c r="H780" s="8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1:36" ht="12" customHeight="1" x14ac:dyDescent="0.2">
      <c r="A781" s="651"/>
      <c r="B781" s="651"/>
      <c r="C781" s="8"/>
      <c r="D781" s="8"/>
      <c r="E781" s="8"/>
      <c r="F781" s="8"/>
      <c r="G781" s="8"/>
      <c r="H781" s="8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1:36" ht="12" customHeight="1" x14ac:dyDescent="0.2">
      <c r="A782" s="651"/>
      <c r="B782" s="651"/>
      <c r="C782" s="8"/>
      <c r="D782" s="8"/>
      <c r="E782" s="8"/>
      <c r="F782" s="8"/>
      <c r="G782" s="8"/>
      <c r="H782" s="8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1:36" ht="12" customHeight="1" x14ac:dyDescent="0.2">
      <c r="A783" s="651"/>
      <c r="B783" s="651"/>
      <c r="C783" s="8"/>
      <c r="D783" s="8"/>
      <c r="E783" s="8"/>
      <c r="F783" s="8"/>
      <c r="G783" s="8"/>
      <c r="H783" s="8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1:36" ht="12" customHeight="1" x14ac:dyDescent="0.2">
      <c r="A784" s="651"/>
      <c r="B784" s="651"/>
      <c r="C784" s="8"/>
      <c r="D784" s="8"/>
      <c r="E784" s="8"/>
      <c r="F784" s="8"/>
      <c r="G784" s="8"/>
      <c r="H784" s="8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1:36" ht="12" customHeight="1" x14ac:dyDescent="0.2">
      <c r="A785" s="651"/>
      <c r="B785" s="651"/>
      <c r="C785" s="8"/>
      <c r="D785" s="8"/>
      <c r="E785" s="8"/>
      <c r="F785" s="8"/>
      <c r="G785" s="8"/>
      <c r="H785" s="8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1:36" ht="12" customHeight="1" x14ac:dyDescent="0.2">
      <c r="A786" s="651"/>
      <c r="B786" s="651"/>
      <c r="C786" s="8"/>
      <c r="D786" s="8"/>
      <c r="E786" s="8"/>
      <c r="F786" s="8"/>
      <c r="G786" s="8"/>
      <c r="H786" s="8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1:36" ht="12" customHeight="1" x14ac:dyDescent="0.2">
      <c r="A787" s="651"/>
      <c r="B787" s="651"/>
      <c r="C787" s="8"/>
      <c r="D787" s="8"/>
      <c r="E787" s="8"/>
      <c r="F787" s="8"/>
      <c r="G787" s="8"/>
      <c r="H787" s="8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1:36" ht="12" customHeight="1" x14ac:dyDescent="0.2">
      <c r="A788" s="651"/>
      <c r="B788" s="651"/>
      <c r="C788" s="8"/>
      <c r="D788" s="8"/>
      <c r="E788" s="8"/>
      <c r="F788" s="8"/>
      <c r="G788" s="8"/>
      <c r="H788" s="8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1:36" ht="12" customHeight="1" x14ac:dyDescent="0.2">
      <c r="A789" s="651"/>
      <c r="B789" s="651"/>
      <c r="C789" s="8"/>
      <c r="D789" s="8"/>
      <c r="E789" s="8"/>
      <c r="F789" s="8"/>
      <c r="G789" s="8"/>
      <c r="H789" s="8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1:36" ht="12" customHeight="1" x14ac:dyDescent="0.2">
      <c r="A790" s="651"/>
      <c r="B790" s="651"/>
      <c r="C790" s="8"/>
      <c r="D790" s="8"/>
      <c r="E790" s="8"/>
      <c r="F790" s="8"/>
      <c r="G790" s="8"/>
      <c r="H790" s="8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1:36" ht="12" customHeight="1" x14ac:dyDescent="0.2">
      <c r="A791" s="651"/>
      <c r="B791" s="651"/>
      <c r="C791" s="8"/>
      <c r="D791" s="8"/>
      <c r="E791" s="8"/>
      <c r="F791" s="8"/>
      <c r="G791" s="8"/>
      <c r="H791" s="8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1:36" ht="12" customHeight="1" x14ac:dyDescent="0.2">
      <c r="A792" s="651"/>
      <c r="B792" s="651"/>
      <c r="C792" s="8"/>
      <c r="D792" s="8"/>
      <c r="E792" s="8"/>
      <c r="F792" s="8"/>
      <c r="G792" s="8"/>
      <c r="H792" s="8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1:36" ht="12" customHeight="1" x14ac:dyDescent="0.2">
      <c r="A793" s="651"/>
      <c r="B793" s="651"/>
      <c r="C793" s="8"/>
      <c r="D793" s="8"/>
      <c r="E793" s="8"/>
      <c r="F793" s="8"/>
      <c r="G793" s="8"/>
      <c r="H793" s="8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1:36" ht="12" customHeight="1" x14ac:dyDescent="0.2">
      <c r="A794" s="651"/>
      <c r="B794" s="651"/>
      <c r="C794" s="8"/>
      <c r="D794" s="8"/>
      <c r="E794" s="8"/>
      <c r="F794" s="8"/>
      <c r="G794" s="8"/>
      <c r="H794" s="8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1:36" ht="12" customHeight="1" x14ac:dyDescent="0.2">
      <c r="A795" s="651"/>
      <c r="B795" s="651"/>
      <c r="C795" s="8"/>
      <c r="D795" s="8"/>
      <c r="E795" s="8"/>
      <c r="F795" s="8"/>
      <c r="G795" s="8"/>
      <c r="H795" s="8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1:36" ht="12" customHeight="1" x14ac:dyDescent="0.2">
      <c r="A796" s="651"/>
      <c r="B796" s="651"/>
      <c r="C796" s="8"/>
      <c r="D796" s="8"/>
      <c r="E796" s="8"/>
      <c r="F796" s="8"/>
      <c r="G796" s="8"/>
      <c r="H796" s="8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1:36" ht="12" customHeight="1" x14ac:dyDescent="0.2">
      <c r="A797" s="651"/>
      <c r="B797" s="651"/>
      <c r="C797" s="8"/>
      <c r="D797" s="8"/>
      <c r="E797" s="8"/>
      <c r="F797" s="8"/>
      <c r="G797" s="8"/>
      <c r="H797" s="8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1:36" ht="12" customHeight="1" x14ac:dyDescent="0.2">
      <c r="A798" s="651"/>
      <c r="B798" s="651"/>
      <c r="C798" s="8"/>
      <c r="D798" s="8"/>
      <c r="E798" s="8"/>
      <c r="F798" s="8"/>
      <c r="G798" s="8"/>
      <c r="H798" s="8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1:36" ht="12" customHeight="1" x14ac:dyDescent="0.2">
      <c r="A799" s="651"/>
      <c r="B799" s="651"/>
      <c r="C799" s="8"/>
      <c r="D799" s="8"/>
      <c r="E799" s="8"/>
      <c r="F799" s="8"/>
      <c r="G799" s="8"/>
      <c r="H799" s="8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1:36" ht="12" customHeight="1" x14ac:dyDescent="0.2">
      <c r="A800" s="651"/>
      <c r="B800" s="651"/>
      <c r="C800" s="8"/>
      <c r="D800" s="8"/>
      <c r="E800" s="8"/>
      <c r="F800" s="8"/>
      <c r="G800" s="8"/>
      <c r="H800" s="8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1:36" ht="12" customHeight="1" x14ac:dyDescent="0.2">
      <c r="A801" s="651"/>
      <c r="B801" s="651"/>
      <c r="C801" s="8"/>
      <c r="D801" s="8"/>
      <c r="E801" s="8"/>
      <c r="F801" s="8"/>
      <c r="G801" s="8"/>
      <c r="H801" s="8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1:36" ht="12" customHeight="1" x14ac:dyDescent="0.2">
      <c r="A802" s="651"/>
      <c r="B802" s="651"/>
      <c r="C802" s="8"/>
      <c r="D802" s="8"/>
      <c r="E802" s="8"/>
      <c r="F802" s="8"/>
      <c r="G802" s="8"/>
      <c r="H802" s="8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1:36" ht="12" customHeight="1" x14ac:dyDescent="0.2">
      <c r="A803" s="651"/>
      <c r="B803" s="651"/>
      <c r="C803" s="8"/>
      <c r="D803" s="8"/>
      <c r="E803" s="8"/>
      <c r="F803" s="8"/>
      <c r="G803" s="8"/>
      <c r="H803" s="8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1:36" ht="12" customHeight="1" x14ac:dyDescent="0.2">
      <c r="A804" s="651"/>
      <c r="B804" s="651"/>
      <c r="C804" s="8"/>
      <c r="D804" s="8"/>
      <c r="E804" s="8"/>
      <c r="F804" s="8"/>
      <c r="G804" s="8"/>
      <c r="H804" s="8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1:36" ht="12" customHeight="1" x14ac:dyDescent="0.2">
      <c r="A805" s="651"/>
      <c r="B805" s="651"/>
      <c r="C805" s="8"/>
      <c r="D805" s="8"/>
      <c r="E805" s="8"/>
      <c r="F805" s="8"/>
      <c r="G805" s="8"/>
      <c r="H805" s="8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1:36" ht="12" customHeight="1" x14ac:dyDescent="0.2">
      <c r="A806" s="651"/>
      <c r="B806" s="651"/>
      <c r="C806" s="8"/>
      <c r="D806" s="8"/>
      <c r="E806" s="8"/>
      <c r="F806" s="8"/>
      <c r="G806" s="8"/>
      <c r="H806" s="8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1:36" ht="12" customHeight="1" x14ac:dyDescent="0.2">
      <c r="A807" s="651"/>
      <c r="B807" s="651"/>
      <c r="C807" s="8"/>
      <c r="D807" s="8"/>
      <c r="E807" s="8"/>
      <c r="F807" s="8"/>
      <c r="G807" s="8"/>
      <c r="H807" s="8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1:36" ht="12" customHeight="1" x14ac:dyDescent="0.2">
      <c r="A808" s="651"/>
      <c r="B808" s="651"/>
      <c r="C808" s="8"/>
      <c r="D808" s="8"/>
      <c r="E808" s="8"/>
      <c r="F808" s="8"/>
      <c r="G808" s="8"/>
      <c r="H808" s="8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1:36" ht="12" customHeight="1" x14ac:dyDescent="0.2">
      <c r="A809" s="651"/>
      <c r="B809" s="651"/>
      <c r="C809" s="8"/>
      <c r="D809" s="8"/>
      <c r="E809" s="8"/>
      <c r="F809" s="8"/>
      <c r="G809" s="8"/>
      <c r="H809" s="8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1:36" ht="12" customHeight="1" x14ac:dyDescent="0.2">
      <c r="A810" s="651"/>
      <c r="B810" s="651"/>
      <c r="C810" s="8"/>
      <c r="D810" s="8"/>
      <c r="E810" s="8"/>
      <c r="F810" s="8"/>
      <c r="G810" s="8"/>
      <c r="H810" s="8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1:36" ht="12" customHeight="1" x14ac:dyDescent="0.2">
      <c r="A811" s="651"/>
      <c r="B811" s="651"/>
      <c r="C811" s="8"/>
      <c r="D811" s="8"/>
      <c r="E811" s="8"/>
      <c r="F811" s="8"/>
      <c r="G811" s="8"/>
      <c r="H811" s="8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1:36" ht="12" customHeight="1" x14ac:dyDescent="0.2">
      <c r="A812" s="651"/>
      <c r="B812" s="651"/>
      <c r="C812" s="8"/>
      <c r="D812" s="8"/>
      <c r="E812" s="8"/>
      <c r="F812" s="8"/>
      <c r="G812" s="8"/>
      <c r="H812" s="8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1:36" ht="12" customHeight="1" x14ac:dyDescent="0.2">
      <c r="A813" s="651"/>
      <c r="B813" s="651"/>
      <c r="C813" s="8"/>
      <c r="D813" s="8"/>
      <c r="E813" s="8"/>
      <c r="F813" s="8"/>
      <c r="G813" s="8"/>
      <c r="H813" s="8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1:36" ht="12" customHeight="1" x14ac:dyDescent="0.2">
      <c r="A814" s="651"/>
      <c r="B814" s="651"/>
      <c r="C814" s="8"/>
      <c r="D814" s="8"/>
      <c r="E814" s="8"/>
      <c r="F814" s="8"/>
      <c r="G814" s="8"/>
      <c r="H814" s="8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1:36" ht="12" customHeight="1" x14ac:dyDescent="0.2">
      <c r="A815" s="651"/>
      <c r="B815" s="651"/>
      <c r="C815" s="8"/>
      <c r="D815" s="8"/>
      <c r="E815" s="8"/>
      <c r="F815" s="8"/>
      <c r="G815" s="8"/>
      <c r="H815" s="8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1:36" ht="12" customHeight="1" x14ac:dyDescent="0.2">
      <c r="A816" s="651"/>
      <c r="B816" s="651"/>
      <c r="C816" s="8"/>
      <c r="D816" s="8"/>
      <c r="E816" s="8"/>
      <c r="F816" s="8"/>
      <c r="G816" s="8"/>
      <c r="H816" s="8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1:36" ht="12" customHeight="1" x14ac:dyDescent="0.2">
      <c r="A817" s="651"/>
      <c r="B817" s="651"/>
      <c r="C817" s="8"/>
      <c r="D817" s="8"/>
      <c r="E817" s="8"/>
      <c r="F817" s="8"/>
      <c r="G817" s="8"/>
      <c r="H817" s="8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1:36" ht="12" customHeight="1" x14ac:dyDescent="0.2">
      <c r="A818" s="651"/>
      <c r="B818" s="651"/>
      <c r="C818" s="8"/>
      <c r="D818" s="8"/>
      <c r="E818" s="8"/>
      <c r="F818" s="8"/>
      <c r="G818" s="8"/>
      <c r="H818" s="8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1:36" ht="12" customHeight="1" x14ac:dyDescent="0.2">
      <c r="A819" s="651"/>
      <c r="B819" s="651"/>
      <c r="C819" s="8"/>
      <c r="D819" s="8"/>
      <c r="E819" s="8"/>
      <c r="F819" s="8"/>
      <c r="G819" s="8"/>
      <c r="H819" s="8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1:36" ht="12" customHeight="1" x14ac:dyDescent="0.2">
      <c r="A820" s="651"/>
      <c r="B820" s="651"/>
      <c r="C820" s="8"/>
      <c r="D820" s="8"/>
      <c r="E820" s="8"/>
      <c r="F820" s="8"/>
      <c r="G820" s="8"/>
      <c r="H820" s="8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1:36" ht="12" customHeight="1" x14ac:dyDescent="0.2">
      <c r="A821" s="651"/>
      <c r="B821" s="651"/>
      <c r="C821" s="8"/>
      <c r="D821" s="8"/>
      <c r="E821" s="8"/>
      <c r="F821" s="8"/>
      <c r="G821" s="8"/>
      <c r="H821" s="8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1:36" ht="12" customHeight="1" x14ac:dyDescent="0.2">
      <c r="A822" s="651"/>
      <c r="B822" s="651"/>
      <c r="C822" s="8"/>
      <c r="D822" s="8"/>
      <c r="E822" s="8"/>
      <c r="F822" s="8"/>
      <c r="G822" s="8"/>
      <c r="H822" s="8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1:36" ht="12" customHeight="1" x14ac:dyDescent="0.2">
      <c r="A823" s="651"/>
      <c r="B823" s="651"/>
      <c r="C823" s="8"/>
      <c r="D823" s="8"/>
      <c r="E823" s="8"/>
      <c r="F823" s="8"/>
      <c r="G823" s="8"/>
      <c r="H823" s="8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1:36" ht="12" customHeight="1" x14ac:dyDescent="0.2">
      <c r="A824" s="651"/>
      <c r="B824" s="651"/>
      <c r="C824" s="8"/>
      <c r="D824" s="8"/>
      <c r="E824" s="8"/>
      <c r="F824" s="8"/>
      <c r="G824" s="8"/>
      <c r="H824" s="8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1:36" ht="12" customHeight="1" x14ac:dyDescent="0.2">
      <c r="A825" s="651"/>
      <c r="B825" s="651"/>
      <c r="C825" s="8"/>
      <c r="D825" s="8"/>
      <c r="E825" s="8"/>
      <c r="F825" s="8"/>
      <c r="G825" s="8"/>
      <c r="H825" s="8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1:36" ht="12" customHeight="1" x14ac:dyDescent="0.2">
      <c r="A826" s="651"/>
      <c r="B826" s="651"/>
      <c r="C826" s="8"/>
      <c r="D826" s="8"/>
      <c r="E826" s="8"/>
      <c r="F826" s="8"/>
      <c r="G826" s="8"/>
      <c r="H826" s="8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1:36" ht="12" customHeight="1" x14ac:dyDescent="0.2">
      <c r="A827" s="651"/>
      <c r="B827" s="651"/>
      <c r="C827" s="8"/>
      <c r="D827" s="8"/>
      <c r="E827" s="8"/>
      <c r="F827" s="8"/>
      <c r="G827" s="8"/>
      <c r="H827" s="8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1:36" ht="12" customHeight="1" x14ac:dyDescent="0.2">
      <c r="A828" s="651"/>
      <c r="B828" s="651"/>
      <c r="C828" s="8"/>
      <c r="D828" s="8"/>
      <c r="E828" s="8"/>
      <c r="F828" s="8"/>
      <c r="G828" s="8"/>
      <c r="H828" s="8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1:36" ht="12" customHeight="1" x14ac:dyDescent="0.2">
      <c r="A829" s="651"/>
      <c r="B829" s="651"/>
      <c r="C829" s="8"/>
      <c r="D829" s="8"/>
      <c r="E829" s="8"/>
      <c r="F829" s="8"/>
      <c r="G829" s="8"/>
      <c r="H829" s="8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1:36" ht="12" customHeight="1" x14ac:dyDescent="0.2">
      <c r="A830" s="651"/>
      <c r="B830" s="651"/>
      <c r="C830" s="8"/>
      <c r="D830" s="8"/>
      <c r="E830" s="8"/>
      <c r="F830" s="8"/>
      <c r="G830" s="8"/>
      <c r="H830" s="8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1:36" ht="12" customHeight="1" x14ac:dyDescent="0.2">
      <c r="A831" s="651"/>
      <c r="B831" s="651"/>
      <c r="C831" s="8"/>
      <c r="D831" s="8"/>
      <c r="E831" s="8"/>
      <c r="F831" s="8"/>
      <c r="G831" s="8"/>
      <c r="H831" s="8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1:36" ht="12" customHeight="1" x14ac:dyDescent="0.2">
      <c r="A832" s="651"/>
      <c r="B832" s="651"/>
      <c r="C832" s="8"/>
      <c r="D832" s="8"/>
      <c r="E832" s="8"/>
      <c r="F832" s="8"/>
      <c r="G832" s="8"/>
      <c r="H832" s="8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1:36" ht="12" customHeight="1" x14ac:dyDescent="0.2">
      <c r="A833" s="651"/>
      <c r="B833" s="651"/>
      <c r="C833" s="8"/>
      <c r="D833" s="8"/>
      <c r="E833" s="8"/>
      <c r="F833" s="8"/>
      <c r="G833" s="8"/>
      <c r="H833" s="8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1:36" ht="12" customHeight="1" x14ac:dyDescent="0.2">
      <c r="A834" s="651"/>
      <c r="B834" s="651"/>
      <c r="C834" s="8"/>
      <c r="D834" s="8"/>
      <c r="E834" s="8"/>
      <c r="F834" s="8"/>
      <c r="G834" s="8"/>
      <c r="H834" s="8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1:36" ht="12" customHeight="1" x14ac:dyDescent="0.2">
      <c r="A835" s="651"/>
      <c r="B835" s="651"/>
      <c r="C835" s="8"/>
      <c r="D835" s="8"/>
      <c r="E835" s="8"/>
      <c r="F835" s="8"/>
      <c r="G835" s="8"/>
      <c r="H835" s="8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1:36" ht="12" customHeight="1" x14ac:dyDescent="0.2">
      <c r="A836" s="651"/>
      <c r="B836" s="651"/>
      <c r="C836" s="8"/>
      <c r="D836" s="8"/>
      <c r="E836" s="8"/>
      <c r="F836" s="8"/>
      <c r="G836" s="8"/>
      <c r="H836" s="8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1:36" ht="12" customHeight="1" x14ac:dyDescent="0.2">
      <c r="A837" s="651"/>
      <c r="B837" s="651"/>
      <c r="C837" s="8"/>
      <c r="D837" s="8"/>
      <c r="E837" s="8"/>
      <c r="F837" s="8"/>
      <c r="G837" s="8"/>
      <c r="H837" s="8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1:36" ht="12" customHeight="1" x14ac:dyDescent="0.2">
      <c r="A838" s="651"/>
      <c r="B838" s="651"/>
      <c r="C838" s="8"/>
      <c r="D838" s="8"/>
      <c r="E838" s="8"/>
      <c r="F838" s="8"/>
      <c r="G838" s="8"/>
      <c r="H838" s="8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1:36" ht="12" customHeight="1" x14ac:dyDescent="0.2">
      <c r="A839" s="651"/>
      <c r="B839" s="651"/>
      <c r="C839" s="8"/>
      <c r="D839" s="8"/>
      <c r="E839" s="8"/>
      <c r="F839" s="8"/>
      <c r="G839" s="8"/>
      <c r="H839" s="8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1:36" ht="12" customHeight="1" x14ac:dyDescent="0.2">
      <c r="A840" s="651"/>
      <c r="B840" s="651"/>
      <c r="C840" s="8"/>
      <c r="D840" s="8"/>
      <c r="E840" s="8"/>
      <c r="F840" s="8"/>
      <c r="G840" s="8"/>
      <c r="H840" s="8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1:36" ht="12" customHeight="1" x14ac:dyDescent="0.2">
      <c r="A841" s="651"/>
      <c r="B841" s="651"/>
      <c r="C841" s="8"/>
      <c r="D841" s="8"/>
      <c r="E841" s="8"/>
      <c r="F841" s="8"/>
      <c r="G841" s="8"/>
      <c r="H841" s="8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1:36" ht="12" customHeight="1" x14ac:dyDescent="0.2">
      <c r="A842" s="651"/>
      <c r="B842" s="651"/>
      <c r="C842" s="8"/>
      <c r="D842" s="8"/>
      <c r="E842" s="8"/>
      <c r="F842" s="8"/>
      <c r="G842" s="8"/>
      <c r="H842" s="8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1:36" ht="12" customHeight="1" x14ac:dyDescent="0.2">
      <c r="A843" s="651"/>
      <c r="B843" s="651"/>
      <c r="C843" s="8"/>
      <c r="D843" s="8"/>
      <c r="E843" s="8"/>
      <c r="F843" s="8"/>
      <c r="G843" s="8"/>
      <c r="H843" s="8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1:36" ht="12" customHeight="1" x14ac:dyDescent="0.2">
      <c r="A844" s="651"/>
      <c r="B844" s="651"/>
      <c r="C844" s="8"/>
      <c r="D844" s="8"/>
      <c r="E844" s="8"/>
      <c r="F844" s="8"/>
      <c r="G844" s="8"/>
      <c r="H844" s="8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1:36" ht="12" customHeight="1" x14ac:dyDescent="0.2">
      <c r="A845" s="651"/>
      <c r="B845" s="651"/>
      <c r="C845" s="8"/>
      <c r="D845" s="8"/>
      <c r="E845" s="8"/>
      <c r="F845" s="8"/>
      <c r="G845" s="8"/>
      <c r="H845" s="8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1:36" ht="12" customHeight="1" x14ac:dyDescent="0.2">
      <c r="A846" s="651"/>
      <c r="B846" s="651"/>
      <c r="C846" s="8"/>
      <c r="D846" s="8"/>
      <c r="E846" s="8"/>
      <c r="F846" s="8"/>
      <c r="G846" s="8"/>
      <c r="H846" s="8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1:36" ht="12" customHeight="1" x14ac:dyDescent="0.2">
      <c r="A847" s="651"/>
      <c r="B847" s="651"/>
      <c r="C847" s="8"/>
      <c r="D847" s="8"/>
      <c r="E847" s="8"/>
      <c r="F847" s="8"/>
      <c r="G847" s="8"/>
      <c r="H847" s="8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1:36" ht="12" customHeight="1" x14ac:dyDescent="0.2">
      <c r="A848" s="651"/>
      <c r="B848" s="651"/>
      <c r="C848" s="8"/>
      <c r="D848" s="8"/>
      <c r="E848" s="8"/>
      <c r="F848" s="8"/>
      <c r="G848" s="8"/>
      <c r="H848" s="8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1:36" ht="12" customHeight="1" x14ac:dyDescent="0.2">
      <c r="A849" s="651"/>
      <c r="B849" s="651"/>
      <c r="C849" s="8"/>
      <c r="D849" s="8"/>
      <c r="E849" s="8"/>
      <c r="F849" s="8"/>
      <c r="G849" s="8"/>
      <c r="H849" s="8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1:36" ht="12" customHeight="1" x14ac:dyDescent="0.2">
      <c r="A850" s="651"/>
      <c r="B850" s="651"/>
      <c r="C850" s="8"/>
      <c r="D850" s="8"/>
      <c r="E850" s="8"/>
      <c r="F850" s="8"/>
      <c r="G850" s="8"/>
      <c r="H850" s="8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1:36" ht="12" customHeight="1" x14ac:dyDescent="0.2">
      <c r="A851" s="651"/>
      <c r="B851" s="651"/>
      <c r="C851" s="8"/>
      <c r="D851" s="8"/>
      <c r="E851" s="8"/>
      <c r="F851" s="8"/>
      <c r="G851" s="8"/>
      <c r="H851" s="8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1:36" ht="12" customHeight="1" x14ac:dyDescent="0.2">
      <c r="A852" s="651"/>
      <c r="B852" s="651"/>
      <c r="C852" s="8"/>
      <c r="D852" s="8"/>
      <c r="E852" s="8"/>
      <c r="F852" s="8"/>
      <c r="G852" s="8"/>
      <c r="H852" s="8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1:36" ht="12" customHeight="1" x14ac:dyDescent="0.2">
      <c r="A853" s="651"/>
      <c r="B853" s="651"/>
      <c r="C853" s="8"/>
      <c r="D853" s="8"/>
      <c r="E853" s="8"/>
      <c r="F853" s="8"/>
      <c r="G853" s="8"/>
      <c r="H853" s="8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1:36" ht="12" customHeight="1" x14ac:dyDescent="0.2">
      <c r="A854" s="651"/>
      <c r="B854" s="651"/>
      <c r="C854" s="8"/>
      <c r="D854" s="8"/>
      <c r="E854" s="8"/>
      <c r="F854" s="8"/>
      <c r="G854" s="8"/>
      <c r="H854" s="8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1:36" ht="12" customHeight="1" x14ac:dyDescent="0.2">
      <c r="A855" s="651"/>
      <c r="B855" s="651"/>
      <c r="C855" s="8"/>
      <c r="D855" s="8"/>
      <c r="E855" s="8"/>
      <c r="F855" s="8"/>
      <c r="G855" s="8"/>
      <c r="H855" s="8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1:36" ht="12" customHeight="1" x14ac:dyDescent="0.2">
      <c r="A856" s="651"/>
      <c r="B856" s="651"/>
      <c r="C856" s="8"/>
      <c r="D856" s="8"/>
      <c r="E856" s="8"/>
      <c r="F856" s="8"/>
      <c r="G856" s="8"/>
      <c r="H856" s="8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1:36" ht="12" customHeight="1" x14ac:dyDescent="0.2">
      <c r="A857" s="651"/>
      <c r="B857" s="651"/>
      <c r="C857" s="8"/>
      <c r="D857" s="8"/>
      <c r="E857" s="8"/>
      <c r="F857" s="8"/>
      <c r="G857" s="8"/>
      <c r="H857" s="8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1:36" ht="12" customHeight="1" x14ac:dyDescent="0.2">
      <c r="A858" s="651"/>
      <c r="B858" s="651"/>
      <c r="C858" s="8"/>
      <c r="D858" s="8"/>
      <c r="E858" s="8"/>
      <c r="F858" s="8"/>
      <c r="G858" s="8"/>
      <c r="H858" s="8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1:36" ht="12" customHeight="1" x14ac:dyDescent="0.2">
      <c r="A859" s="651"/>
      <c r="B859" s="651"/>
      <c r="C859" s="8"/>
      <c r="D859" s="8"/>
      <c r="E859" s="8"/>
      <c r="F859" s="8"/>
      <c r="G859" s="8"/>
      <c r="H859" s="8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1:36" ht="12" customHeight="1" x14ac:dyDescent="0.2">
      <c r="A860" s="651"/>
      <c r="B860" s="651"/>
      <c r="C860" s="8"/>
      <c r="D860" s="8"/>
      <c r="E860" s="8"/>
      <c r="F860" s="8"/>
      <c r="G860" s="8"/>
      <c r="H860" s="8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1:36" ht="12" customHeight="1" x14ac:dyDescent="0.2">
      <c r="A861" s="651"/>
      <c r="B861" s="651"/>
      <c r="C861" s="8"/>
      <c r="D861" s="8"/>
      <c r="E861" s="8"/>
      <c r="F861" s="8"/>
      <c r="G861" s="8"/>
      <c r="H861" s="8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1:36" ht="12" customHeight="1" x14ac:dyDescent="0.2">
      <c r="A862" s="651"/>
      <c r="B862" s="651"/>
      <c r="C862" s="8"/>
      <c r="D862" s="8"/>
      <c r="E862" s="8"/>
      <c r="F862" s="8"/>
      <c r="G862" s="8"/>
      <c r="H862" s="8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1:36" ht="12" customHeight="1" x14ac:dyDescent="0.2">
      <c r="A863" s="651"/>
      <c r="B863" s="651"/>
      <c r="C863" s="8"/>
      <c r="D863" s="8"/>
      <c r="E863" s="8"/>
      <c r="F863" s="8"/>
      <c r="G863" s="8"/>
      <c r="H863" s="8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1:36" ht="12" customHeight="1" x14ac:dyDescent="0.2">
      <c r="A864" s="651"/>
      <c r="B864" s="651"/>
      <c r="C864" s="8"/>
      <c r="D864" s="8"/>
      <c r="E864" s="8"/>
      <c r="F864" s="8"/>
      <c r="G864" s="8"/>
      <c r="H864" s="8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1:36" ht="12" customHeight="1" x14ac:dyDescent="0.2">
      <c r="A865" s="651"/>
      <c r="B865" s="651"/>
      <c r="C865" s="8"/>
      <c r="D865" s="8"/>
      <c r="E865" s="8"/>
      <c r="F865" s="8"/>
      <c r="G865" s="8"/>
      <c r="H865" s="8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1:36" ht="12" customHeight="1" x14ac:dyDescent="0.2">
      <c r="A866" s="651"/>
      <c r="B866" s="651"/>
      <c r="C866" s="8"/>
      <c r="D866" s="8"/>
      <c r="E866" s="8"/>
      <c r="F866" s="8"/>
      <c r="G866" s="8"/>
      <c r="H866" s="8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1:36" ht="12" customHeight="1" x14ac:dyDescent="0.2">
      <c r="A867" s="651"/>
      <c r="B867" s="651"/>
      <c r="C867" s="8"/>
      <c r="D867" s="8"/>
      <c r="E867" s="8"/>
      <c r="F867" s="8"/>
      <c r="G867" s="8"/>
      <c r="H867" s="8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1:36" ht="12" customHeight="1" x14ac:dyDescent="0.2">
      <c r="A868" s="651"/>
      <c r="B868" s="651"/>
      <c r="C868" s="8"/>
      <c r="D868" s="8"/>
      <c r="E868" s="8"/>
      <c r="F868" s="8"/>
      <c r="G868" s="8"/>
      <c r="H868" s="8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1:36" ht="12" customHeight="1" x14ac:dyDescent="0.2">
      <c r="A869" s="651"/>
      <c r="B869" s="651"/>
      <c r="C869" s="8"/>
      <c r="D869" s="8"/>
      <c r="E869" s="8"/>
      <c r="F869" s="8"/>
      <c r="G869" s="8"/>
      <c r="H869" s="8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1:36" ht="12" customHeight="1" x14ac:dyDescent="0.2">
      <c r="A870" s="651"/>
      <c r="B870" s="651"/>
      <c r="C870" s="8"/>
      <c r="D870" s="8"/>
      <c r="E870" s="8"/>
      <c r="F870" s="8"/>
      <c r="G870" s="8"/>
      <c r="H870" s="8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1:36" ht="12" customHeight="1" x14ac:dyDescent="0.2">
      <c r="A871" s="651"/>
      <c r="B871" s="651"/>
      <c r="C871" s="8"/>
      <c r="D871" s="8"/>
      <c r="E871" s="8"/>
      <c r="F871" s="8"/>
      <c r="G871" s="8"/>
      <c r="H871" s="8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1:36" ht="12" customHeight="1" x14ac:dyDescent="0.2">
      <c r="A872" s="651"/>
      <c r="B872" s="651"/>
      <c r="C872" s="8"/>
      <c r="D872" s="8"/>
      <c r="E872" s="8"/>
      <c r="F872" s="8"/>
      <c r="G872" s="8"/>
      <c r="H872" s="8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1:36" ht="12" customHeight="1" x14ac:dyDescent="0.2">
      <c r="A873" s="651"/>
      <c r="B873" s="651"/>
      <c r="C873" s="8"/>
      <c r="D873" s="8"/>
      <c r="E873" s="8"/>
      <c r="F873" s="8"/>
      <c r="G873" s="8"/>
      <c r="H873" s="8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1:36" ht="12" customHeight="1" x14ac:dyDescent="0.2">
      <c r="A874" s="651"/>
      <c r="B874" s="651"/>
      <c r="C874" s="8"/>
      <c r="D874" s="8"/>
      <c r="E874" s="8"/>
      <c r="F874" s="8"/>
      <c r="G874" s="8"/>
      <c r="H874" s="8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1:36" ht="12" customHeight="1" x14ac:dyDescent="0.2">
      <c r="A875" s="651"/>
      <c r="B875" s="651"/>
      <c r="C875" s="8"/>
      <c r="D875" s="8"/>
      <c r="E875" s="8"/>
      <c r="F875" s="8"/>
      <c r="G875" s="8"/>
      <c r="H875" s="8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1:36" ht="12" customHeight="1" x14ac:dyDescent="0.2">
      <c r="A876" s="651"/>
      <c r="B876" s="651"/>
      <c r="C876" s="8"/>
      <c r="D876" s="8"/>
      <c r="E876" s="8"/>
      <c r="F876" s="8"/>
      <c r="G876" s="8"/>
      <c r="H876" s="8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1:36" ht="12" customHeight="1" x14ac:dyDescent="0.2">
      <c r="A877" s="651"/>
      <c r="B877" s="651"/>
      <c r="C877" s="8"/>
      <c r="D877" s="8"/>
      <c r="E877" s="8"/>
      <c r="F877" s="8"/>
      <c r="G877" s="8"/>
      <c r="H877" s="8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1:36" ht="12" customHeight="1" x14ac:dyDescent="0.2">
      <c r="A878" s="651"/>
      <c r="B878" s="651"/>
      <c r="C878" s="8"/>
      <c r="D878" s="8"/>
      <c r="E878" s="8"/>
      <c r="F878" s="8"/>
      <c r="G878" s="8"/>
      <c r="H878" s="8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1:36" ht="12" customHeight="1" x14ac:dyDescent="0.2">
      <c r="A879" s="651"/>
      <c r="B879" s="651"/>
      <c r="C879" s="8"/>
      <c r="D879" s="8"/>
      <c r="E879" s="8"/>
      <c r="F879" s="8"/>
      <c r="G879" s="8"/>
      <c r="H879" s="8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1:36" ht="12" customHeight="1" x14ac:dyDescent="0.2">
      <c r="A880" s="651"/>
      <c r="B880" s="651"/>
      <c r="C880" s="8"/>
      <c r="D880" s="8"/>
      <c r="E880" s="8"/>
      <c r="F880" s="8"/>
      <c r="G880" s="8"/>
      <c r="H880" s="8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1:36" ht="12" customHeight="1" x14ac:dyDescent="0.2">
      <c r="A881" s="651"/>
      <c r="B881" s="651"/>
      <c r="C881" s="8"/>
      <c r="D881" s="8"/>
      <c r="E881" s="8"/>
      <c r="F881" s="8"/>
      <c r="G881" s="8"/>
      <c r="H881" s="8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1:36" ht="12" customHeight="1" x14ac:dyDescent="0.2">
      <c r="A882" s="651"/>
      <c r="B882" s="651"/>
      <c r="C882" s="8"/>
      <c r="D882" s="8"/>
      <c r="E882" s="8"/>
      <c r="F882" s="8"/>
      <c r="G882" s="8"/>
      <c r="H882" s="8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1:36" ht="12" customHeight="1" x14ac:dyDescent="0.2">
      <c r="A883" s="651"/>
      <c r="B883" s="651"/>
      <c r="C883" s="8"/>
      <c r="D883" s="8"/>
      <c r="E883" s="8"/>
      <c r="F883" s="8"/>
      <c r="G883" s="8"/>
      <c r="H883" s="8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1:36" ht="12" customHeight="1" x14ac:dyDescent="0.2">
      <c r="A884" s="651"/>
      <c r="B884" s="651"/>
      <c r="C884" s="8"/>
      <c r="D884" s="8"/>
      <c r="E884" s="8"/>
      <c r="F884" s="8"/>
      <c r="G884" s="8"/>
      <c r="H884" s="8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1:36" ht="12" customHeight="1" x14ac:dyDescent="0.2">
      <c r="A885" s="651"/>
      <c r="B885" s="651"/>
      <c r="C885" s="8"/>
      <c r="D885" s="8"/>
      <c r="E885" s="8"/>
      <c r="F885" s="8"/>
      <c r="G885" s="8"/>
      <c r="H885" s="8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1:36" ht="12" customHeight="1" x14ac:dyDescent="0.2">
      <c r="A886" s="651"/>
      <c r="B886" s="651"/>
      <c r="C886" s="8"/>
      <c r="D886" s="8"/>
      <c r="E886" s="8"/>
      <c r="F886" s="8"/>
      <c r="G886" s="8"/>
      <c r="H886" s="8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1:36" ht="12" customHeight="1" x14ac:dyDescent="0.2">
      <c r="A887" s="651"/>
      <c r="B887" s="651"/>
      <c r="C887" s="8"/>
      <c r="D887" s="8"/>
      <c r="E887" s="8"/>
      <c r="F887" s="8"/>
      <c r="G887" s="8"/>
      <c r="H887" s="8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1:36" ht="12" customHeight="1" x14ac:dyDescent="0.2">
      <c r="A888" s="651"/>
      <c r="B888" s="651"/>
      <c r="C888" s="8"/>
      <c r="D888" s="8"/>
      <c r="E888" s="8"/>
      <c r="F888" s="8"/>
      <c r="G888" s="8"/>
      <c r="H888" s="8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1:36" ht="12" customHeight="1" x14ac:dyDescent="0.2">
      <c r="A889" s="651"/>
      <c r="B889" s="651"/>
      <c r="C889" s="8"/>
      <c r="D889" s="8"/>
      <c r="E889" s="8"/>
      <c r="F889" s="8"/>
      <c r="G889" s="8"/>
      <c r="H889" s="8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1:36" ht="12" customHeight="1" x14ac:dyDescent="0.2">
      <c r="A890" s="651"/>
      <c r="B890" s="651"/>
      <c r="C890" s="8"/>
      <c r="D890" s="8"/>
      <c r="E890" s="8"/>
      <c r="F890" s="8"/>
      <c r="G890" s="8"/>
      <c r="H890" s="8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1:36" ht="12" customHeight="1" x14ac:dyDescent="0.2">
      <c r="A891" s="651"/>
      <c r="B891" s="651"/>
      <c r="C891" s="8"/>
      <c r="D891" s="8"/>
      <c r="E891" s="8"/>
      <c r="F891" s="8"/>
      <c r="G891" s="8"/>
      <c r="H891" s="8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1:36" ht="12" customHeight="1" x14ac:dyDescent="0.2">
      <c r="A892" s="651"/>
      <c r="B892" s="651"/>
      <c r="C892" s="8"/>
      <c r="D892" s="8"/>
      <c r="E892" s="8"/>
      <c r="F892" s="8"/>
      <c r="G892" s="8"/>
      <c r="H892" s="8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1:36" ht="12" customHeight="1" x14ac:dyDescent="0.2">
      <c r="A893" s="651"/>
      <c r="B893" s="651"/>
      <c r="C893" s="8"/>
      <c r="D893" s="8"/>
      <c r="E893" s="8"/>
      <c r="F893" s="8"/>
      <c r="G893" s="8"/>
      <c r="H893" s="8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1:36" ht="12" customHeight="1" x14ac:dyDescent="0.2">
      <c r="A894" s="651"/>
      <c r="B894" s="651"/>
      <c r="C894" s="8"/>
      <c r="D894" s="8"/>
      <c r="E894" s="8"/>
      <c r="F894" s="8"/>
      <c r="G894" s="8"/>
      <c r="H894" s="8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1:36" ht="12" customHeight="1" x14ac:dyDescent="0.2">
      <c r="A895" s="651"/>
      <c r="B895" s="651"/>
      <c r="C895" s="8"/>
      <c r="D895" s="8"/>
      <c r="E895" s="8"/>
      <c r="F895" s="8"/>
      <c r="G895" s="8"/>
      <c r="H895" s="8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1:36" ht="12" customHeight="1" x14ac:dyDescent="0.2">
      <c r="A896" s="651"/>
      <c r="B896" s="651"/>
      <c r="C896" s="8"/>
      <c r="D896" s="8"/>
      <c r="E896" s="8"/>
      <c r="F896" s="8"/>
      <c r="G896" s="8"/>
      <c r="H896" s="8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1:36" ht="12" customHeight="1" x14ac:dyDescent="0.2">
      <c r="A897" s="651"/>
      <c r="B897" s="651"/>
      <c r="C897" s="8"/>
      <c r="D897" s="8"/>
      <c r="E897" s="8"/>
      <c r="F897" s="8"/>
      <c r="G897" s="8"/>
      <c r="H897" s="8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1:36" ht="12" customHeight="1" x14ac:dyDescent="0.2">
      <c r="A898" s="651"/>
      <c r="B898" s="651"/>
      <c r="C898" s="8"/>
      <c r="D898" s="8"/>
      <c r="E898" s="8"/>
      <c r="F898" s="8"/>
      <c r="G898" s="8"/>
      <c r="H898" s="8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1:36" ht="12" customHeight="1" x14ac:dyDescent="0.2">
      <c r="A899" s="651"/>
      <c r="B899" s="651"/>
      <c r="C899" s="8"/>
      <c r="D899" s="8"/>
      <c r="E899" s="8"/>
      <c r="F899" s="8"/>
      <c r="G899" s="8"/>
      <c r="H899" s="8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1:36" ht="12" customHeight="1" x14ac:dyDescent="0.2">
      <c r="A900" s="651"/>
      <c r="B900" s="651"/>
      <c r="C900" s="8"/>
      <c r="D900" s="8"/>
      <c r="E900" s="8"/>
      <c r="F900" s="8"/>
      <c r="G900" s="8"/>
      <c r="H900" s="8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1:36" ht="12" customHeight="1" x14ac:dyDescent="0.2">
      <c r="A901" s="651"/>
      <c r="B901" s="651"/>
      <c r="C901" s="8"/>
      <c r="D901" s="8"/>
      <c r="E901" s="8"/>
      <c r="F901" s="8"/>
      <c r="G901" s="8"/>
      <c r="H901" s="8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1:36" ht="12" customHeight="1" x14ac:dyDescent="0.2">
      <c r="A902" s="651"/>
      <c r="B902" s="651"/>
      <c r="C902" s="8"/>
      <c r="D902" s="8"/>
      <c r="E902" s="8"/>
      <c r="F902" s="8"/>
      <c r="G902" s="8"/>
      <c r="H902" s="8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1:36" ht="12" customHeight="1" x14ac:dyDescent="0.2">
      <c r="A903" s="651"/>
      <c r="B903" s="651"/>
      <c r="C903" s="8"/>
      <c r="D903" s="8"/>
      <c r="E903" s="8"/>
      <c r="F903" s="8"/>
      <c r="G903" s="8"/>
      <c r="H903" s="8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1:36" ht="12" customHeight="1" x14ac:dyDescent="0.2">
      <c r="A904" s="651"/>
      <c r="B904" s="651"/>
      <c r="C904" s="8"/>
      <c r="D904" s="8"/>
      <c r="E904" s="8"/>
      <c r="F904" s="8"/>
      <c r="G904" s="8"/>
      <c r="H904" s="8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1:36" ht="12" customHeight="1" x14ac:dyDescent="0.2">
      <c r="A905" s="651"/>
      <c r="B905" s="651"/>
      <c r="C905" s="8"/>
      <c r="D905" s="8"/>
      <c r="E905" s="8"/>
      <c r="F905" s="8"/>
      <c r="G905" s="8"/>
      <c r="H905" s="8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1:36" ht="12" customHeight="1" x14ac:dyDescent="0.2">
      <c r="A906" s="651"/>
      <c r="B906" s="651"/>
      <c r="C906" s="8"/>
      <c r="D906" s="8"/>
      <c r="E906" s="8"/>
      <c r="F906" s="8"/>
      <c r="G906" s="8"/>
      <c r="H906" s="8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1:36" ht="12" customHeight="1" x14ac:dyDescent="0.2">
      <c r="A907" s="651"/>
      <c r="B907" s="651"/>
      <c r="C907" s="8"/>
      <c r="D907" s="8"/>
      <c r="E907" s="8"/>
      <c r="F907" s="8"/>
      <c r="G907" s="8"/>
      <c r="H907" s="8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1:36" ht="12" customHeight="1" x14ac:dyDescent="0.2">
      <c r="A908" s="651"/>
      <c r="B908" s="651"/>
      <c r="C908" s="8"/>
      <c r="D908" s="8"/>
      <c r="E908" s="8"/>
      <c r="F908" s="8"/>
      <c r="G908" s="8"/>
      <c r="H908" s="8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1:36" ht="12" customHeight="1" x14ac:dyDescent="0.2">
      <c r="A909" s="651"/>
      <c r="B909" s="651"/>
      <c r="C909" s="8"/>
      <c r="D909" s="8"/>
      <c r="E909" s="8"/>
      <c r="F909" s="8"/>
      <c r="G909" s="8"/>
      <c r="H909" s="8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1:36" ht="12" customHeight="1" x14ac:dyDescent="0.2">
      <c r="A910" s="651"/>
      <c r="B910" s="651"/>
      <c r="C910" s="8"/>
      <c r="D910" s="8"/>
      <c r="E910" s="8"/>
      <c r="F910" s="8"/>
      <c r="G910" s="8"/>
      <c r="H910" s="8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1:36" ht="12" customHeight="1" x14ac:dyDescent="0.2">
      <c r="A911" s="651"/>
      <c r="B911" s="651"/>
      <c r="C911" s="8"/>
      <c r="D911" s="8"/>
      <c r="E911" s="8"/>
      <c r="F911" s="8"/>
      <c r="G911" s="8"/>
      <c r="H911" s="8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1:36" ht="12" customHeight="1" x14ac:dyDescent="0.2">
      <c r="A912" s="651"/>
      <c r="B912" s="651"/>
      <c r="C912" s="8"/>
      <c r="D912" s="8"/>
      <c r="E912" s="8"/>
      <c r="F912" s="8"/>
      <c r="G912" s="8"/>
      <c r="H912" s="8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1:36" ht="12" customHeight="1" x14ac:dyDescent="0.2">
      <c r="A913" s="651"/>
      <c r="B913" s="651"/>
      <c r="C913" s="8"/>
      <c r="D913" s="8"/>
      <c r="E913" s="8"/>
      <c r="F913" s="8"/>
      <c r="G913" s="8"/>
      <c r="H913" s="8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1:36" ht="12" customHeight="1" x14ac:dyDescent="0.2">
      <c r="A914" s="651"/>
      <c r="B914" s="651"/>
      <c r="C914" s="8"/>
      <c r="D914" s="8"/>
      <c r="E914" s="8"/>
      <c r="F914" s="8"/>
      <c r="G914" s="8"/>
      <c r="H914" s="8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1:36" ht="12" customHeight="1" x14ac:dyDescent="0.2">
      <c r="A915" s="651"/>
      <c r="B915" s="651"/>
      <c r="C915" s="8"/>
      <c r="D915" s="8"/>
      <c r="E915" s="8"/>
      <c r="F915" s="8"/>
      <c r="G915" s="8"/>
      <c r="H915" s="8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1:36" ht="12" customHeight="1" x14ac:dyDescent="0.2">
      <c r="A916" s="651"/>
      <c r="B916" s="651"/>
      <c r="C916" s="8"/>
      <c r="D916" s="8"/>
      <c r="E916" s="8"/>
      <c r="F916" s="8"/>
      <c r="G916" s="8"/>
      <c r="H916" s="8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1:36" ht="12" customHeight="1" x14ac:dyDescent="0.2">
      <c r="A917" s="651"/>
      <c r="B917" s="651"/>
      <c r="C917" s="8"/>
      <c r="D917" s="8"/>
      <c r="E917" s="8"/>
      <c r="F917" s="8"/>
      <c r="G917" s="8"/>
      <c r="H917" s="8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1:36" ht="12" customHeight="1" x14ac:dyDescent="0.2">
      <c r="A918" s="651"/>
      <c r="B918" s="651"/>
      <c r="C918" s="8"/>
      <c r="D918" s="8"/>
      <c r="E918" s="8"/>
      <c r="F918" s="8"/>
      <c r="G918" s="8"/>
      <c r="H918" s="8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1:36" ht="12" customHeight="1" x14ac:dyDescent="0.2">
      <c r="A919" s="651"/>
      <c r="B919" s="651"/>
      <c r="C919" s="8"/>
      <c r="D919" s="8"/>
      <c r="E919" s="8"/>
      <c r="F919" s="8"/>
      <c r="G919" s="8"/>
      <c r="H919" s="8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1:36" ht="12" customHeight="1" x14ac:dyDescent="0.2">
      <c r="A920" s="651"/>
      <c r="B920" s="651"/>
      <c r="C920" s="8"/>
      <c r="D920" s="8"/>
      <c r="E920" s="8"/>
      <c r="F920" s="8"/>
      <c r="G920" s="8"/>
      <c r="H920" s="8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1:36" ht="12" customHeight="1" x14ac:dyDescent="0.2">
      <c r="A921" s="651"/>
      <c r="B921" s="651"/>
      <c r="C921" s="8"/>
      <c r="D921" s="8"/>
      <c r="E921" s="8"/>
      <c r="F921" s="8"/>
      <c r="G921" s="8"/>
      <c r="H921" s="8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1:36" ht="12" customHeight="1" x14ac:dyDescent="0.2">
      <c r="A922" s="651"/>
      <c r="B922" s="651"/>
      <c r="C922" s="8"/>
      <c r="D922" s="8"/>
      <c r="E922" s="8"/>
      <c r="F922" s="8"/>
      <c r="G922" s="8"/>
      <c r="H922" s="8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1:36" ht="12" customHeight="1" x14ac:dyDescent="0.2">
      <c r="A923" s="651"/>
      <c r="B923" s="651"/>
      <c r="C923" s="8"/>
      <c r="D923" s="8"/>
      <c r="E923" s="8"/>
      <c r="F923" s="8"/>
      <c r="G923" s="8"/>
      <c r="H923" s="8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1:36" ht="12" customHeight="1" x14ac:dyDescent="0.2">
      <c r="A924" s="651"/>
      <c r="B924" s="651"/>
      <c r="C924" s="8"/>
      <c r="D924" s="8"/>
      <c r="E924" s="8"/>
      <c r="F924" s="8"/>
      <c r="G924" s="8"/>
      <c r="H924" s="8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1:36" ht="12" customHeight="1" x14ac:dyDescent="0.2">
      <c r="A925" s="651"/>
      <c r="B925" s="651"/>
      <c r="C925" s="8"/>
      <c r="D925" s="8"/>
      <c r="E925" s="8"/>
      <c r="F925" s="8"/>
      <c r="G925" s="8"/>
      <c r="H925" s="8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1:36" ht="12" customHeight="1" x14ac:dyDescent="0.2">
      <c r="A926" s="651"/>
      <c r="B926" s="651"/>
      <c r="C926" s="8"/>
      <c r="D926" s="8"/>
      <c r="E926" s="8"/>
      <c r="F926" s="8"/>
      <c r="G926" s="8"/>
      <c r="H926" s="8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1:36" ht="12" customHeight="1" x14ac:dyDescent="0.2">
      <c r="A927" s="651"/>
      <c r="B927" s="651"/>
      <c r="C927" s="8"/>
      <c r="D927" s="8"/>
      <c r="E927" s="8"/>
      <c r="F927" s="8"/>
      <c r="G927" s="8"/>
      <c r="H927" s="8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1:36" ht="12" customHeight="1" x14ac:dyDescent="0.2">
      <c r="A928" s="651"/>
      <c r="B928" s="651"/>
      <c r="C928" s="8"/>
      <c r="D928" s="8"/>
      <c r="E928" s="8"/>
      <c r="F928" s="8"/>
      <c r="G928" s="8"/>
      <c r="H928" s="8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1:36" ht="12" customHeight="1" x14ac:dyDescent="0.2">
      <c r="A929" s="651"/>
      <c r="B929" s="651"/>
      <c r="C929" s="8"/>
      <c r="D929" s="8"/>
      <c r="E929" s="8"/>
      <c r="F929" s="8"/>
      <c r="G929" s="8"/>
      <c r="H929" s="8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1:36" ht="12" customHeight="1" x14ac:dyDescent="0.2">
      <c r="A930" s="651"/>
      <c r="B930" s="651"/>
      <c r="C930" s="8"/>
      <c r="D930" s="8"/>
      <c r="E930" s="8"/>
      <c r="F930" s="8"/>
      <c r="G930" s="8"/>
      <c r="H930" s="8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1:36" ht="12" customHeight="1" x14ac:dyDescent="0.2">
      <c r="A931" s="651"/>
      <c r="B931" s="651"/>
      <c r="C931" s="8"/>
      <c r="D931" s="8"/>
      <c r="E931" s="8"/>
      <c r="F931" s="8"/>
      <c r="G931" s="8"/>
      <c r="H931" s="8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1:36" ht="12" customHeight="1" x14ac:dyDescent="0.2">
      <c r="A932" s="651"/>
      <c r="B932" s="651"/>
      <c r="C932" s="8"/>
      <c r="D932" s="8"/>
      <c r="E932" s="8"/>
      <c r="F932" s="8"/>
      <c r="G932" s="8"/>
      <c r="H932" s="8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1:36" ht="12" customHeight="1" x14ac:dyDescent="0.2">
      <c r="A933" s="651"/>
      <c r="B933" s="651"/>
      <c r="C933" s="8"/>
      <c r="D933" s="8"/>
      <c r="E933" s="8"/>
      <c r="F933" s="8"/>
      <c r="G933" s="8"/>
      <c r="H933" s="8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1:36" ht="12" customHeight="1" x14ac:dyDescent="0.2">
      <c r="A934" s="651"/>
      <c r="B934" s="651"/>
      <c r="C934" s="8"/>
      <c r="D934" s="8"/>
      <c r="E934" s="8"/>
      <c r="F934" s="8"/>
      <c r="G934" s="8"/>
      <c r="H934" s="8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1:36" ht="12" customHeight="1" x14ac:dyDescent="0.2">
      <c r="A935" s="651"/>
      <c r="B935" s="651"/>
      <c r="C935" s="8"/>
      <c r="D935" s="8"/>
      <c r="E935" s="8"/>
      <c r="F935" s="8"/>
      <c r="G935" s="8"/>
      <c r="H935" s="8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1:36" ht="12" customHeight="1" x14ac:dyDescent="0.2">
      <c r="A936" s="651"/>
      <c r="B936" s="651"/>
      <c r="C936" s="8"/>
      <c r="D936" s="8"/>
      <c r="E936" s="8"/>
      <c r="F936" s="8"/>
      <c r="G936" s="8"/>
      <c r="H936" s="8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1:36" ht="12" customHeight="1" x14ac:dyDescent="0.2">
      <c r="A937" s="651"/>
      <c r="B937" s="651"/>
      <c r="C937" s="8"/>
      <c r="D937" s="8"/>
      <c r="E937" s="8"/>
      <c r="F937" s="8"/>
      <c r="G937" s="8"/>
      <c r="H937" s="8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1:36" ht="12" customHeight="1" x14ac:dyDescent="0.2">
      <c r="A938" s="651"/>
      <c r="B938" s="651"/>
      <c r="C938" s="8"/>
      <c r="D938" s="8"/>
      <c r="E938" s="8"/>
      <c r="F938" s="8"/>
      <c r="G938" s="8"/>
      <c r="H938" s="8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1:36" ht="12" customHeight="1" x14ac:dyDescent="0.2">
      <c r="A939" s="651"/>
      <c r="B939" s="651"/>
      <c r="C939" s="8"/>
      <c r="D939" s="8"/>
      <c r="E939" s="8"/>
      <c r="F939" s="8"/>
      <c r="G939" s="8"/>
      <c r="H939" s="8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1:36" ht="12" customHeight="1" x14ac:dyDescent="0.2">
      <c r="A940" s="651"/>
      <c r="B940" s="651"/>
      <c r="C940" s="8"/>
      <c r="D940" s="8"/>
      <c r="E940" s="8"/>
      <c r="F940" s="8"/>
      <c r="G940" s="8"/>
      <c r="H940" s="8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1:36" ht="12" customHeight="1" x14ac:dyDescent="0.2">
      <c r="A941" s="651"/>
      <c r="B941" s="651"/>
      <c r="C941" s="8"/>
      <c r="D941" s="8"/>
      <c r="E941" s="8"/>
      <c r="F941" s="8"/>
      <c r="G941" s="8"/>
      <c r="H941" s="8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1:36" ht="12" customHeight="1" x14ac:dyDescent="0.2">
      <c r="A942" s="651"/>
      <c r="B942" s="651"/>
      <c r="C942" s="8"/>
      <c r="D942" s="8"/>
      <c r="E942" s="8"/>
      <c r="F942" s="8"/>
      <c r="G942" s="8"/>
      <c r="H942" s="8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1:36" ht="12" customHeight="1" x14ac:dyDescent="0.2">
      <c r="A943" s="651"/>
      <c r="B943" s="651"/>
      <c r="C943" s="8"/>
      <c r="D943" s="8"/>
      <c r="E943" s="8"/>
      <c r="F943" s="8"/>
      <c r="G943" s="8"/>
      <c r="H943" s="8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1:36" ht="12" customHeight="1" x14ac:dyDescent="0.2">
      <c r="A944" s="651"/>
      <c r="B944" s="651"/>
      <c r="C944" s="8"/>
      <c r="D944" s="8"/>
      <c r="E944" s="8"/>
      <c r="F944" s="8"/>
      <c r="G944" s="8"/>
      <c r="H944" s="8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1:36" ht="12" customHeight="1" x14ac:dyDescent="0.2">
      <c r="A945" s="651"/>
      <c r="B945" s="651"/>
      <c r="C945" s="8"/>
      <c r="D945" s="8"/>
      <c r="E945" s="8"/>
      <c r="F945" s="8"/>
      <c r="G945" s="8"/>
      <c r="H945" s="8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1:36" ht="12" customHeight="1" x14ac:dyDescent="0.2">
      <c r="A946" s="651"/>
      <c r="B946" s="651"/>
      <c r="C946" s="8"/>
      <c r="D946" s="8"/>
      <c r="E946" s="8"/>
      <c r="F946" s="8"/>
      <c r="G946" s="8"/>
      <c r="H946" s="8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1:36" ht="12" customHeight="1" x14ac:dyDescent="0.2">
      <c r="A947" s="651"/>
      <c r="B947" s="651"/>
      <c r="C947" s="8"/>
      <c r="D947" s="8"/>
      <c r="E947" s="8"/>
      <c r="F947" s="8"/>
      <c r="G947" s="8"/>
      <c r="H947" s="8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1:36" ht="12" customHeight="1" x14ac:dyDescent="0.2">
      <c r="A948" s="651"/>
      <c r="B948" s="651"/>
      <c r="C948" s="8"/>
      <c r="D948" s="8"/>
      <c r="E948" s="8"/>
      <c r="F948" s="8"/>
      <c r="G948" s="8"/>
      <c r="H948" s="8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1:36" ht="12" customHeight="1" x14ac:dyDescent="0.2">
      <c r="A949" s="651"/>
      <c r="B949" s="651"/>
      <c r="C949" s="8"/>
      <c r="D949" s="8"/>
      <c r="E949" s="8"/>
      <c r="F949" s="8"/>
      <c r="G949" s="8"/>
      <c r="H949" s="8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1:36" ht="12" customHeight="1" x14ac:dyDescent="0.2">
      <c r="A950" s="651"/>
      <c r="B950" s="651"/>
      <c r="C950" s="8"/>
      <c r="D950" s="8"/>
      <c r="E950" s="8"/>
      <c r="F950" s="8"/>
      <c r="G950" s="8"/>
      <c r="H950" s="8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1:36" ht="12" customHeight="1" x14ac:dyDescent="0.2">
      <c r="A951" s="651"/>
      <c r="B951" s="651"/>
      <c r="C951" s="8"/>
      <c r="D951" s="8"/>
      <c r="E951" s="8"/>
      <c r="F951" s="8"/>
      <c r="G951" s="8"/>
      <c r="H951" s="8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1:36" ht="12" customHeight="1" x14ac:dyDescent="0.2">
      <c r="A952" s="651"/>
      <c r="B952" s="651"/>
      <c r="C952" s="8"/>
      <c r="D952" s="8"/>
      <c r="E952" s="8"/>
      <c r="F952" s="8"/>
      <c r="G952" s="8"/>
      <c r="H952" s="8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1:36" ht="12" customHeight="1" x14ac:dyDescent="0.2">
      <c r="A953" s="651"/>
      <c r="B953" s="651"/>
      <c r="C953" s="8"/>
      <c r="D953" s="8"/>
      <c r="E953" s="8"/>
      <c r="F953" s="8"/>
      <c r="G953" s="8"/>
      <c r="H953" s="8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1:36" ht="12" customHeight="1" x14ac:dyDescent="0.2">
      <c r="A954" s="651"/>
      <c r="B954" s="651"/>
      <c r="C954" s="8"/>
      <c r="D954" s="8"/>
      <c r="E954" s="8"/>
      <c r="F954" s="8"/>
      <c r="G954" s="8"/>
      <c r="H954" s="8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1:36" ht="12" customHeight="1" x14ac:dyDescent="0.2">
      <c r="A955" s="651"/>
      <c r="B955" s="651"/>
      <c r="C955" s="8"/>
      <c r="D955" s="8"/>
      <c r="E955" s="8"/>
      <c r="F955" s="8"/>
      <c r="G955" s="8"/>
      <c r="H955" s="8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1:36" ht="12" customHeight="1" x14ac:dyDescent="0.2">
      <c r="A956" s="651"/>
      <c r="B956" s="651"/>
      <c r="C956" s="8"/>
      <c r="D956" s="8"/>
      <c r="E956" s="8"/>
      <c r="F956" s="8"/>
      <c r="G956" s="8"/>
      <c r="H956" s="8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1:36" ht="12" customHeight="1" x14ac:dyDescent="0.2">
      <c r="A957" s="651"/>
      <c r="B957" s="651"/>
      <c r="C957" s="8"/>
      <c r="D957" s="8"/>
      <c r="E957" s="8"/>
      <c r="F957" s="8"/>
      <c r="G957" s="8"/>
      <c r="H957" s="8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1:36" ht="12" customHeight="1" x14ac:dyDescent="0.2">
      <c r="A958" s="651"/>
      <c r="B958" s="651"/>
      <c r="C958" s="8"/>
      <c r="D958" s="8"/>
      <c r="E958" s="8"/>
      <c r="F958" s="8"/>
      <c r="G958" s="8"/>
      <c r="H958" s="8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1:36" ht="12" customHeight="1" x14ac:dyDescent="0.2">
      <c r="A959" s="651"/>
      <c r="B959" s="651"/>
      <c r="C959" s="8"/>
      <c r="D959" s="8"/>
      <c r="E959" s="8"/>
      <c r="F959" s="8"/>
      <c r="G959" s="8"/>
      <c r="H959" s="8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1:36" ht="12" customHeight="1" x14ac:dyDescent="0.2">
      <c r="A960" s="651"/>
      <c r="B960" s="651"/>
      <c r="C960" s="8"/>
      <c r="D960" s="8"/>
      <c r="E960" s="8"/>
      <c r="F960" s="8"/>
      <c r="G960" s="8"/>
      <c r="H960" s="8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1:36" ht="12" customHeight="1" x14ac:dyDescent="0.2">
      <c r="A961" s="651"/>
      <c r="B961" s="651"/>
      <c r="C961" s="8"/>
      <c r="D961" s="8"/>
      <c r="E961" s="8"/>
      <c r="F961" s="8"/>
      <c r="G961" s="8"/>
      <c r="H961" s="8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1:36" ht="12" customHeight="1" x14ac:dyDescent="0.2">
      <c r="A962" s="651"/>
      <c r="B962" s="651"/>
      <c r="C962" s="8"/>
      <c r="D962" s="8"/>
      <c r="E962" s="8"/>
      <c r="F962" s="8"/>
      <c r="G962" s="8"/>
      <c r="H962" s="8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1:36" ht="12" customHeight="1" x14ac:dyDescent="0.2">
      <c r="A963" s="651"/>
      <c r="B963" s="651"/>
      <c r="C963" s="8"/>
      <c r="D963" s="8"/>
      <c r="E963" s="8"/>
      <c r="F963" s="8"/>
      <c r="G963" s="8"/>
      <c r="H963" s="8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1:36" ht="12" customHeight="1" x14ac:dyDescent="0.2">
      <c r="A964" s="651"/>
      <c r="B964" s="651"/>
      <c r="C964" s="8"/>
      <c r="D964" s="8"/>
      <c r="E964" s="8"/>
      <c r="F964" s="8"/>
      <c r="G964" s="8"/>
      <c r="H964" s="8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1:36" ht="12" customHeight="1" x14ac:dyDescent="0.2">
      <c r="A965" s="651"/>
      <c r="B965" s="651"/>
      <c r="C965" s="8"/>
      <c r="D965" s="8"/>
      <c r="E965" s="8"/>
      <c r="F965" s="8"/>
      <c r="G965" s="8"/>
      <c r="H965" s="8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1:36" ht="12" customHeight="1" x14ac:dyDescent="0.2">
      <c r="A966" s="651"/>
      <c r="B966" s="651"/>
      <c r="C966" s="8"/>
      <c r="D966" s="8"/>
      <c r="E966" s="8"/>
      <c r="F966" s="8"/>
      <c r="G966" s="8"/>
      <c r="H966" s="8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1:36" ht="12" customHeight="1" x14ac:dyDescent="0.2">
      <c r="A967" s="651"/>
      <c r="B967" s="651"/>
      <c r="C967" s="8"/>
      <c r="D967" s="8"/>
      <c r="E967" s="8"/>
      <c r="F967" s="8"/>
      <c r="G967" s="8"/>
      <c r="H967" s="8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1:36" ht="12" customHeight="1" x14ac:dyDescent="0.2">
      <c r="A968" s="651"/>
      <c r="B968" s="651"/>
      <c r="C968" s="8"/>
      <c r="D968" s="8"/>
      <c r="E968" s="8"/>
      <c r="F968" s="8"/>
      <c r="G968" s="8"/>
      <c r="H968" s="8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1:36" ht="12" customHeight="1" x14ac:dyDescent="0.2">
      <c r="A969" s="651"/>
      <c r="B969" s="651"/>
      <c r="C969" s="8"/>
      <c r="D969" s="8"/>
      <c r="E969" s="8"/>
      <c r="F969" s="8"/>
      <c r="G969" s="8"/>
      <c r="H969" s="8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1:36" ht="12" customHeight="1" x14ac:dyDescent="0.2">
      <c r="A970" s="651"/>
      <c r="B970" s="651"/>
      <c r="C970" s="8"/>
      <c r="D970" s="8"/>
      <c r="E970" s="8"/>
      <c r="F970" s="8"/>
      <c r="G970" s="8"/>
      <c r="H970" s="8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1:36" ht="12" customHeight="1" x14ac:dyDescent="0.2">
      <c r="A971" s="651"/>
      <c r="B971" s="651"/>
      <c r="C971" s="8"/>
      <c r="D971" s="8"/>
      <c r="E971" s="8"/>
      <c r="F971" s="8"/>
      <c r="G971" s="8"/>
      <c r="H971" s="8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1:36" ht="12" customHeight="1" x14ac:dyDescent="0.2">
      <c r="A972" s="651"/>
      <c r="B972" s="651"/>
      <c r="C972" s="8"/>
      <c r="D972" s="8"/>
      <c r="E972" s="8"/>
      <c r="F972" s="8"/>
      <c r="G972" s="8"/>
      <c r="H972" s="8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1:36" ht="12" customHeight="1" x14ac:dyDescent="0.2">
      <c r="A973" s="651"/>
      <c r="B973" s="651"/>
      <c r="C973" s="8"/>
      <c r="D973" s="8"/>
      <c r="E973" s="8"/>
      <c r="F973" s="8"/>
      <c r="G973" s="8"/>
      <c r="H973" s="8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1:36" ht="12" customHeight="1" x14ac:dyDescent="0.2">
      <c r="A974" s="651"/>
      <c r="B974" s="651"/>
      <c r="C974" s="8"/>
      <c r="D974" s="8"/>
      <c r="E974" s="8"/>
      <c r="F974" s="8"/>
      <c r="G974" s="8"/>
      <c r="H974" s="8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1:36" ht="12" customHeight="1" x14ac:dyDescent="0.2">
      <c r="A975" s="651"/>
      <c r="B975" s="651"/>
      <c r="C975" s="8"/>
      <c r="D975" s="8"/>
      <c r="E975" s="8"/>
      <c r="F975" s="8"/>
      <c r="G975" s="8"/>
      <c r="H975" s="8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1:36" ht="12" customHeight="1" x14ac:dyDescent="0.2">
      <c r="A976" s="651"/>
      <c r="B976" s="651"/>
      <c r="C976" s="8"/>
      <c r="D976" s="8"/>
      <c r="E976" s="8"/>
      <c r="F976" s="8"/>
      <c r="G976" s="8"/>
      <c r="H976" s="8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1:36" ht="12" customHeight="1" x14ac:dyDescent="0.2">
      <c r="A977" s="651"/>
      <c r="B977" s="651"/>
      <c r="C977" s="8"/>
      <c r="D977" s="8"/>
      <c r="E977" s="8"/>
      <c r="F977" s="8"/>
      <c r="G977" s="8"/>
      <c r="H977" s="8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1:36" ht="12" customHeight="1" x14ac:dyDescent="0.2">
      <c r="A978" s="651"/>
      <c r="B978" s="651"/>
      <c r="C978" s="8"/>
      <c r="D978" s="8"/>
      <c r="E978" s="8"/>
      <c r="F978" s="8"/>
      <c r="G978" s="8"/>
      <c r="H978" s="8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1:36" ht="12" customHeight="1" x14ac:dyDescent="0.2">
      <c r="A979" s="651"/>
      <c r="B979" s="651"/>
      <c r="C979" s="8"/>
      <c r="D979" s="8"/>
      <c r="E979" s="8"/>
      <c r="F979" s="8"/>
      <c r="G979" s="8"/>
      <c r="H979" s="8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1:36" ht="12" customHeight="1" x14ac:dyDescent="0.2">
      <c r="A980" s="651"/>
      <c r="B980" s="651"/>
      <c r="C980" s="8"/>
      <c r="D980" s="8"/>
      <c r="E980" s="8"/>
      <c r="F980" s="8"/>
      <c r="G980" s="8"/>
      <c r="H980" s="8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1:36" ht="12" customHeight="1" x14ac:dyDescent="0.2">
      <c r="A981" s="651"/>
      <c r="B981" s="651"/>
      <c r="C981" s="8"/>
      <c r="D981" s="8"/>
      <c r="E981" s="8"/>
      <c r="F981" s="8"/>
      <c r="G981" s="8"/>
      <c r="H981" s="8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1:36" ht="12" customHeight="1" x14ac:dyDescent="0.2">
      <c r="A982" s="651"/>
      <c r="B982" s="651"/>
      <c r="C982" s="8"/>
      <c r="D982" s="8"/>
      <c r="E982" s="8"/>
      <c r="F982" s="8"/>
      <c r="G982" s="8"/>
      <c r="H982" s="8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1:36" ht="12" customHeight="1" x14ac:dyDescent="0.2">
      <c r="A983" s="651"/>
      <c r="B983" s="651"/>
      <c r="C983" s="8"/>
      <c r="D983" s="8"/>
      <c r="E983" s="8"/>
      <c r="F983" s="8"/>
      <c r="G983" s="8"/>
      <c r="H983" s="8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1:36" ht="12" customHeight="1" x14ac:dyDescent="0.2">
      <c r="A984" s="651"/>
      <c r="B984" s="651"/>
      <c r="C984" s="8"/>
      <c r="D984" s="8"/>
      <c r="E984" s="8"/>
      <c r="F984" s="8"/>
      <c r="G984" s="8"/>
      <c r="H984" s="8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1:36" ht="12" customHeight="1" x14ac:dyDescent="0.2">
      <c r="A985" s="651"/>
      <c r="B985" s="651"/>
      <c r="C985" s="8"/>
      <c r="D985" s="8"/>
      <c r="E985" s="8"/>
      <c r="F985" s="8"/>
      <c r="G985" s="8"/>
      <c r="H985" s="8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1:36" ht="12" customHeight="1" x14ac:dyDescent="0.2">
      <c r="A986" s="651"/>
      <c r="B986" s="651"/>
      <c r="C986" s="8"/>
      <c r="D986" s="8"/>
      <c r="E986" s="8"/>
      <c r="F986" s="8"/>
      <c r="G986" s="8"/>
      <c r="H986" s="8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1:36" ht="12" customHeight="1" x14ac:dyDescent="0.2">
      <c r="A987" s="651"/>
      <c r="B987" s="651"/>
      <c r="C987" s="8"/>
      <c r="D987" s="8"/>
      <c r="E987" s="8"/>
      <c r="F987" s="8"/>
      <c r="G987" s="8"/>
      <c r="H987" s="8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1:36" ht="12" customHeight="1" x14ac:dyDescent="0.2">
      <c r="A988" s="651"/>
      <c r="B988" s="651"/>
      <c r="C988" s="8"/>
      <c r="D988" s="8"/>
      <c r="E988" s="8"/>
      <c r="F988" s="8"/>
      <c r="G988" s="8"/>
      <c r="H988" s="8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1:36" ht="12" customHeight="1" x14ac:dyDescent="0.2">
      <c r="A989" s="651"/>
      <c r="B989" s="651"/>
      <c r="C989" s="8"/>
      <c r="D989" s="8"/>
      <c r="E989" s="8"/>
      <c r="F989" s="8"/>
      <c r="G989" s="8"/>
      <c r="H989" s="8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1:36" ht="12" customHeight="1" x14ac:dyDescent="0.2">
      <c r="A990" s="651"/>
      <c r="B990" s="651"/>
      <c r="C990" s="8"/>
      <c r="D990" s="8"/>
      <c r="E990" s="8"/>
      <c r="F990" s="8"/>
      <c r="G990" s="8"/>
      <c r="H990" s="8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1:36" ht="12" customHeight="1" x14ac:dyDescent="0.2">
      <c r="A991" s="651"/>
      <c r="B991" s="651"/>
      <c r="C991" s="8"/>
      <c r="D991" s="8"/>
      <c r="E991" s="8"/>
      <c r="F991" s="8"/>
      <c r="G991" s="8"/>
      <c r="H991" s="8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1:36" ht="12" customHeight="1" x14ac:dyDescent="0.2">
      <c r="A992" s="651"/>
      <c r="B992" s="651"/>
      <c r="C992" s="8"/>
      <c r="D992" s="8"/>
      <c r="E992" s="8"/>
      <c r="F992" s="8"/>
      <c r="G992" s="8"/>
      <c r="H992" s="8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1:36" ht="12" customHeight="1" x14ac:dyDescent="0.2">
      <c r="A993" s="651"/>
      <c r="B993" s="651"/>
      <c r="C993" s="8"/>
      <c r="D993" s="8"/>
      <c r="E993" s="8"/>
      <c r="F993" s="8"/>
      <c r="G993" s="8"/>
      <c r="H993" s="8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1:36" ht="12" customHeight="1" x14ac:dyDescent="0.2">
      <c r="A994" s="651"/>
      <c r="B994" s="651"/>
      <c r="C994" s="8"/>
      <c r="D994" s="8"/>
      <c r="E994" s="8"/>
      <c r="F994" s="8"/>
      <c r="G994" s="8"/>
      <c r="H994" s="8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</sheetData>
  <mergeCells count="172">
    <mergeCell ref="O214:P214"/>
    <mergeCell ref="J217:L217"/>
    <mergeCell ref="B218:B219"/>
    <mergeCell ref="D218:E218"/>
    <mergeCell ref="D219:E219"/>
    <mergeCell ref="D209:E209"/>
    <mergeCell ref="A210:B210"/>
    <mergeCell ref="D210:E210"/>
    <mergeCell ref="A211:B211"/>
    <mergeCell ref="D211:E211"/>
    <mergeCell ref="O213:P213"/>
    <mergeCell ref="D203:E20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192:E192"/>
    <mergeCell ref="D193:E193"/>
    <mergeCell ref="D194:E194"/>
    <mergeCell ref="D195:E195"/>
    <mergeCell ref="D196:E196"/>
    <mergeCell ref="D197:E197"/>
    <mergeCell ref="D188:E188"/>
    <mergeCell ref="D189:E189"/>
    <mergeCell ref="D190:E190"/>
    <mergeCell ref="D191:E191"/>
    <mergeCell ref="A183:B183"/>
    <mergeCell ref="D183:E183"/>
    <mergeCell ref="D184:E184"/>
    <mergeCell ref="D185:E185"/>
    <mergeCell ref="D186:E186"/>
    <mergeCell ref="D187:E187"/>
    <mergeCell ref="D178:E178"/>
    <mergeCell ref="D179:E179"/>
    <mergeCell ref="D180:E180"/>
    <mergeCell ref="D181:E181"/>
    <mergeCell ref="A182:B182"/>
    <mergeCell ref="D182:E182"/>
    <mergeCell ref="D175:E175"/>
    <mergeCell ref="D176:E176"/>
    <mergeCell ref="D177:E177"/>
    <mergeCell ref="A166:B166"/>
    <mergeCell ref="A168:B168"/>
    <mergeCell ref="D168:E168"/>
    <mergeCell ref="D169:E169"/>
    <mergeCell ref="D170:E170"/>
    <mergeCell ref="D171:E171"/>
    <mergeCell ref="J127:L127"/>
    <mergeCell ref="A128:B128"/>
    <mergeCell ref="D128:E128"/>
    <mergeCell ref="G152:G165"/>
    <mergeCell ref="H152:H165"/>
    <mergeCell ref="K152:K165"/>
    <mergeCell ref="D172:E172"/>
    <mergeCell ref="D173:E173"/>
    <mergeCell ref="D174:E174"/>
    <mergeCell ref="C152:F165"/>
    <mergeCell ref="C130:F130"/>
    <mergeCell ref="C131:F131"/>
    <mergeCell ref="C132:F132"/>
    <mergeCell ref="C134:F134"/>
    <mergeCell ref="C136:F136"/>
    <mergeCell ref="C137:F137"/>
    <mergeCell ref="C138:F138"/>
    <mergeCell ref="C139:F139"/>
    <mergeCell ref="C140:F140"/>
    <mergeCell ref="C141:F141"/>
    <mergeCell ref="C142:F142"/>
    <mergeCell ref="C144:F144"/>
    <mergeCell ref="C146:F146"/>
    <mergeCell ref="C148:F148"/>
    <mergeCell ref="D117:E117"/>
    <mergeCell ref="D118:E118"/>
    <mergeCell ref="D123:E123"/>
    <mergeCell ref="A124:B124"/>
    <mergeCell ref="A125:B125"/>
    <mergeCell ref="K126:L126"/>
    <mergeCell ref="A72:B72"/>
    <mergeCell ref="D72:E72"/>
    <mergeCell ref="A74:B74"/>
    <mergeCell ref="A109:B109"/>
    <mergeCell ref="J110:L110"/>
    <mergeCell ref="A111:B111"/>
    <mergeCell ref="D67:E67"/>
    <mergeCell ref="D68:E68"/>
    <mergeCell ref="D69:E69"/>
    <mergeCell ref="D70:E70"/>
    <mergeCell ref="A71:B71"/>
    <mergeCell ref="D71:E71"/>
    <mergeCell ref="D61:E61"/>
    <mergeCell ref="D62:E62"/>
    <mergeCell ref="D63:E63"/>
    <mergeCell ref="A64:B64"/>
    <mergeCell ref="D64:E64"/>
    <mergeCell ref="A66:B66"/>
    <mergeCell ref="D66:E66"/>
    <mergeCell ref="D56:E56"/>
    <mergeCell ref="D57:E57"/>
    <mergeCell ref="A58:B58"/>
    <mergeCell ref="D58:E58"/>
    <mergeCell ref="A60:B60"/>
    <mergeCell ref="D60:E60"/>
    <mergeCell ref="D50:E50"/>
    <mergeCell ref="D51:E51"/>
    <mergeCell ref="D52:E52"/>
    <mergeCell ref="D53:E53"/>
    <mergeCell ref="D54:E54"/>
    <mergeCell ref="D55:E55"/>
    <mergeCell ref="A46:B46"/>
    <mergeCell ref="D46:E46"/>
    <mergeCell ref="A48:B48"/>
    <mergeCell ref="D48:E48"/>
    <mergeCell ref="D49:E49"/>
    <mergeCell ref="D38:E38"/>
    <mergeCell ref="D39:E39"/>
    <mergeCell ref="D40:E40"/>
    <mergeCell ref="D41:E41"/>
    <mergeCell ref="D42:E42"/>
    <mergeCell ref="D43:E43"/>
    <mergeCell ref="D44:E44"/>
    <mergeCell ref="D45:E45"/>
    <mergeCell ref="A33:B33"/>
    <mergeCell ref="D33:E33"/>
    <mergeCell ref="A35:B35"/>
    <mergeCell ref="D35:E35"/>
    <mergeCell ref="D36:E36"/>
    <mergeCell ref="D37:E37"/>
    <mergeCell ref="D26:E26"/>
    <mergeCell ref="D27:E27"/>
    <mergeCell ref="D28:E28"/>
    <mergeCell ref="D29:E29"/>
    <mergeCell ref="D30:E30"/>
    <mergeCell ref="D31:E31"/>
    <mergeCell ref="D32:E32"/>
    <mergeCell ref="D23:E23"/>
    <mergeCell ref="D24:E24"/>
    <mergeCell ref="D25:E25"/>
    <mergeCell ref="D14:E14"/>
    <mergeCell ref="A16:B16"/>
    <mergeCell ref="D16:E16"/>
    <mergeCell ref="D17:E17"/>
    <mergeCell ref="D18:E18"/>
    <mergeCell ref="D19:E19"/>
    <mergeCell ref="C149:F149"/>
    <mergeCell ref="C166:F166"/>
    <mergeCell ref="A1:B1"/>
    <mergeCell ref="R1:Y1"/>
    <mergeCell ref="B2:D2"/>
    <mergeCell ref="N3:P3"/>
    <mergeCell ref="R3:S3"/>
    <mergeCell ref="U3:Y3"/>
    <mergeCell ref="A10:B10"/>
    <mergeCell ref="D10:E10"/>
    <mergeCell ref="C129:F129"/>
    <mergeCell ref="T6:V6"/>
    <mergeCell ref="D11:E11"/>
    <mergeCell ref="D12:E12"/>
    <mergeCell ref="D13:E13"/>
    <mergeCell ref="A4:B4"/>
    <mergeCell ref="D4:E4"/>
    <mergeCell ref="D5:E5"/>
    <mergeCell ref="D6:E6"/>
    <mergeCell ref="D7:E7"/>
    <mergeCell ref="J8:L8"/>
    <mergeCell ref="D20:E20"/>
    <mergeCell ref="D21:E21"/>
    <mergeCell ref="D22:E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000"/>
  <sheetViews>
    <sheetView zoomScale="55" zoomScaleNormal="55" workbookViewId="0">
      <pane xSplit="2" ySplit="4" topLeftCell="C48" activePane="bottomRight" state="frozen"/>
      <selection pane="topRight" activeCell="C1" sqref="C1"/>
      <selection pane="bottomLeft" activeCell="A5" sqref="A5"/>
      <selection pane="bottomRight" activeCell="K91" sqref="K91"/>
    </sheetView>
  </sheetViews>
  <sheetFormatPr baseColWidth="10" defaultColWidth="17.28515625" defaultRowHeight="12.75" x14ac:dyDescent="0.2"/>
  <cols>
    <col min="1" max="1" width="28.5703125" bestFit="1" customWidth="1"/>
    <col min="2" max="2" width="55.7109375" customWidth="1"/>
    <col min="3" max="3" width="7.42578125" customWidth="1"/>
    <col min="4" max="4" width="7.140625" customWidth="1"/>
    <col min="5" max="5" width="9.28515625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4" width="14.28515625" customWidth="1"/>
    <col min="15" max="15" width="15.5703125" customWidth="1"/>
    <col min="16" max="16" width="18.85546875" customWidth="1"/>
    <col min="17" max="17" width="15.140625" customWidth="1"/>
    <col min="18" max="18" width="20.42578125" customWidth="1"/>
    <col min="19" max="19" width="10.42578125" customWidth="1"/>
    <col min="20" max="20" width="8.7109375" customWidth="1"/>
    <col min="21" max="21" width="6.85546875" customWidth="1"/>
    <col min="22" max="22" width="5.5703125" customWidth="1"/>
    <col min="23" max="23" width="7" customWidth="1"/>
    <col min="24" max="24" width="4.7109375" customWidth="1"/>
    <col min="25" max="25" width="7.28515625" customWidth="1"/>
    <col min="26" max="36" width="10.85546875" customWidth="1"/>
  </cols>
  <sheetData>
    <row r="1" spans="1:36" ht="15.75" customHeight="1" thickBot="1" x14ac:dyDescent="0.3">
      <c r="A1" s="1406" t="s">
        <v>58</v>
      </c>
      <c r="B1" s="1623"/>
      <c r="C1" s="887"/>
      <c r="D1" s="887"/>
      <c r="E1" s="887">
        <v>2018</v>
      </c>
      <c r="F1" s="193"/>
      <c r="G1" s="193"/>
      <c r="H1" s="193"/>
      <c r="I1" s="193"/>
      <c r="J1" s="1"/>
      <c r="K1" s="193"/>
      <c r="L1" s="193"/>
      <c r="M1" s="193"/>
      <c r="N1" s="651"/>
      <c r="O1" s="651"/>
      <c r="P1" s="651"/>
      <c r="Q1" s="193"/>
      <c r="R1" s="1529" t="s">
        <v>59</v>
      </c>
      <c r="S1" s="1429"/>
      <c r="T1" s="1429"/>
      <c r="U1" s="1429"/>
      <c r="V1" s="1429"/>
      <c r="W1" s="1429"/>
      <c r="X1" s="1429"/>
      <c r="Y1" s="1530"/>
      <c r="Z1" s="651"/>
      <c r="AA1" s="651"/>
      <c r="AB1" s="651"/>
      <c r="AC1" s="651"/>
      <c r="AD1" s="651"/>
      <c r="AE1" s="651"/>
      <c r="AF1" s="651"/>
      <c r="AG1" s="651"/>
      <c r="AH1" s="651"/>
      <c r="AI1" s="651"/>
      <c r="AJ1" s="651"/>
    </row>
    <row r="2" spans="1:36" ht="15.75" hidden="1" customHeight="1" x14ac:dyDescent="0.25">
      <c r="A2" s="887"/>
      <c r="B2" s="1408" t="s">
        <v>60</v>
      </c>
      <c r="C2" s="1623"/>
      <c r="D2" s="1623"/>
      <c r="E2" s="888"/>
      <c r="F2" s="193"/>
      <c r="G2" s="193"/>
      <c r="H2" s="193"/>
      <c r="I2" s="193"/>
      <c r="J2" s="1"/>
      <c r="K2" s="193"/>
      <c r="L2" s="193"/>
      <c r="M2" s="193"/>
      <c r="N2" s="193"/>
      <c r="O2" s="193"/>
      <c r="P2" s="193"/>
      <c r="Q2" s="193"/>
      <c r="R2" s="2"/>
      <c r="S2" s="3"/>
      <c r="T2" s="3"/>
      <c r="U2" s="3"/>
      <c r="V2" s="3"/>
      <c r="W2" s="3"/>
      <c r="X2" s="3"/>
      <c r="Y2" s="4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</row>
    <row r="3" spans="1:36" ht="15.75" customHeight="1" thickBot="1" x14ac:dyDescent="0.3">
      <c r="A3" s="5"/>
      <c r="B3" s="651"/>
      <c r="C3" s="8"/>
      <c r="D3" s="8"/>
      <c r="E3" s="8"/>
      <c r="F3" s="10"/>
      <c r="G3" s="193"/>
      <c r="H3" s="193"/>
      <c r="I3" s="193"/>
      <c r="J3" s="1"/>
      <c r="K3" s="193"/>
      <c r="L3" s="193"/>
      <c r="M3" s="193"/>
      <c r="N3" s="1427" t="s">
        <v>61</v>
      </c>
      <c r="O3" s="1623"/>
      <c r="P3" s="1623"/>
      <c r="Q3" s="193"/>
      <c r="R3" s="1651" t="s">
        <v>1</v>
      </c>
      <c r="S3" s="1652"/>
      <c r="T3" s="904">
        <f>E1</f>
        <v>2018</v>
      </c>
      <c r="U3" s="1653" t="s">
        <v>2</v>
      </c>
      <c r="V3" s="1652"/>
      <c r="W3" s="1652"/>
      <c r="X3" s="1652"/>
      <c r="Y3" s="1654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1"/>
    </row>
    <row r="4" spans="1:3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1"/>
      <c r="K4" s="193"/>
      <c r="L4" s="193"/>
      <c r="M4" s="193"/>
      <c r="N4" s="889"/>
      <c r="O4" s="17" t="s">
        <v>64</v>
      </c>
      <c r="P4" s="17" t="s">
        <v>65</v>
      </c>
      <c r="Q4" s="193"/>
      <c r="R4" s="18" t="s">
        <v>3</v>
      </c>
      <c r="S4" s="20" t="s">
        <v>4</v>
      </c>
      <c r="T4" s="23" t="s">
        <v>5</v>
      </c>
      <c r="U4" s="24" t="s">
        <v>6</v>
      </c>
      <c r="V4" s="24" t="s">
        <v>7</v>
      </c>
      <c r="W4" s="24" t="s">
        <v>8</v>
      </c>
      <c r="X4" s="24" t="s">
        <v>9</v>
      </c>
      <c r="Y4" s="25" t="s">
        <v>10</v>
      </c>
      <c r="Z4" s="11"/>
      <c r="AA4" s="651"/>
      <c r="AB4" s="651"/>
      <c r="AC4" s="651"/>
      <c r="AD4" s="651"/>
      <c r="AE4" s="651"/>
      <c r="AF4" s="651"/>
      <c r="AG4" s="651"/>
      <c r="AH4" s="651"/>
      <c r="AI4" s="651"/>
      <c r="AJ4" s="651"/>
    </row>
    <row r="5" spans="1:36" ht="12.75" customHeight="1" x14ac:dyDescent="0.2">
      <c r="A5" s="315" t="s">
        <v>66</v>
      </c>
      <c r="B5" s="28" t="s">
        <v>67</v>
      </c>
      <c r="C5" s="316">
        <v>80</v>
      </c>
      <c r="D5" s="1630"/>
      <c r="E5" s="1413"/>
      <c r="F5" s="901">
        <v>57</v>
      </c>
      <c r="G5" s="316">
        <v>11</v>
      </c>
      <c r="H5" s="53">
        <v>2</v>
      </c>
      <c r="I5" s="35"/>
      <c r="J5" s="651" t="s">
        <v>68</v>
      </c>
      <c r="K5" s="193"/>
      <c r="L5" s="193"/>
      <c r="M5" s="651"/>
      <c r="N5" s="39" t="s">
        <v>69</v>
      </c>
      <c r="O5" s="230">
        <f>IF(N5="*",$H5,0)</f>
        <v>0</v>
      </c>
      <c r="P5" s="230">
        <f>IF(N5="**",$H5,0)</f>
        <v>2</v>
      </c>
      <c r="Q5" s="877"/>
      <c r="R5" s="912" t="s">
        <v>476</v>
      </c>
      <c r="S5" s="714" t="s">
        <v>690</v>
      </c>
      <c r="T5" s="897">
        <f t="shared" ref="T5:U6" si="0">C127</f>
        <v>42</v>
      </c>
      <c r="U5" s="897">
        <f t="shared" si="0"/>
        <v>20</v>
      </c>
      <c r="V5" s="897">
        <f t="shared" ref="V5:Y6" si="1">F127</f>
        <v>261</v>
      </c>
      <c r="W5" s="897">
        <f t="shared" si="1"/>
        <v>549</v>
      </c>
      <c r="X5" s="897">
        <f t="shared" si="1"/>
        <v>35</v>
      </c>
      <c r="Y5" s="40">
        <f t="shared" si="1"/>
        <v>25</v>
      </c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</row>
    <row r="6" spans="1:36" ht="12.75" customHeight="1" x14ac:dyDescent="0.2">
      <c r="A6" s="315" t="s">
        <v>70</v>
      </c>
      <c r="B6" s="28"/>
      <c r="C6" s="694">
        <v>102</v>
      </c>
      <c r="D6" s="1630">
        <v>130</v>
      </c>
      <c r="E6" s="1413"/>
      <c r="F6" s="35"/>
      <c r="G6" s="35"/>
      <c r="H6" s="41"/>
      <c r="I6" s="41"/>
      <c r="J6" s="1"/>
      <c r="K6" s="193"/>
      <c r="L6" s="193"/>
      <c r="M6" s="193"/>
      <c r="N6" s="193"/>
      <c r="O6" s="10"/>
      <c r="P6" s="10"/>
      <c r="Q6" s="193"/>
      <c r="R6" s="45"/>
      <c r="S6" s="715" t="s">
        <v>691</v>
      </c>
      <c r="T6" s="42">
        <f t="shared" si="0"/>
        <v>165</v>
      </c>
      <c r="U6" s="42">
        <f t="shared" si="0"/>
        <v>173</v>
      </c>
      <c r="V6" s="42">
        <f t="shared" si="1"/>
        <v>160</v>
      </c>
      <c r="W6" s="42">
        <f t="shared" si="1"/>
        <v>34</v>
      </c>
      <c r="X6" s="42">
        <f t="shared" si="1"/>
        <v>26</v>
      </c>
      <c r="Y6" s="40">
        <f t="shared" si="1"/>
        <v>37</v>
      </c>
      <c r="Z6" s="651"/>
      <c r="AA6" s="651"/>
      <c r="AB6" s="651"/>
      <c r="AC6" s="651"/>
      <c r="AD6" s="651"/>
      <c r="AE6" s="651"/>
      <c r="AF6" s="651"/>
      <c r="AG6" s="651"/>
      <c r="AH6" s="651"/>
      <c r="AI6" s="651"/>
      <c r="AJ6" s="651"/>
    </row>
    <row r="7" spans="1:36" ht="12.75" customHeight="1" x14ac:dyDescent="0.2">
      <c r="A7" s="315" t="s">
        <v>71</v>
      </c>
      <c r="B7" s="28" t="s">
        <v>72</v>
      </c>
      <c r="C7" s="43"/>
      <c r="D7" s="1628">
        <v>60</v>
      </c>
      <c r="E7" s="1413"/>
      <c r="F7" s="35"/>
      <c r="G7" s="35"/>
      <c r="H7" s="41"/>
      <c r="I7" s="41"/>
      <c r="J7" s="1"/>
      <c r="K7" s="193"/>
      <c r="L7" s="193"/>
      <c r="M7" s="193"/>
      <c r="N7" s="193"/>
      <c r="O7" s="10"/>
      <c r="P7" s="10"/>
      <c r="Q7" s="193"/>
      <c r="R7" s="45"/>
      <c r="S7" s="347" t="s">
        <v>21</v>
      </c>
      <c r="T7" s="42">
        <f t="shared" ref="T7:U7" si="2">C216</f>
        <v>564</v>
      </c>
      <c r="U7" s="42">
        <f t="shared" si="2"/>
        <v>454</v>
      </c>
      <c r="V7" s="42">
        <f t="shared" ref="V7" si="3">F216</f>
        <v>703</v>
      </c>
      <c r="W7" s="42">
        <f>G216</f>
        <v>490</v>
      </c>
      <c r="X7" s="42">
        <f>P216</f>
        <v>98</v>
      </c>
      <c r="Y7" s="40">
        <f>I216</f>
        <v>121</v>
      </c>
      <c r="Z7" s="651"/>
      <c r="AA7" s="651"/>
      <c r="AB7" s="651"/>
      <c r="AC7" s="651"/>
      <c r="AD7" s="651"/>
      <c r="AE7" s="651"/>
      <c r="AF7" s="651"/>
      <c r="AG7" s="651"/>
      <c r="AH7" s="651"/>
      <c r="AI7" s="651"/>
      <c r="AJ7" s="651"/>
    </row>
    <row r="8" spans="1:36" ht="15.75" customHeight="1" x14ac:dyDescent="0.25">
      <c r="A8" s="5"/>
      <c r="B8" s="5"/>
      <c r="C8" s="8"/>
      <c r="D8" s="8"/>
      <c r="E8" s="8"/>
      <c r="F8" s="8"/>
      <c r="G8" s="8"/>
      <c r="H8" s="193"/>
      <c r="I8" s="193"/>
      <c r="J8" s="1415"/>
      <c r="K8" s="1623"/>
      <c r="L8" s="1623"/>
      <c r="M8" s="370"/>
      <c r="N8" s="651"/>
      <c r="O8" s="651"/>
      <c r="P8" s="651"/>
      <c r="Q8" s="370"/>
      <c r="R8" s="45"/>
      <c r="S8" s="347" t="s">
        <v>477</v>
      </c>
      <c r="T8" s="42">
        <f t="shared" ref="T8:U8" si="4">C185</f>
        <v>193</v>
      </c>
      <c r="U8" s="42">
        <f t="shared" si="4"/>
        <v>188</v>
      </c>
      <c r="V8" s="42">
        <f t="shared" ref="V8:W8" si="5">F185</f>
        <v>229</v>
      </c>
      <c r="W8" s="42">
        <f t="shared" si="5"/>
        <v>213</v>
      </c>
      <c r="X8" s="42"/>
      <c r="Y8" s="40">
        <f>I185</f>
        <v>41</v>
      </c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J8" s="651"/>
    </row>
    <row r="9" spans="1:36" ht="12" customHeight="1" x14ac:dyDescent="0.2">
      <c r="A9" s="651"/>
      <c r="B9" s="46"/>
      <c r="C9" s="148"/>
      <c r="D9" s="8"/>
      <c r="E9" s="8"/>
      <c r="F9" s="8"/>
      <c r="G9" s="8"/>
      <c r="H9" s="148"/>
      <c r="I9" s="148"/>
      <c r="J9" s="889"/>
      <c r="K9" s="104"/>
      <c r="L9" s="104"/>
      <c r="M9" s="104"/>
      <c r="N9" s="889"/>
      <c r="O9" s="230"/>
      <c r="P9" s="230"/>
      <c r="Q9" s="104"/>
      <c r="R9" s="45"/>
      <c r="S9" s="349" t="s">
        <v>478</v>
      </c>
      <c r="T9" s="1625">
        <f>K169</f>
        <v>700</v>
      </c>
      <c r="U9" s="1462"/>
      <c r="V9" s="1413"/>
      <c r="W9" s="42">
        <f>G169</f>
        <v>189</v>
      </c>
      <c r="X9" s="42"/>
      <c r="Y9" s="40">
        <f>I169</f>
        <v>149</v>
      </c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</row>
    <row r="10" spans="1:36" ht="15" customHeight="1" x14ac:dyDescent="0.25">
      <c r="A10" s="1412" t="s">
        <v>74</v>
      </c>
      <c r="B10" s="1413"/>
      <c r="C10" s="896" t="s">
        <v>5</v>
      </c>
      <c r="D10" s="1624" t="s">
        <v>6</v>
      </c>
      <c r="E10" s="1413"/>
      <c r="F10" s="896" t="s">
        <v>7</v>
      </c>
      <c r="G10" s="653" t="s">
        <v>8</v>
      </c>
      <c r="H10" s="653" t="s">
        <v>9</v>
      </c>
      <c r="I10" s="16" t="s">
        <v>63</v>
      </c>
      <c r="J10" s="889"/>
      <c r="K10" s="104"/>
      <c r="L10" s="104"/>
      <c r="M10" s="104"/>
      <c r="N10" s="889"/>
      <c r="O10" s="230">
        <f t="shared" ref="O10:O14" si="6">IF(N10="*",$H10,0)</f>
        <v>0</v>
      </c>
      <c r="P10" s="230">
        <f t="shared" ref="P10:P14" si="7">IF(N10="**",$H10,0)</f>
        <v>0</v>
      </c>
      <c r="Q10" s="104"/>
      <c r="R10" s="47"/>
      <c r="S10" s="336" t="s">
        <v>15</v>
      </c>
      <c r="T10" s="48">
        <f t="shared" ref="T10:V10" si="8">SUM(T5:T8)</f>
        <v>964</v>
      </c>
      <c r="U10" s="48">
        <f t="shared" si="8"/>
        <v>835</v>
      </c>
      <c r="V10" s="48">
        <f t="shared" si="8"/>
        <v>1353</v>
      </c>
      <c r="W10" s="48">
        <f t="shared" ref="W10:Y10" si="9">SUM(W5:W9)</f>
        <v>1475</v>
      </c>
      <c r="X10" s="48">
        <f t="shared" si="9"/>
        <v>159</v>
      </c>
      <c r="Y10" s="49">
        <f t="shared" si="9"/>
        <v>373</v>
      </c>
      <c r="Z10" s="651"/>
      <c r="AA10" s="651"/>
      <c r="AB10" s="651"/>
      <c r="AC10" s="651"/>
      <c r="AD10" s="651"/>
      <c r="AE10" s="651"/>
      <c r="AF10" s="651"/>
      <c r="AG10" s="651"/>
      <c r="AH10" s="651"/>
      <c r="AI10" s="651"/>
      <c r="AJ10" s="651"/>
    </row>
    <row r="11" spans="1:36" ht="12.75" customHeight="1" x14ac:dyDescent="0.2">
      <c r="A11" s="908" t="s">
        <v>75</v>
      </c>
      <c r="B11" s="50" t="s">
        <v>76</v>
      </c>
      <c r="C11" s="260">
        <v>51</v>
      </c>
      <c r="D11" s="1628">
        <v>18</v>
      </c>
      <c r="E11" s="1413"/>
      <c r="F11" s="51">
        <v>5</v>
      </c>
      <c r="G11" s="316"/>
      <c r="H11" s="53"/>
      <c r="I11" s="54"/>
      <c r="J11" s="889"/>
      <c r="K11" s="104"/>
      <c r="L11" s="104"/>
      <c r="M11" s="104"/>
      <c r="N11" s="889"/>
      <c r="O11" s="230">
        <f t="shared" si="6"/>
        <v>0</v>
      </c>
      <c r="P11" s="230">
        <f t="shared" si="7"/>
        <v>0</v>
      </c>
      <c r="Q11" s="104"/>
      <c r="R11" s="912" t="s">
        <v>479</v>
      </c>
      <c r="S11" s="55" t="s">
        <v>12</v>
      </c>
      <c r="T11" s="42">
        <f t="shared" ref="T11:U11" si="10">C108</f>
        <v>1159</v>
      </c>
      <c r="U11" s="42">
        <f t="shared" si="10"/>
        <v>611</v>
      </c>
      <c r="V11" s="42">
        <f t="shared" ref="V11:Y11" si="11">F108</f>
        <v>856</v>
      </c>
      <c r="W11" s="42">
        <f t="shared" si="11"/>
        <v>186</v>
      </c>
      <c r="X11" s="42">
        <f t="shared" si="11"/>
        <v>95</v>
      </c>
      <c r="Y11" s="40">
        <f t="shared" si="11"/>
        <v>15</v>
      </c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</row>
    <row r="12" spans="1:36" ht="12" customHeight="1" x14ac:dyDescent="0.2">
      <c r="A12" s="315" t="s">
        <v>77</v>
      </c>
      <c r="B12" s="185" t="s">
        <v>78</v>
      </c>
      <c r="C12" s="260">
        <v>42</v>
      </c>
      <c r="D12" s="1628">
        <v>27</v>
      </c>
      <c r="E12" s="1413"/>
      <c r="F12" s="62"/>
      <c r="G12" s="316"/>
      <c r="H12" s="316"/>
      <c r="I12" s="35"/>
      <c r="J12" s="889"/>
      <c r="K12" s="104"/>
      <c r="L12" s="104"/>
      <c r="M12" s="104"/>
      <c r="N12" s="889"/>
      <c r="O12" s="230">
        <f t="shared" si="6"/>
        <v>0</v>
      </c>
      <c r="P12" s="230">
        <f t="shared" si="7"/>
        <v>0</v>
      </c>
      <c r="Q12" s="104"/>
      <c r="R12" s="45"/>
      <c r="S12" s="57" t="s">
        <v>13</v>
      </c>
      <c r="T12" s="42"/>
      <c r="U12" s="42">
        <f>E108</f>
        <v>603</v>
      </c>
      <c r="V12" s="42"/>
      <c r="W12" s="42"/>
      <c r="X12" s="58"/>
      <c r="Y12" s="40"/>
      <c r="Z12" s="651"/>
      <c r="AA12" s="651"/>
      <c r="AB12" s="651"/>
      <c r="AC12" s="651"/>
      <c r="AD12" s="651"/>
      <c r="AE12" s="651"/>
      <c r="AF12" s="651"/>
      <c r="AG12" s="651"/>
      <c r="AH12" s="651"/>
      <c r="AI12" s="651"/>
      <c r="AJ12" s="651"/>
    </row>
    <row r="13" spans="1:36" ht="12" customHeight="1" x14ac:dyDescent="0.2">
      <c r="A13" s="315" t="s">
        <v>79</v>
      </c>
      <c r="B13" s="185" t="s">
        <v>80</v>
      </c>
      <c r="C13" s="79">
        <v>32</v>
      </c>
      <c r="D13" s="1629">
        <v>19</v>
      </c>
      <c r="E13" s="1413"/>
      <c r="F13" s="62">
        <v>37</v>
      </c>
      <c r="G13" s="63">
        <v>37</v>
      </c>
      <c r="H13" s="63">
        <v>4</v>
      </c>
      <c r="I13" s="64"/>
      <c r="J13" s="889"/>
      <c r="K13" s="104"/>
      <c r="L13" s="104"/>
      <c r="M13" s="104"/>
      <c r="N13" s="39" t="s">
        <v>81</v>
      </c>
      <c r="O13" s="230">
        <f t="shared" si="6"/>
        <v>4</v>
      </c>
      <c r="P13" s="230">
        <f t="shared" si="7"/>
        <v>0</v>
      </c>
      <c r="Q13" s="104"/>
      <c r="R13" s="47"/>
      <c r="S13" s="716" t="s">
        <v>14</v>
      </c>
      <c r="T13" s="42">
        <f>C123</f>
        <v>105</v>
      </c>
      <c r="U13" s="42">
        <f>SUM(D123:E123)</f>
        <v>40</v>
      </c>
      <c r="V13" s="42">
        <f t="shared" ref="V13:W13" si="12">F123</f>
        <v>41</v>
      </c>
      <c r="W13" s="42">
        <f t="shared" si="12"/>
        <v>56</v>
      </c>
      <c r="X13" s="42">
        <f>H123+O216</f>
        <v>289</v>
      </c>
      <c r="Y13" s="40">
        <f>I123</f>
        <v>12</v>
      </c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</row>
    <row r="14" spans="1:36" ht="12" customHeight="1" x14ac:dyDescent="0.2">
      <c r="A14" s="315" t="s">
        <v>83</v>
      </c>
      <c r="B14" s="68" t="s">
        <v>84</v>
      </c>
      <c r="C14" s="79">
        <v>21</v>
      </c>
      <c r="D14" s="1630"/>
      <c r="E14" s="1413"/>
      <c r="F14" s="79">
        <v>6</v>
      </c>
      <c r="G14" s="63">
        <v>6</v>
      </c>
      <c r="H14" s="63">
        <v>2</v>
      </c>
      <c r="I14" s="316">
        <v>1</v>
      </c>
      <c r="J14" s="889"/>
      <c r="K14" s="104"/>
      <c r="L14" s="104"/>
      <c r="M14" s="104"/>
      <c r="N14" s="39" t="s">
        <v>81</v>
      </c>
      <c r="O14" s="230">
        <f t="shared" si="6"/>
        <v>2</v>
      </c>
      <c r="P14" s="230">
        <f t="shared" si="7"/>
        <v>0</v>
      </c>
      <c r="Q14" s="104"/>
      <c r="R14" s="906" t="s">
        <v>22</v>
      </c>
      <c r="S14" s="920" t="s">
        <v>23</v>
      </c>
      <c r="T14" s="72">
        <f t="shared" ref="T14:U14" si="13">C17+C18</f>
        <v>270</v>
      </c>
      <c r="U14" s="72">
        <f t="shared" si="13"/>
        <v>153</v>
      </c>
      <c r="V14" s="72">
        <f t="shared" ref="V14:Y14" si="14">F17+F18</f>
        <v>176</v>
      </c>
      <c r="W14" s="72">
        <f t="shared" si="14"/>
        <v>25</v>
      </c>
      <c r="X14" s="72">
        <f t="shared" si="14"/>
        <v>17</v>
      </c>
      <c r="Y14" s="40">
        <f t="shared" si="14"/>
        <v>0</v>
      </c>
      <c r="Z14" s="651"/>
      <c r="AA14" s="651"/>
      <c r="AB14" s="651"/>
      <c r="AC14" s="651"/>
      <c r="AD14" s="651"/>
      <c r="AE14" s="651"/>
      <c r="AF14" s="651"/>
      <c r="AG14" s="651"/>
      <c r="AH14" s="651"/>
      <c r="AI14" s="651"/>
      <c r="AJ14" s="651"/>
    </row>
    <row r="15" spans="1:36" ht="12" customHeight="1" x14ac:dyDescent="0.2">
      <c r="A15" s="651"/>
      <c r="B15" s="46"/>
      <c r="C15" s="148"/>
      <c r="D15" s="8"/>
      <c r="E15" s="8"/>
      <c r="F15" s="8"/>
      <c r="G15" s="8"/>
      <c r="H15" s="148"/>
      <c r="I15" s="148"/>
      <c r="J15" s="889"/>
      <c r="K15" s="104"/>
      <c r="L15" s="104"/>
      <c r="M15" s="104"/>
      <c r="N15" s="889"/>
      <c r="O15" s="230"/>
      <c r="P15" s="230"/>
      <c r="Q15" s="104"/>
      <c r="R15" s="74"/>
      <c r="S15" s="324"/>
      <c r="T15" s="72"/>
      <c r="U15" s="72"/>
      <c r="V15" s="72"/>
      <c r="W15" s="72"/>
      <c r="X15" s="72"/>
      <c r="Y15" s="40"/>
      <c r="Z15" s="651"/>
      <c r="AA15" s="651"/>
      <c r="AB15" s="651"/>
      <c r="AC15" s="651"/>
      <c r="AD15" s="651"/>
      <c r="AE15" s="651"/>
      <c r="AF15" s="651"/>
      <c r="AG15" s="651"/>
      <c r="AH15" s="651"/>
      <c r="AI15" s="651"/>
      <c r="AJ15" s="651"/>
    </row>
    <row r="16" spans="1:36" ht="15" customHeight="1" x14ac:dyDescent="0.25">
      <c r="A16" s="1412" t="s">
        <v>86</v>
      </c>
      <c r="B16" s="1413"/>
      <c r="C16" s="653" t="s">
        <v>5</v>
      </c>
      <c r="D16" s="1414" t="s">
        <v>6</v>
      </c>
      <c r="E16" s="1413"/>
      <c r="F16" s="653" t="s">
        <v>7</v>
      </c>
      <c r="G16" s="653" t="s">
        <v>8</v>
      </c>
      <c r="H16" s="653" t="s">
        <v>9</v>
      </c>
      <c r="I16" s="16" t="s">
        <v>63</v>
      </c>
      <c r="J16" s="889"/>
      <c r="K16" s="104"/>
      <c r="L16" s="104"/>
      <c r="M16" s="104"/>
      <c r="N16" s="889"/>
      <c r="O16" s="230"/>
      <c r="P16" s="230"/>
      <c r="Q16" s="104"/>
      <c r="R16" s="74"/>
      <c r="S16" s="324" t="s">
        <v>26</v>
      </c>
      <c r="T16" s="72">
        <f t="shared" ref="T16:U16" si="15">C21</f>
        <v>127</v>
      </c>
      <c r="U16" s="72">
        <f t="shared" si="15"/>
        <v>62</v>
      </c>
      <c r="V16" s="72">
        <f t="shared" ref="V16:Y16" si="16">F21</f>
        <v>82</v>
      </c>
      <c r="W16" s="72">
        <f t="shared" si="16"/>
        <v>24</v>
      </c>
      <c r="X16" s="72">
        <f t="shared" si="16"/>
        <v>5</v>
      </c>
      <c r="Y16" s="40">
        <f t="shared" si="16"/>
        <v>0</v>
      </c>
      <c r="Z16" s="651"/>
      <c r="AA16" s="651"/>
      <c r="AB16" s="651"/>
      <c r="AC16" s="651"/>
      <c r="AD16" s="651"/>
      <c r="AE16" s="651"/>
      <c r="AF16" s="651"/>
      <c r="AG16" s="651"/>
      <c r="AH16" s="651"/>
      <c r="AI16" s="651"/>
      <c r="AJ16" s="651"/>
    </row>
    <row r="17" spans="1:36" ht="12" customHeight="1" x14ac:dyDescent="0.2">
      <c r="A17" s="315" t="s">
        <v>87</v>
      </c>
      <c r="B17" s="185" t="s">
        <v>87</v>
      </c>
      <c r="C17" s="316">
        <v>250</v>
      </c>
      <c r="D17" s="1630">
        <v>145</v>
      </c>
      <c r="E17" s="1413"/>
      <c r="F17" s="316">
        <v>167</v>
      </c>
      <c r="G17" s="316">
        <v>25</v>
      </c>
      <c r="H17" s="316">
        <v>17</v>
      </c>
      <c r="I17" s="79"/>
      <c r="J17" s="889"/>
      <c r="K17" s="104"/>
      <c r="L17" s="104"/>
      <c r="M17" s="104"/>
      <c r="N17" s="889" t="s">
        <v>69</v>
      </c>
      <c r="O17" s="230">
        <f t="shared" ref="O17:O30" si="17">IF(N17="*",$H17,0)</f>
        <v>0</v>
      </c>
      <c r="P17" s="230">
        <f t="shared" ref="P17:P30" si="18">IF(N17="**",$H17,0)</f>
        <v>17</v>
      </c>
      <c r="Q17" s="104"/>
      <c r="R17" s="74"/>
      <c r="S17" s="324" t="s">
        <v>27</v>
      </c>
      <c r="T17" s="72">
        <f t="shared" ref="T17:U17" si="19">C22+C23</f>
        <v>42</v>
      </c>
      <c r="U17" s="72">
        <f t="shared" si="19"/>
        <v>47</v>
      </c>
      <c r="V17" s="72">
        <f t="shared" ref="V17:Y17" si="20">F22+F23</f>
        <v>32</v>
      </c>
      <c r="W17" s="72">
        <f t="shared" si="20"/>
        <v>5</v>
      </c>
      <c r="X17" s="72">
        <f t="shared" si="20"/>
        <v>2</v>
      </c>
      <c r="Y17" s="40">
        <f t="shared" si="20"/>
        <v>0</v>
      </c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</row>
    <row r="18" spans="1:36" ht="12" customHeight="1" x14ac:dyDescent="0.2">
      <c r="A18" s="315" t="s">
        <v>88</v>
      </c>
      <c r="B18" s="185" t="s">
        <v>89</v>
      </c>
      <c r="C18" s="316">
        <v>20</v>
      </c>
      <c r="D18" s="1630">
        <v>8</v>
      </c>
      <c r="E18" s="1413"/>
      <c r="F18" s="316">
        <v>9</v>
      </c>
      <c r="G18" s="79"/>
      <c r="H18" s="316"/>
      <c r="I18" s="79"/>
      <c r="J18" s="889"/>
      <c r="K18" s="104"/>
      <c r="L18" s="104"/>
      <c r="M18" s="104"/>
      <c r="N18" s="889"/>
      <c r="O18" s="230">
        <f t="shared" si="17"/>
        <v>0</v>
      </c>
      <c r="P18" s="230">
        <f t="shared" si="18"/>
        <v>0</v>
      </c>
      <c r="Q18" s="104"/>
      <c r="R18" s="74"/>
      <c r="S18" s="324" t="s">
        <v>28</v>
      </c>
      <c r="T18" s="72">
        <f t="shared" ref="T18:U24" si="21">C24</f>
        <v>90</v>
      </c>
      <c r="U18" s="72">
        <f t="shared" si="21"/>
        <v>50</v>
      </c>
      <c r="V18" s="72">
        <f t="shared" ref="V18:Y24" si="22">F24</f>
        <v>60</v>
      </c>
      <c r="W18" s="72">
        <f t="shared" si="22"/>
        <v>12</v>
      </c>
      <c r="X18" s="72">
        <f t="shared" si="22"/>
        <v>5</v>
      </c>
      <c r="Y18" s="40">
        <f t="shared" si="22"/>
        <v>6</v>
      </c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</row>
    <row r="19" spans="1:36" ht="12" customHeight="1" x14ac:dyDescent="0.2">
      <c r="A19" s="315"/>
      <c r="B19" s="185"/>
      <c r="C19" s="316"/>
      <c r="D19" s="1630"/>
      <c r="E19" s="1413"/>
      <c r="F19" s="316"/>
      <c r="G19" s="316"/>
      <c r="H19" s="316"/>
      <c r="I19" s="79"/>
      <c r="J19" s="889"/>
      <c r="K19" s="104"/>
      <c r="L19" s="104"/>
      <c r="M19" s="104"/>
      <c r="N19" s="889"/>
      <c r="O19" s="230">
        <f t="shared" si="17"/>
        <v>0</v>
      </c>
      <c r="P19" s="230">
        <f t="shared" si="18"/>
        <v>0</v>
      </c>
      <c r="Q19" s="104"/>
      <c r="R19" s="74"/>
      <c r="S19" s="324" t="s">
        <v>29</v>
      </c>
      <c r="T19" s="72">
        <f t="shared" si="21"/>
        <v>135</v>
      </c>
      <c r="U19" s="72">
        <f t="shared" si="21"/>
        <v>55</v>
      </c>
      <c r="V19" s="72">
        <f t="shared" si="22"/>
        <v>75</v>
      </c>
      <c r="W19" s="72">
        <f t="shared" si="22"/>
        <v>20</v>
      </c>
      <c r="X19" s="72">
        <f t="shared" si="22"/>
        <v>10</v>
      </c>
      <c r="Y19" s="40">
        <f t="shared" si="22"/>
        <v>15</v>
      </c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</row>
    <row r="20" spans="1:36" ht="12" customHeight="1" x14ac:dyDescent="0.2">
      <c r="A20" s="315"/>
      <c r="B20" s="185"/>
      <c r="C20" s="316"/>
      <c r="D20" s="1630"/>
      <c r="E20" s="1413"/>
      <c r="F20" s="316"/>
      <c r="G20" s="79"/>
      <c r="H20" s="316"/>
      <c r="I20" s="79"/>
      <c r="J20" s="889"/>
      <c r="K20" s="104"/>
      <c r="L20" s="104"/>
      <c r="M20" s="104"/>
      <c r="N20" s="889"/>
      <c r="O20" s="230">
        <f t="shared" si="17"/>
        <v>0</v>
      </c>
      <c r="P20" s="230">
        <f t="shared" si="18"/>
        <v>0</v>
      </c>
      <c r="Q20" s="104"/>
      <c r="R20" s="74"/>
      <c r="S20" s="324" t="s">
        <v>30</v>
      </c>
      <c r="T20" s="72">
        <f t="shared" si="21"/>
        <v>80</v>
      </c>
      <c r="U20" s="72">
        <f t="shared" si="21"/>
        <v>80</v>
      </c>
      <c r="V20" s="72">
        <f t="shared" si="22"/>
        <v>60</v>
      </c>
      <c r="W20" s="72">
        <f t="shared" si="22"/>
        <v>5</v>
      </c>
      <c r="X20" s="72">
        <f t="shared" si="22"/>
        <v>5</v>
      </c>
      <c r="Y20" s="40">
        <f t="shared" si="22"/>
        <v>5</v>
      </c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</row>
    <row r="21" spans="1:36" ht="15.75" customHeight="1" x14ac:dyDescent="0.2">
      <c r="A21" s="315" t="s">
        <v>95</v>
      </c>
      <c r="B21" s="185" t="s">
        <v>96</v>
      </c>
      <c r="C21" s="316">
        <v>127</v>
      </c>
      <c r="D21" s="1630">
        <v>62</v>
      </c>
      <c r="E21" s="1413"/>
      <c r="F21" s="316">
        <v>82</v>
      </c>
      <c r="G21" s="316">
        <v>24</v>
      </c>
      <c r="H21" s="316">
        <v>5</v>
      </c>
      <c r="I21" s="79"/>
      <c r="J21" s="889"/>
      <c r="K21" s="104"/>
      <c r="L21" s="104"/>
      <c r="M21" s="104"/>
      <c r="N21" s="889" t="s">
        <v>69</v>
      </c>
      <c r="O21" s="230">
        <f t="shared" si="17"/>
        <v>0</v>
      </c>
      <c r="P21" s="230">
        <f t="shared" si="18"/>
        <v>5</v>
      </c>
      <c r="Q21" s="104"/>
      <c r="R21" s="74"/>
      <c r="S21" s="324" t="s">
        <v>31</v>
      </c>
      <c r="T21" s="72">
        <f t="shared" si="21"/>
        <v>8</v>
      </c>
      <c r="U21" s="72">
        <f t="shared" si="21"/>
        <v>2</v>
      </c>
      <c r="V21" s="72">
        <f t="shared" si="22"/>
        <v>3</v>
      </c>
      <c r="W21" s="72">
        <f t="shared" si="22"/>
        <v>4</v>
      </c>
      <c r="X21" s="72">
        <f t="shared" si="22"/>
        <v>3</v>
      </c>
      <c r="Y21" s="40">
        <f t="shared" si="22"/>
        <v>0</v>
      </c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</row>
    <row r="22" spans="1:36" ht="12" customHeight="1" x14ac:dyDescent="0.2">
      <c r="A22" s="315" t="s">
        <v>97</v>
      </c>
      <c r="B22" s="185" t="s">
        <v>98</v>
      </c>
      <c r="C22" s="316">
        <v>40</v>
      </c>
      <c r="D22" s="1630">
        <v>45</v>
      </c>
      <c r="E22" s="1413"/>
      <c r="F22" s="316">
        <v>30</v>
      </c>
      <c r="G22" s="316">
        <v>5</v>
      </c>
      <c r="H22" s="316">
        <v>2</v>
      </c>
      <c r="I22" s="79"/>
      <c r="J22" s="889"/>
      <c r="K22" s="104"/>
      <c r="L22" s="104"/>
      <c r="M22" s="104"/>
      <c r="N22" s="889" t="s">
        <v>69</v>
      </c>
      <c r="O22" s="230">
        <f t="shared" si="17"/>
        <v>0</v>
      </c>
      <c r="P22" s="230">
        <f t="shared" si="18"/>
        <v>2</v>
      </c>
      <c r="Q22" s="104"/>
      <c r="R22" s="74"/>
      <c r="S22" s="324" t="s">
        <v>32</v>
      </c>
      <c r="T22" s="72">
        <f t="shared" si="21"/>
        <v>60</v>
      </c>
      <c r="U22" s="72">
        <f t="shared" si="21"/>
        <v>30</v>
      </c>
      <c r="V22" s="72">
        <f t="shared" si="22"/>
        <v>60</v>
      </c>
      <c r="W22" s="72">
        <f t="shared" si="22"/>
        <v>20</v>
      </c>
      <c r="X22" s="72">
        <f t="shared" si="22"/>
        <v>10</v>
      </c>
      <c r="Y22" s="40">
        <f t="shared" si="22"/>
        <v>25</v>
      </c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</row>
    <row r="23" spans="1:36" ht="12" customHeight="1" x14ac:dyDescent="0.2">
      <c r="A23" s="315" t="s">
        <v>99</v>
      </c>
      <c r="B23" s="185" t="s">
        <v>100</v>
      </c>
      <c r="C23" s="316">
        <v>2</v>
      </c>
      <c r="D23" s="1630">
        <v>2</v>
      </c>
      <c r="E23" s="1413"/>
      <c r="F23" s="316">
        <v>2</v>
      </c>
      <c r="G23" s="79"/>
      <c r="H23" s="316"/>
      <c r="I23" s="79"/>
      <c r="J23" s="889"/>
      <c r="K23" s="104"/>
      <c r="L23" s="104"/>
      <c r="M23" s="104"/>
      <c r="N23" s="889"/>
      <c r="O23" s="230">
        <f t="shared" si="17"/>
        <v>0</v>
      </c>
      <c r="P23" s="230">
        <f t="shared" si="18"/>
        <v>0</v>
      </c>
      <c r="Q23" s="104"/>
      <c r="R23" s="74"/>
      <c r="S23" s="324" t="s">
        <v>33</v>
      </c>
      <c r="T23" s="72">
        <f t="shared" si="21"/>
        <v>31</v>
      </c>
      <c r="U23" s="72">
        <f t="shared" si="21"/>
        <v>15</v>
      </c>
      <c r="V23" s="72">
        <f t="shared" si="22"/>
        <v>29</v>
      </c>
      <c r="W23" s="72">
        <f t="shared" si="22"/>
        <v>0</v>
      </c>
      <c r="X23" s="72">
        <f t="shared" si="22"/>
        <v>0</v>
      </c>
      <c r="Y23" s="40">
        <f t="shared" si="22"/>
        <v>0</v>
      </c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</row>
    <row r="24" spans="1:36" ht="12.75" customHeight="1" x14ac:dyDescent="0.2">
      <c r="A24" s="315" t="s">
        <v>101</v>
      </c>
      <c r="B24" s="185" t="s">
        <v>102</v>
      </c>
      <c r="C24" s="316">
        <v>90</v>
      </c>
      <c r="D24" s="1630">
        <v>50</v>
      </c>
      <c r="E24" s="1413"/>
      <c r="F24" s="316">
        <v>60</v>
      </c>
      <c r="G24" s="316">
        <v>12</v>
      </c>
      <c r="H24" s="316">
        <v>5</v>
      </c>
      <c r="I24" s="316">
        <v>6</v>
      </c>
      <c r="J24" s="889"/>
      <c r="K24" s="104"/>
      <c r="L24" s="104"/>
      <c r="M24" s="104"/>
      <c r="N24" s="889" t="s">
        <v>69</v>
      </c>
      <c r="O24" s="230">
        <f t="shared" si="17"/>
        <v>0</v>
      </c>
      <c r="P24" s="230">
        <f t="shared" si="18"/>
        <v>5</v>
      </c>
      <c r="Q24" s="104"/>
      <c r="R24" s="74"/>
      <c r="S24" s="324" t="s">
        <v>34</v>
      </c>
      <c r="T24" s="72">
        <f t="shared" si="21"/>
        <v>20</v>
      </c>
      <c r="U24" s="72">
        <f t="shared" si="21"/>
        <v>20</v>
      </c>
      <c r="V24" s="72">
        <f t="shared" si="22"/>
        <v>0</v>
      </c>
      <c r="W24" s="72">
        <f t="shared" si="22"/>
        <v>0</v>
      </c>
      <c r="X24" s="72">
        <f t="shared" si="22"/>
        <v>10</v>
      </c>
      <c r="Y24" s="40">
        <f t="shared" si="22"/>
        <v>0</v>
      </c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</row>
    <row r="25" spans="1:36" ht="12.75" customHeight="1" x14ac:dyDescent="0.2">
      <c r="A25" s="315" t="s">
        <v>103</v>
      </c>
      <c r="B25" s="185" t="s">
        <v>104</v>
      </c>
      <c r="C25" s="316">
        <v>135</v>
      </c>
      <c r="D25" s="1630">
        <v>55</v>
      </c>
      <c r="E25" s="1413"/>
      <c r="F25" s="316">
        <v>75</v>
      </c>
      <c r="G25" s="316">
        <v>20</v>
      </c>
      <c r="H25" s="316">
        <v>10</v>
      </c>
      <c r="I25" s="316">
        <v>15</v>
      </c>
      <c r="J25" s="889"/>
      <c r="K25" s="104"/>
      <c r="L25" s="104"/>
      <c r="M25" s="104"/>
      <c r="N25" s="889" t="s">
        <v>69</v>
      </c>
      <c r="O25" s="230">
        <f t="shared" si="17"/>
        <v>0</v>
      </c>
      <c r="P25" s="230">
        <f t="shared" si="18"/>
        <v>10</v>
      </c>
      <c r="Q25" s="104"/>
      <c r="R25" s="92"/>
      <c r="S25" s="94" t="s">
        <v>15</v>
      </c>
      <c r="T25" s="96">
        <f>SUM(C32)</f>
        <v>957</v>
      </c>
      <c r="U25" s="96">
        <f>D32</f>
        <v>526</v>
      </c>
      <c r="V25" s="96">
        <f t="shared" ref="V25:Y25" si="23">F32</f>
        <v>598</v>
      </c>
      <c r="W25" s="96">
        <f t="shared" si="23"/>
        <v>115</v>
      </c>
      <c r="X25" s="96">
        <f t="shared" si="23"/>
        <v>67</v>
      </c>
      <c r="Y25" s="49">
        <f t="shared" si="23"/>
        <v>51</v>
      </c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</row>
    <row r="26" spans="1:36" ht="12" customHeight="1" x14ac:dyDescent="0.2">
      <c r="A26" s="315" t="s">
        <v>105</v>
      </c>
      <c r="B26" s="185" t="s">
        <v>106</v>
      </c>
      <c r="C26" s="316">
        <v>80</v>
      </c>
      <c r="D26" s="1630">
        <v>80</v>
      </c>
      <c r="E26" s="1413"/>
      <c r="F26" s="316">
        <v>60</v>
      </c>
      <c r="G26" s="316">
        <v>5</v>
      </c>
      <c r="H26" s="316">
        <v>5</v>
      </c>
      <c r="I26" s="316">
        <v>5</v>
      </c>
      <c r="J26" s="889"/>
      <c r="K26" s="104"/>
      <c r="L26" s="104"/>
      <c r="M26" s="104"/>
      <c r="N26" s="889" t="s">
        <v>69</v>
      </c>
      <c r="O26" s="230">
        <f t="shared" si="17"/>
        <v>0</v>
      </c>
      <c r="P26" s="230">
        <f t="shared" si="18"/>
        <v>5</v>
      </c>
      <c r="Q26" s="104"/>
      <c r="R26" s="906" t="s">
        <v>37</v>
      </c>
      <c r="S26" s="920" t="s">
        <v>42</v>
      </c>
      <c r="T26" s="42">
        <f t="shared" ref="T26:U26" si="24">C39</f>
        <v>48</v>
      </c>
      <c r="U26" s="42">
        <f t="shared" si="24"/>
        <v>22</v>
      </c>
      <c r="V26" s="42">
        <f t="shared" ref="V26:Y26" si="25">F39</f>
        <v>35</v>
      </c>
      <c r="W26" s="42">
        <f t="shared" si="25"/>
        <v>5</v>
      </c>
      <c r="X26" s="42">
        <f t="shared" si="25"/>
        <v>2</v>
      </c>
      <c r="Y26" s="40">
        <f t="shared" si="25"/>
        <v>2</v>
      </c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</row>
    <row r="27" spans="1:36" ht="12.75" customHeight="1" x14ac:dyDescent="0.2">
      <c r="A27" s="907" t="s">
        <v>107</v>
      </c>
      <c r="B27" s="185" t="s">
        <v>108</v>
      </c>
      <c r="C27" s="316">
        <v>8</v>
      </c>
      <c r="D27" s="1630">
        <v>2</v>
      </c>
      <c r="E27" s="1413"/>
      <c r="F27" s="316">
        <v>3</v>
      </c>
      <c r="G27" s="53">
        <v>4</v>
      </c>
      <c r="H27" s="316">
        <v>3</v>
      </c>
      <c r="I27" s="63"/>
      <c r="J27" s="889"/>
      <c r="K27" s="104"/>
      <c r="L27" s="104"/>
      <c r="M27" s="104"/>
      <c r="N27" s="889" t="s">
        <v>69</v>
      </c>
      <c r="O27" s="230">
        <f t="shared" si="17"/>
        <v>0</v>
      </c>
      <c r="P27" s="230">
        <f t="shared" si="18"/>
        <v>3</v>
      </c>
      <c r="Q27" s="104"/>
      <c r="R27" s="74"/>
      <c r="S27" s="324" t="s">
        <v>38</v>
      </c>
      <c r="T27" s="42">
        <f t="shared" ref="T27:U30" si="26">C35</f>
        <v>76</v>
      </c>
      <c r="U27" s="42">
        <f t="shared" si="26"/>
        <v>38</v>
      </c>
      <c r="V27" s="42">
        <f t="shared" ref="V27:Y30" si="27">F35</f>
        <v>51</v>
      </c>
      <c r="W27" s="42">
        <f t="shared" si="27"/>
        <v>2</v>
      </c>
      <c r="X27" s="42">
        <f t="shared" si="27"/>
        <v>1</v>
      </c>
      <c r="Y27" s="40">
        <f t="shared" si="27"/>
        <v>0</v>
      </c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</row>
    <row r="28" spans="1:36" ht="12" customHeight="1" x14ac:dyDescent="0.2">
      <c r="A28" s="315" t="s">
        <v>109</v>
      </c>
      <c r="B28" s="185" t="s">
        <v>110</v>
      </c>
      <c r="C28" s="316">
        <v>60</v>
      </c>
      <c r="D28" s="1630">
        <v>30</v>
      </c>
      <c r="E28" s="1413"/>
      <c r="F28" s="316">
        <v>60</v>
      </c>
      <c r="G28" s="316">
        <v>20</v>
      </c>
      <c r="H28" s="316">
        <v>10</v>
      </c>
      <c r="I28" s="316">
        <v>25</v>
      </c>
      <c r="J28" s="889"/>
      <c r="K28" s="104"/>
      <c r="L28" s="104"/>
      <c r="M28" s="104"/>
      <c r="N28" s="889" t="s">
        <v>69</v>
      </c>
      <c r="O28" s="230">
        <f t="shared" si="17"/>
        <v>0</v>
      </c>
      <c r="P28" s="230">
        <f t="shared" si="18"/>
        <v>10</v>
      </c>
      <c r="Q28" s="104"/>
      <c r="R28" s="74"/>
      <c r="S28" s="324" t="s">
        <v>39</v>
      </c>
      <c r="T28" s="42">
        <f t="shared" si="26"/>
        <v>75</v>
      </c>
      <c r="U28" s="42">
        <f t="shared" si="26"/>
        <v>35</v>
      </c>
      <c r="V28" s="42">
        <f t="shared" si="27"/>
        <v>75</v>
      </c>
      <c r="W28" s="42">
        <f t="shared" si="27"/>
        <v>6</v>
      </c>
      <c r="X28" s="42">
        <f t="shared" si="27"/>
        <v>2</v>
      </c>
      <c r="Y28" s="40">
        <f t="shared" si="27"/>
        <v>2</v>
      </c>
      <c r="Z28" s="651"/>
      <c r="AA28" s="651"/>
      <c r="AB28" s="651"/>
      <c r="AC28" s="651"/>
      <c r="AD28" s="651"/>
      <c r="AE28" s="651"/>
      <c r="AF28" s="651"/>
      <c r="AG28" s="651"/>
      <c r="AH28" s="651"/>
      <c r="AI28" s="651"/>
      <c r="AJ28" s="651"/>
    </row>
    <row r="29" spans="1:36" ht="12.75" customHeight="1" x14ac:dyDescent="0.2">
      <c r="A29" s="315" t="s">
        <v>111</v>
      </c>
      <c r="B29" s="185" t="s">
        <v>33</v>
      </c>
      <c r="C29" s="316">
        <v>31</v>
      </c>
      <c r="D29" s="1630">
        <v>15</v>
      </c>
      <c r="E29" s="1413"/>
      <c r="F29" s="316">
        <v>29</v>
      </c>
      <c r="G29" s="101"/>
      <c r="H29" s="79"/>
      <c r="I29" s="63"/>
      <c r="J29" s="889"/>
      <c r="K29" s="104"/>
      <c r="L29" s="104"/>
      <c r="M29" s="104"/>
      <c r="N29" s="889"/>
      <c r="O29" s="230">
        <f t="shared" si="17"/>
        <v>0</v>
      </c>
      <c r="P29" s="230">
        <f t="shared" si="18"/>
        <v>0</v>
      </c>
      <c r="Q29" s="104"/>
      <c r="R29" s="74"/>
      <c r="S29" s="324" t="s">
        <v>40</v>
      </c>
      <c r="T29" s="42">
        <f t="shared" si="26"/>
        <v>60</v>
      </c>
      <c r="U29" s="42">
        <f t="shared" si="26"/>
        <v>38</v>
      </c>
      <c r="V29" s="42">
        <f t="shared" si="27"/>
        <v>52</v>
      </c>
      <c r="W29" s="42">
        <f t="shared" si="27"/>
        <v>8</v>
      </c>
      <c r="X29" s="42">
        <f t="shared" si="27"/>
        <v>2</v>
      </c>
      <c r="Y29" s="40">
        <f t="shared" si="27"/>
        <v>0</v>
      </c>
      <c r="Z29" s="651"/>
      <c r="AA29" s="651"/>
      <c r="AB29" s="651"/>
      <c r="AC29" s="651"/>
      <c r="AD29" s="651"/>
      <c r="AE29" s="651"/>
      <c r="AF29" s="651"/>
      <c r="AG29" s="651"/>
      <c r="AH29" s="651"/>
      <c r="AI29" s="651"/>
      <c r="AJ29" s="651"/>
    </row>
    <row r="30" spans="1:36" ht="12.75" customHeight="1" x14ac:dyDescent="0.2">
      <c r="A30" s="315" t="s">
        <v>112</v>
      </c>
      <c r="B30" s="185" t="s">
        <v>113</v>
      </c>
      <c r="C30" s="316">
        <v>20</v>
      </c>
      <c r="D30" s="1630">
        <v>20</v>
      </c>
      <c r="E30" s="1413"/>
      <c r="F30" s="316"/>
      <c r="G30" s="101"/>
      <c r="H30" s="316">
        <v>10</v>
      </c>
      <c r="I30" s="63"/>
      <c r="J30" s="889"/>
      <c r="K30" s="104"/>
      <c r="L30" s="104"/>
      <c r="M30" s="104"/>
      <c r="N30" s="889" t="s">
        <v>69</v>
      </c>
      <c r="O30" s="230">
        <f t="shared" si="17"/>
        <v>0</v>
      </c>
      <c r="P30" s="230">
        <f t="shared" si="18"/>
        <v>10</v>
      </c>
      <c r="Q30" s="104"/>
      <c r="R30" s="74"/>
      <c r="S30" s="324" t="s">
        <v>41</v>
      </c>
      <c r="T30" s="42">
        <f t="shared" si="26"/>
        <v>79</v>
      </c>
      <c r="U30" s="42">
        <f t="shared" si="26"/>
        <v>30</v>
      </c>
      <c r="V30" s="42">
        <f t="shared" si="27"/>
        <v>31</v>
      </c>
      <c r="W30" s="42">
        <f>G38</f>
        <v>2</v>
      </c>
      <c r="X30" s="42">
        <f t="shared" si="27"/>
        <v>3</v>
      </c>
      <c r="Y30" s="40">
        <f t="shared" si="27"/>
        <v>0</v>
      </c>
      <c r="Z30" s="651"/>
      <c r="AA30" s="651"/>
      <c r="AB30" s="651"/>
      <c r="AC30" s="651"/>
      <c r="AD30" s="651"/>
      <c r="AE30" s="651"/>
      <c r="AF30" s="651"/>
      <c r="AG30" s="651"/>
      <c r="AH30" s="651"/>
      <c r="AI30" s="651"/>
      <c r="AJ30" s="651"/>
    </row>
    <row r="31" spans="1:36" ht="12.75" customHeight="1" x14ac:dyDescent="0.2">
      <c r="A31" s="315" t="s">
        <v>114</v>
      </c>
      <c r="B31" s="185"/>
      <c r="C31" s="316">
        <v>94</v>
      </c>
      <c r="D31" s="1630">
        <v>12</v>
      </c>
      <c r="E31" s="1413"/>
      <c r="F31" s="316">
        <v>21</v>
      </c>
      <c r="G31" s="101"/>
      <c r="H31" s="79"/>
      <c r="I31" s="63"/>
      <c r="J31" s="889"/>
      <c r="K31" s="104"/>
      <c r="L31" s="104"/>
      <c r="M31" s="104"/>
      <c r="N31" s="889"/>
      <c r="O31" s="230"/>
      <c r="P31" s="230"/>
      <c r="Q31" s="104"/>
      <c r="R31" s="74"/>
      <c r="S31" s="324" t="s">
        <v>480</v>
      </c>
      <c r="T31" s="42">
        <f t="shared" ref="T31:U31" si="28">C42</f>
        <v>88</v>
      </c>
      <c r="U31" s="42">
        <f t="shared" si="28"/>
        <v>60</v>
      </c>
      <c r="V31" s="42">
        <f t="shared" ref="V31:Y31" si="29">F42</f>
        <v>66</v>
      </c>
      <c r="W31" s="42">
        <f t="shared" si="29"/>
        <v>4</v>
      </c>
      <c r="X31" s="42">
        <f t="shared" si="29"/>
        <v>3</v>
      </c>
      <c r="Y31" s="40">
        <f t="shared" si="29"/>
        <v>0</v>
      </c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</row>
    <row r="32" spans="1:36" ht="12.75" customHeight="1" x14ac:dyDescent="0.2">
      <c r="A32" s="1409" t="s">
        <v>117</v>
      </c>
      <c r="B32" s="1413"/>
      <c r="C32" s="16">
        <f t="shared" ref="C32:D32" si="30">SUM(C17:C31)</f>
        <v>957</v>
      </c>
      <c r="D32" s="1414">
        <f t="shared" si="30"/>
        <v>526</v>
      </c>
      <c r="E32" s="1413"/>
      <c r="F32" s="16">
        <f>SUM(F17:F31)</f>
        <v>598</v>
      </c>
      <c r="G32" s="16">
        <f>SUM(G17:G29)</f>
        <v>115</v>
      </c>
      <c r="H32" s="16">
        <f>SUM(H17:H31)</f>
        <v>67</v>
      </c>
      <c r="I32" s="16">
        <f>SUM(I17:I29)</f>
        <v>51</v>
      </c>
      <c r="J32" s="889"/>
      <c r="K32" s="104"/>
      <c r="L32" s="104"/>
      <c r="M32" s="104"/>
      <c r="N32" s="889"/>
      <c r="O32" s="230"/>
      <c r="P32" s="230"/>
      <c r="Q32" s="104"/>
      <c r="R32" s="74"/>
      <c r="S32" s="324" t="s">
        <v>44</v>
      </c>
      <c r="T32" s="42">
        <f t="shared" ref="T32:U32" si="31">C41</f>
        <v>50</v>
      </c>
      <c r="U32" s="42">
        <f t="shared" si="31"/>
        <v>37</v>
      </c>
      <c r="V32" s="42">
        <f t="shared" ref="V32:Y32" si="32">F41</f>
        <v>40</v>
      </c>
      <c r="W32" s="42">
        <f t="shared" si="32"/>
        <v>4</v>
      </c>
      <c r="X32" s="42">
        <f t="shared" si="32"/>
        <v>2</v>
      </c>
      <c r="Y32" s="40">
        <f t="shared" si="32"/>
        <v>0</v>
      </c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</row>
    <row r="33" spans="1:36" ht="12" customHeight="1" x14ac:dyDescent="0.2">
      <c r="A33" s="651"/>
      <c r="B33" s="11"/>
      <c r="C33" s="8"/>
      <c r="D33" s="8"/>
      <c r="E33" s="8"/>
      <c r="F33" s="8"/>
      <c r="G33" s="8"/>
      <c r="H33" s="148"/>
      <c r="I33" s="148"/>
      <c r="J33" s="105"/>
      <c r="K33" s="104"/>
      <c r="L33" s="104"/>
      <c r="M33" s="104"/>
      <c r="N33" s="105"/>
      <c r="O33" s="230"/>
      <c r="P33" s="230"/>
      <c r="Q33" s="104"/>
      <c r="R33" s="74"/>
      <c r="S33" s="919" t="s">
        <v>43</v>
      </c>
      <c r="T33" s="42">
        <f t="shared" ref="T33:U33" si="33">C40</f>
        <v>43</v>
      </c>
      <c r="U33" s="42">
        <f t="shared" si="33"/>
        <v>40</v>
      </c>
      <c r="V33" s="42">
        <f t="shared" ref="V33:Y33" si="34">F40</f>
        <v>43</v>
      </c>
      <c r="W33" s="42">
        <f t="shared" si="34"/>
        <v>10</v>
      </c>
      <c r="X33" s="42">
        <f t="shared" si="34"/>
        <v>4</v>
      </c>
      <c r="Y33" s="40">
        <f t="shared" si="34"/>
        <v>0</v>
      </c>
      <c r="Z33" s="651"/>
      <c r="AA33" s="651"/>
      <c r="AB33" s="651"/>
      <c r="AC33" s="651"/>
      <c r="AD33" s="651"/>
      <c r="AE33" s="651"/>
      <c r="AF33" s="651"/>
      <c r="AG33" s="651"/>
      <c r="AH33" s="651"/>
      <c r="AI33" s="651"/>
      <c r="AJ33" s="651"/>
    </row>
    <row r="34" spans="1:36" ht="15" customHeight="1" x14ac:dyDescent="0.25">
      <c r="A34" s="1412" t="s">
        <v>118</v>
      </c>
      <c r="B34" s="1413"/>
      <c r="C34" s="653" t="s">
        <v>5</v>
      </c>
      <c r="D34" s="1414" t="s">
        <v>6</v>
      </c>
      <c r="E34" s="1413"/>
      <c r="F34" s="653" t="s">
        <v>7</v>
      </c>
      <c r="G34" s="653" t="s">
        <v>8</v>
      </c>
      <c r="H34" s="653" t="s">
        <v>9</v>
      </c>
      <c r="I34" s="16" t="s">
        <v>63</v>
      </c>
      <c r="J34" s="889"/>
      <c r="K34" s="104"/>
      <c r="L34" s="104"/>
      <c r="M34" s="104"/>
      <c r="N34" s="889"/>
      <c r="O34" s="230"/>
      <c r="P34" s="230"/>
      <c r="Q34" s="104"/>
      <c r="R34" s="74"/>
      <c r="S34" s="324" t="s">
        <v>46</v>
      </c>
      <c r="T34" s="42">
        <f t="shared" ref="T34:U34" si="35">C43</f>
        <v>55</v>
      </c>
      <c r="U34" s="42">
        <f t="shared" si="35"/>
        <v>10</v>
      </c>
      <c r="V34" s="42">
        <f t="shared" ref="V34:Y34" si="36">F43</f>
        <v>0</v>
      </c>
      <c r="W34" s="42">
        <f t="shared" si="36"/>
        <v>0</v>
      </c>
      <c r="X34" s="42">
        <f t="shared" si="36"/>
        <v>0</v>
      </c>
      <c r="Y34" s="40">
        <f t="shared" si="36"/>
        <v>0</v>
      </c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</row>
    <row r="35" spans="1:36" ht="12" customHeight="1" x14ac:dyDescent="0.2">
      <c r="A35" s="315" t="s">
        <v>119</v>
      </c>
      <c r="B35" s="185" t="s">
        <v>120</v>
      </c>
      <c r="C35" s="316">
        <v>76</v>
      </c>
      <c r="D35" s="1630">
        <v>38</v>
      </c>
      <c r="E35" s="1413"/>
      <c r="F35" s="316">
        <v>51</v>
      </c>
      <c r="G35" s="316">
        <v>2</v>
      </c>
      <c r="H35" s="316">
        <v>1</v>
      </c>
      <c r="I35" s="79"/>
      <c r="J35" s="889"/>
      <c r="K35" s="104"/>
      <c r="L35" s="104"/>
      <c r="M35" s="104"/>
      <c r="N35" s="889" t="s">
        <v>69</v>
      </c>
      <c r="O35" s="230">
        <f t="shared" ref="O35:O43" si="37">IF(N35="*",$H35,0)</f>
        <v>0</v>
      </c>
      <c r="P35" s="230">
        <f t="shared" ref="P35:P43" si="38">IF(N35="**",$H35,0)</f>
        <v>1</v>
      </c>
      <c r="Q35" s="104"/>
      <c r="R35" s="912"/>
      <c r="S35" s="324" t="s">
        <v>481</v>
      </c>
      <c r="T35" s="42">
        <f t="shared" ref="T35:U35" si="39">C70</f>
        <v>176</v>
      </c>
      <c r="U35" s="42">
        <f t="shared" si="39"/>
        <v>115</v>
      </c>
      <c r="V35" s="42">
        <f t="shared" ref="V35:Y35" si="40">F70</f>
        <v>151</v>
      </c>
      <c r="W35" s="42">
        <f t="shared" si="40"/>
        <v>46</v>
      </c>
      <c r="X35" s="42">
        <f t="shared" si="40"/>
        <v>6</v>
      </c>
      <c r="Y35" s="40">
        <f t="shared" si="40"/>
        <v>5</v>
      </c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</row>
    <row r="36" spans="1:36" ht="12" customHeight="1" x14ac:dyDescent="0.2">
      <c r="A36" s="315" t="s">
        <v>121</v>
      </c>
      <c r="B36" s="185" t="s">
        <v>122</v>
      </c>
      <c r="C36" s="316">
        <v>75</v>
      </c>
      <c r="D36" s="1630">
        <v>35</v>
      </c>
      <c r="E36" s="1413"/>
      <c r="F36" s="316">
        <v>75</v>
      </c>
      <c r="G36" s="316">
        <v>6</v>
      </c>
      <c r="H36" s="316">
        <v>2</v>
      </c>
      <c r="I36" s="693">
        <v>2</v>
      </c>
      <c r="J36" s="889"/>
      <c r="K36" s="104"/>
      <c r="L36" s="104"/>
      <c r="M36" s="104"/>
      <c r="N36" s="889" t="s">
        <v>69</v>
      </c>
      <c r="O36" s="230">
        <f t="shared" si="37"/>
        <v>0</v>
      </c>
      <c r="P36" s="230">
        <f t="shared" si="38"/>
        <v>2</v>
      </c>
      <c r="Q36" s="104"/>
      <c r="R36" s="45"/>
      <c r="S36" s="349" t="s">
        <v>482</v>
      </c>
      <c r="T36" s="42">
        <f t="shared" ref="T36:U36" si="41">C57</f>
        <v>391</v>
      </c>
      <c r="U36" s="42">
        <f t="shared" si="41"/>
        <v>151</v>
      </c>
      <c r="V36" s="42">
        <f t="shared" ref="V36:Y36" si="42">F57</f>
        <v>228</v>
      </c>
      <c r="W36" s="42">
        <f t="shared" si="42"/>
        <v>43</v>
      </c>
      <c r="X36" s="42">
        <f t="shared" si="42"/>
        <v>29</v>
      </c>
      <c r="Y36" s="40">
        <f t="shared" si="42"/>
        <v>11</v>
      </c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</row>
    <row r="37" spans="1:36" ht="15" customHeight="1" x14ac:dyDescent="0.2">
      <c r="A37" s="315" t="s">
        <v>123</v>
      </c>
      <c r="B37" s="185" t="s">
        <v>124</v>
      </c>
      <c r="C37" s="316">
        <v>60</v>
      </c>
      <c r="D37" s="1630">
        <v>38</v>
      </c>
      <c r="E37" s="1413"/>
      <c r="F37" s="316">
        <v>52</v>
      </c>
      <c r="G37" s="316">
        <v>8</v>
      </c>
      <c r="H37" s="316">
        <v>2</v>
      </c>
      <c r="I37" s="35"/>
      <c r="J37" s="889"/>
      <c r="K37" s="104"/>
      <c r="L37" s="104"/>
      <c r="M37" s="104"/>
      <c r="N37" s="889" t="s">
        <v>69</v>
      </c>
      <c r="O37" s="230">
        <f t="shared" si="37"/>
        <v>0</v>
      </c>
      <c r="P37" s="230">
        <f t="shared" si="38"/>
        <v>2</v>
      </c>
      <c r="Q37" s="104"/>
      <c r="R37" s="45"/>
      <c r="S37" s="336" t="s">
        <v>15</v>
      </c>
      <c r="T37" s="96">
        <f t="shared" ref="T37:U37" si="43">C71</f>
        <v>1214</v>
      </c>
      <c r="U37" s="96">
        <f t="shared" si="43"/>
        <v>641</v>
      </c>
      <c r="V37" s="96">
        <f t="shared" ref="V37:Y37" si="44">F71</f>
        <v>854</v>
      </c>
      <c r="W37" s="96">
        <f t="shared" si="44"/>
        <v>130</v>
      </c>
      <c r="X37" s="96">
        <f t="shared" si="44"/>
        <v>67</v>
      </c>
      <c r="Y37" s="49">
        <f t="shared" si="44"/>
        <v>20</v>
      </c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</row>
    <row r="38" spans="1:36" ht="15" customHeight="1" x14ac:dyDescent="0.2">
      <c r="A38" s="315" t="s">
        <v>125</v>
      </c>
      <c r="B38" s="185" t="s">
        <v>126</v>
      </c>
      <c r="C38" s="316">
        <v>79</v>
      </c>
      <c r="D38" s="1630">
        <v>30</v>
      </c>
      <c r="E38" s="1413"/>
      <c r="F38" s="316">
        <v>31</v>
      </c>
      <c r="G38" s="316">
        <v>2</v>
      </c>
      <c r="H38" s="316">
        <v>3</v>
      </c>
      <c r="I38" s="35"/>
      <c r="J38" s="889"/>
      <c r="K38" s="104"/>
      <c r="L38" s="104"/>
      <c r="M38" s="104"/>
      <c r="N38" s="889" t="s">
        <v>69</v>
      </c>
      <c r="O38" s="230">
        <f t="shared" si="37"/>
        <v>0</v>
      </c>
      <c r="P38" s="230">
        <f t="shared" si="38"/>
        <v>3</v>
      </c>
      <c r="Q38" s="104"/>
      <c r="R38" s="1656" t="s">
        <v>50</v>
      </c>
      <c r="S38" s="920" t="s">
        <v>51</v>
      </c>
      <c r="T38" s="42">
        <f>C5+C6</f>
        <v>182</v>
      </c>
      <c r="U38" s="42">
        <f t="shared" ref="U38:U39" si="45">D6</f>
        <v>130</v>
      </c>
      <c r="V38" s="42">
        <f t="shared" ref="V38:X38" si="46">F5</f>
        <v>57</v>
      </c>
      <c r="W38" s="42">
        <f t="shared" si="46"/>
        <v>11</v>
      </c>
      <c r="X38" s="42">
        <f t="shared" si="46"/>
        <v>2</v>
      </c>
      <c r="Y38" s="40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</row>
    <row r="39" spans="1:36" ht="12" customHeight="1" x14ac:dyDescent="0.2">
      <c r="A39" s="315" t="s">
        <v>127</v>
      </c>
      <c r="B39" s="185" t="s">
        <v>128</v>
      </c>
      <c r="C39" s="316">
        <v>48</v>
      </c>
      <c r="D39" s="1630">
        <v>22</v>
      </c>
      <c r="E39" s="1413"/>
      <c r="F39" s="316">
        <v>35</v>
      </c>
      <c r="G39" s="316">
        <v>5</v>
      </c>
      <c r="H39" s="316">
        <v>2</v>
      </c>
      <c r="I39" s="316">
        <v>2</v>
      </c>
      <c r="J39" s="889"/>
      <c r="K39" s="104"/>
      <c r="L39" s="104"/>
      <c r="M39" s="104"/>
      <c r="N39" s="889" t="s">
        <v>69</v>
      </c>
      <c r="O39" s="230">
        <f t="shared" si="37"/>
        <v>0</v>
      </c>
      <c r="P39" s="230">
        <f t="shared" si="38"/>
        <v>2</v>
      </c>
      <c r="Q39" s="104"/>
      <c r="R39" s="1657"/>
      <c r="S39" s="919" t="s">
        <v>52</v>
      </c>
      <c r="T39" s="58"/>
      <c r="U39" s="42">
        <f t="shared" si="45"/>
        <v>60</v>
      </c>
      <c r="V39" s="58"/>
      <c r="W39" s="72"/>
      <c r="X39" s="58"/>
      <c r="Y39" s="40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</row>
    <row r="40" spans="1:36" ht="12" customHeight="1" x14ac:dyDescent="0.2">
      <c r="A40" s="315" t="s">
        <v>129</v>
      </c>
      <c r="B40" s="185" t="s">
        <v>130</v>
      </c>
      <c r="C40" s="316">
        <v>43</v>
      </c>
      <c r="D40" s="1630">
        <v>40</v>
      </c>
      <c r="E40" s="1413"/>
      <c r="F40" s="316">
        <v>43</v>
      </c>
      <c r="G40" s="316">
        <v>10</v>
      </c>
      <c r="H40" s="316">
        <v>4</v>
      </c>
      <c r="I40" s="35"/>
      <c r="J40" s="889"/>
      <c r="K40" s="104"/>
      <c r="L40" s="104"/>
      <c r="M40" s="104"/>
      <c r="N40" s="889" t="s">
        <v>69</v>
      </c>
      <c r="O40" s="230">
        <f t="shared" si="37"/>
        <v>0</v>
      </c>
      <c r="P40" s="230">
        <f t="shared" si="38"/>
        <v>4</v>
      </c>
      <c r="Q40" s="104"/>
      <c r="R40" s="1658"/>
      <c r="S40" s="336" t="s">
        <v>15</v>
      </c>
      <c r="T40" s="48">
        <f t="shared" ref="T40:X40" si="47">SUM(T38:T39)</f>
        <v>182</v>
      </c>
      <c r="U40" s="48">
        <f t="shared" si="47"/>
        <v>190</v>
      </c>
      <c r="V40" s="48">
        <f t="shared" si="47"/>
        <v>57</v>
      </c>
      <c r="W40" s="96">
        <f t="shared" si="47"/>
        <v>11</v>
      </c>
      <c r="X40" s="48">
        <f t="shared" si="47"/>
        <v>2</v>
      </c>
      <c r="Y40" s="49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6" ht="12" customHeight="1" x14ac:dyDescent="0.2">
      <c r="A41" s="315" t="s">
        <v>131</v>
      </c>
      <c r="B41" s="185" t="s">
        <v>132</v>
      </c>
      <c r="C41" s="316">
        <v>50</v>
      </c>
      <c r="D41" s="1630">
        <v>37</v>
      </c>
      <c r="E41" s="1413"/>
      <c r="F41" s="316">
        <v>40</v>
      </c>
      <c r="G41" s="316">
        <v>4</v>
      </c>
      <c r="H41" s="316">
        <v>2</v>
      </c>
      <c r="I41" s="35"/>
      <c r="J41" s="889"/>
      <c r="K41" s="104"/>
      <c r="L41" s="104"/>
      <c r="M41" s="104"/>
      <c r="N41" s="889" t="s">
        <v>69</v>
      </c>
      <c r="O41" s="230">
        <f t="shared" si="37"/>
        <v>0</v>
      </c>
      <c r="P41" s="230">
        <f t="shared" si="38"/>
        <v>2</v>
      </c>
      <c r="Q41" s="104"/>
      <c r="R41" s="1659" t="s">
        <v>53</v>
      </c>
      <c r="S41" s="107" t="s">
        <v>54</v>
      </c>
      <c r="T41" s="42">
        <f t="shared" ref="T41:U43" si="48">C11</f>
        <v>51</v>
      </c>
      <c r="U41" s="42">
        <f t="shared" si="48"/>
        <v>18</v>
      </c>
      <c r="V41" s="42">
        <f>F11</f>
        <v>5</v>
      </c>
      <c r="W41" s="42"/>
      <c r="X41" s="42"/>
      <c r="Y41" s="40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</row>
    <row r="42" spans="1:36" ht="12" customHeight="1" x14ac:dyDescent="0.2">
      <c r="A42" s="315" t="s">
        <v>133</v>
      </c>
      <c r="B42" s="185" t="s">
        <v>134</v>
      </c>
      <c r="C42" s="316">
        <v>88</v>
      </c>
      <c r="D42" s="1630">
        <v>60</v>
      </c>
      <c r="E42" s="1413"/>
      <c r="F42" s="316">
        <v>66</v>
      </c>
      <c r="G42" s="316">
        <v>4</v>
      </c>
      <c r="H42" s="316">
        <v>3</v>
      </c>
      <c r="I42" s="35"/>
      <c r="J42" s="889"/>
      <c r="K42" s="104"/>
      <c r="L42" s="104"/>
      <c r="M42" s="104"/>
      <c r="N42" s="889" t="s">
        <v>69</v>
      </c>
      <c r="O42" s="230">
        <f t="shared" si="37"/>
        <v>0</v>
      </c>
      <c r="P42" s="230">
        <f t="shared" si="38"/>
        <v>3</v>
      </c>
      <c r="Q42" s="104"/>
      <c r="R42" s="1657"/>
      <c r="S42" s="105" t="s">
        <v>55</v>
      </c>
      <c r="T42" s="42">
        <f t="shared" si="48"/>
        <v>42</v>
      </c>
      <c r="U42" s="42">
        <f t="shared" si="48"/>
        <v>27</v>
      </c>
      <c r="V42" s="42"/>
      <c r="W42" s="42"/>
      <c r="X42" s="42"/>
      <c r="Y42" s="40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</row>
    <row r="43" spans="1:36" ht="12.75" customHeight="1" x14ac:dyDescent="0.2">
      <c r="A43" s="315" t="s">
        <v>135</v>
      </c>
      <c r="B43" s="185" t="s">
        <v>136</v>
      </c>
      <c r="C43" s="316">
        <v>55</v>
      </c>
      <c r="D43" s="1630">
        <v>10</v>
      </c>
      <c r="E43" s="1413"/>
      <c r="F43" s="316"/>
      <c r="G43" s="79"/>
      <c r="H43" s="101"/>
      <c r="I43" s="35"/>
      <c r="J43" s="183"/>
      <c r="K43" s="104"/>
      <c r="L43" s="104"/>
      <c r="M43" s="104"/>
      <c r="N43" s="183"/>
      <c r="O43" s="230">
        <f t="shared" si="37"/>
        <v>0</v>
      </c>
      <c r="P43" s="230">
        <f t="shared" si="38"/>
        <v>0</v>
      </c>
      <c r="Q43" s="104"/>
      <c r="R43" s="1657"/>
      <c r="S43" s="105" t="s">
        <v>56</v>
      </c>
      <c r="T43" s="42">
        <f t="shared" si="48"/>
        <v>32</v>
      </c>
      <c r="U43" s="42">
        <f t="shared" si="48"/>
        <v>19</v>
      </c>
      <c r="V43" s="42">
        <f t="shared" ref="V43:Y44" si="49">F13</f>
        <v>37</v>
      </c>
      <c r="W43" s="42">
        <f t="shared" si="49"/>
        <v>37</v>
      </c>
      <c r="X43" s="42">
        <f t="shared" si="49"/>
        <v>4</v>
      </c>
      <c r="Y43" s="40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</row>
    <row r="44" spans="1:36" ht="12.75" customHeight="1" x14ac:dyDescent="0.2">
      <c r="A44" s="1409" t="s">
        <v>139</v>
      </c>
      <c r="B44" s="1413"/>
      <c r="C44" s="16">
        <f>SUM(C35:C43)</f>
        <v>574</v>
      </c>
      <c r="D44" s="1414">
        <f>SUM(D35:D42)</f>
        <v>300</v>
      </c>
      <c r="E44" s="1413"/>
      <c r="F44" s="16">
        <f>SUM(F35:F42)</f>
        <v>393</v>
      </c>
      <c r="G44" s="16">
        <f t="shared" ref="G44:I44" si="50">SUM(G35:G42)</f>
        <v>41</v>
      </c>
      <c r="H44" s="16">
        <f t="shared" si="50"/>
        <v>19</v>
      </c>
      <c r="I44" s="16">
        <f t="shared" si="50"/>
        <v>4</v>
      </c>
      <c r="J44" s="889"/>
      <c r="K44" s="104"/>
      <c r="L44" s="104"/>
      <c r="M44" s="104"/>
      <c r="N44" s="889"/>
      <c r="O44" s="230"/>
      <c r="P44" s="230"/>
      <c r="Q44" s="104"/>
      <c r="R44" s="1658"/>
      <c r="S44" s="84" t="s">
        <v>57</v>
      </c>
      <c r="T44" s="42">
        <f>C14</f>
        <v>21</v>
      </c>
      <c r="U44" s="42"/>
      <c r="V44" s="42">
        <f t="shared" si="49"/>
        <v>6</v>
      </c>
      <c r="W44" s="42">
        <f t="shared" si="49"/>
        <v>6</v>
      </c>
      <c r="X44" s="42">
        <f t="shared" si="49"/>
        <v>2</v>
      </c>
      <c r="Y44" s="40">
        <f t="shared" si="49"/>
        <v>1</v>
      </c>
      <c r="Z44" s="651" t="str">
        <f>J5</f>
        <v>50 places étrangers (avec MINI 20 en MP et 7 dans les autres filières)</v>
      </c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</row>
    <row r="45" spans="1:36" ht="13.5" customHeight="1" thickBot="1" x14ac:dyDescent="0.25">
      <c r="A45" s="651"/>
      <c r="B45" s="108"/>
      <c r="C45" s="109"/>
      <c r="D45" s="109"/>
      <c r="E45" s="109"/>
      <c r="F45" s="109"/>
      <c r="G45" s="109"/>
      <c r="H45" s="148"/>
      <c r="I45" s="8"/>
      <c r="J45" s="889"/>
      <c r="K45" s="104"/>
      <c r="L45" s="104"/>
      <c r="M45" s="104"/>
      <c r="N45" s="889"/>
      <c r="O45" s="230"/>
      <c r="P45" s="230"/>
      <c r="Q45" s="104"/>
      <c r="R45" s="110" t="s">
        <v>15</v>
      </c>
      <c r="S45" s="111"/>
      <c r="T45" s="113">
        <f t="shared" ref="T45:Y45" si="51">SUM(T41:T44)+T37+T40+T25+T10+SUM(T11:T13)</f>
        <v>4727</v>
      </c>
      <c r="U45" s="113">
        <f t="shared" si="51"/>
        <v>3510</v>
      </c>
      <c r="V45" s="113">
        <f t="shared" si="51"/>
        <v>3807</v>
      </c>
      <c r="W45" s="113">
        <f t="shared" si="51"/>
        <v>2016</v>
      </c>
      <c r="X45" s="113">
        <f t="shared" si="51"/>
        <v>685</v>
      </c>
      <c r="Y45" s="114">
        <f t="shared" si="51"/>
        <v>472</v>
      </c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</row>
    <row r="46" spans="1:36" ht="15" customHeight="1" x14ac:dyDescent="0.25">
      <c r="A46" s="1412" t="s">
        <v>484</v>
      </c>
      <c r="B46" s="1413"/>
      <c r="C46" s="653" t="s">
        <v>5</v>
      </c>
      <c r="D46" s="1414" t="s">
        <v>6</v>
      </c>
      <c r="E46" s="1413"/>
      <c r="F46" s="653" t="s">
        <v>7</v>
      </c>
      <c r="G46" s="653" t="s">
        <v>8</v>
      </c>
      <c r="H46" s="653" t="s">
        <v>9</v>
      </c>
      <c r="I46" s="634" t="s">
        <v>63</v>
      </c>
      <c r="J46" s="889"/>
      <c r="K46" s="104"/>
      <c r="L46" s="104"/>
      <c r="M46" s="104"/>
      <c r="N46" s="889"/>
      <c r="O46" s="230"/>
      <c r="P46" s="230"/>
      <c r="Q46" s="104"/>
      <c r="R46" s="1655" t="s">
        <v>483</v>
      </c>
      <c r="S46" s="1623"/>
      <c r="T46" s="1623"/>
      <c r="U46" s="1623"/>
      <c r="V46" s="1623"/>
      <c r="W46" s="1623"/>
      <c r="X46" s="1623"/>
      <c r="Y46" s="1623"/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</row>
    <row r="47" spans="1:36" ht="12.75" customHeight="1" x14ac:dyDescent="0.2">
      <c r="A47" s="315" t="s">
        <v>141</v>
      </c>
      <c r="B47" s="185"/>
      <c r="C47" s="316">
        <v>88</v>
      </c>
      <c r="D47" s="1630">
        <v>33</v>
      </c>
      <c r="E47" s="1413"/>
      <c r="F47" s="316">
        <v>37</v>
      </c>
      <c r="G47" s="316">
        <v>7</v>
      </c>
      <c r="H47" s="53">
        <v>5</v>
      </c>
      <c r="I47" s="316">
        <v>5</v>
      </c>
      <c r="J47" s="889"/>
      <c r="K47" s="104"/>
      <c r="L47" s="104"/>
      <c r="M47" s="104"/>
      <c r="N47" s="889" t="s">
        <v>69</v>
      </c>
      <c r="O47" s="230">
        <f t="shared" ref="O47:O56" si="52">IF(N47="*",$H47,0)</f>
        <v>0</v>
      </c>
      <c r="P47" s="230">
        <f t="shared" ref="P47:P56" si="53">IF(N47="**",$H47,0)</f>
        <v>5</v>
      </c>
      <c r="Q47" s="104"/>
      <c r="R47" s="1459" t="s">
        <v>150</v>
      </c>
      <c r="S47" s="1623"/>
      <c r="T47" s="1623"/>
      <c r="U47" s="1623"/>
      <c r="V47" s="1623"/>
      <c r="W47" s="1623"/>
      <c r="X47" s="1623"/>
      <c r="Y47" s="1623"/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</row>
    <row r="48" spans="1:36" ht="12.75" customHeight="1" x14ac:dyDescent="0.2">
      <c r="A48" s="315" t="s">
        <v>143</v>
      </c>
      <c r="B48" s="185" t="s">
        <v>144</v>
      </c>
      <c r="C48" s="316">
        <v>25</v>
      </c>
      <c r="D48" s="1630">
        <v>10</v>
      </c>
      <c r="E48" s="1413"/>
      <c r="F48" s="316">
        <v>17</v>
      </c>
      <c r="G48" s="316">
        <v>5</v>
      </c>
      <c r="H48" s="316">
        <v>3</v>
      </c>
      <c r="I48" s="316">
        <v>3</v>
      </c>
      <c r="J48" s="889"/>
      <c r="K48" s="104"/>
      <c r="L48" s="104"/>
      <c r="M48" s="104"/>
      <c r="N48" s="889" t="s">
        <v>69</v>
      </c>
      <c r="O48" s="230">
        <f t="shared" si="52"/>
        <v>0</v>
      </c>
      <c r="P48" s="230">
        <f t="shared" si="53"/>
        <v>3</v>
      </c>
      <c r="Q48" s="104"/>
      <c r="R48" s="651"/>
      <c r="S48" s="651"/>
      <c r="T48" s="651"/>
      <c r="U48" s="651"/>
      <c r="V48" s="651"/>
      <c r="W48" s="651"/>
      <c r="X48" s="651"/>
      <c r="Y48" s="651"/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</row>
    <row r="49" spans="1:36" ht="15" customHeight="1" x14ac:dyDescent="0.2">
      <c r="A49" s="315" t="s">
        <v>485</v>
      </c>
      <c r="B49" s="185" t="s">
        <v>146</v>
      </c>
      <c r="C49" s="316">
        <v>25</v>
      </c>
      <c r="D49" s="1630">
        <v>17</v>
      </c>
      <c r="E49" s="1413"/>
      <c r="F49" s="316">
        <v>25</v>
      </c>
      <c r="G49" s="693">
        <v>4</v>
      </c>
      <c r="H49" s="316">
        <v>4</v>
      </c>
      <c r="I49" s="35"/>
      <c r="J49" s="889"/>
      <c r="K49" s="104"/>
      <c r="L49" s="104"/>
      <c r="M49" s="104"/>
      <c r="N49" s="889" t="s">
        <v>69</v>
      </c>
      <c r="O49" s="230">
        <f t="shared" si="52"/>
        <v>0</v>
      </c>
      <c r="P49" s="230">
        <f t="shared" si="53"/>
        <v>4</v>
      </c>
      <c r="Q49" s="104"/>
      <c r="R49" s="651"/>
      <c r="S49" s="651"/>
      <c r="T49" s="651"/>
      <c r="U49" s="651"/>
      <c r="V49" s="651"/>
      <c r="W49" s="651"/>
      <c r="X49" s="651"/>
      <c r="Y49" s="651"/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</row>
    <row r="50" spans="1:36" ht="15" customHeight="1" x14ac:dyDescent="0.2">
      <c r="A50" s="315" t="s">
        <v>148</v>
      </c>
      <c r="B50" s="185" t="s">
        <v>149</v>
      </c>
      <c r="C50" s="316">
        <v>50</v>
      </c>
      <c r="D50" s="1630">
        <v>5</v>
      </c>
      <c r="E50" s="1413"/>
      <c r="F50" s="901">
        <v>15</v>
      </c>
      <c r="G50" s="693">
        <v>12</v>
      </c>
      <c r="H50" s="53">
        <v>3</v>
      </c>
      <c r="I50" s="316">
        <v>3</v>
      </c>
      <c r="J50" s="889"/>
      <c r="K50" s="104"/>
      <c r="L50" s="104"/>
      <c r="M50" s="104"/>
      <c r="N50" s="889" t="s">
        <v>69</v>
      </c>
      <c r="O50" s="230">
        <f t="shared" si="52"/>
        <v>0</v>
      </c>
      <c r="P50" s="230">
        <f t="shared" si="53"/>
        <v>3</v>
      </c>
      <c r="Q50" s="104"/>
      <c r="R50" s="651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</row>
    <row r="51" spans="1:36" ht="15" customHeight="1" x14ac:dyDescent="0.2">
      <c r="A51" s="315" t="s">
        <v>486</v>
      </c>
      <c r="B51" s="185" t="s">
        <v>152</v>
      </c>
      <c r="C51" s="316">
        <v>9</v>
      </c>
      <c r="D51" s="1630">
        <v>7</v>
      </c>
      <c r="E51" s="1413"/>
      <c r="F51" s="316">
        <v>7</v>
      </c>
      <c r="G51" s="693">
        <v>2</v>
      </c>
      <c r="H51" s="53">
        <v>1</v>
      </c>
      <c r="I51" s="316"/>
      <c r="J51" s="889"/>
      <c r="K51" s="104"/>
      <c r="L51" s="104"/>
      <c r="M51" s="104"/>
      <c r="N51" s="889" t="s">
        <v>69</v>
      </c>
      <c r="O51" s="230">
        <f t="shared" si="52"/>
        <v>0</v>
      </c>
      <c r="P51" s="230">
        <f t="shared" si="53"/>
        <v>1</v>
      </c>
      <c r="Q51" s="104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</row>
    <row r="52" spans="1:36" ht="12.75" customHeight="1" x14ac:dyDescent="0.2">
      <c r="A52" s="315" t="s">
        <v>154</v>
      </c>
      <c r="B52" s="185"/>
      <c r="C52" s="316">
        <v>26</v>
      </c>
      <c r="D52" s="1630">
        <v>8</v>
      </c>
      <c r="E52" s="1413"/>
      <c r="F52" s="901">
        <v>26</v>
      </c>
      <c r="G52" s="693">
        <v>2</v>
      </c>
      <c r="H52" s="53"/>
      <c r="I52" s="35"/>
      <c r="J52" s="889"/>
      <c r="K52" s="104"/>
      <c r="L52" s="104"/>
      <c r="M52" s="104"/>
      <c r="N52" s="889" t="s">
        <v>69</v>
      </c>
      <c r="O52" s="230">
        <f t="shared" si="52"/>
        <v>0</v>
      </c>
      <c r="P52" s="230">
        <f t="shared" si="53"/>
        <v>0</v>
      </c>
      <c r="Q52" s="104"/>
      <c r="R52" s="651"/>
      <c r="S52" s="651"/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</row>
    <row r="53" spans="1:36" ht="12.75" customHeight="1" x14ac:dyDescent="0.2">
      <c r="A53" s="315" t="s">
        <v>155</v>
      </c>
      <c r="B53" s="185"/>
      <c r="C53" s="316">
        <v>23</v>
      </c>
      <c r="D53" s="1630">
        <v>11</v>
      </c>
      <c r="E53" s="1413"/>
      <c r="F53" s="901">
        <v>23</v>
      </c>
      <c r="G53" s="693">
        <v>11</v>
      </c>
      <c r="H53" s="53">
        <v>6</v>
      </c>
      <c r="I53" s="35"/>
      <c r="J53" s="889"/>
      <c r="K53" s="104"/>
      <c r="L53" s="104"/>
      <c r="M53" s="104"/>
      <c r="N53" s="889" t="s">
        <v>69</v>
      </c>
      <c r="O53" s="230">
        <f t="shared" si="52"/>
        <v>0</v>
      </c>
      <c r="P53" s="230">
        <f t="shared" si="53"/>
        <v>6</v>
      </c>
      <c r="Q53" s="104"/>
      <c r="R53" s="651"/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</row>
    <row r="54" spans="1:36" ht="12.75" customHeight="1" x14ac:dyDescent="0.2">
      <c r="A54" s="315" t="s">
        <v>156</v>
      </c>
      <c r="B54" s="185" t="s">
        <v>157</v>
      </c>
      <c r="C54" s="316">
        <v>70</v>
      </c>
      <c r="D54" s="1630">
        <v>50</v>
      </c>
      <c r="E54" s="1413"/>
      <c r="F54" s="901">
        <v>60</v>
      </c>
      <c r="G54" s="167"/>
      <c r="H54" s="53">
        <v>2</v>
      </c>
      <c r="I54" s="35"/>
      <c r="J54" s="183"/>
      <c r="K54" s="104"/>
      <c r="L54" s="104"/>
      <c r="M54" s="104"/>
      <c r="N54" s="183"/>
      <c r="O54" s="230">
        <f t="shared" si="52"/>
        <v>0</v>
      </c>
      <c r="P54" s="230">
        <f t="shared" si="53"/>
        <v>0</v>
      </c>
      <c r="Q54" s="104"/>
      <c r="R54" s="651"/>
      <c r="S54" s="651"/>
      <c r="T54" s="651"/>
      <c r="U54" s="651"/>
      <c r="V54" s="651"/>
      <c r="W54" s="651"/>
      <c r="X54" s="651"/>
      <c r="Y54" s="651"/>
      <c r="Z54" s="651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</row>
    <row r="55" spans="1:36" ht="12.75" customHeight="1" x14ac:dyDescent="0.2">
      <c r="A55" s="315" t="s">
        <v>692</v>
      </c>
      <c r="B55" s="185" t="s">
        <v>159</v>
      </c>
      <c r="C55" s="699">
        <v>75</v>
      </c>
      <c r="D55" s="1630">
        <v>10</v>
      </c>
      <c r="E55" s="1413"/>
      <c r="F55" s="699">
        <v>18</v>
      </c>
      <c r="G55" s="717"/>
      <c r="H55" s="699">
        <v>5</v>
      </c>
      <c r="I55" s="79"/>
      <c r="J55" s="889"/>
      <c r="K55" s="104"/>
      <c r="L55" s="104"/>
      <c r="M55" s="104"/>
      <c r="N55" s="889" t="s">
        <v>69</v>
      </c>
      <c r="O55" s="230">
        <f t="shared" si="52"/>
        <v>0</v>
      </c>
      <c r="P55" s="230">
        <f t="shared" si="53"/>
        <v>5</v>
      </c>
      <c r="Q55" s="104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</row>
    <row r="56" spans="1:36" ht="12.75" customHeight="1" x14ac:dyDescent="0.2">
      <c r="A56" s="907" t="s">
        <v>693</v>
      </c>
      <c r="B56" s="718"/>
      <c r="C56" s="921"/>
      <c r="D56" s="1630"/>
      <c r="E56" s="1413"/>
      <c r="F56" s="921"/>
      <c r="G56" s="719"/>
      <c r="H56" s="720"/>
      <c r="I56" s="79"/>
      <c r="J56" s="889"/>
      <c r="K56" s="104"/>
      <c r="L56" s="104"/>
      <c r="M56" s="104"/>
      <c r="N56" s="889"/>
      <c r="O56" s="230">
        <f t="shared" si="52"/>
        <v>0</v>
      </c>
      <c r="P56" s="230">
        <f t="shared" si="53"/>
        <v>0</v>
      </c>
      <c r="Q56" s="104"/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</row>
    <row r="57" spans="1:36" ht="12.75" customHeight="1" x14ac:dyDescent="0.2">
      <c r="A57" s="1409" t="s">
        <v>167</v>
      </c>
      <c r="B57" s="1413"/>
      <c r="C57" s="16">
        <f t="shared" ref="C57:D57" si="54">SUM(C47:C56)</f>
        <v>391</v>
      </c>
      <c r="D57" s="1414">
        <f t="shared" si="54"/>
        <v>151</v>
      </c>
      <c r="E57" s="1413"/>
      <c r="F57" s="16">
        <f t="shared" ref="F57:I57" si="55">SUM(F47:F56)</f>
        <v>228</v>
      </c>
      <c r="G57" s="16">
        <f t="shared" si="55"/>
        <v>43</v>
      </c>
      <c r="H57" s="16">
        <f t="shared" si="55"/>
        <v>29</v>
      </c>
      <c r="I57" s="16">
        <f t="shared" si="55"/>
        <v>11</v>
      </c>
      <c r="J57" s="889"/>
      <c r="K57" s="104"/>
      <c r="L57" s="104"/>
      <c r="M57" s="104"/>
      <c r="N57" s="889"/>
      <c r="O57" s="230"/>
      <c r="P57" s="230"/>
      <c r="Q57" s="104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</row>
    <row r="58" spans="1:36" ht="12.75" customHeight="1" x14ac:dyDescent="0.2">
      <c r="A58" s="651"/>
      <c r="B58" s="46"/>
      <c r="C58" s="148"/>
      <c r="D58" s="148"/>
      <c r="E58" s="148"/>
      <c r="F58" s="148"/>
      <c r="G58" s="8"/>
      <c r="H58" s="148"/>
      <c r="I58" s="8"/>
      <c r="J58" s="889"/>
      <c r="K58" s="104"/>
      <c r="L58" s="104"/>
      <c r="M58" s="104"/>
      <c r="N58" s="889"/>
      <c r="O58" s="230"/>
      <c r="P58" s="230"/>
      <c r="Q58" s="104"/>
      <c r="R58" s="651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</row>
    <row r="59" spans="1:36" ht="12.75" customHeight="1" x14ac:dyDescent="0.25">
      <c r="A59" s="1412" t="s">
        <v>168</v>
      </c>
      <c r="B59" s="1413"/>
      <c r="C59" s="653" t="s">
        <v>5</v>
      </c>
      <c r="D59" s="1414" t="s">
        <v>6</v>
      </c>
      <c r="E59" s="1413"/>
      <c r="F59" s="653" t="s">
        <v>7</v>
      </c>
      <c r="G59" s="653" t="s">
        <v>8</v>
      </c>
      <c r="H59" s="16" t="s">
        <v>9</v>
      </c>
      <c r="I59" s="16" t="s">
        <v>63</v>
      </c>
      <c r="J59" s="118"/>
      <c r="K59" s="104"/>
      <c r="L59" s="104"/>
      <c r="M59" s="104"/>
      <c r="N59" s="118"/>
      <c r="O59" s="230"/>
      <c r="P59" s="230"/>
      <c r="Q59" s="104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</row>
    <row r="60" spans="1:36" ht="12.75" customHeight="1" x14ac:dyDescent="0.2">
      <c r="A60" s="315" t="s">
        <v>169</v>
      </c>
      <c r="B60" s="185" t="s">
        <v>170</v>
      </c>
      <c r="C60" s="316">
        <v>42</v>
      </c>
      <c r="D60" s="1630">
        <v>48</v>
      </c>
      <c r="E60" s="1413"/>
      <c r="F60" s="316">
        <v>55</v>
      </c>
      <c r="G60" s="79"/>
      <c r="H60" s="316">
        <v>6</v>
      </c>
      <c r="I60" s="35"/>
      <c r="J60" s="183"/>
      <c r="K60" s="104"/>
      <c r="L60" s="104"/>
      <c r="M60" s="104"/>
      <c r="N60" s="183" t="s">
        <v>81</v>
      </c>
      <c r="O60" s="230">
        <f t="shared" ref="O60:O62" si="56">IF(N60="*",$H60,0)</f>
        <v>6</v>
      </c>
      <c r="P60" s="230">
        <f t="shared" ref="P60:P62" si="57">IF(N60="**",$H60,0)</f>
        <v>0</v>
      </c>
      <c r="Q60" s="104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</row>
    <row r="61" spans="1:36" ht="12.75" customHeight="1" x14ac:dyDescent="0.2">
      <c r="A61" s="315" t="s">
        <v>171</v>
      </c>
      <c r="B61" s="185" t="s">
        <v>172</v>
      </c>
      <c r="C61" s="721">
        <v>4</v>
      </c>
      <c r="D61" s="1630">
        <v>4</v>
      </c>
      <c r="E61" s="1413"/>
      <c r="F61" s="316">
        <v>3</v>
      </c>
      <c r="G61" s="79"/>
      <c r="H61" s="79"/>
      <c r="I61" s="35"/>
      <c r="J61" s="183"/>
      <c r="K61" s="104"/>
      <c r="L61" s="104"/>
      <c r="M61" s="104"/>
      <c r="N61" s="183"/>
      <c r="O61" s="230">
        <f t="shared" si="56"/>
        <v>0</v>
      </c>
      <c r="P61" s="230">
        <f t="shared" si="57"/>
        <v>0</v>
      </c>
      <c r="Q61" s="104"/>
      <c r="R61" s="651"/>
      <c r="S61" s="651"/>
      <c r="T61" s="651"/>
      <c r="U61" s="651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</row>
    <row r="62" spans="1:36" ht="12.75" customHeight="1" x14ac:dyDescent="0.2">
      <c r="A62" s="315" t="s">
        <v>173</v>
      </c>
      <c r="B62" s="185" t="s">
        <v>174</v>
      </c>
      <c r="C62" s="316">
        <v>27</v>
      </c>
      <c r="D62" s="1630">
        <v>23</v>
      </c>
      <c r="E62" s="1413"/>
      <c r="F62" s="316">
        <v>24</v>
      </c>
      <c r="G62" s="79"/>
      <c r="H62" s="316">
        <v>7</v>
      </c>
      <c r="I62" s="35"/>
      <c r="J62" s="183"/>
      <c r="K62" s="104"/>
      <c r="L62" s="104"/>
      <c r="M62" s="104"/>
      <c r="N62" s="183" t="s">
        <v>81</v>
      </c>
      <c r="O62" s="230">
        <f t="shared" si="56"/>
        <v>7</v>
      </c>
      <c r="P62" s="230">
        <f t="shared" si="57"/>
        <v>0</v>
      </c>
      <c r="Q62" s="104"/>
      <c r="R62" s="651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</row>
    <row r="63" spans="1:36" ht="12.75" customHeight="1" x14ac:dyDescent="0.2">
      <c r="A63" s="1467" t="s">
        <v>175</v>
      </c>
      <c r="B63" s="1468"/>
      <c r="C63" s="16">
        <f t="shared" ref="C63:D63" si="58">SUM(C60:C62)</f>
        <v>73</v>
      </c>
      <c r="D63" s="1414">
        <f t="shared" si="58"/>
        <v>75</v>
      </c>
      <c r="E63" s="1413"/>
      <c r="F63" s="16">
        <f t="shared" ref="F63:I63" si="59">SUM(F60:F62)</f>
        <v>82</v>
      </c>
      <c r="G63" s="16">
        <f t="shared" si="59"/>
        <v>0</v>
      </c>
      <c r="H63" s="16">
        <f t="shared" si="59"/>
        <v>13</v>
      </c>
      <c r="I63" s="16">
        <f t="shared" si="59"/>
        <v>0</v>
      </c>
      <c r="J63" s="889"/>
      <c r="K63" s="104"/>
      <c r="L63" s="104"/>
      <c r="M63" s="104"/>
      <c r="N63" s="889"/>
      <c r="O63" s="230"/>
      <c r="P63" s="230"/>
      <c r="Q63" s="104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</row>
    <row r="64" spans="1:36" ht="15.75" customHeight="1" x14ac:dyDescent="0.2">
      <c r="A64" s="651"/>
      <c r="B64" s="46"/>
      <c r="C64" s="148"/>
      <c r="D64" s="148"/>
      <c r="E64" s="148"/>
      <c r="F64" s="148"/>
      <c r="G64" s="148"/>
      <c r="H64" s="148"/>
      <c r="I64" s="8"/>
      <c r="J64" s="889"/>
      <c r="K64" s="104"/>
      <c r="L64" s="104"/>
      <c r="M64" s="104"/>
      <c r="N64" s="889"/>
      <c r="O64" s="230"/>
      <c r="P64" s="230"/>
      <c r="Q64" s="104"/>
      <c r="R64" s="651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</row>
    <row r="65" spans="1:36" ht="12.75" customHeight="1" x14ac:dyDescent="0.25">
      <c r="A65" s="1412" t="s">
        <v>488</v>
      </c>
      <c r="B65" s="1413"/>
      <c r="C65" s="653" t="s">
        <v>5</v>
      </c>
      <c r="D65" s="1414" t="s">
        <v>6</v>
      </c>
      <c r="E65" s="1413"/>
      <c r="F65" s="653" t="s">
        <v>7</v>
      </c>
      <c r="G65" s="653" t="s">
        <v>8</v>
      </c>
      <c r="H65" s="653" t="s">
        <v>9</v>
      </c>
      <c r="I65" s="16" t="s">
        <v>63</v>
      </c>
      <c r="J65" s="889"/>
      <c r="K65" s="104"/>
      <c r="L65" s="104"/>
      <c r="M65" s="104"/>
      <c r="N65" s="889"/>
      <c r="O65" s="230"/>
      <c r="P65" s="230"/>
      <c r="Q65" s="104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</row>
    <row r="66" spans="1:36" ht="12.75" customHeight="1" x14ac:dyDescent="0.2">
      <c r="A66" s="315" t="s">
        <v>163</v>
      </c>
      <c r="B66" s="185" t="s">
        <v>164</v>
      </c>
      <c r="C66" s="693">
        <v>55</v>
      </c>
      <c r="D66" s="1630">
        <v>50</v>
      </c>
      <c r="E66" s="1413"/>
      <c r="F66" s="693">
        <v>45</v>
      </c>
      <c r="G66" s="693">
        <v>8</v>
      </c>
      <c r="H66" s="693">
        <v>2</v>
      </c>
      <c r="I66" s="35"/>
      <c r="J66" s="889"/>
      <c r="K66" s="104"/>
      <c r="L66" s="104"/>
      <c r="M66" s="104"/>
      <c r="N66" s="889" t="s">
        <v>69</v>
      </c>
      <c r="O66" s="230">
        <f t="shared" ref="O66:O69" si="60">IF(N66="*",$H66,0)</f>
        <v>0</v>
      </c>
      <c r="P66" s="230">
        <f t="shared" ref="P66:P69" si="61">IF(N66="**",$H66,0)</f>
        <v>2</v>
      </c>
      <c r="Q66" s="104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</row>
    <row r="67" spans="1:36" ht="12" customHeight="1" x14ac:dyDescent="0.2">
      <c r="A67" s="315" t="s">
        <v>165</v>
      </c>
      <c r="B67" s="185" t="s">
        <v>166</v>
      </c>
      <c r="C67" s="693">
        <v>63</v>
      </c>
      <c r="D67" s="1630">
        <v>42</v>
      </c>
      <c r="E67" s="1413"/>
      <c r="F67" s="693">
        <v>53</v>
      </c>
      <c r="G67" s="693">
        <v>22</v>
      </c>
      <c r="H67" s="693">
        <v>2</v>
      </c>
      <c r="I67" s="316">
        <v>5</v>
      </c>
      <c r="J67" s="889"/>
      <c r="K67" s="104"/>
      <c r="L67" s="104"/>
      <c r="M67" s="104"/>
      <c r="N67" s="889" t="s">
        <v>69</v>
      </c>
      <c r="O67" s="230">
        <f t="shared" si="60"/>
        <v>0</v>
      </c>
      <c r="P67" s="230">
        <f t="shared" si="61"/>
        <v>2</v>
      </c>
      <c r="Q67" s="104"/>
      <c r="R67" s="651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</row>
    <row r="68" spans="1:36" ht="15.75" customHeight="1" x14ac:dyDescent="0.2">
      <c r="A68" s="315" t="s">
        <v>160</v>
      </c>
      <c r="B68" s="185" t="s">
        <v>161</v>
      </c>
      <c r="C68" s="693">
        <v>45</v>
      </c>
      <c r="D68" s="1630">
        <v>15</v>
      </c>
      <c r="E68" s="1413"/>
      <c r="F68" s="693">
        <v>40</v>
      </c>
      <c r="G68" s="693">
        <v>13</v>
      </c>
      <c r="H68" s="693">
        <v>2</v>
      </c>
      <c r="I68" s="35"/>
      <c r="J68" s="889"/>
      <c r="K68" s="104"/>
      <c r="L68" s="104"/>
      <c r="M68" s="104"/>
      <c r="N68" s="889" t="s">
        <v>69</v>
      </c>
      <c r="O68" s="230">
        <f t="shared" si="60"/>
        <v>0</v>
      </c>
      <c r="P68" s="230">
        <f t="shared" si="61"/>
        <v>2</v>
      </c>
      <c r="Q68" s="104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</row>
    <row r="69" spans="1:36" ht="15.75" customHeight="1" x14ac:dyDescent="0.2">
      <c r="A69" s="315"/>
      <c r="B69" s="185" t="s">
        <v>162</v>
      </c>
      <c r="C69" s="693">
        <v>13</v>
      </c>
      <c r="D69" s="1630">
        <v>8</v>
      </c>
      <c r="E69" s="1413"/>
      <c r="F69" s="693">
        <v>13</v>
      </c>
      <c r="G69" s="693">
        <v>3</v>
      </c>
      <c r="H69" s="693"/>
      <c r="I69" s="35"/>
      <c r="J69" s="889"/>
      <c r="K69" s="104"/>
      <c r="L69" s="104"/>
      <c r="M69" s="104"/>
      <c r="N69" s="889" t="s">
        <v>69</v>
      </c>
      <c r="O69" s="230">
        <f t="shared" si="60"/>
        <v>0</v>
      </c>
      <c r="P69" s="230">
        <f t="shared" si="61"/>
        <v>0</v>
      </c>
      <c r="Q69" s="104"/>
      <c r="R69" s="230"/>
      <c r="S69" s="10"/>
      <c r="T69" s="10"/>
      <c r="U69" s="10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</row>
    <row r="70" spans="1:36" ht="11.25" customHeight="1" x14ac:dyDescent="0.2">
      <c r="A70" s="1409" t="s">
        <v>489</v>
      </c>
      <c r="B70" s="1413"/>
      <c r="C70" s="16">
        <f>SUM(C66:C69)</f>
        <v>176</v>
      </c>
      <c r="D70" s="1414">
        <f>SUM(D66:D69)</f>
        <v>115</v>
      </c>
      <c r="E70" s="1413"/>
      <c r="F70" s="16">
        <f>SUM(F66:F69)</f>
        <v>151</v>
      </c>
      <c r="G70" s="16">
        <f>SUM(G66:G69)</f>
        <v>46</v>
      </c>
      <c r="H70" s="16">
        <f>SUM(H66:H69)</f>
        <v>6</v>
      </c>
      <c r="I70" s="16">
        <f>SUM(I66:I69)</f>
        <v>5</v>
      </c>
      <c r="J70" s="889"/>
      <c r="K70" s="230"/>
      <c r="L70" s="230"/>
      <c r="M70" s="230"/>
      <c r="N70" s="230"/>
      <c r="O70" s="889"/>
      <c r="P70" s="230"/>
      <c r="Q70" s="230"/>
      <c r="R70" s="10"/>
      <c r="S70" s="10"/>
      <c r="T70" s="10"/>
      <c r="U70" s="10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</row>
    <row r="71" spans="1:36" ht="12.75" customHeight="1" x14ac:dyDescent="0.2">
      <c r="A71" s="1636" t="s">
        <v>490</v>
      </c>
      <c r="B71" s="1413"/>
      <c r="C71" s="120">
        <f>C44+C57+C63+C70</f>
        <v>1214</v>
      </c>
      <c r="D71" s="1556">
        <f>D44+D57+D63+D70</f>
        <v>641</v>
      </c>
      <c r="E71" s="1413"/>
      <c r="F71" s="120">
        <f>F44+F57+F63+F70</f>
        <v>854</v>
      </c>
      <c r="G71" s="120">
        <f>G44+G57+G63+G70</f>
        <v>130</v>
      </c>
      <c r="H71" s="120">
        <f>H44+H57+H63+H70</f>
        <v>67</v>
      </c>
      <c r="I71" s="120">
        <f>I44+I57+I63+I70</f>
        <v>20</v>
      </c>
      <c r="J71" s="1"/>
      <c r="K71" s="877"/>
      <c r="L71" s="10"/>
      <c r="M71" s="10"/>
      <c r="N71" s="10"/>
      <c r="O71" s="877"/>
      <c r="P71" s="877"/>
      <c r="Q71" s="10"/>
      <c r="R71" s="10"/>
      <c r="S71" s="10"/>
      <c r="T71" s="10"/>
      <c r="U71" s="651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</row>
    <row r="72" spans="1:36" ht="12.75" customHeight="1" x14ac:dyDescent="0.2">
      <c r="A72" s="651"/>
      <c r="B72" s="644"/>
      <c r="C72" s="8"/>
      <c r="D72" s="8"/>
      <c r="E72" s="8"/>
      <c r="F72" s="8"/>
      <c r="G72" s="8"/>
      <c r="H72" s="8"/>
      <c r="I72" s="8"/>
      <c r="J72" s="877"/>
      <c r="K72" s="10"/>
      <c r="L72" s="10"/>
      <c r="M72" s="10"/>
      <c r="N72" s="10"/>
      <c r="O72" s="10"/>
      <c r="P72" s="10"/>
      <c r="Q72" s="193"/>
      <c r="R72" s="10"/>
      <c r="S72" s="10"/>
      <c r="T72" s="10"/>
      <c r="U72" s="651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</row>
    <row r="73" spans="1:36" ht="12.75" customHeight="1" x14ac:dyDescent="0.25">
      <c r="A73" s="1412" t="s">
        <v>491</v>
      </c>
      <c r="B73" s="1413"/>
      <c r="C73" s="653" t="s">
        <v>5</v>
      </c>
      <c r="D73" s="653" t="s">
        <v>178</v>
      </c>
      <c r="E73" s="653" t="s">
        <v>179</v>
      </c>
      <c r="F73" s="653" t="s">
        <v>7</v>
      </c>
      <c r="G73" s="653" t="s">
        <v>8</v>
      </c>
      <c r="H73" s="16" t="s">
        <v>9</v>
      </c>
      <c r="I73" s="16" t="s">
        <v>63</v>
      </c>
      <c r="J73" s="889"/>
      <c r="K73" s="121"/>
      <c r="L73" s="121"/>
      <c r="M73" s="121"/>
      <c r="N73" s="121"/>
      <c r="O73" s="121"/>
      <c r="P73" s="121"/>
      <c r="Q73" s="123"/>
      <c r="R73" s="124"/>
      <c r="S73" s="10"/>
      <c r="T73" s="10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</row>
    <row r="74" spans="1:36" ht="12.75" customHeight="1" x14ac:dyDescent="0.25">
      <c r="A74" s="315" t="s">
        <v>492</v>
      </c>
      <c r="B74" s="185" t="s">
        <v>214</v>
      </c>
      <c r="C74" s="702">
        <v>44</v>
      </c>
      <c r="D74" s="702">
        <v>25</v>
      </c>
      <c r="E74" s="702"/>
      <c r="F74" s="702">
        <v>55</v>
      </c>
      <c r="G74" s="702">
        <v>47</v>
      </c>
      <c r="H74" s="702">
        <v>19</v>
      </c>
      <c r="I74" s="318"/>
      <c r="J74" s="889"/>
      <c r="K74" s="39"/>
      <c r="L74" s="39"/>
      <c r="M74" s="39"/>
      <c r="N74" s="889" t="s">
        <v>81</v>
      </c>
      <c r="O74" s="230">
        <f t="shared" ref="O74:O107" si="62">IF(N74="*",$H74,0)</f>
        <v>19</v>
      </c>
      <c r="P74" s="230">
        <f t="shared" ref="P74:P107" si="63">IF(N74="**",$H74,0)</f>
        <v>0</v>
      </c>
      <c r="Q74" s="123"/>
      <c r="R74" s="124"/>
      <c r="S74" s="10"/>
      <c r="T74" s="10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</row>
    <row r="75" spans="1:36" ht="12.75" customHeight="1" x14ac:dyDescent="0.2">
      <c r="A75" s="317" t="s">
        <v>493</v>
      </c>
      <c r="B75" s="128" t="s">
        <v>181</v>
      </c>
      <c r="C75" s="722">
        <v>8</v>
      </c>
      <c r="D75" s="722">
        <v>4</v>
      </c>
      <c r="E75" s="722"/>
      <c r="F75" s="722">
        <v>8</v>
      </c>
      <c r="G75" s="320"/>
      <c r="H75" s="321"/>
      <c r="I75" s="322"/>
      <c r="J75" s="183"/>
      <c r="K75" s="598"/>
      <c r="L75" s="370"/>
      <c r="M75" s="370"/>
      <c r="N75" s="183"/>
      <c r="O75" s="230">
        <f>IF(N75="*",$H75,0)</f>
        <v>0</v>
      </c>
      <c r="P75" s="230">
        <f>IF(N75="**",$H75,0)</f>
        <v>0</v>
      </c>
      <c r="Q75" s="370"/>
      <c r="R75" s="370"/>
      <c r="S75" s="10"/>
      <c r="T75" s="10"/>
      <c r="U75" s="10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</row>
    <row r="76" spans="1:36" ht="12.75" customHeight="1" x14ac:dyDescent="0.25">
      <c r="A76" s="315" t="s">
        <v>494</v>
      </c>
      <c r="B76" s="185" t="s">
        <v>183</v>
      </c>
      <c r="C76" s="43"/>
      <c r="D76" s="43"/>
      <c r="E76" s="694">
        <v>42</v>
      </c>
      <c r="F76" s="43"/>
      <c r="G76" s="43"/>
      <c r="H76" s="43"/>
      <c r="I76" s="319"/>
      <c r="J76" s="889"/>
      <c r="K76" s="39"/>
      <c r="L76" s="39"/>
      <c r="M76" s="39"/>
      <c r="N76" s="889"/>
      <c r="O76" s="230">
        <f t="shared" si="62"/>
        <v>0</v>
      </c>
      <c r="P76" s="230">
        <f t="shared" si="63"/>
        <v>0</v>
      </c>
      <c r="Q76" s="123"/>
      <c r="R76" s="124"/>
      <c r="S76" s="10"/>
      <c r="T76" s="10"/>
      <c r="U76" s="651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</row>
    <row r="77" spans="1:36" ht="15" customHeight="1" x14ac:dyDescent="0.25">
      <c r="A77" s="315" t="s">
        <v>495</v>
      </c>
      <c r="B77" s="185" t="s">
        <v>185</v>
      </c>
      <c r="C77" s="316">
        <v>149</v>
      </c>
      <c r="D77" s="316">
        <v>37</v>
      </c>
      <c r="E77" s="316"/>
      <c r="F77" s="316">
        <v>55</v>
      </c>
      <c r="G77" s="316">
        <v>8</v>
      </c>
      <c r="H77" s="316">
        <v>9</v>
      </c>
      <c r="I77" s="125"/>
      <c r="J77" s="889"/>
      <c r="K77" s="39"/>
      <c r="L77" s="39"/>
      <c r="M77" s="39"/>
      <c r="N77" s="889" t="s">
        <v>81</v>
      </c>
      <c r="O77" s="230">
        <f t="shared" si="62"/>
        <v>9</v>
      </c>
      <c r="P77" s="230">
        <f t="shared" si="63"/>
        <v>0</v>
      </c>
      <c r="Q77" s="123"/>
      <c r="R77" s="124"/>
      <c r="S77" s="10"/>
      <c r="T77" s="10"/>
      <c r="U77" s="651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</row>
    <row r="78" spans="1:36" ht="15" customHeight="1" x14ac:dyDescent="0.25">
      <c r="A78" s="315" t="s">
        <v>496</v>
      </c>
      <c r="B78" s="185" t="s">
        <v>212</v>
      </c>
      <c r="C78" s="702">
        <v>50</v>
      </c>
      <c r="D78" s="702">
        <v>23</v>
      </c>
      <c r="E78" s="702">
        <v>30</v>
      </c>
      <c r="F78" s="702">
        <v>15</v>
      </c>
      <c r="G78" s="316">
        <v>10</v>
      </c>
      <c r="H78" s="316">
        <v>5</v>
      </c>
      <c r="I78" s="125"/>
      <c r="J78" s="889"/>
      <c r="K78" s="39"/>
      <c r="L78" s="39"/>
      <c r="M78" s="39"/>
      <c r="N78" s="889" t="s">
        <v>81</v>
      </c>
      <c r="O78" s="230">
        <f t="shared" si="62"/>
        <v>5</v>
      </c>
      <c r="P78" s="230">
        <f t="shared" si="63"/>
        <v>0</v>
      </c>
      <c r="Q78" s="123"/>
      <c r="R78" s="124"/>
      <c r="S78" s="10"/>
      <c r="T78" s="10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</row>
    <row r="79" spans="1:36" ht="14.25" customHeight="1" x14ac:dyDescent="0.25">
      <c r="A79" s="315" t="s">
        <v>497</v>
      </c>
      <c r="B79" s="185" t="s">
        <v>194</v>
      </c>
      <c r="C79" s="316">
        <v>48</v>
      </c>
      <c r="D79" s="316">
        <v>13</v>
      </c>
      <c r="E79" s="316"/>
      <c r="F79" s="316">
        <v>13</v>
      </c>
      <c r="G79" s="316">
        <v>6</v>
      </c>
      <c r="H79" s="316"/>
      <c r="I79" s="125"/>
      <c r="J79" s="889"/>
      <c r="K79" s="39"/>
      <c r="L79" s="39"/>
      <c r="M79" s="39"/>
      <c r="N79" s="889"/>
      <c r="O79" s="230">
        <f t="shared" si="62"/>
        <v>0</v>
      </c>
      <c r="P79" s="230">
        <f t="shared" si="63"/>
        <v>0</v>
      </c>
      <c r="Q79" s="123"/>
      <c r="R79" s="124"/>
      <c r="S79" s="10"/>
      <c r="T79" s="10"/>
      <c r="U79" s="651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</row>
    <row r="80" spans="1:36" ht="14.25" customHeight="1" x14ac:dyDescent="0.25">
      <c r="A80" s="315" t="s">
        <v>498</v>
      </c>
      <c r="B80" s="185" t="s">
        <v>499</v>
      </c>
      <c r="C80" s="723"/>
      <c r="D80" s="723"/>
      <c r="E80" s="702">
        <v>36</v>
      </c>
      <c r="F80" s="723"/>
      <c r="G80" s="79"/>
      <c r="H80" s="79"/>
      <c r="I80" s="127">
        <v>8</v>
      </c>
      <c r="J80" s="889"/>
      <c r="K80" s="39"/>
      <c r="L80" s="39"/>
      <c r="M80" s="39"/>
      <c r="N80" s="889"/>
      <c r="O80" s="230">
        <f t="shared" si="62"/>
        <v>0</v>
      </c>
      <c r="P80" s="230">
        <f t="shared" si="63"/>
        <v>0</v>
      </c>
      <c r="Q80" s="123"/>
      <c r="R80" s="124"/>
      <c r="S80" s="10"/>
      <c r="T80" s="10"/>
      <c r="U80" s="651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</row>
    <row r="81" spans="1:36" ht="14.25" customHeight="1" x14ac:dyDescent="0.25">
      <c r="A81" s="315" t="s">
        <v>500</v>
      </c>
      <c r="B81" s="185" t="s">
        <v>228</v>
      </c>
      <c r="C81" s="702">
        <v>40</v>
      </c>
      <c r="D81" s="702">
        <v>8</v>
      </c>
      <c r="E81" s="702"/>
      <c r="F81" s="702">
        <v>12</v>
      </c>
      <c r="G81" s="316">
        <v>5</v>
      </c>
      <c r="H81" s="316">
        <v>5</v>
      </c>
      <c r="I81" s="125"/>
      <c r="J81" s="889"/>
      <c r="K81" s="39"/>
      <c r="L81" s="39"/>
      <c r="M81" s="39"/>
      <c r="N81" s="889" t="s">
        <v>81</v>
      </c>
      <c r="O81" s="230">
        <f t="shared" si="62"/>
        <v>5</v>
      </c>
      <c r="P81" s="230">
        <f t="shared" si="63"/>
        <v>0</v>
      </c>
      <c r="Q81" s="123"/>
      <c r="R81" s="124"/>
      <c r="S81" s="10"/>
      <c r="T81" s="10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</row>
    <row r="82" spans="1:36" ht="15" customHeight="1" x14ac:dyDescent="0.25">
      <c r="A82" s="315" t="s">
        <v>501</v>
      </c>
      <c r="B82" s="185" t="s">
        <v>216</v>
      </c>
      <c r="C82" s="316">
        <v>70</v>
      </c>
      <c r="D82" s="316">
        <v>60</v>
      </c>
      <c r="E82" s="316"/>
      <c r="F82" s="316">
        <v>80</v>
      </c>
      <c r="G82" s="316">
        <v>15</v>
      </c>
      <c r="H82" s="316">
        <v>3</v>
      </c>
      <c r="I82" s="125"/>
      <c r="J82" s="889"/>
      <c r="K82" s="39"/>
      <c r="L82" s="39"/>
      <c r="M82" s="39"/>
      <c r="N82" s="889" t="s">
        <v>81</v>
      </c>
      <c r="O82" s="230">
        <f t="shared" si="62"/>
        <v>3</v>
      </c>
      <c r="P82" s="230">
        <f t="shared" si="63"/>
        <v>0</v>
      </c>
      <c r="Q82" s="123"/>
      <c r="R82" s="124"/>
      <c r="S82" s="10"/>
      <c r="T82" s="10"/>
      <c r="U82" s="651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</row>
    <row r="83" spans="1:36" ht="14.25" customHeight="1" x14ac:dyDescent="0.25">
      <c r="A83" s="315" t="s">
        <v>502</v>
      </c>
      <c r="B83" s="185" t="s">
        <v>218</v>
      </c>
      <c r="C83" s="316">
        <v>120</v>
      </c>
      <c r="D83" s="316">
        <v>10</v>
      </c>
      <c r="E83" s="316"/>
      <c r="F83" s="901">
        <v>10</v>
      </c>
      <c r="G83" s="316">
        <v>10</v>
      </c>
      <c r="H83" s="79"/>
      <c r="I83" s="125"/>
      <c r="J83" s="889"/>
      <c r="K83" s="39"/>
      <c r="L83" s="39"/>
      <c r="M83" s="39"/>
      <c r="N83" s="889"/>
      <c r="O83" s="230">
        <f t="shared" si="62"/>
        <v>0</v>
      </c>
      <c r="P83" s="230">
        <f t="shared" si="63"/>
        <v>0</v>
      </c>
      <c r="Q83" s="123"/>
      <c r="R83" s="124"/>
      <c r="S83" s="10"/>
      <c r="T83" s="10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</row>
    <row r="84" spans="1:36" ht="14.25" customHeight="1" x14ac:dyDescent="0.25">
      <c r="A84" s="315" t="s">
        <v>503</v>
      </c>
      <c r="B84" s="185" t="s">
        <v>220</v>
      </c>
      <c r="C84" s="316">
        <v>11</v>
      </c>
      <c r="D84" s="316">
        <v>6</v>
      </c>
      <c r="E84" s="316"/>
      <c r="F84" s="316">
        <v>12</v>
      </c>
      <c r="G84" s="316">
        <v>3</v>
      </c>
      <c r="H84" s="79"/>
      <c r="I84" s="125"/>
      <c r="J84" s="889"/>
      <c r="K84" s="39"/>
      <c r="L84" s="39"/>
      <c r="M84" s="39"/>
      <c r="N84" s="889"/>
      <c r="O84" s="230">
        <f t="shared" si="62"/>
        <v>0</v>
      </c>
      <c r="P84" s="230">
        <f t="shared" si="63"/>
        <v>0</v>
      </c>
      <c r="Q84" s="123"/>
      <c r="R84" s="124"/>
      <c r="S84" s="10"/>
      <c r="T84" s="10"/>
      <c r="U84" s="651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</row>
    <row r="85" spans="1:36" ht="14.25" customHeight="1" x14ac:dyDescent="0.25">
      <c r="A85" s="315" t="s">
        <v>504</v>
      </c>
      <c r="B85" s="185" t="s">
        <v>222</v>
      </c>
      <c r="C85" s="316">
        <v>10</v>
      </c>
      <c r="D85" s="316">
        <v>18</v>
      </c>
      <c r="E85" s="316"/>
      <c r="F85" s="316">
        <v>11</v>
      </c>
      <c r="G85" s="316">
        <v>1</v>
      </c>
      <c r="H85" s="316">
        <v>1</v>
      </c>
      <c r="I85" s="125"/>
      <c r="J85" s="889"/>
      <c r="K85" s="39"/>
      <c r="L85" s="39"/>
      <c r="M85" s="39"/>
      <c r="N85" s="889" t="s">
        <v>81</v>
      </c>
      <c r="O85" s="230">
        <f t="shared" si="62"/>
        <v>1</v>
      </c>
      <c r="P85" s="230">
        <f t="shared" si="63"/>
        <v>0</v>
      </c>
      <c r="Q85" s="123"/>
      <c r="R85" s="124"/>
      <c r="S85" s="10"/>
      <c r="T85" s="10"/>
      <c r="U85" s="651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</row>
    <row r="86" spans="1:36" ht="14.25" customHeight="1" x14ac:dyDescent="0.25">
      <c r="A86" s="315" t="s">
        <v>505</v>
      </c>
      <c r="B86" s="128" t="s">
        <v>224</v>
      </c>
      <c r="C86" s="316">
        <v>96</v>
      </c>
      <c r="D86" s="316">
        <v>101</v>
      </c>
      <c r="E86" s="316"/>
      <c r="F86" s="316">
        <v>77</v>
      </c>
      <c r="G86" s="316">
        <v>6</v>
      </c>
      <c r="H86" s="316">
        <v>4</v>
      </c>
      <c r="I86" s="125"/>
      <c r="J86" s="889"/>
      <c r="K86" s="39"/>
      <c r="L86" s="39"/>
      <c r="M86" s="39"/>
      <c r="N86" s="889" t="s">
        <v>81</v>
      </c>
      <c r="O86" s="230">
        <f t="shared" si="62"/>
        <v>4</v>
      </c>
      <c r="P86" s="230">
        <f t="shared" si="63"/>
        <v>0</v>
      </c>
      <c r="Q86" s="123"/>
      <c r="R86" s="124"/>
      <c r="S86" s="10"/>
      <c r="T86" s="10"/>
      <c r="U86" s="651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</row>
    <row r="87" spans="1:36" ht="14.25" customHeight="1" x14ac:dyDescent="0.25">
      <c r="A87" s="315" t="s">
        <v>506</v>
      </c>
      <c r="B87" s="185" t="s">
        <v>200</v>
      </c>
      <c r="C87" s="316">
        <v>2</v>
      </c>
      <c r="D87" s="316"/>
      <c r="E87" s="316">
        <v>40</v>
      </c>
      <c r="F87" s="316"/>
      <c r="G87" s="316"/>
      <c r="H87" s="316"/>
      <c r="I87" s="125"/>
      <c r="J87" s="889"/>
      <c r="K87" s="39"/>
      <c r="L87" s="39"/>
      <c r="M87" s="39"/>
      <c r="N87" s="889"/>
      <c r="O87" s="230">
        <f t="shared" si="62"/>
        <v>0</v>
      </c>
      <c r="P87" s="230">
        <f t="shared" si="63"/>
        <v>0</v>
      </c>
      <c r="Q87" s="123"/>
      <c r="R87" s="124"/>
      <c r="S87" s="10"/>
      <c r="T87" s="10"/>
      <c r="U87" s="651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</row>
    <row r="88" spans="1:36" ht="14.25" customHeight="1" x14ac:dyDescent="0.25">
      <c r="A88" s="315" t="s">
        <v>507</v>
      </c>
      <c r="B88" s="185" t="s">
        <v>190</v>
      </c>
      <c r="C88" s="316">
        <v>12</v>
      </c>
      <c r="D88" s="316">
        <v>8</v>
      </c>
      <c r="E88" s="316">
        <v>45</v>
      </c>
      <c r="F88" s="316">
        <v>12</v>
      </c>
      <c r="G88" s="316">
        <v>2</v>
      </c>
      <c r="H88" s="316">
        <v>2</v>
      </c>
      <c r="I88" s="125"/>
      <c r="J88" s="889"/>
      <c r="K88" s="39"/>
      <c r="L88" s="39"/>
      <c r="M88" s="39"/>
      <c r="N88" s="889" t="s">
        <v>81</v>
      </c>
      <c r="O88" s="230">
        <f t="shared" si="62"/>
        <v>2</v>
      </c>
      <c r="P88" s="230">
        <f t="shared" si="63"/>
        <v>0</v>
      </c>
      <c r="Q88" s="123"/>
      <c r="R88" s="124"/>
      <c r="S88" s="10"/>
      <c r="T88" s="10"/>
      <c r="U88" s="651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</row>
    <row r="89" spans="1:36" ht="14.25" customHeight="1" x14ac:dyDescent="0.25">
      <c r="A89" s="315" t="s">
        <v>508</v>
      </c>
      <c r="B89" s="185" t="s">
        <v>202</v>
      </c>
      <c r="C89" s="316"/>
      <c r="D89" s="316"/>
      <c r="E89" s="316">
        <v>60</v>
      </c>
      <c r="F89" s="316"/>
      <c r="G89" s="316"/>
      <c r="H89" s="316"/>
      <c r="I89" s="125"/>
      <c r="J89" s="889"/>
      <c r="K89" s="39"/>
      <c r="L89" s="39"/>
      <c r="M89" s="39"/>
      <c r="N89" s="889"/>
      <c r="O89" s="230">
        <f t="shared" si="62"/>
        <v>0</v>
      </c>
      <c r="P89" s="230">
        <f t="shared" si="63"/>
        <v>0</v>
      </c>
      <c r="Q89" s="123"/>
      <c r="R89" s="124"/>
      <c r="S89" s="10"/>
      <c r="T89" s="10"/>
      <c r="U89" s="651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</row>
    <row r="90" spans="1:36" ht="14.25" customHeight="1" x14ac:dyDescent="0.25">
      <c r="A90" s="315" t="s">
        <v>509</v>
      </c>
      <c r="B90" s="185" t="s">
        <v>204</v>
      </c>
      <c r="C90" s="316"/>
      <c r="D90" s="316"/>
      <c r="E90" s="316">
        <v>35</v>
      </c>
      <c r="F90" s="316"/>
      <c r="G90" s="316"/>
      <c r="H90" s="316"/>
      <c r="I90" s="125"/>
      <c r="J90" s="889"/>
      <c r="K90" s="39"/>
      <c r="L90" s="39"/>
      <c r="M90" s="39"/>
      <c r="N90" s="889"/>
      <c r="O90" s="230">
        <f t="shared" si="62"/>
        <v>0</v>
      </c>
      <c r="P90" s="230">
        <f t="shared" si="63"/>
        <v>0</v>
      </c>
      <c r="Q90" s="123"/>
      <c r="R90" s="124"/>
      <c r="S90" s="10"/>
      <c r="T90" s="10"/>
      <c r="U90" s="651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</row>
    <row r="91" spans="1:36" ht="14.25" customHeight="1" x14ac:dyDescent="0.25">
      <c r="A91" s="315" t="s">
        <v>510</v>
      </c>
      <c r="B91" s="185" t="s">
        <v>230</v>
      </c>
      <c r="C91" s="316">
        <v>49</v>
      </c>
      <c r="D91" s="316">
        <v>29</v>
      </c>
      <c r="E91" s="316"/>
      <c r="F91" s="316">
        <v>49</v>
      </c>
      <c r="G91" s="316">
        <v>6</v>
      </c>
      <c r="H91" s="316">
        <v>4</v>
      </c>
      <c r="I91" s="125"/>
      <c r="J91" s="889"/>
      <c r="K91" s="39"/>
      <c r="L91" s="39"/>
      <c r="M91" s="39"/>
      <c r="N91" s="889" t="s">
        <v>81</v>
      </c>
      <c r="O91" s="230">
        <f t="shared" si="62"/>
        <v>4</v>
      </c>
      <c r="P91" s="230">
        <f t="shared" si="63"/>
        <v>0</v>
      </c>
      <c r="Q91" s="123"/>
      <c r="R91" s="124"/>
      <c r="S91" s="10"/>
      <c r="T91" s="10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</row>
    <row r="92" spans="1:36" ht="14.25" customHeight="1" x14ac:dyDescent="0.25">
      <c r="A92" s="315" t="s">
        <v>511</v>
      </c>
      <c r="B92" s="185" t="s">
        <v>512</v>
      </c>
      <c r="C92" s="316">
        <v>5</v>
      </c>
      <c r="D92" s="316">
        <v>10</v>
      </c>
      <c r="E92" s="316"/>
      <c r="F92" s="316">
        <v>5</v>
      </c>
      <c r="G92" s="79"/>
      <c r="H92" s="79"/>
      <c r="I92" s="125"/>
      <c r="J92" s="889"/>
      <c r="K92" s="39"/>
      <c r="L92" s="39"/>
      <c r="M92" s="39"/>
      <c r="N92" s="889"/>
      <c r="O92" s="230">
        <f t="shared" si="62"/>
        <v>0</v>
      </c>
      <c r="P92" s="230">
        <f t="shared" si="63"/>
        <v>0</v>
      </c>
      <c r="Q92" s="123"/>
      <c r="R92" s="124"/>
      <c r="S92" s="10"/>
      <c r="T92" s="10"/>
      <c r="U92" s="651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</row>
    <row r="93" spans="1:36" ht="14.25" customHeight="1" x14ac:dyDescent="0.25">
      <c r="A93" s="315" t="s">
        <v>513</v>
      </c>
      <c r="B93" s="185" t="s">
        <v>232</v>
      </c>
      <c r="C93" s="316">
        <v>9</v>
      </c>
      <c r="D93" s="316"/>
      <c r="E93" s="316">
        <v>45</v>
      </c>
      <c r="F93" s="316">
        <v>7</v>
      </c>
      <c r="G93" s="79"/>
      <c r="H93" s="79"/>
      <c r="I93" s="125"/>
      <c r="J93" s="889"/>
      <c r="K93" s="39"/>
      <c r="L93" s="39"/>
      <c r="M93" s="39"/>
      <c r="N93" s="889"/>
      <c r="O93" s="230">
        <f t="shared" si="62"/>
        <v>0</v>
      </c>
      <c r="P93" s="230">
        <f t="shared" si="63"/>
        <v>0</v>
      </c>
      <c r="Q93" s="123"/>
      <c r="R93" s="124"/>
      <c r="S93" s="10"/>
      <c r="T93" s="10"/>
      <c r="U93" s="651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</row>
    <row r="94" spans="1:36" ht="14.25" customHeight="1" x14ac:dyDescent="0.25">
      <c r="A94" s="315" t="s">
        <v>137</v>
      </c>
      <c r="B94" s="185" t="s">
        <v>138</v>
      </c>
      <c r="C94" s="316">
        <v>2</v>
      </c>
      <c r="D94" s="316"/>
      <c r="E94" s="316">
        <v>65</v>
      </c>
      <c r="F94" s="316"/>
      <c r="G94" s="316"/>
      <c r="H94" s="316"/>
      <c r="I94" s="125"/>
      <c r="J94" s="889"/>
      <c r="K94" s="39"/>
      <c r="L94" s="39"/>
      <c r="M94" s="39"/>
      <c r="N94" s="889"/>
      <c r="O94" s="230">
        <f t="shared" si="62"/>
        <v>0</v>
      </c>
      <c r="P94" s="230">
        <f t="shared" si="63"/>
        <v>0</v>
      </c>
      <c r="Q94" s="123"/>
      <c r="R94" s="124"/>
      <c r="S94" s="10"/>
      <c r="T94" s="10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</row>
    <row r="95" spans="1:36" ht="14.25" customHeight="1" x14ac:dyDescent="0.25">
      <c r="A95" s="315" t="s">
        <v>514</v>
      </c>
      <c r="B95" s="185" t="s">
        <v>515</v>
      </c>
      <c r="C95" s="316">
        <v>42</v>
      </c>
      <c r="D95" s="316">
        <v>20</v>
      </c>
      <c r="E95" s="316"/>
      <c r="F95" s="316">
        <v>48</v>
      </c>
      <c r="G95" s="316">
        <v>12</v>
      </c>
      <c r="H95" s="316">
        <v>3</v>
      </c>
      <c r="I95" s="145">
        <v>5</v>
      </c>
      <c r="J95" s="889"/>
      <c r="K95" s="39"/>
      <c r="L95" s="39"/>
      <c r="M95" s="39"/>
      <c r="N95" s="889" t="s">
        <v>81</v>
      </c>
      <c r="O95" s="230">
        <f t="shared" si="62"/>
        <v>3</v>
      </c>
      <c r="P95" s="230">
        <f t="shared" si="63"/>
        <v>0</v>
      </c>
      <c r="Q95" s="123"/>
      <c r="R95" s="124"/>
      <c r="S95" s="10"/>
      <c r="T95" s="10"/>
      <c r="U95" s="651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</row>
    <row r="96" spans="1:36" ht="14.25" customHeight="1" x14ac:dyDescent="0.25">
      <c r="A96" s="315" t="s">
        <v>516</v>
      </c>
      <c r="B96" s="185" t="s">
        <v>515</v>
      </c>
      <c r="C96" s="316">
        <v>20</v>
      </c>
      <c r="D96" s="316">
        <v>18</v>
      </c>
      <c r="E96" s="316"/>
      <c r="F96" s="316">
        <v>29</v>
      </c>
      <c r="G96" s="316">
        <v>9</v>
      </c>
      <c r="H96" s="316">
        <v>2</v>
      </c>
      <c r="I96" s="125"/>
      <c r="J96" s="889"/>
      <c r="K96" s="39"/>
      <c r="L96" s="39"/>
      <c r="M96" s="39"/>
      <c r="N96" s="889" t="s">
        <v>81</v>
      </c>
      <c r="O96" s="230">
        <f t="shared" si="62"/>
        <v>2</v>
      </c>
      <c r="P96" s="230">
        <f t="shared" si="63"/>
        <v>0</v>
      </c>
      <c r="Q96" s="123"/>
      <c r="R96" s="124"/>
      <c r="S96" s="10"/>
      <c r="T96" s="10"/>
      <c r="U96" s="651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</row>
    <row r="97" spans="1:36" ht="14.25" customHeight="1" x14ac:dyDescent="0.25">
      <c r="A97" s="315" t="s">
        <v>517</v>
      </c>
      <c r="B97" s="128" t="s">
        <v>208</v>
      </c>
      <c r="C97" s="316">
        <v>10</v>
      </c>
      <c r="D97" s="316">
        <v>12</v>
      </c>
      <c r="E97" s="316"/>
      <c r="F97" s="901">
        <v>12</v>
      </c>
      <c r="G97" s="316">
        <v>3</v>
      </c>
      <c r="H97" s="316">
        <v>2</v>
      </c>
      <c r="I97" s="125"/>
      <c r="J97" s="889"/>
      <c r="K97" s="39"/>
      <c r="L97" s="39"/>
      <c r="M97" s="39"/>
      <c r="N97" s="889" t="s">
        <v>81</v>
      </c>
      <c r="O97" s="230">
        <f t="shared" si="62"/>
        <v>2</v>
      </c>
      <c r="P97" s="230">
        <f t="shared" si="63"/>
        <v>0</v>
      </c>
      <c r="Q97" s="123"/>
      <c r="R97" s="124"/>
      <c r="S97" s="10"/>
      <c r="T97" s="10"/>
      <c r="U97" s="651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</row>
    <row r="98" spans="1:36" ht="14.25" customHeight="1" x14ac:dyDescent="0.25">
      <c r="A98" s="315" t="s">
        <v>518</v>
      </c>
      <c r="B98" s="185" t="s">
        <v>226</v>
      </c>
      <c r="C98" s="316">
        <v>55</v>
      </c>
      <c r="D98" s="316">
        <v>28</v>
      </c>
      <c r="E98" s="316"/>
      <c r="F98" s="901">
        <v>58</v>
      </c>
      <c r="G98" s="316">
        <v>5</v>
      </c>
      <c r="H98" s="316">
        <v>2</v>
      </c>
      <c r="I98" s="145">
        <v>2</v>
      </c>
      <c r="J98" s="889"/>
      <c r="K98" s="39"/>
      <c r="L98" s="39"/>
      <c r="M98" s="39"/>
      <c r="N98" s="889" t="s">
        <v>81</v>
      </c>
      <c r="O98" s="230">
        <f t="shared" si="62"/>
        <v>2</v>
      </c>
      <c r="P98" s="230">
        <f t="shared" si="63"/>
        <v>0</v>
      </c>
      <c r="Q98" s="123"/>
      <c r="R98" s="124"/>
      <c r="S98" s="10"/>
      <c r="T98" s="10"/>
      <c r="U98" s="651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</row>
    <row r="99" spans="1:36" ht="14.25" customHeight="1" x14ac:dyDescent="0.25">
      <c r="A99" s="315" t="s">
        <v>519</v>
      </c>
      <c r="B99" s="185" t="s">
        <v>210</v>
      </c>
      <c r="C99" s="316">
        <v>23</v>
      </c>
      <c r="D99" s="316">
        <v>17</v>
      </c>
      <c r="E99" s="316">
        <v>21</v>
      </c>
      <c r="F99" s="901">
        <v>27</v>
      </c>
      <c r="G99" s="316">
        <v>8</v>
      </c>
      <c r="H99" s="316">
        <v>4</v>
      </c>
      <c r="I99" s="125"/>
      <c r="J99" s="889"/>
      <c r="K99" s="39"/>
      <c r="L99" s="39"/>
      <c r="M99" s="39"/>
      <c r="N99" s="889" t="s">
        <v>81</v>
      </c>
      <c r="O99" s="230">
        <f t="shared" si="62"/>
        <v>4</v>
      </c>
      <c r="P99" s="230">
        <f t="shared" si="63"/>
        <v>0</v>
      </c>
      <c r="Q99" s="123"/>
      <c r="R99" s="10"/>
      <c r="S99" s="10"/>
      <c r="T99" s="10"/>
      <c r="U99" s="651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</row>
    <row r="100" spans="1:36" ht="14.25" customHeight="1" x14ac:dyDescent="0.25">
      <c r="A100" s="315" t="s">
        <v>520</v>
      </c>
      <c r="B100" s="185" t="s">
        <v>206</v>
      </c>
      <c r="C100" s="79"/>
      <c r="D100" s="79"/>
      <c r="E100" s="316">
        <v>40</v>
      </c>
      <c r="F100" s="79"/>
      <c r="G100" s="79"/>
      <c r="H100" s="79"/>
      <c r="I100" s="125"/>
      <c r="J100" s="889"/>
      <c r="K100" s="39"/>
      <c r="L100" s="39"/>
      <c r="M100" s="39"/>
      <c r="N100" s="889"/>
      <c r="O100" s="230">
        <f t="shared" si="62"/>
        <v>0</v>
      </c>
      <c r="P100" s="230">
        <f t="shared" si="63"/>
        <v>0</v>
      </c>
      <c r="Q100" s="123"/>
      <c r="R100" s="124"/>
      <c r="S100" s="10"/>
      <c r="T100" s="10"/>
      <c r="U100" s="651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</row>
    <row r="101" spans="1:36" ht="14.25" customHeight="1" x14ac:dyDescent="0.25">
      <c r="A101" s="315" t="s">
        <v>521</v>
      </c>
      <c r="B101" s="185" t="s">
        <v>192</v>
      </c>
      <c r="C101" s="79"/>
      <c r="D101" s="79"/>
      <c r="E101" s="316">
        <v>47</v>
      </c>
      <c r="F101" s="79"/>
      <c r="G101" s="79"/>
      <c r="H101" s="316">
        <v>2</v>
      </c>
      <c r="I101" s="125"/>
      <c r="J101" s="889"/>
      <c r="K101" s="39"/>
      <c r="L101" s="39"/>
      <c r="M101" s="39"/>
      <c r="N101" s="889" t="s">
        <v>81</v>
      </c>
      <c r="O101" s="230">
        <f t="shared" si="62"/>
        <v>2</v>
      </c>
      <c r="P101" s="230">
        <f t="shared" si="63"/>
        <v>0</v>
      </c>
      <c r="Q101" s="123"/>
      <c r="R101" s="124"/>
      <c r="S101" s="10"/>
      <c r="T101" s="10"/>
      <c r="U101" s="651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</row>
    <row r="102" spans="1:36" ht="14.25" customHeight="1" x14ac:dyDescent="0.25">
      <c r="A102" s="315" t="s">
        <v>522</v>
      </c>
      <c r="B102" s="185" t="s">
        <v>198</v>
      </c>
      <c r="C102" s="316">
        <v>13</v>
      </c>
      <c r="D102" s="316">
        <v>15</v>
      </c>
      <c r="E102" s="316"/>
      <c r="F102" s="316">
        <v>15</v>
      </c>
      <c r="G102" s="316">
        <v>2</v>
      </c>
      <c r="H102" s="260">
        <v>2</v>
      </c>
      <c r="I102" s="125"/>
      <c r="J102" s="877"/>
      <c r="K102" s="598"/>
      <c r="L102" s="598"/>
      <c r="M102" s="598"/>
      <c r="N102" s="877" t="s">
        <v>81</v>
      </c>
      <c r="O102" s="230">
        <f t="shared" si="62"/>
        <v>2</v>
      </c>
      <c r="P102" s="230">
        <f t="shared" si="63"/>
        <v>0</v>
      </c>
      <c r="Q102" s="877"/>
      <c r="R102" s="124"/>
      <c r="S102" s="10"/>
      <c r="T102" s="10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</row>
    <row r="103" spans="1:36" ht="14.25" customHeight="1" x14ac:dyDescent="0.25">
      <c r="A103" s="315" t="s">
        <v>523</v>
      </c>
      <c r="B103" s="185" t="s">
        <v>240</v>
      </c>
      <c r="C103" s="316">
        <v>31</v>
      </c>
      <c r="D103" s="316">
        <v>31</v>
      </c>
      <c r="E103" s="316"/>
      <c r="F103" s="316">
        <v>28</v>
      </c>
      <c r="G103" s="316"/>
      <c r="H103" s="316">
        <v>6</v>
      </c>
      <c r="I103" s="125"/>
      <c r="J103" s="889"/>
      <c r="K103" s="39"/>
      <c r="L103" s="39"/>
      <c r="M103" s="39"/>
      <c r="N103" s="889" t="s">
        <v>81</v>
      </c>
      <c r="O103" s="230">
        <f t="shared" si="62"/>
        <v>6</v>
      </c>
      <c r="P103" s="230">
        <f t="shared" si="63"/>
        <v>0</v>
      </c>
      <c r="Q103" s="123"/>
      <c r="R103" s="124"/>
      <c r="S103" s="10"/>
      <c r="T103" s="10"/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ht="14.25" customHeight="1" x14ac:dyDescent="0.25">
      <c r="A104" s="315" t="s">
        <v>524</v>
      </c>
      <c r="B104" s="185" t="s">
        <v>196</v>
      </c>
      <c r="C104" s="316">
        <v>44</v>
      </c>
      <c r="D104" s="316">
        <v>23</v>
      </c>
      <c r="E104" s="316"/>
      <c r="F104" s="316">
        <v>39</v>
      </c>
      <c r="G104" s="316">
        <v>2</v>
      </c>
      <c r="H104" s="316"/>
      <c r="I104" s="125"/>
      <c r="J104" s="889"/>
      <c r="K104" s="39"/>
      <c r="L104" s="39"/>
      <c r="M104" s="39"/>
      <c r="N104" s="889"/>
      <c r="O104" s="230">
        <f t="shared" si="62"/>
        <v>0</v>
      </c>
      <c r="P104" s="230">
        <f t="shared" si="63"/>
        <v>0</v>
      </c>
      <c r="Q104" s="123"/>
      <c r="R104" s="124"/>
      <c r="S104" s="10"/>
      <c r="T104" s="10"/>
      <c r="U104" s="651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</row>
    <row r="105" spans="1:36" ht="14.25" customHeight="1" x14ac:dyDescent="0.25">
      <c r="A105" s="315" t="s">
        <v>525</v>
      </c>
      <c r="B105" s="185" t="s">
        <v>241</v>
      </c>
      <c r="C105" s="316">
        <v>133</v>
      </c>
      <c r="D105" s="316">
        <v>43</v>
      </c>
      <c r="E105" s="316"/>
      <c r="F105" s="316">
        <v>104</v>
      </c>
      <c r="G105" s="316">
        <v>10</v>
      </c>
      <c r="H105" s="316">
        <v>4</v>
      </c>
      <c r="I105" s="125"/>
      <c r="J105" s="889"/>
      <c r="K105" s="39"/>
      <c r="L105" s="39"/>
      <c r="M105" s="39"/>
      <c r="N105" s="889" t="s">
        <v>81</v>
      </c>
      <c r="O105" s="230">
        <f t="shared" si="62"/>
        <v>4</v>
      </c>
      <c r="P105" s="230">
        <f t="shared" si="63"/>
        <v>0</v>
      </c>
      <c r="Q105" s="123"/>
      <c r="R105" s="124"/>
      <c r="S105" s="10"/>
      <c r="T105" s="10"/>
      <c r="U105" s="651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</row>
    <row r="106" spans="1:36" ht="14.25" customHeight="1" x14ac:dyDescent="0.25">
      <c r="A106" s="315" t="s">
        <v>526</v>
      </c>
      <c r="B106" s="185" t="s">
        <v>243</v>
      </c>
      <c r="C106" s="316">
        <v>28</v>
      </c>
      <c r="D106" s="316">
        <v>27</v>
      </c>
      <c r="E106" s="316">
        <v>97</v>
      </c>
      <c r="F106" s="316">
        <v>26</v>
      </c>
      <c r="G106" s="79"/>
      <c r="H106" s="316"/>
      <c r="I106" s="125"/>
      <c r="J106" s="889"/>
      <c r="K106" s="39"/>
      <c r="L106" s="39"/>
      <c r="M106" s="39"/>
      <c r="N106" s="889" t="s">
        <v>81</v>
      </c>
      <c r="O106" s="230">
        <f t="shared" si="62"/>
        <v>0</v>
      </c>
      <c r="P106" s="230">
        <f t="shared" si="63"/>
        <v>0</v>
      </c>
      <c r="Q106" s="123"/>
      <c r="R106" s="124"/>
      <c r="S106" s="10"/>
      <c r="T106" s="10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</row>
    <row r="107" spans="1:36" ht="14.25" customHeight="1" x14ac:dyDescent="0.25">
      <c r="A107" s="315" t="s">
        <v>244</v>
      </c>
      <c r="B107" s="185" t="s">
        <v>527</v>
      </c>
      <c r="C107" s="316">
        <v>35</v>
      </c>
      <c r="D107" s="316">
        <v>25</v>
      </c>
      <c r="E107" s="316"/>
      <c r="F107" s="316">
        <v>49</v>
      </c>
      <c r="G107" s="316">
        <v>16</v>
      </c>
      <c r="H107" s="316">
        <v>16</v>
      </c>
      <c r="I107" s="125"/>
      <c r="J107" s="889"/>
      <c r="K107" s="39"/>
      <c r="L107" s="39"/>
      <c r="M107" s="39"/>
      <c r="N107" s="889" t="s">
        <v>81</v>
      </c>
      <c r="O107" s="230">
        <f t="shared" si="62"/>
        <v>16</v>
      </c>
      <c r="P107" s="230">
        <f t="shared" si="63"/>
        <v>0</v>
      </c>
      <c r="Q107" s="123"/>
      <c r="R107" s="124"/>
      <c r="S107" s="10"/>
      <c r="T107" s="10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</row>
    <row r="108" spans="1:36" ht="12.75" customHeight="1" x14ac:dyDescent="0.2">
      <c r="A108" s="1409" t="s">
        <v>245</v>
      </c>
      <c r="B108" s="1413"/>
      <c r="C108" s="132">
        <f t="shared" ref="C108:I108" si="64">SUM(C74:C107)</f>
        <v>1159</v>
      </c>
      <c r="D108" s="132">
        <f t="shared" si="64"/>
        <v>611</v>
      </c>
      <c r="E108" s="132">
        <f t="shared" si="64"/>
        <v>603</v>
      </c>
      <c r="F108" s="132">
        <f t="shared" si="64"/>
        <v>856</v>
      </c>
      <c r="G108" s="132">
        <f t="shared" si="64"/>
        <v>186</v>
      </c>
      <c r="H108" s="132">
        <f t="shared" si="64"/>
        <v>95</v>
      </c>
      <c r="I108" s="132">
        <f t="shared" si="64"/>
        <v>15</v>
      </c>
      <c r="J108" s="105"/>
      <c r="K108" s="134"/>
      <c r="L108" s="134"/>
      <c r="M108" s="134"/>
      <c r="N108" s="134"/>
      <c r="O108" s="134"/>
      <c r="P108" s="134"/>
      <c r="Q108" s="134"/>
      <c r="R108" s="136"/>
      <c r="S108" s="136"/>
      <c r="T108" s="10"/>
      <c r="U108" s="651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</row>
    <row r="109" spans="1:36" ht="12.75" customHeight="1" x14ac:dyDescent="0.2">
      <c r="A109" s="649"/>
      <c r="B109" s="137"/>
      <c r="C109" s="138"/>
      <c r="D109" s="138"/>
      <c r="E109" s="138"/>
      <c r="F109" s="138"/>
      <c r="G109" s="138"/>
      <c r="H109" s="138"/>
      <c r="I109" s="315"/>
      <c r="J109" s="1414" t="s">
        <v>246</v>
      </c>
      <c r="K109" s="1462"/>
      <c r="L109" s="1413"/>
      <c r="M109" s="139"/>
      <c r="N109" s="139"/>
      <c r="O109" s="139"/>
      <c r="P109" s="139"/>
      <c r="Q109" s="140"/>
      <c r="R109" s="124"/>
      <c r="S109" s="10"/>
      <c r="T109" s="10"/>
      <c r="U109" s="651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</row>
    <row r="110" spans="1:36" ht="15" customHeight="1" x14ac:dyDescent="0.25">
      <c r="A110" s="1412" t="s">
        <v>528</v>
      </c>
      <c r="B110" s="1413"/>
      <c r="C110" s="653" t="s">
        <v>5</v>
      </c>
      <c r="D110" s="653" t="s">
        <v>178</v>
      </c>
      <c r="E110" s="653" t="s">
        <v>179</v>
      </c>
      <c r="F110" s="653" t="s">
        <v>7</v>
      </c>
      <c r="G110" s="653" t="s">
        <v>8</v>
      </c>
      <c r="H110" s="16" t="s">
        <v>9</v>
      </c>
      <c r="I110" s="16" t="s">
        <v>63</v>
      </c>
      <c r="J110" s="139" t="s">
        <v>248</v>
      </c>
      <c r="K110" s="139" t="s">
        <v>249</v>
      </c>
      <c r="L110" s="139" t="s">
        <v>250</v>
      </c>
      <c r="M110" s="139"/>
      <c r="N110" s="139"/>
      <c r="O110" s="139"/>
      <c r="P110" s="139"/>
      <c r="Q110" s="139"/>
      <c r="R110" s="10"/>
      <c r="S110" s="10"/>
      <c r="T110" s="10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</row>
    <row r="111" spans="1:36" ht="14.25" customHeight="1" x14ac:dyDescent="0.25">
      <c r="A111" s="315" t="s">
        <v>529</v>
      </c>
      <c r="B111" s="185" t="s">
        <v>530</v>
      </c>
      <c r="C111" s="79"/>
      <c r="D111" s="79"/>
      <c r="E111" s="79"/>
      <c r="F111" s="79"/>
      <c r="G111" s="79"/>
      <c r="H111" s="79"/>
      <c r="I111" s="125"/>
      <c r="J111" s="598"/>
      <c r="K111" s="598">
        <v>10</v>
      </c>
      <c r="L111" s="193"/>
      <c r="M111" s="148"/>
      <c r="N111" s="148"/>
      <c r="O111" s="230">
        <f t="shared" ref="O111:O122" si="65">IF(N111="*",$H111,0)</f>
        <v>0</v>
      </c>
      <c r="P111" s="230">
        <f t="shared" ref="P111:P122" si="66">IF(N111="**",$H111,0)</f>
        <v>0</v>
      </c>
      <c r="Q111" s="193"/>
      <c r="R111" s="10"/>
      <c r="S111" s="10"/>
      <c r="T111" s="10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</row>
    <row r="112" spans="1:36" ht="14.25" customHeight="1" x14ac:dyDescent="0.25">
      <c r="A112" s="315" t="s">
        <v>531</v>
      </c>
      <c r="B112" s="185" t="s">
        <v>532</v>
      </c>
      <c r="C112" s="79"/>
      <c r="D112" s="79"/>
      <c r="E112" s="79"/>
      <c r="F112" s="79"/>
      <c r="G112" s="260"/>
      <c r="H112" s="316">
        <v>25</v>
      </c>
      <c r="I112" s="145"/>
      <c r="J112" s="1"/>
      <c r="K112" s="148"/>
      <c r="L112" s="1"/>
      <c r="M112" s="148"/>
      <c r="N112" s="183" t="s">
        <v>81</v>
      </c>
      <c r="O112" s="230">
        <f>IF(N112="*",$H112,0)</f>
        <v>25</v>
      </c>
      <c r="P112" s="230">
        <f t="shared" si="66"/>
        <v>0</v>
      </c>
      <c r="Q112" s="1"/>
      <c r="R112" s="10"/>
      <c r="S112" s="10"/>
      <c r="T112" s="10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</row>
    <row r="113" spans="1:36" ht="14.25" customHeight="1" x14ac:dyDescent="0.25">
      <c r="A113" s="315" t="s">
        <v>533</v>
      </c>
      <c r="B113" s="185" t="s">
        <v>534</v>
      </c>
      <c r="C113" s="79"/>
      <c r="D113" s="79"/>
      <c r="E113" s="79"/>
      <c r="F113" s="79"/>
      <c r="G113" s="260"/>
      <c r="H113" s="316">
        <v>8</v>
      </c>
      <c r="I113" s="145"/>
      <c r="J113" s="1"/>
      <c r="K113" s="148"/>
      <c r="L113" s="1"/>
      <c r="M113" s="148"/>
      <c r="N113" s="183" t="s">
        <v>81</v>
      </c>
      <c r="O113" s="230">
        <f t="shared" si="65"/>
        <v>8</v>
      </c>
      <c r="P113" s="230">
        <f t="shared" si="66"/>
        <v>0</v>
      </c>
      <c r="Q113" s="1"/>
      <c r="R113" s="10"/>
      <c r="S113" s="10"/>
      <c r="T113" s="10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</row>
    <row r="114" spans="1:36" ht="14.25" customHeight="1" x14ac:dyDescent="0.25">
      <c r="A114" s="315" t="s">
        <v>535</v>
      </c>
      <c r="B114" s="185" t="s">
        <v>536</v>
      </c>
      <c r="C114" s="316">
        <v>73</v>
      </c>
      <c r="D114" s="79"/>
      <c r="E114" s="79"/>
      <c r="F114" s="79"/>
      <c r="G114" s="79"/>
      <c r="H114" s="79"/>
      <c r="I114" s="125"/>
      <c r="J114" s="1"/>
      <c r="K114" s="148"/>
      <c r="L114" s="1"/>
      <c r="M114" s="148"/>
      <c r="N114" s="148"/>
      <c r="O114" s="230">
        <f t="shared" si="65"/>
        <v>0</v>
      </c>
      <c r="P114" s="230">
        <f t="shared" si="66"/>
        <v>0</v>
      </c>
      <c r="Q114" s="1"/>
      <c r="R114" s="10"/>
      <c r="S114" s="10"/>
      <c r="T114" s="10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</row>
    <row r="115" spans="1:36" ht="14.25" customHeight="1" x14ac:dyDescent="0.25">
      <c r="A115" s="315" t="s">
        <v>537</v>
      </c>
      <c r="B115" s="185" t="s">
        <v>538</v>
      </c>
      <c r="C115" s="79"/>
      <c r="D115" s="79"/>
      <c r="E115" s="79"/>
      <c r="F115" s="79"/>
      <c r="G115" s="316"/>
      <c r="H115" s="79"/>
      <c r="I115" s="125"/>
      <c r="J115" s="1"/>
      <c r="K115" s="598">
        <v>45</v>
      </c>
      <c r="L115" s="1"/>
      <c r="M115" s="598"/>
      <c r="N115" s="598"/>
      <c r="O115" s="230">
        <f t="shared" si="65"/>
        <v>0</v>
      </c>
      <c r="P115" s="230">
        <f t="shared" si="66"/>
        <v>0</v>
      </c>
      <c r="Q115" s="1"/>
      <c r="R115" s="10"/>
      <c r="S115" s="10"/>
      <c r="T115" s="10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</row>
    <row r="116" spans="1:36" ht="13.5" customHeight="1" x14ac:dyDescent="0.25">
      <c r="A116" s="315" t="s">
        <v>264</v>
      </c>
      <c r="B116" s="185" t="s">
        <v>539</v>
      </c>
      <c r="C116" s="694">
        <v>15</v>
      </c>
      <c r="D116" s="1634">
        <v>22</v>
      </c>
      <c r="E116" s="1635"/>
      <c r="F116" s="694">
        <v>28</v>
      </c>
      <c r="G116" s="316">
        <v>25</v>
      </c>
      <c r="H116" s="316">
        <v>15</v>
      </c>
      <c r="I116" s="145">
        <v>12</v>
      </c>
      <c r="J116" s="1"/>
      <c r="K116" s="148"/>
      <c r="L116" s="1"/>
      <c r="M116" s="148"/>
      <c r="N116" s="183" t="s">
        <v>81</v>
      </c>
      <c r="O116" s="230">
        <f t="shared" si="65"/>
        <v>15</v>
      </c>
      <c r="P116" s="230">
        <f t="shared" si="66"/>
        <v>0</v>
      </c>
      <c r="Q116" s="1"/>
      <c r="R116" s="10"/>
      <c r="S116" s="10"/>
      <c r="T116" s="10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</row>
    <row r="117" spans="1:36" ht="14.25" customHeight="1" x14ac:dyDescent="0.25">
      <c r="A117" s="315" t="s">
        <v>266</v>
      </c>
      <c r="B117" s="185" t="s">
        <v>540</v>
      </c>
      <c r="C117" s="694">
        <v>11</v>
      </c>
      <c r="D117" s="1634">
        <v>12</v>
      </c>
      <c r="E117" s="1635"/>
      <c r="F117" s="694">
        <v>4</v>
      </c>
      <c r="G117" s="79"/>
      <c r="H117" s="79"/>
      <c r="I117" s="125"/>
      <c r="J117" s="1"/>
      <c r="K117" s="148"/>
      <c r="L117" s="1"/>
      <c r="M117" s="148"/>
      <c r="N117" s="148"/>
      <c r="O117" s="230">
        <f t="shared" si="65"/>
        <v>0</v>
      </c>
      <c r="P117" s="230">
        <f t="shared" si="66"/>
        <v>0</v>
      </c>
      <c r="Q117" s="1"/>
      <c r="R117" s="10"/>
      <c r="S117" s="10"/>
      <c r="T117" s="10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</row>
    <row r="118" spans="1:36" ht="14.25" customHeight="1" x14ac:dyDescent="0.25">
      <c r="A118" s="315" t="s">
        <v>541</v>
      </c>
      <c r="B118" s="128" t="s">
        <v>542</v>
      </c>
      <c r="C118" s="79"/>
      <c r="D118" s="79"/>
      <c r="E118" s="79"/>
      <c r="F118" s="79"/>
      <c r="G118" s="316">
        <v>10</v>
      </c>
      <c r="H118" s="79"/>
      <c r="I118" s="125"/>
      <c r="J118" s="1"/>
      <c r="K118" s="598">
        <v>80</v>
      </c>
      <c r="L118" s="1"/>
      <c r="M118" s="598"/>
      <c r="N118" s="598"/>
      <c r="O118" s="230">
        <f t="shared" si="65"/>
        <v>0</v>
      </c>
      <c r="P118" s="230">
        <f t="shared" si="66"/>
        <v>0</v>
      </c>
      <c r="Q118" s="1"/>
      <c r="R118" s="10"/>
      <c r="S118" s="10"/>
      <c r="T118" s="10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</row>
    <row r="119" spans="1:36" ht="14.25" customHeight="1" x14ac:dyDescent="0.25">
      <c r="A119" s="315" t="s">
        <v>543</v>
      </c>
      <c r="B119" s="128" t="s">
        <v>544</v>
      </c>
      <c r="C119" s="79"/>
      <c r="D119" s="79"/>
      <c r="E119" s="79"/>
      <c r="F119" s="79"/>
      <c r="G119" s="62"/>
      <c r="H119" s="79"/>
      <c r="I119" s="125"/>
      <c r="J119" s="1"/>
      <c r="K119" s="148"/>
      <c r="L119" s="598">
        <v>35</v>
      </c>
      <c r="M119" s="148"/>
      <c r="N119" s="148"/>
      <c r="O119" s="230">
        <f t="shared" si="65"/>
        <v>0</v>
      </c>
      <c r="P119" s="230">
        <f t="shared" si="66"/>
        <v>0</v>
      </c>
      <c r="Q119" s="598"/>
      <c r="R119" s="123"/>
      <c r="S119" s="10"/>
      <c r="T119" s="10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</row>
    <row r="120" spans="1:36" ht="14.25" customHeight="1" x14ac:dyDescent="0.25">
      <c r="A120" s="315" t="s">
        <v>545</v>
      </c>
      <c r="B120" s="185" t="s">
        <v>546</v>
      </c>
      <c r="C120" s="79"/>
      <c r="D120" s="79"/>
      <c r="E120" s="79"/>
      <c r="F120" s="79"/>
      <c r="G120" s="316">
        <v>3</v>
      </c>
      <c r="H120" s="316"/>
      <c r="I120" s="125"/>
      <c r="J120" s="1"/>
      <c r="K120" s="598">
        <v>60</v>
      </c>
      <c r="L120" s="1"/>
      <c r="M120" s="598"/>
      <c r="N120" s="183"/>
      <c r="O120" s="230">
        <f t="shared" si="65"/>
        <v>0</v>
      </c>
      <c r="P120" s="230">
        <f t="shared" si="66"/>
        <v>0</v>
      </c>
      <c r="Q120" s="1"/>
      <c r="R120" s="183"/>
      <c r="S120" s="149"/>
      <c r="T120" s="149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</row>
    <row r="121" spans="1:36" ht="14.25" customHeight="1" x14ac:dyDescent="0.25">
      <c r="A121" s="704" t="s">
        <v>547</v>
      </c>
      <c r="B121" s="150" t="s">
        <v>548</v>
      </c>
      <c r="C121" s="79"/>
      <c r="D121" s="79"/>
      <c r="E121" s="79"/>
      <c r="F121" s="79"/>
      <c r="G121" s="79"/>
      <c r="H121" s="316"/>
      <c r="I121" s="125"/>
      <c r="J121" s="1"/>
      <c r="K121" s="598">
        <v>76</v>
      </c>
      <c r="L121" s="1"/>
      <c r="M121" s="148"/>
      <c r="N121" s="183"/>
      <c r="O121" s="230">
        <f t="shared" si="65"/>
        <v>0</v>
      </c>
      <c r="P121" s="230">
        <f t="shared" si="66"/>
        <v>0</v>
      </c>
      <c r="Q121" s="1"/>
      <c r="R121" s="10"/>
      <c r="S121" s="10"/>
      <c r="T121" s="10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6" ht="14.25" customHeight="1" x14ac:dyDescent="0.2">
      <c r="A122" s="704" t="s">
        <v>549</v>
      </c>
      <c r="B122" s="150" t="s">
        <v>550</v>
      </c>
      <c r="C122" s="316">
        <v>6</v>
      </c>
      <c r="D122" s="1630">
        <v>6</v>
      </c>
      <c r="E122" s="1413"/>
      <c r="F122" s="316">
        <v>9</v>
      </c>
      <c r="G122" s="316">
        <v>18</v>
      </c>
      <c r="H122" s="316">
        <v>7</v>
      </c>
      <c r="I122" s="153"/>
      <c r="J122" s="651"/>
      <c r="K122" s="651"/>
      <c r="L122" s="651"/>
      <c r="M122" s="651"/>
      <c r="N122" s="183" t="s">
        <v>81</v>
      </c>
      <c r="O122" s="230">
        <f t="shared" si="65"/>
        <v>7</v>
      </c>
      <c r="P122" s="230">
        <f t="shared" si="66"/>
        <v>0</v>
      </c>
      <c r="Q122" s="651"/>
      <c r="R122" s="124"/>
      <c r="S122" s="10"/>
      <c r="T122" s="10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6" ht="12.75" customHeight="1" x14ac:dyDescent="0.2">
      <c r="A123" s="1409" t="s">
        <v>283</v>
      </c>
      <c r="B123" s="1413"/>
      <c r="C123" s="132">
        <f t="shared" ref="C123:L123" si="67">SUM(C111:C122)</f>
        <v>105</v>
      </c>
      <c r="D123" s="132">
        <f t="shared" si="67"/>
        <v>40</v>
      </c>
      <c r="E123" s="132">
        <f t="shared" si="67"/>
        <v>0</v>
      </c>
      <c r="F123" s="132">
        <f t="shared" si="67"/>
        <v>41</v>
      </c>
      <c r="G123" s="132">
        <f t="shared" si="67"/>
        <v>56</v>
      </c>
      <c r="H123" s="132">
        <f t="shared" si="67"/>
        <v>55</v>
      </c>
      <c r="I123" s="132">
        <f t="shared" si="67"/>
        <v>12</v>
      </c>
      <c r="J123" s="132">
        <f t="shared" si="67"/>
        <v>0</v>
      </c>
      <c r="K123" s="132">
        <f t="shared" si="67"/>
        <v>271</v>
      </c>
      <c r="L123" s="132">
        <f t="shared" si="67"/>
        <v>35</v>
      </c>
      <c r="M123" s="139"/>
      <c r="N123" s="139"/>
      <c r="O123" s="139"/>
      <c r="P123" s="139"/>
      <c r="Q123" s="139"/>
      <c r="R123" s="10"/>
      <c r="S123" s="10"/>
      <c r="T123" s="10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6" ht="12.75" customHeight="1" x14ac:dyDescent="0.2">
      <c r="A124" s="1409" t="s">
        <v>284</v>
      </c>
      <c r="B124" s="1413"/>
      <c r="C124" s="132">
        <f t="shared" ref="C124:L124" si="68">C123+C108</f>
        <v>1264</v>
      </c>
      <c r="D124" s="132">
        <f t="shared" si="68"/>
        <v>651</v>
      </c>
      <c r="E124" s="132">
        <f t="shared" si="68"/>
        <v>603</v>
      </c>
      <c r="F124" s="132">
        <f t="shared" si="68"/>
        <v>897</v>
      </c>
      <c r="G124" s="132">
        <f t="shared" si="68"/>
        <v>242</v>
      </c>
      <c r="H124" s="132">
        <f t="shared" si="68"/>
        <v>150</v>
      </c>
      <c r="I124" s="132">
        <f t="shared" si="68"/>
        <v>27</v>
      </c>
      <c r="J124" s="132">
        <f t="shared" si="68"/>
        <v>0</v>
      </c>
      <c r="K124" s="132">
        <f t="shared" si="68"/>
        <v>271</v>
      </c>
      <c r="L124" s="132">
        <f t="shared" si="68"/>
        <v>35</v>
      </c>
      <c r="M124" s="156"/>
      <c r="N124" s="156"/>
      <c r="O124" s="157"/>
      <c r="P124" s="157"/>
      <c r="Q124" s="156"/>
      <c r="R124" s="123"/>
      <c r="S124" s="10"/>
      <c r="T124" s="10"/>
      <c r="U124" s="10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</row>
    <row r="125" spans="1:36" ht="12.75" customHeight="1" x14ac:dyDescent="0.2">
      <c r="A125" s="651"/>
      <c r="B125" s="108"/>
      <c r="C125" s="158"/>
      <c r="D125" s="158"/>
      <c r="E125" s="158"/>
      <c r="F125" s="158"/>
      <c r="G125" s="158"/>
      <c r="H125" s="158"/>
      <c r="I125" s="158"/>
      <c r="J125" s="1"/>
      <c r="K125" s="1477"/>
      <c r="L125" s="1623"/>
      <c r="M125" s="651"/>
      <c r="N125" s="880"/>
      <c r="O125" s="880"/>
      <c r="P125" s="17"/>
      <c r="Q125" s="17"/>
      <c r="R125" s="17"/>
      <c r="S125" s="10"/>
      <c r="T125" s="10"/>
      <c r="U125" s="10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</row>
    <row r="126" spans="1:36" ht="12.75" customHeight="1" x14ac:dyDescent="0.25">
      <c r="A126" s="1412" t="s">
        <v>694</v>
      </c>
      <c r="B126" s="1413"/>
      <c r="C126" s="653" t="s">
        <v>5</v>
      </c>
      <c r="D126" s="1414" t="s">
        <v>6</v>
      </c>
      <c r="E126" s="1413"/>
      <c r="F126" s="653" t="s">
        <v>7</v>
      </c>
      <c r="G126" s="653" t="s">
        <v>8</v>
      </c>
      <c r="H126" s="16" t="s">
        <v>9</v>
      </c>
      <c r="I126" s="16" t="s">
        <v>63</v>
      </c>
      <c r="J126" s="183"/>
      <c r="K126" s="17"/>
      <c r="L126" s="17"/>
      <c r="M126" s="123"/>
      <c r="N126" s="17"/>
      <c r="O126" s="889"/>
      <c r="P126" s="889"/>
      <c r="Q126" s="17"/>
      <c r="R126" s="370"/>
      <c r="S126" s="10"/>
      <c r="T126" s="10"/>
      <c r="U126" s="10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</row>
    <row r="127" spans="1:36" ht="12.75" customHeight="1" x14ac:dyDescent="0.2">
      <c r="A127" s="315" t="s">
        <v>90</v>
      </c>
      <c r="B127" s="185" t="s">
        <v>91</v>
      </c>
      <c r="C127" s="316">
        <v>42</v>
      </c>
      <c r="D127" s="1630">
        <v>20</v>
      </c>
      <c r="E127" s="1413"/>
      <c r="F127" s="316">
        <v>261</v>
      </c>
      <c r="G127" s="316">
        <v>549</v>
      </c>
      <c r="H127" s="53">
        <v>35</v>
      </c>
      <c r="I127" s="316">
        <v>25</v>
      </c>
      <c r="J127" s="889"/>
      <c r="K127" s="370"/>
      <c r="L127" s="370"/>
      <c r="M127" s="123"/>
      <c r="N127" s="889" t="s">
        <v>69</v>
      </c>
      <c r="O127" s="230">
        <f t="shared" ref="O127:O128" si="69">IF(N127="*",$H127,0)</f>
        <v>0</v>
      </c>
      <c r="P127" s="230">
        <f t="shared" ref="P127:P128" si="70">IF(N127="**",$H127,0)</f>
        <v>35</v>
      </c>
      <c r="Q127" s="370"/>
      <c r="R127" s="149"/>
      <c r="S127" s="10"/>
      <c r="T127" s="10"/>
      <c r="U127" s="10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</row>
    <row r="128" spans="1:36" ht="12.75" customHeight="1" x14ac:dyDescent="0.2">
      <c r="A128" s="315" t="s">
        <v>25</v>
      </c>
      <c r="B128" s="185" t="s">
        <v>94</v>
      </c>
      <c r="C128" s="316">
        <v>165</v>
      </c>
      <c r="D128" s="1630">
        <v>173</v>
      </c>
      <c r="E128" s="1413"/>
      <c r="F128" s="316">
        <v>160</v>
      </c>
      <c r="G128" s="316">
        <v>34</v>
      </c>
      <c r="H128" s="316">
        <v>26</v>
      </c>
      <c r="I128" s="316">
        <v>37</v>
      </c>
      <c r="J128" s="183"/>
      <c r="K128" s="149"/>
      <c r="L128" s="149"/>
      <c r="M128" s="123"/>
      <c r="N128" s="183" t="s">
        <v>81</v>
      </c>
      <c r="O128" s="230">
        <f t="shared" si="69"/>
        <v>26</v>
      </c>
      <c r="P128" s="230">
        <f t="shared" si="70"/>
        <v>0</v>
      </c>
      <c r="Q128" s="149"/>
      <c r="R128" s="39"/>
      <c r="S128" s="10"/>
      <c r="T128" s="10"/>
      <c r="U128" s="10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</row>
    <row r="129" spans="1:36" ht="15" customHeight="1" x14ac:dyDescent="0.2">
      <c r="A129" s="1467" t="s">
        <v>695</v>
      </c>
      <c r="B129" s="1468"/>
      <c r="C129" s="16">
        <f t="shared" ref="C129:D129" si="71">SUM(C127:C128)</f>
        <v>207</v>
      </c>
      <c r="D129" s="1414">
        <f t="shared" si="71"/>
        <v>193</v>
      </c>
      <c r="E129" s="1413"/>
      <c r="F129" s="16">
        <f t="shared" ref="F129:I129" si="72">SUM(F127:F128)</f>
        <v>421</v>
      </c>
      <c r="G129" s="16">
        <f t="shared" si="72"/>
        <v>583</v>
      </c>
      <c r="H129" s="16">
        <f t="shared" si="72"/>
        <v>61</v>
      </c>
      <c r="I129" s="16">
        <f t="shared" si="72"/>
        <v>62</v>
      </c>
      <c r="J129" s="183"/>
      <c r="K129" s="39"/>
      <c r="L129" s="39"/>
      <c r="M129" s="39"/>
      <c r="N129" s="183"/>
      <c r="O129" s="889"/>
      <c r="P129" s="651"/>
      <c r="Q129" s="39"/>
      <c r="R129" s="370"/>
      <c r="S129" s="10"/>
      <c r="T129" s="10"/>
      <c r="U129" s="10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</row>
    <row r="130" spans="1:36" ht="15" customHeight="1" x14ac:dyDescent="0.2">
      <c r="A130" s="651"/>
      <c r="B130" s="108"/>
      <c r="C130" s="109"/>
      <c r="D130" s="161"/>
      <c r="E130" s="161"/>
      <c r="F130" s="109"/>
      <c r="G130" s="109"/>
      <c r="H130" s="148"/>
      <c r="I130" s="1"/>
      <c r="J130" s="1414" t="s">
        <v>246</v>
      </c>
      <c r="K130" s="1462"/>
      <c r="L130" s="1413"/>
      <c r="M130" s="370"/>
      <c r="N130" s="183"/>
      <c r="O130" s="889"/>
      <c r="P130" s="651"/>
      <c r="Q130" s="370"/>
      <c r="R130" s="17"/>
      <c r="S130" s="10"/>
      <c r="T130" s="10"/>
      <c r="U130" s="10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</row>
    <row r="131" spans="1:36" ht="15" customHeight="1" x14ac:dyDescent="0.25">
      <c r="A131" s="1637" t="s">
        <v>551</v>
      </c>
      <c r="B131" s="1413"/>
      <c r="C131" s="653" t="s">
        <v>5</v>
      </c>
      <c r="D131" s="1414" t="s">
        <v>6</v>
      </c>
      <c r="E131" s="1413"/>
      <c r="F131" s="653" t="s">
        <v>7</v>
      </c>
      <c r="G131" s="653" t="s">
        <v>8</v>
      </c>
      <c r="H131" s="653" t="s">
        <v>9</v>
      </c>
      <c r="I131" s="16" t="s">
        <v>63</v>
      </c>
      <c r="J131" s="183"/>
      <c r="K131" s="139" t="s">
        <v>249</v>
      </c>
      <c r="L131" s="17"/>
      <c r="M131" s="17"/>
      <c r="N131" s="183"/>
      <c r="O131" s="889"/>
      <c r="P131" s="651"/>
      <c r="Q131" s="17"/>
      <c r="R131" s="370"/>
      <c r="S131" s="10"/>
      <c r="T131" s="10"/>
      <c r="U131" s="10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</row>
    <row r="132" spans="1:36" ht="12.75" customHeight="1" x14ac:dyDescent="0.2">
      <c r="A132" s="168" t="s">
        <v>552</v>
      </c>
      <c r="B132" s="185" t="s">
        <v>553</v>
      </c>
      <c r="C132" s="706"/>
      <c r="D132" s="707"/>
      <c r="E132" s="707"/>
      <c r="F132" s="708"/>
      <c r="G132" s="696"/>
      <c r="H132" s="316"/>
      <c r="I132" s="705"/>
      <c r="J132" s="183"/>
      <c r="K132" s="598">
        <v>12</v>
      </c>
      <c r="L132" s="370"/>
      <c r="M132" s="370"/>
      <c r="N132" s="183"/>
      <c r="O132" s="230">
        <f t="shared" ref="O132:O168" si="73">IF(N132="*",$H132,0)</f>
        <v>0</v>
      </c>
      <c r="P132" s="230">
        <f t="shared" ref="P132:P168" si="74">IF(N132="**",$H132,0)</f>
        <v>0</v>
      </c>
      <c r="Q132" s="370"/>
      <c r="R132" s="370"/>
      <c r="S132" s="10"/>
      <c r="T132" s="10"/>
      <c r="U132" s="10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</row>
    <row r="133" spans="1:36" ht="15" customHeight="1" x14ac:dyDescent="0.2">
      <c r="A133" s="168" t="s">
        <v>554</v>
      </c>
      <c r="B133" s="185" t="s">
        <v>555</v>
      </c>
      <c r="C133" s="706"/>
      <c r="D133" s="707"/>
      <c r="E133" s="707"/>
      <c r="F133" s="708"/>
      <c r="G133" s="693">
        <v>2</v>
      </c>
      <c r="H133" s="316"/>
      <c r="I133" s="693">
        <v>4</v>
      </c>
      <c r="J133" s="183"/>
      <c r="K133" s="598">
        <v>6</v>
      </c>
      <c r="L133" s="370"/>
      <c r="M133" s="370"/>
      <c r="N133" s="183"/>
      <c r="O133" s="230">
        <f t="shared" si="73"/>
        <v>0</v>
      </c>
      <c r="P133" s="230">
        <f t="shared" si="74"/>
        <v>0</v>
      </c>
      <c r="Q133" s="370"/>
      <c r="R133" s="370"/>
      <c r="S133" s="10"/>
      <c r="T133" s="10"/>
      <c r="U133" s="10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</row>
    <row r="134" spans="1:36" ht="15.75" customHeight="1" x14ac:dyDescent="0.2">
      <c r="A134" s="168" t="s">
        <v>556</v>
      </c>
      <c r="B134" s="185" t="s">
        <v>557</v>
      </c>
      <c r="C134" s="706"/>
      <c r="D134" s="707"/>
      <c r="E134" s="707"/>
      <c r="F134" s="708"/>
      <c r="G134" s="693"/>
      <c r="H134" s="316"/>
      <c r="I134" s="705"/>
      <c r="J134" s="183"/>
      <c r="K134" s="598">
        <v>3</v>
      </c>
      <c r="L134" s="370"/>
      <c r="M134" s="370"/>
      <c r="N134" s="183"/>
      <c r="O134" s="230">
        <f t="shared" si="73"/>
        <v>0</v>
      </c>
      <c r="P134" s="230">
        <f t="shared" si="74"/>
        <v>0</v>
      </c>
      <c r="Q134" s="370"/>
      <c r="R134" s="370"/>
      <c r="S134" s="10"/>
      <c r="T134" s="10"/>
      <c r="U134" s="10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</row>
    <row r="135" spans="1:36" ht="12.75" customHeight="1" x14ac:dyDescent="0.2">
      <c r="A135" s="315" t="s">
        <v>558</v>
      </c>
      <c r="B135" s="185" t="s">
        <v>559</v>
      </c>
      <c r="C135" s="653"/>
      <c r="D135" s="16"/>
      <c r="E135" s="16"/>
      <c r="F135" s="16"/>
      <c r="G135" s="316">
        <v>5</v>
      </c>
      <c r="H135" s="16"/>
      <c r="I135" s="323">
        <v>15</v>
      </c>
      <c r="J135" s="123"/>
      <c r="K135" s="889">
        <v>15</v>
      </c>
      <c r="L135" s="370"/>
      <c r="M135" s="370"/>
      <c r="N135" s="370"/>
      <c r="O135" s="230"/>
      <c r="P135" s="230"/>
      <c r="Q135" s="651"/>
      <c r="R135" s="10"/>
      <c r="S135" s="10"/>
      <c r="T135" s="10"/>
      <c r="U135" s="10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</row>
    <row r="136" spans="1:36" ht="12.75" customHeight="1" x14ac:dyDescent="0.2">
      <c r="A136" s="168" t="s">
        <v>560</v>
      </c>
      <c r="B136" s="185" t="s">
        <v>561</v>
      </c>
      <c r="C136" s="706"/>
      <c r="D136" s="707"/>
      <c r="E136" s="707"/>
      <c r="F136" s="708"/>
      <c r="G136" s="693">
        <v>9</v>
      </c>
      <c r="H136" s="316"/>
      <c r="I136" s="693">
        <v>3</v>
      </c>
      <c r="J136" s="183"/>
      <c r="K136" s="598"/>
      <c r="L136" s="370"/>
      <c r="M136" s="370"/>
      <c r="N136" s="183"/>
      <c r="O136" s="230">
        <f t="shared" si="73"/>
        <v>0</v>
      </c>
      <c r="P136" s="230">
        <f t="shared" si="74"/>
        <v>0</v>
      </c>
      <c r="Q136" s="370"/>
      <c r="R136" s="370"/>
      <c r="S136" s="10"/>
      <c r="T136" s="10"/>
      <c r="U136" s="10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</row>
    <row r="137" spans="1:36" ht="12.75" customHeight="1" x14ac:dyDescent="0.2">
      <c r="A137" s="168" t="s">
        <v>562</v>
      </c>
      <c r="B137" s="185" t="s">
        <v>563</v>
      </c>
      <c r="C137" s="706"/>
      <c r="D137" s="707"/>
      <c r="E137" s="707"/>
      <c r="F137" s="708"/>
      <c r="G137" s="693">
        <v>3</v>
      </c>
      <c r="H137" s="316"/>
      <c r="I137" s="705"/>
      <c r="J137" s="183"/>
      <c r="K137" s="598">
        <v>10</v>
      </c>
      <c r="L137" s="370"/>
      <c r="M137" s="370"/>
      <c r="N137" s="183"/>
      <c r="O137" s="230">
        <f t="shared" si="73"/>
        <v>0</v>
      </c>
      <c r="P137" s="230">
        <f t="shared" si="74"/>
        <v>0</v>
      </c>
      <c r="Q137" s="370"/>
      <c r="R137" s="370"/>
      <c r="S137" s="10"/>
      <c r="T137" s="10"/>
      <c r="U137" s="10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</row>
    <row r="138" spans="1:36" ht="12.75" customHeight="1" x14ac:dyDescent="0.2">
      <c r="A138" s="168" t="s">
        <v>564</v>
      </c>
      <c r="B138" s="185" t="s">
        <v>565</v>
      </c>
      <c r="C138" s="706"/>
      <c r="D138" s="707"/>
      <c r="E138" s="707"/>
      <c r="F138" s="708"/>
      <c r="G138" s="696"/>
      <c r="H138" s="316"/>
      <c r="I138" s="705"/>
      <c r="J138" s="183"/>
      <c r="K138" s="598"/>
      <c r="L138" s="370"/>
      <c r="M138" s="370"/>
      <c r="N138" s="183"/>
      <c r="O138" s="230">
        <f t="shared" si="73"/>
        <v>0</v>
      </c>
      <c r="P138" s="230">
        <f t="shared" si="74"/>
        <v>0</v>
      </c>
      <c r="Q138" s="370"/>
      <c r="R138" s="370"/>
      <c r="S138" s="10"/>
      <c r="T138" s="10"/>
      <c r="U138" s="10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</row>
    <row r="139" spans="1:36" ht="12.75" customHeight="1" x14ac:dyDescent="0.2">
      <c r="A139" s="168" t="s">
        <v>271</v>
      </c>
      <c r="B139" s="185" t="s">
        <v>566</v>
      </c>
      <c r="C139" s="706"/>
      <c r="D139" s="707"/>
      <c r="E139" s="707"/>
      <c r="F139" s="708"/>
      <c r="G139" s="696"/>
      <c r="H139" s="316">
        <v>12</v>
      </c>
      <c r="I139" s="693">
        <v>8</v>
      </c>
      <c r="J139" s="889"/>
      <c r="K139" s="598">
        <v>3</v>
      </c>
      <c r="L139" s="370"/>
      <c r="M139" s="370"/>
      <c r="N139" s="889" t="s">
        <v>81</v>
      </c>
      <c r="O139" s="230">
        <f t="shared" si="73"/>
        <v>12</v>
      </c>
      <c r="P139" s="230">
        <f t="shared" si="74"/>
        <v>0</v>
      </c>
      <c r="Q139" s="370"/>
      <c r="R139" s="370"/>
      <c r="S139" s="10"/>
      <c r="T139" s="10"/>
      <c r="U139" s="10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</row>
    <row r="140" spans="1:36" ht="12.75" customHeight="1" x14ac:dyDescent="0.2">
      <c r="A140" s="317" t="s">
        <v>567</v>
      </c>
      <c r="B140" s="185" t="s">
        <v>568</v>
      </c>
      <c r="C140" s="706"/>
      <c r="D140" s="707"/>
      <c r="E140" s="707"/>
      <c r="F140" s="708"/>
      <c r="G140" s="693">
        <v>1</v>
      </c>
      <c r="H140" s="316"/>
      <c r="I140" s="705"/>
      <c r="J140" s="183"/>
      <c r="K140" s="598">
        <v>4</v>
      </c>
      <c r="L140" s="370"/>
      <c r="M140" s="370"/>
      <c r="N140" s="183"/>
      <c r="O140" s="230">
        <f t="shared" si="73"/>
        <v>0</v>
      </c>
      <c r="P140" s="230">
        <f t="shared" si="74"/>
        <v>0</v>
      </c>
      <c r="Q140" s="370"/>
      <c r="R140" s="370"/>
      <c r="S140" s="10"/>
      <c r="T140" s="10"/>
      <c r="U140" s="10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</row>
    <row r="141" spans="1:36" ht="12.75" customHeight="1" x14ac:dyDescent="0.2">
      <c r="A141" s="168" t="s">
        <v>569</v>
      </c>
      <c r="B141" s="185" t="s">
        <v>570</v>
      </c>
      <c r="C141" s="706"/>
      <c r="D141" s="707"/>
      <c r="E141" s="707"/>
      <c r="F141" s="708"/>
      <c r="G141" s="693">
        <v>2</v>
      </c>
      <c r="H141" s="316">
        <v>40</v>
      </c>
      <c r="I141" s="693">
        <v>30</v>
      </c>
      <c r="J141" s="889"/>
      <c r="K141" s="598">
        <v>4</v>
      </c>
      <c r="L141" s="370"/>
      <c r="M141" s="370"/>
      <c r="N141" s="889" t="s">
        <v>69</v>
      </c>
      <c r="O141" s="230">
        <f t="shared" si="73"/>
        <v>0</v>
      </c>
      <c r="P141" s="230">
        <f t="shared" si="74"/>
        <v>40</v>
      </c>
      <c r="Q141" s="370"/>
      <c r="R141" s="370"/>
      <c r="S141" s="10"/>
      <c r="T141" s="10"/>
      <c r="U141" s="10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</row>
    <row r="142" spans="1:36" ht="12.75" customHeight="1" x14ac:dyDescent="0.2">
      <c r="A142" s="168" t="s">
        <v>571</v>
      </c>
      <c r="B142" s="185"/>
      <c r="C142" s="706"/>
      <c r="D142" s="707"/>
      <c r="E142" s="707"/>
      <c r="F142" s="708"/>
      <c r="G142" s="696"/>
      <c r="H142" s="316"/>
      <c r="I142" s="705"/>
      <c r="J142" s="183"/>
      <c r="K142" s="598">
        <v>3</v>
      </c>
      <c r="L142" s="370"/>
      <c r="M142" s="370"/>
      <c r="N142" s="183"/>
      <c r="O142" s="230">
        <f t="shared" si="73"/>
        <v>0</v>
      </c>
      <c r="P142" s="230">
        <f t="shared" si="74"/>
        <v>0</v>
      </c>
      <c r="Q142" s="370"/>
      <c r="R142" s="370"/>
      <c r="S142" s="10"/>
      <c r="T142" s="10"/>
      <c r="U142" s="10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</row>
    <row r="143" spans="1:36" ht="12.75" customHeight="1" x14ac:dyDescent="0.2">
      <c r="A143" s="168" t="s">
        <v>572</v>
      </c>
      <c r="B143" s="185" t="s">
        <v>573</v>
      </c>
      <c r="C143" s="706"/>
      <c r="D143" s="707"/>
      <c r="E143" s="707"/>
      <c r="F143" s="708"/>
      <c r="G143" s="693">
        <v>4</v>
      </c>
      <c r="H143" s="316"/>
      <c r="I143" s="705"/>
      <c r="J143" s="183"/>
      <c r="K143" s="598">
        <v>20</v>
      </c>
      <c r="L143" s="370"/>
      <c r="M143" s="370"/>
      <c r="N143" s="183"/>
      <c r="O143" s="230">
        <f t="shared" si="73"/>
        <v>0</v>
      </c>
      <c r="P143" s="230">
        <f t="shared" si="74"/>
        <v>0</v>
      </c>
      <c r="Q143" s="370"/>
      <c r="R143" s="370"/>
      <c r="S143" s="10"/>
      <c r="T143" s="10"/>
      <c r="U143" s="10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</row>
    <row r="144" spans="1:36" ht="12.75" customHeight="1" x14ac:dyDescent="0.2">
      <c r="A144" s="168" t="s">
        <v>274</v>
      </c>
      <c r="B144" s="185" t="s">
        <v>574</v>
      </c>
      <c r="C144" s="706"/>
      <c r="D144" s="707"/>
      <c r="E144" s="707"/>
      <c r="F144" s="708"/>
      <c r="G144" s="693">
        <v>15</v>
      </c>
      <c r="H144" s="316">
        <v>11</v>
      </c>
      <c r="I144" s="693">
        <v>10</v>
      </c>
      <c r="J144" s="889"/>
      <c r="K144" s="598">
        <v>21</v>
      </c>
      <c r="L144" s="370"/>
      <c r="M144" s="370"/>
      <c r="N144" s="889" t="s">
        <v>81</v>
      </c>
      <c r="O144" s="230">
        <f t="shared" si="73"/>
        <v>11</v>
      </c>
      <c r="P144" s="230">
        <f t="shared" si="74"/>
        <v>0</v>
      </c>
      <c r="Q144" s="370"/>
      <c r="R144" s="370"/>
      <c r="S144" s="10"/>
      <c r="T144" s="10"/>
      <c r="U144" s="10"/>
      <c r="V144" s="651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</row>
    <row r="145" spans="1:36" ht="12.75" customHeight="1" x14ac:dyDescent="0.2">
      <c r="A145" s="168" t="s">
        <v>575</v>
      </c>
      <c r="B145" s="185" t="s">
        <v>576</v>
      </c>
      <c r="C145" s="706"/>
      <c r="D145" s="707"/>
      <c r="E145" s="707"/>
      <c r="F145" s="708"/>
      <c r="G145" s="693">
        <v>3</v>
      </c>
      <c r="H145" s="316">
        <v>6</v>
      </c>
      <c r="I145" s="705"/>
      <c r="J145" s="183"/>
      <c r="K145" s="598">
        <v>16</v>
      </c>
      <c r="L145" s="370"/>
      <c r="M145" s="370"/>
      <c r="N145" s="183"/>
      <c r="O145" s="230">
        <f t="shared" si="73"/>
        <v>0</v>
      </c>
      <c r="P145" s="230">
        <f t="shared" si="74"/>
        <v>0</v>
      </c>
      <c r="Q145" s="370"/>
      <c r="R145" s="370"/>
      <c r="S145" s="10"/>
      <c r="T145" s="10"/>
      <c r="U145" s="10"/>
      <c r="V145" s="651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</row>
    <row r="146" spans="1:36" ht="12.75" customHeight="1" x14ac:dyDescent="0.2">
      <c r="A146" s="168" t="s">
        <v>577</v>
      </c>
      <c r="B146" s="185" t="s">
        <v>578</v>
      </c>
      <c r="C146" s="706"/>
      <c r="D146" s="707"/>
      <c r="E146" s="707"/>
      <c r="F146" s="708"/>
      <c r="G146" s="696"/>
      <c r="H146" s="316"/>
      <c r="I146" s="705"/>
      <c r="J146" s="183"/>
      <c r="K146" s="598">
        <v>5</v>
      </c>
      <c r="L146" s="370"/>
      <c r="M146" s="370"/>
      <c r="N146" s="183"/>
      <c r="O146" s="230">
        <f t="shared" si="73"/>
        <v>0</v>
      </c>
      <c r="P146" s="230">
        <f t="shared" si="74"/>
        <v>0</v>
      </c>
      <c r="Q146" s="370"/>
      <c r="R146" s="370"/>
      <c r="S146" s="10"/>
      <c r="T146" s="10"/>
      <c r="U146" s="10"/>
      <c r="V146" s="651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</row>
    <row r="147" spans="1:36" ht="12.75" customHeight="1" x14ac:dyDescent="0.2">
      <c r="A147" s="168" t="s">
        <v>579</v>
      </c>
      <c r="B147" s="185" t="s">
        <v>580</v>
      </c>
      <c r="C147" s="706"/>
      <c r="D147" s="707"/>
      <c r="E147" s="707"/>
      <c r="F147" s="708"/>
      <c r="G147" s="693">
        <v>2</v>
      </c>
      <c r="H147" s="316"/>
      <c r="I147" s="705"/>
      <c r="J147" s="183"/>
      <c r="K147" s="598">
        <v>6</v>
      </c>
      <c r="L147" s="370"/>
      <c r="M147" s="370"/>
      <c r="N147" s="183"/>
      <c r="O147" s="230">
        <f t="shared" si="73"/>
        <v>0</v>
      </c>
      <c r="P147" s="230">
        <f t="shared" si="74"/>
        <v>0</v>
      </c>
      <c r="Q147" s="370"/>
      <c r="R147" s="370"/>
      <c r="S147" s="10"/>
      <c r="T147" s="10"/>
      <c r="U147" s="10"/>
      <c r="V147" s="651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</row>
    <row r="148" spans="1:36" ht="12.75" customHeight="1" x14ac:dyDescent="0.2">
      <c r="A148" s="168" t="s">
        <v>581</v>
      </c>
      <c r="B148" s="185" t="s">
        <v>582</v>
      </c>
      <c r="C148" s="706"/>
      <c r="D148" s="707"/>
      <c r="E148" s="707"/>
      <c r="F148" s="708"/>
      <c r="G148" s="696"/>
      <c r="H148" s="316"/>
      <c r="I148" s="705"/>
      <c r="J148" s="183"/>
      <c r="K148" s="598"/>
      <c r="L148" s="370"/>
      <c r="M148" s="370"/>
      <c r="N148" s="183"/>
      <c r="O148" s="230">
        <f t="shared" si="73"/>
        <v>0</v>
      </c>
      <c r="P148" s="230">
        <f t="shared" si="74"/>
        <v>0</v>
      </c>
      <c r="Q148" s="370"/>
      <c r="R148" s="370"/>
      <c r="S148" s="10"/>
      <c r="T148" s="10"/>
      <c r="U148" s="10"/>
      <c r="V148" s="651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</row>
    <row r="149" spans="1:36" ht="12.75" customHeight="1" x14ac:dyDescent="0.2">
      <c r="A149" s="317" t="s">
        <v>583</v>
      </c>
      <c r="B149" s="185" t="s">
        <v>584</v>
      </c>
      <c r="C149" s="706"/>
      <c r="D149" s="707"/>
      <c r="E149" s="707"/>
      <c r="F149" s="708"/>
      <c r="G149" s="696">
        <v>4</v>
      </c>
      <c r="H149" s="316"/>
      <c r="I149" s="705"/>
      <c r="J149" s="183"/>
      <c r="K149" s="598">
        <v>4</v>
      </c>
      <c r="L149" s="370"/>
      <c r="M149" s="370"/>
      <c r="N149" s="183"/>
      <c r="O149" s="230">
        <f t="shared" si="73"/>
        <v>0</v>
      </c>
      <c r="P149" s="230">
        <f t="shared" si="74"/>
        <v>0</v>
      </c>
      <c r="Q149" s="370"/>
      <c r="R149" s="370"/>
      <c r="S149" s="10"/>
      <c r="T149" s="10"/>
      <c r="U149" s="10"/>
      <c r="V149" s="651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</row>
    <row r="150" spans="1:36" ht="12.75" customHeight="1" x14ac:dyDescent="0.2">
      <c r="A150" s="168" t="s">
        <v>585</v>
      </c>
      <c r="B150" s="185" t="s">
        <v>586</v>
      </c>
      <c r="C150" s="706"/>
      <c r="D150" s="707"/>
      <c r="E150" s="707"/>
      <c r="F150" s="708"/>
      <c r="G150" s="696"/>
      <c r="H150" s="316"/>
      <c r="I150" s="705"/>
      <c r="J150" s="183"/>
      <c r="K150" s="598"/>
      <c r="L150" s="370"/>
      <c r="M150" s="370"/>
      <c r="N150" s="183"/>
      <c r="O150" s="230">
        <f t="shared" si="73"/>
        <v>0</v>
      </c>
      <c r="P150" s="230">
        <f t="shared" si="74"/>
        <v>0</v>
      </c>
      <c r="Q150" s="370"/>
      <c r="R150" s="370"/>
      <c r="S150" s="10"/>
      <c r="T150" s="10"/>
      <c r="U150" s="10"/>
      <c r="V150" s="651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</row>
    <row r="151" spans="1:36" ht="12.75" customHeight="1" x14ac:dyDescent="0.2">
      <c r="A151" s="168" t="s">
        <v>587</v>
      </c>
      <c r="B151" s="185" t="s">
        <v>588</v>
      </c>
      <c r="C151" s="706"/>
      <c r="D151" s="707"/>
      <c r="E151" s="707"/>
      <c r="F151" s="708"/>
      <c r="G151" s="693">
        <v>1</v>
      </c>
      <c r="H151" s="316"/>
      <c r="I151" s="705"/>
      <c r="J151" s="183"/>
      <c r="K151" s="598">
        <v>3</v>
      </c>
      <c r="L151" s="370"/>
      <c r="M151" s="370"/>
      <c r="N151" s="183"/>
      <c r="O151" s="230">
        <f t="shared" si="73"/>
        <v>0</v>
      </c>
      <c r="P151" s="230">
        <f t="shared" si="74"/>
        <v>0</v>
      </c>
      <c r="Q151" s="370"/>
      <c r="R151" s="370"/>
      <c r="S151" s="10"/>
      <c r="T151" s="10"/>
      <c r="U151" s="10"/>
      <c r="V151" s="651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</row>
    <row r="152" spans="1:36" ht="12.75" customHeight="1" x14ac:dyDescent="0.2">
      <c r="A152" s="168" t="s">
        <v>589</v>
      </c>
      <c r="B152" s="185" t="s">
        <v>590</v>
      </c>
      <c r="C152" s="706"/>
      <c r="D152" s="707"/>
      <c r="E152" s="707"/>
      <c r="F152" s="708"/>
      <c r="G152" s="693">
        <v>5</v>
      </c>
      <c r="H152" s="316"/>
      <c r="I152" s="705"/>
      <c r="J152" s="183"/>
      <c r="K152" s="598">
        <v>18</v>
      </c>
      <c r="L152" s="370"/>
      <c r="M152" s="370"/>
      <c r="N152" s="183"/>
      <c r="O152" s="230">
        <f t="shared" si="73"/>
        <v>0</v>
      </c>
      <c r="P152" s="230">
        <f t="shared" si="74"/>
        <v>0</v>
      </c>
      <c r="Q152" s="370"/>
      <c r="R152" s="370"/>
      <c r="S152" s="10"/>
      <c r="T152" s="10"/>
      <c r="U152" s="10"/>
      <c r="V152" s="651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</row>
    <row r="153" spans="1:36" ht="12.75" customHeight="1" x14ac:dyDescent="0.2">
      <c r="A153" s="168" t="s">
        <v>591</v>
      </c>
      <c r="B153" s="185" t="s">
        <v>592</v>
      </c>
      <c r="C153" s="706"/>
      <c r="D153" s="707"/>
      <c r="E153" s="707"/>
      <c r="F153" s="708"/>
      <c r="G153" s="693">
        <v>2</v>
      </c>
      <c r="H153" s="316">
        <v>2</v>
      </c>
      <c r="I153" s="696"/>
      <c r="J153" s="889"/>
      <c r="K153" s="598">
        <v>5</v>
      </c>
      <c r="L153" s="370"/>
      <c r="M153" s="370"/>
      <c r="N153" s="889" t="s">
        <v>81</v>
      </c>
      <c r="O153" s="230">
        <f t="shared" si="73"/>
        <v>2</v>
      </c>
      <c r="P153" s="230">
        <f t="shared" si="74"/>
        <v>0</v>
      </c>
      <c r="Q153" s="370"/>
      <c r="R153" s="370"/>
      <c r="S153" s="10"/>
      <c r="T153" s="10"/>
      <c r="U153" s="10"/>
      <c r="V153" s="651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</row>
    <row r="154" spans="1:36" ht="12.75" customHeight="1" x14ac:dyDescent="0.2">
      <c r="A154" s="168" t="s">
        <v>593</v>
      </c>
      <c r="B154" s="185"/>
      <c r="C154" s="706"/>
      <c r="D154" s="707"/>
      <c r="E154" s="707"/>
      <c r="F154" s="708"/>
      <c r="G154" s="696"/>
      <c r="H154" s="316"/>
      <c r="I154" s="696"/>
      <c r="J154" s="183"/>
      <c r="K154" s="598"/>
      <c r="L154" s="370"/>
      <c r="M154" s="370"/>
      <c r="N154" s="183"/>
      <c r="O154" s="230">
        <f t="shared" si="73"/>
        <v>0</v>
      </c>
      <c r="P154" s="230">
        <f t="shared" si="74"/>
        <v>0</v>
      </c>
      <c r="Q154" s="370"/>
      <c r="R154" s="370"/>
      <c r="S154" s="10"/>
      <c r="T154" s="10"/>
      <c r="U154" s="10"/>
      <c r="V154" s="651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</row>
    <row r="155" spans="1:36" ht="12.75" customHeight="1" x14ac:dyDescent="0.2">
      <c r="A155" s="317" t="s">
        <v>594</v>
      </c>
      <c r="B155" s="185" t="s">
        <v>595</v>
      </c>
      <c r="C155" s="706"/>
      <c r="D155" s="707"/>
      <c r="E155" s="707"/>
      <c r="F155" s="708"/>
      <c r="G155" s="1638">
        <v>131</v>
      </c>
      <c r="H155" s="1638">
        <v>68</v>
      </c>
      <c r="I155" s="705"/>
      <c r="J155" s="183"/>
      <c r="K155" s="1641">
        <v>542</v>
      </c>
      <c r="L155" s="370"/>
      <c r="M155" s="370"/>
      <c r="N155" s="183"/>
      <c r="O155" s="230">
        <f>IF(N155="*",#REF!,0)</f>
        <v>0</v>
      </c>
      <c r="P155" s="230">
        <f>IF(N155="**",#REF!,0)</f>
        <v>0</v>
      </c>
      <c r="Q155" s="370"/>
      <c r="R155" s="370"/>
      <c r="S155" s="10"/>
      <c r="T155" s="10"/>
      <c r="U155" s="10"/>
      <c r="V155" s="651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</row>
    <row r="156" spans="1:36" ht="12.75" customHeight="1" x14ac:dyDescent="0.2">
      <c r="A156" s="317" t="s">
        <v>596</v>
      </c>
      <c r="B156" s="185" t="s">
        <v>597</v>
      </c>
      <c r="C156" s="724"/>
      <c r="D156" s="725"/>
      <c r="E156" s="725"/>
      <c r="F156" s="726"/>
      <c r="G156" s="1639"/>
      <c r="H156" s="1639"/>
      <c r="I156" s="316">
        <v>10</v>
      </c>
      <c r="J156" s="889"/>
      <c r="K156" s="1641"/>
      <c r="L156" s="370"/>
      <c r="M156" s="370"/>
      <c r="N156" s="889" t="s">
        <v>81</v>
      </c>
      <c r="O156" s="230">
        <f>IF(N156="*",$H155,0)</f>
        <v>68</v>
      </c>
      <c r="P156" s="230">
        <f>IF(N156="**",$H155,0)</f>
        <v>0</v>
      </c>
      <c r="Q156" s="370"/>
      <c r="R156" s="370"/>
      <c r="S156" s="10"/>
      <c r="T156" s="10"/>
      <c r="U156" s="10"/>
      <c r="V156" s="651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</row>
    <row r="157" spans="1:36" ht="12.75" customHeight="1" x14ac:dyDescent="0.2">
      <c r="A157" s="709" t="s">
        <v>598</v>
      </c>
      <c r="B157" s="185" t="s">
        <v>599</v>
      </c>
      <c r="C157" s="727"/>
      <c r="D157" s="650"/>
      <c r="E157" s="650"/>
      <c r="F157" s="728"/>
      <c r="G157" s="1639"/>
      <c r="H157" s="1639"/>
      <c r="I157" s="63"/>
      <c r="J157" s="889"/>
      <c r="K157" s="1641"/>
      <c r="L157" s="370"/>
      <c r="M157" s="370"/>
      <c r="N157" s="889" t="s">
        <v>81</v>
      </c>
      <c r="O157" s="230">
        <f t="shared" si="73"/>
        <v>0</v>
      </c>
      <c r="P157" s="230">
        <f t="shared" si="74"/>
        <v>0</v>
      </c>
      <c r="Q157" s="370"/>
      <c r="R157" s="370"/>
      <c r="S157" s="10"/>
      <c r="T157" s="10"/>
      <c r="U157" s="10"/>
      <c r="V157" s="651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</row>
    <row r="158" spans="1:36" ht="12.75" customHeight="1" x14ac:dyDescent="0.2">
      <c r="A158" s="710" t="s">
        <v>600</v>
      </c>
      <c r="B158" s="185" t="s">
        <v>601</v>
      </c>
      <c r="C158" s="727"/>
      <c r="D158" s="650"/>
      <c r="E158" s="650"/>
      <c r="F158" s="728"/>
      <c r="G158" s="1639"/>
      <c r="H158" s="1639"/>
      <c r="I158" s="316">
        <v>2</v>
      </c>
      <c r="J158" s="889"/>
      <c r="K158" s="1641"/>
      <c r="L158" s="370"/>
      <c r="M158" s="370"/>
      <c r="N158" s="889" t="s">
        <v>81</v>
      </c>
      <c r="O158" s="230">
        <f t="shared" si="73"/>
        <v>0</v>
      </c>
      <c r="P158" s="230">
        <f t="shared" si="74"/>
        <v>0</v>
      </c>
      <c r="Q158" s="370"/>
      <c r="R158" s="370"/>
      <c r="S158" s="10"/>
      <c r="T158" s="10"/>
      <c r="U158" s="10"/>
      <c r="V158" s="651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</row>
    <row r="159" spans="1:36" ht="12.75" customHeight="1" x14ac:dyDescent="0.2">
      <c r="A159" s="168" t="s">
        <v>602</v>
      </c>
      <c r="B159" s="185" t="s">
        <v>603</v>
      </c>
      <c r="C159" s="727"/>
      <c r="D159" s="650"/>
      <c r="E159" s="650"/>
      <c r="F159" s="728"/>
      <c r="G159" s="1639"/>
      <c r="H159" s="1639"/>
      <c r="I159" s="316">
        <v>12</v>
      </c>
      <c r="J159" s="889"/>
      <c r="K159" s="1641"/>
      <c r="L159" s="370"/>
      <c r="M159" s="370"/>
      <c r="N159" s="889" t="s">
        <v>81</v>
      </c>
      <c r="O159" s="230">
        <f t="shared" si="73"/>
        <v>0</v>
      </c>
      <c r="P159" s="230">
        <f t="shared" si="74"/>
        <v>0</v>
      </c>
      <c r="Q159" s="370"/>
      <c r="R159" s="370"/>
      <c r="S159" s="10"/>
      <c r="T159" s="10"/>
      <c r="U159" s="10"/>
      <c r="V159" s="651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</row>
    <row r="160" spans="1:36" ht="12.75" customHeight="1" x14ac:dyDescent="0.2">
      <c r="A160" s="168" t="s">
        <v>604</v>
      </c>
      <c r="B160" s="185" t="s">
        <v>605</v>
      </c>
      <c r="C160" s="727"/>
      <c r="D160" s="650"/>
      <c r="E160" s="650"/>
      <c r="F160" s="728"/>
      <c r="G160" s="1639"/>
      <c r="H160" s="1639"/>
      <c r="I160" s="63"/>
      <c r="J160" s="889"/>
      <c r="K160" s="1641"/>
      <c r="L160" s="370"/>
      <c r="M160" s="370"/>
      <c r="N160" s="889" t="s">
        <v>81</v>
      </c>
      <c r="O160" s="230">
        <f t="shared" si="73"/>
        <v>0</v>
      </c>
      <c r="P160" s="230">
        <f t="shared" si="74"/>
        <v>0</v>
      </c>
      <c r="Q160" s="370"/>
      <c r="R160" s="370"/>
      <c r="S160" s="10"/>
      <c r="T160" s="10"/>
      <c r="U160" s="10"/>
      <c r="V160" s="651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</row>
    <row r="161" spans="1:36" ht="12.75" customHeight="1" x14ac:dyDescent="0.2">
      <c r="A161" s="168" t="s">
        <v>606</v>
      </c>
      <c r="B161" s="185" t="s">
        <v>607</v>
      </c>
      <c r="C161" s="727"/>
      <c r="D161" s="650"/>
      <c r="E161" s="650"/>
      <c r="F161" s="728"/>
      <c r="G161" s="1639"/>
      <c r="H161" s="1639"/>
      <c r="I161" s="316">
        <v>10</v>
      </c>
      <c r="J161" s="889"/>
      <c r="K161" s="1641"/>
      <c r="L161" s="370"/>
      <c r="M161" s="370"/>
      <c r="N161" s="889" t="s">
        <v>81</v>
      </c>
      <c r="O161" s="230">
        <f t="shared" si="73"/>
        <v>0</v>
      </c>
      <c r="P161" s="230">
        <f t="shared" si="74"/>
        <v>0</v>
      </c>
      <c r="Q161" s="370"/>
      <c r="R161" s="370"/>
      <c r="S161" s="10"/>
      <c r="T161" s="10"/>
      <c r="U161" s="10"/>
      <c r="V161" s="651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</row>
    <row r="162" spans="1:36" ht="12.75" customHeight="1" x14ac:dyDescent="0.2">
      <c r="A162" s="168" t="s">
        <v>608</v>
      </c>
      <c r="B162" s="185" t="s">
        <v>609</v>
      </c>
      <c r="C162" s="727"/>
      <c r="D162" s="650"/>
      <c r="E162" s="650"/>
      <c r="F162" s="728"/>
      <c r="G162" s="1639"/>
      <c r="H162" s="1639"/>
      <c r="I162" s="316">
        <v>3</v>
      </c>
      <c r="J162" s="889"/>
      <c r="K162" s="1641"/>
      <c r="L162" s="370"/>
      <c r="M162" s="370"/>
      <c r="N162" s="889"/>
      <c r="O162" s="230">
        <f t="shared" si="73"/>
        <v>0</v>
      </c>
      <c r="P162" s="230">
        <f t="shared" si="74"/>
        <v>0</v>
      </c>
      <c r="Q162" s="370"/>
      <c r="R162" s="370"/>
      <c r="S162" s="10"/>
      <c r="T162" s="10"/>
      <c r="U162" s="10"/>
      <c r="V162" s="651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</row>
    <row r="163" spans="1:36" ht="12.75" customHeight="1" x14ac:dyDescent="0.2">
      <c r="A163" s="168" t="s">
        <v>610</v>
      </c>
      <c r="B163" s="185" t="s">
        <v>611</v>
      </c>
      <c r="C163" s="727"/>
      <c r="D163" s="650"/>
      <c r="E163" s="650"/>
      <c r="F163" s="728"/>
      <c r="G163" s="1639"/>
      <c r="H163" s="1639"/>
      <c r="I163" s="316">
        <v>14</v>
      </c>
      <c r="J163" s="889"/>
      <c r="K163" s="1641"/>
      <c r="L163" s="370"/>
      <c r="M163" s="370"/>
      <c r="N163" s="889" t="s">
        <v>81</v>
      </c>
      <c r="O163" s="230">
        <f t="shared" si="73"/>
        <v>0</v>
      </c>
      <c r="P163" s="230">
        <f t="shared" si="74"/>
        <v>0</v>
      </c>
      <c r="Q163" s="370"/>
      <c r="R163" s="370"/>
      <c r="S163" s="10"/>
      <c r="T163" s="10"/>
      <c r="U163" s="10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6" ht="12.75" customHeight="1" x14ac:dyDescent="0.2">
      <c r="A164" s="168" t="s">
        <v>612</v>
      </c>
      <c r="B164" s="185"/>
      <c r="C164" s="727"/>
      <c r="D164" s="650"/>
      <c r="E164" s="650"/>
      <c r="F164" s="728"/>
      <c r="G164" s="1639"/>
      <c r="H164" s="1639"/>
      <c r="I164" s="316">
        <v>4</v>
      </c>
      <c r="J164" s="889"/>
      <c r="K164" s="1641"/>
      <c r="L164" s="370"/>
      <c r="M164" s="370"/>
      <c r="N164" s="889"/>
      <c r="O164" s="230">
        <f t="shared" si="73"/>
        <v>0</v>
      </c>
      <c r="P164" s="230">
        <f t="shared" si="74"/>
        <v>0</v>
      </c>
      <c r="Q164" s="370"/>
      <c r="R164" s="370"/>
      <c r="S164" s="10"/>
      <c r="T164" s="10"/>
      <c r="U164" s="10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6" ht="12.75" customHeight="1" x14ac:dyDescent="0.2">
      <c r="A165" s="168" t="s">
        <v>613</v>
      </c>
      <c r="B165" s="185" t="s">
        <v>614</v>
      </c>
      <c r="C165" s="727"/>
      <c r="D165" s="650"/>
      <c r="E165" s="650"/>
      <c r="F165" s="728"/>
      <c r="G165" s="1639"/>
      <c r="H165" s="1639"/>
      <c r="I165" s="63"/>
      <c r="J165" s="889"/>
      <c r="K165" s="1641"/>
      <c r="L165" s="370"/>
      <c r="M165" s="370"/>
      <c r="N165" s="889"/>
      <c r="O165" s="230">
        <f t="shared" si="73"/>
        <v>0</v>
      </c>
      <c r="P165" s="230">
        <f t="shared" si="74"/>
        <v>0</v>
      </c>
      <c r="Q165" s="370"/>
      <c r="R165" s="370"/>
      <c r="S165" s="10"/>
      <c r="T165" s="10"/>
      <c r="U165" s="10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6" ht="12.75" customHeight="1" x14ac:dyDescent="0.2">
      <c r="A166" s="168" t="s">
        <v>615</v>
      </c>
      <c r="B166" s="185" t="s">
        <v>616</v>
      </c>
      <c r="C166" s="727"/>
      <c r="D166" s="650"/>
      <c r="E166" s="650"/>
      <c r="F166" s="728"/>
      <c r="G166" s="1639"/>
      <c r="H166" s="1639"/>
      <c r="I166" s="316">
        <v>6</v>
      </c>
      <c r="J166" s="889"/>
      <c r="K166" s="1641"/>
      <c r="L166" s="370"/>
      <c r="M166" s="370"/>
      <c r="N166" s="889" t="s">
        <v>81</v>
      </c>
      <c r="O166" s="230">
        <f t="shared" si="73"/>
        <v>0</v>
      </c>
      <c r="P166" s="230">
        <f t="shared" si="74"/>
        <v>0</v>
      </c>
      <c r="Q166" s="370"/>
      <c r="R166" s="370"/>
      <c r="S166" s="10"/>
      <c r="T166" s="10"/>
      <c r="U166" s="10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6" ht="12.75" customHeight="1" x14ac:dyDescent="0.2">
      <c r="A167" s="168" t="s">
        <v>617</v>
      </c>
      <c r="B167" s="185" t="s">
        <v>618</v>
      </c>
      <c r="C167" s="727"/>
      <c r="D167" s="650"/>
      <c r="E167" s="650"/>
      <c r="F167" s="728"/>
      <c r="G167" s="1639"/>
      <c r="H167" s="1639"/>
      <c r="I167" s="316">
        <v>14</v>
      </c>
      <c r="J167" s="889"/>
      <c r="K167" s="1641"/>
      <c r="L167" s="370"/>
      <c r="M167" s="370"/>
      <c r="N167" s="889" t="s">
        <v>81</v>
      </c>
      <c r="O167" s="230">
        <f t="shared" si="73"/>
        <v>0</v>
      </c>
      <c r="P167" s="230">
        <f t="shared" si="74"/>
        <v>0</v>
      </c>
      <c r="Q167" s="370"/>
      <c r="R167" s="370"/>
      <c r="S167" s="10"/>
      <c r="T167" s="10"/>
      <c r="U167" s="10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6" ht="12.75" customHeight="1" x14ac:dyDescent="0.2">
      <c r="A168" s="168" t="s">
        <v>619</v>
      </c>
      <c r="B168" s="185" t="s">
        <v>620</v>
      </c>
      <c r="C168" s="729"/>
      <c r="D168" s="730"/>
      <c r="E168" s="730"/>
      <c r="F168" s="731"/>
      <c r="G168" s="1640"/>
      <c r="H168" s="1640"/>
      <c r="I168" s="316">
        <v>4</v>
      </c>
      <c r="J168" s="889"/>
      <c r="K168" s="1648"/>
      <c r="L168" s="370"/>
      <c r="M168" s="370"/>
      <c r="N168" s="889" t="s">
        <v>81</v>
      </c>
      <c r="O168" s="230">
        <f t="shared" si="73"/>
        <v>0</v>
      </c>
      <c r="P168" s="230">
        <f t="shared" si="74"/>
        <v>0</v>
      </c>
      <c r="Q168" s="370"/>
      <c r="R168" s="370"/>
      <c r="S168" s="10"/>
      <c r="T168" s="10"/>
      <c r="U168" s="10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6" ht="12.75" customHeight="1" x14ac:dyDescent="0.2">
      <c r="A169" s="1409" t="s">
        <v>621</v>
      </c>
      <c r="B169" s="1413"/>
      <c r="C169" s="175"/>
      <c r="D169" s="176"/>
      <c r="E169" s="176"/>
      <c r="F169" s="886"/>
      <c r="G169" s="16">
        <f>SUM(G132:G167)</f>
        <v>189</v>
      </c>
      <c r="H169" s="16">
        <f>SUM(H132:H168)</f>
        <v>139</v>
      </c>
      <c r="I169" s="16">
        <f>SUM(I132:I168)</f>
        <v>149</v>
      </c>
      <c r="J169" s="652"/>
      <c r="K169" s="16">
        <f>SUM(K132:K168)</f>
        <v>700</v>
      </c>
      <c r="L169" s="370"/>
      <c r="M169" s="370"/>
      <c r="N169" s="652"/>
      <c r="O169" s="652"/>
      <c r="P169" s="651"/>
      <c r="Q169" s="370"/>
      <c r="R169" s="370"/>
      <c r="S169" s="10"/>
      <c r="T169" s="10"/>
      <c r="U169" s="10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6" ht="12.75" customHeight="1" x14ac:dyDescent="0.2">
      <c r="A170" s="651"/>
      <c r="B170" s="108"/>
      <c r="C170" s="109"/>
      <c r="D170" s="109"/>
      <c r="E170" s="109"/>
      <c r="F170" s="109"/>
      <c r="G170" s="109"/>
      <c r="H170" s="148"/>
      <c r="I170" s="8"/>
      <c r="J170" s="183"/>
      <c r="K170" s="370"/>
      <c r="L170" s="370"/>
      <c r="M170" s="370"/>
      <c r="N170" s="183"/>
      <c r="O170" s="889"/>
      <c r="P170" s="651"/>
      <c r="Q170" s="370"/>
      <c r="R170" s="370"/>
      <c r="S170" s="10"/>
      <c r="T170" s="10"/>
      <c r="U170" s="10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6" ht="15" customHeight="1" x14ac:dyDescent="0.25">
      <c r="A171" s="1637" t="s">
        <v>622</v>
      </c>
      <c r="B171" s="1413"/>
      <c r="C171" s="653" t="s">
        <v>5</v>
      </c>
      <c r="D171" s="1414" t="s">
        <v>6</v>
      </c>
      <c r="E171" s="1413"/>
      <c r="F171" s="653" t="s">
        <v>7</v>
      </c>
      <c r="G171" s="653" t="s">
        <v>8</v>
      </c>
      <c r="H171" s="653" t="s">
        <v>9</v>
      </c>
      <c r="I171" s="16" t="s">
        <v>63</v>
      </c>
      <c r="J171" s="177"/>
      <c r="K171" s="370"/>
      <c r="L171" s="370"/>
      <c r="M171" s="370"/>
      <c r="N171" s="177"/>
      <c r="O171" s="118"/>
      <c r="P171" s="651"/>
      <c r="Q171" s="370"/>
      <c r="R171" s="370"/>
      <c r="S171" s="10"/>
      <c r="T171" s="10"/>
      <c r="U171" s="10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6" ht="14.25" customHeight="1" x14ac:dyDescent="0.2">
      <c r="A172" s="315" t="s">
        <v>333</v>
      </c>
      <c r="B172" s="185" t="s">
        <v>623</v>
      </c>
      <c r="C172" s="900">
        <v>20</v>
      </c>
      <c r="D172" s="1630">
        <v>5</v>
      </c>
      <c r="E172" s="1413"/>
      <c r="F172" s="901">
        <v>25</v>
      </c>
      <c r="G172" s="316">
        <v>40</v>
      </c>
      <c r="H172" s="63"/>
      <c r="I172" s="179">
        <v>10</v>
      </c>
      <c r="J172" s="177"/>
      <c r="K172" s="370"/>
      <c r="L172" s="370"/>
      <c r="M172" s="370"/>
      <c r="N172" s="177"/>
      <c r="O172" s="230">
        <f t="shared" ref="O172:O184" si="75">IF(N172="*",$H172,0)</f>
        <v>0</v>
      </c>
      <c r="P172" s="230">
        <f t="shared" ref="P172:P184" si="76">IF(N172="**",$H172,0)</f>
        <v>0</v>
      </c>
      <c r="Q172" s="370"/>
      <c r="R172" s="370"/>
      <c r="S172" s="10"/>
      <c r="T172" s="10"/>
      <c r="U172" s="10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6" ht="12.75" customHeight="1" x14ac:dyDescent="0.2">
      <c r="A173" s="315" t="s">
        <v>624</v>
      </c>
      <c r="B173" s="185"/>
      <c r="C173" s="900">
        <v>12</v>
      </c>
      <c r="D173" s="1630">
        <v>12</v>
      </c>
      <c r="E173" s="1413"/>
      <c r="F173" s="901">
        <v>18</v>
      </c>
      <c r="G173" s="316">
        <v>18</v>
      </c>
      <c r="H173" s="316">
        <v>10</v>
      </c>
      <c r="I173" s="693">
        <v>5</v>
      </c>
      <c r="J173" s="183"/>
      <c r="K173" s="370"/>
      <c r="L173" s="370"/>
      <c r="M173" s="370"/>
      <c r="N173" s="183" t="s">
        <v>81</v>
      </c>
      <c r="O173" s="230">
        <f t="shared" si="75"/>
        <v>10</v>
      </c>
      <c r="P173" s="230">
        <f t="shared" si="76"/>
        <v>0</v>
      </c>
      <c r="Q173" s="370"/>
      <c r="R173" s="370"/>
      <c r="S173" s="10"/>
      <c r="T173" s="10"/>
      <c r="U173" s="10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6" ht="15" customHeight="1" x14ac:dyDescent="0.2">
      <c r="A174" s="315" t="s">
        <v>625</v>
      </c>
      <c r="B174" s="185"/>
      <c r="C174" s="900">
        <v>10</v>
      </c>
      <c r="D174" s="1630">
        <v>15</v>
      </c>
      <c r="E174" s="1413"/>
      <c r="F174" s="901">
        <v>15</v>
      </c>
      <c r="G174" s="316">
        <v>30</v>
      </c>
      <c r="H174" s="316"/>
      <c r="I174" s="693">
        <v>20</v>
      </c>
      <c r="J174" s="177"/>
      <c r="K174" s="370"/>
      <c r="L174" s="370"/>
      <c r="M174" s="370"/>
      <c r="N174" s="177"/>
      <c r="O174" s="230">
        <f t="shared" si="75"/>
        <v>0</v>
      </c>
      <c r="P174" s="230">
        <f t="shared" si="76"/>
        <v>0</v>
      </c>
      <c r="Q174" s="370"/>
      <c r="R174" s="370"/>
      <c r="S174" s="10"/>
      <c r="T174" s="10"/>
      <c r="U174" s="10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6" ht="15" customHeight="1" x14ac:dyDescent="0.2">
      <c r="A175" s="315" t="s">
        <v>626</v>
      </c>
      <c r="B175" s="185" t="s">
        <v>627</v>
      </c>
      <c r="C175" s="900">
        <v>20</v>
      </c>
      <c r="D175" s="1630">
        <v>10</v>
      </c>
      <c r="E175" s="1413"/>
      <c r="F175" s="901">
        <v>25</v>
      </c>
      <c r="G175" s="316">
        <v>15</v>
      </c>
      <c r="H175" s="316"/>
      <c r="I175" s="693">
        <v>6</v>
      </c>
      <c r="J175" s="177"/>
      <c r="K175" s="370"/>
      <c r="L175" s="370"/>
      <c r="M175" s="370"/>
      <c r="N175" s="177"/>
      <c r="O175" s="230">
        <f t="shared" si="75"/>
        <v>0</v>
      </c>
      <c r="P175" s="230">
        <f t="shared" si="76"/>
        <v>0</v>
      </c>
      <c r="Q175" s="370"/>
      <c r="R175" s="370"/>
      <c r="S175" s="10"/>
      <c r="T175" s="10"/>
      <c r="U175" s="10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6" ht="12.75" customHeight="1" x14ac:dyDescent="0.2">
      <c r="A176" s="315" t="s">
        <v>628</v>
      </c>
      <c r="B176" s="185" t="s">
        <v>629</v>
      </c>
      <c r="C176" s="900">
        <v>12</v>
      </c>
      <c r="D176" s="1630">
        <v>20</v>
      </c>
      <c r="E176" s="1413"/>
      <c r="F176" s="901">
        <v>12</v>
      </c>
      <c r="G176" s="316">
        <v>6</v>
      </c>
      <c r="H176" s="316"/>
      <c r="I176" s="163"/>
      <c r="J176" s="177"/>
      <c r="K176" s="370"/>
      <c r="L176" s="370"/>
      <c r="M176" s="370"/>
      <c r="N176" s="177"/>
      <c r="O176" s="230">
        <f t="shared" si="75"/>
        <v>0</v>
      </c>
      <c r="P176" s="230">
        <f t="shared" si="76"/>
        <v>0</v>
      </c>
      <c r="Q176" s="370"/>
      <c r="R176" s="370"/>
      <c r="S176" s="10"/>
      <c r="T176" s="10"/>
      <c r="U176" s="10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1:36" ht="12.75" customHeight="1" x14ac:dyDescent="0.2">
      <c r="A177" s="315" t="s">
        <v>630</v>
      </c>
      <c r="B177" s="185" t="s">
        <v>631</v>
      </c>
      <c r="C177" s="316">
        <v>0</v>
      </c>
      <c r="D177" s="1630">
        <v>20</v>
      </c>
      <c r="E177" s="1413"/>
      <c r="F177" s="316">
        <v>0</v>
      </c>
      <c r="G177" s="63"/>
      <c r="H177" s="316"/>
      <c r="I177" s="163"/>
      <c r="J177" s="177"/>
      <c r="K177" s="370"/>
      <c r="L177" s="370"/>
      <c r="M177" s="370"/>
      <c r="N177" s="177"/>
      <c r="O177" s="230">
        <f t="shared" si="75"/>
        <v>0</v>
      </c>
      <c r="P177" s="230">
        <f t="shared" si="76"/>
        <v>0</v>
      </c>
      <c r="Q177" s="370"/>
      <c r="R177" s="370"/>
      <c r="S177" s="10"/>
      <c r="T177" s="10"/>
      <c r="U177" s="10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1:36" ht="12.75" customHeight="1" x14ac:dyDescent="0.2">
      <c r="A178" s="315" t="s">
        <v>632</v>
      </c>
      <c r="B178" s="185" t="s">
        <v>633</v>
      </c>
      <c r="C178" s="316">
        <v>15</v>
      </c>
      <c r="D178" s="1630">
        <v>15</v>
      </c>
      <c r="E178" s="1413"/>
      <c r="F178" s="316">
        <v>15</v>
      </c>
      <c r="G178" s="316">
        <v>15</v>
      </c>
      <c r="H178" s="316"/>
      <c r="I178" s="163"/>
      <c r="J178" s="177"/>
      <c r="K178" s="370"/>
      <c r="L178" s="370"/>
      <c r="M178" s="370"/>
      <c r="N178" s="177"/>
      <c r="O178" s="230">
        <f t="shared" si="75"/>
        <v>0</v>
      </c>
      <c r="P178" s="230">
        <f t="shared" si="76"/>
        <v>0</v>
      </c>
      <c r="Q178" s="370"/>
      <c r="R178" s="370"/>
      <c r="S178" s="10"/>
      <c r="T178" s="10"/>
      <c r="U178" s="10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1:36" ht="12.75" customHeight="1" x14ac:dyDescent="0.2">
      <c r="A179" s="315" t="s">
        <v>355</v>
      </c>
      <c r="B179" s="185" t="s">
        <v>634</v>
      </c>
      <c r="C179" s="316">
        <v>25</v>
      </c>
      <c r="D179" s="1630">
        <v>25</v>
      </c>
      <c r="E179" s="1413"/>
      <c r="F179" s="316">
        <v>25</v>
      </c>
      <c r="G179" s="316">
        <v>25</v>
      </c>
      <c r="H179" s="316"/>
      <c r="I179" s="163"/>
      <c r="J179" s="177"/>
      <c r="K179" s="370"/>
      <c r="L179" s="370"/>
      <c r="M179" s="370"/>
      <c r="N179" s="177"/>
      <c r="O179" s="230">
        <f t="shared" si="75"/>
        <v>0</v>
      </c>
      <c r="P179" s="230">
        <f t="shared" si="76"/>
        <v>0</v>
      </c>
      <c r="Q179" s="370"/>
      <c r="R179" s="370"/>
      <c r="S179" s="10"/>
      <c r="T179" s="10"/>
      <c r="U179" s="10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</row>
    <row r="180" spans="1:36" ht="12.75" customHeight="1" x14ac:dyDescent="0.2">
      <c r="A180" s="315" t="s">
        <v>635</v>
      </c>
      <c r="B180" s="185" t="s">
        <v>636</v>
      </c>
      <c r="C180" s="316">
        <v>15</v>
      </c>
      <c r="D180" s="1630">
        <v>10</v>
      </c>
      <c r="E180" s="1413"/>
      <c r="F180" s="316">
        <v>20</v>
      </c>
      <c r="G180" s="316">
        <v>10</v>
      </c>
      <c r="H180" s="316"/>
      <c r="I180" s="163"/>
      <c r="J180" s="177"/>
      <c r="K180" s="370"/>
      <c r="L180" s="370"/>
      <c r="M180" s="370"/>
      <c r="N180" s="177"/>
      <c r="O180" s="230">
        <f t="shared" si="75"/>
        <v>0</v>
      </c>
      <c r="P180" s="230">
        <f t="shared" si="76"/>
        <v>0</v>
      </c>
      <c r="Q180" s="370"/>
      <c r="R180" s="370"/>
      <c r="S180" s="10"/>
      <c r="T180" s="10"/>
      <c r="U180" s="10"/>
      <c r="V180" s="651"/>
      <c r="W180" s="651"/>
      <c r="X180" s="651"/>
      <c r="Y180" s="651"/>
      <c r="Z180" s="651"/>
      <c r="AA180" s="651"/>
      <c r="AB180" s="651"/>
      <c r="AC180" s="651"/>
      <c r="AD180" s="651"/>
      <c r="AE180" s="651"/>
      <c r="AF180" s="651"/>
      <c r="AG180" s="651"/>
      <c r="AH180" s="651"/>
      <c r="AI180" s="651"/>
      <c r="AJ180" s="651"/>
    </row>
    <row r="181" spans="1:36" ht="12.75" customHeight="1" x14ac:dyDescent="0.2">
      <c r="A181" s="315" t="s">
        <v>356</v>
      </c>
      <c r="B181" s="185" t="s">
        <v>637</v>
      </c>
      <c r="C181" s="316">
        <v>15</v>
      </c>
      <c r="D181" s="1630">
        <v>15</v>
      </c>
      <c r="E181" s="1413"/>
      <c r="F181" s="316">
        <v>15</v>
      </c>
      <c r="G181" s="316">
        <v>15</v>
      </c>
      <c r="H181" s="316"/>
      <c r="I181" s="163"/>
      <c r="J181" s="177"/>
      <c r="K181" s="370"/>
      <c r="L181" s="370"/>
      <c r="M181" s="370"/>
      <c r="N181" s="177"/>
      <c r="O181" s="230">
        <f t="shared" si="75"/>
        <v>0</v>
      </c>
      <c r="P181" s="230">
        <f t="shared" si="76"/>
        <v>0</v>
      </c>
      <c r="Q181" s="370"/>
      <c r="R181" s="370"/>
      <c r="S181" s="10"/>
      <c r="T181" s="10"/>
      <c r="U181" s="10"/>
      <c r="V181" s="651"/>
      <c r="W181" s="651"/>
      <c r="X181" s="651"/>
      <c r="Y181" s="651"/>
      <c r="Z181" s="651"/>
      <c r="AA181" s="651"/>
      <c r="AB181" s="651"/>
      <c r="AC181" s="651"/>
      <c r="AD181" s="651"/>
      <c r="AE181" s="651"/>
      <c r="AF181" s="651"/>
      <c r="AG181" s="651"/>
      <c r="AH181" s="651"/>
      <c r="AI181" s="651"/>
      <c r="AJ181" s="651"/>
    </row>
    <row r="182" spans="1:36" ht="12.75" customHeight="1" x14ac:dyDescent="0.2">
      <c r="A182" s="315" t="s">
        <v>638</v>
      </c>
      <c r="B182" s="185" t="s">
        <v>639</v>
      </c>
      <c r="C182" s="316">
        <v>15</v>
      </c>
      <c r="D182" s="1630">
        <v>15</v>
      </c>
      <c r="E182" s="1413"/>
      <c r="F182" s="316">
        <v>20</v>
      </c>
      <c r="G182" s="316">
        <v>15</v>
      </c>
      <c r="H182" s="316"/>
      <c r="I182" s="163"/>
      <c r="J182" s="177"/>
      <c r="K182" s="370"/>
      <c r="L182" s="370"/>
      <c r="M182" s="370"/>
      <c r="N182" s="177"/>
      <c r="O182" s="230">
        <f t="shared" si="75"/>
        <v>0</v>
      </c>
      <c r="P182" s="230">
        <f t="shared" si="76"/>
        <v>0</v>
      </c>
      <c r="Q182" s="370"/>
      <c r="R182" s="370"/>
      <c r="S182" s="10"/>
      <c r="T182" s="10"/>
      <c r="U182" s="10"/>
      <c r="V182" s="651"/>
      <c r="W182" s="651"/>
      <c r="X182" s="651"/>
      <c r="Y182" s="651"/>
      <c r="Z182" s="651"/>
      <c r="AA182" s="651"/>
      <c r="AB182" s="651"/>
      <c r="AC182" s="651"/>
      <c r="AD182" s="651"/>
      <c r="AE182" s="651"/>
      <c r="AF182" s="651"/>
      <c r="AG182" s="651"/>
      <c r="AH182" s="651"/>
      <c r="AI182" s="651"/>
      <c r="AJ182" s="651"/>
    </row>
    <row r="183" spans="1:36" ht="12.75" customHeight="1" x14ac:dyDescent="0.2">
      <c r="A183" s="315" t="s">
        <v>275</v>
      </c>
      <c r="B183" s="128" t="s">
        <v>640</v>
      </c>
      <c r="C183" s="900">
        <v>30</v>
      </c>
      <c r="D183" s="1630">
        <v>20</v>
      </c>
      <c r="E183" s="1413"/>
      <c r="F183" s="901">
        <v>35</v>
      </c>
      <c r="G183" s="316">
        <v>20</v>
      </c>
      <c r="H183" s="316">
        <v>10</v>
      </c>
      <c r="I183" s="163"/>
      <c r="J183" s="889"/>
      <c r="K183" s="370"/>
      <c r="L183" s="370"/>
      <c r="M183" s="370"/>
      <c r="N183" s="889" t="s">
        <v>81</v>
      </c>
      <c r="O183" s="230">
        <f t="shared" si="75"/>
        <v>10</v>
      </c>
      <c r="P183" s="230">
        <f t="shared" si="76"/>
        <v>0</v>
      </c>
      <c r="Q183" s="370"/>
      <c r="R183" s="370"/>
      <c r="S183" s="10"/>
      <c r="T183" s="10"/>
      <c r="U183" s="10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51"/>
      <c r="AI183" s="651"/>
      <c r="AJ183" s="651"/>
    </row>
    <row r="184" spans="1:36" ht="12.75" customHeight="1" x14ac:dyDescent="0.2">
      <c r="A184" s="315" t="s">
        <v>696</v>
      </c>
      <c r="B184" s="128" t="s">
        <v>642</v>
      </c>
      <c r="C184" s="900">
        <v>4</v>
      </c>
      <c r="D184" s="1630">
        <v>6</v>
      </c>
      <c r="E184" s="1413"/>
      <c r="F184" s="901">
        <v>4</v>
      </c>
      <c r="G184" s="316">
        <v>4</v>
      </c>
      <c r="H184" s="316"/>
      <c r="I184" s="163"/>
      <c r="J184" s="177"/>
      <c r="K184" s="370"/>
      <c r="L184" s="370"/>
      <c r="M184" s="370"/>
      <c r="N184" s="177"/>
      <c r="O184" s="230">
        <f t="shared" si="75"/>
        <v>0</v>
      </c>
      <c r="P184" s="230">
        <f t="shared" si="76"/>
        <v>0</v>
      </c>
      <c r="Q184" s="370"/>
      <c r="R184" s="370"/>
      <c r="S184" s="10"/>
      <c r="T184" s="10"/>
      <c r="U184" s="10"/>
      <c r="V184" s="651"/>
      <c r="W184" s="651"/>
      <c r="X184" s="651"/>
      <c r="Y184" s="651"/>
      <c r="Z184" s="651"/>
      <c r="AA184" s="651"/>
      <c r="AB184" s="651"/>
      <c r="AC184" s="651"/>
      <c r="AD184" s="651"/>
      <c r="AE184" s="651"/>
      <c r="AF184" s="651"/>
      <c r="AG184" s="651"/>
      <c r="AH184" s="651"/>
      <c r="AI184" s="651"/>
      <c r="AJ184" s="651"/>
    </row>
    <row r="185" spans="1:36" ht="12.75" customHeight="1" x14ac:dyDescent="0.2">
      <c r="A185" s="1409" t="s">
        <v>643</v>
      </c>
      <c r="B185" s="1413"/>
      <c r="C185" s="16">
        <f>SUM(C172:C184)</f>
        <v>193</v>
      </c>
      <c r="D185" s="1414">
        <f>SUM(D172:E184)</f>
        <v>188</v>
      </c>
      <c r="E185" s="1413"/>
      <c r="F185" s="16">
        <f t="shared" ref="F185:I185" si="77">SUM(F172:F184)</f>
        <v>229</v>
      </c>
      <c r="G185" s="16">
        <f t="shared" si="77"/>
        <v>213</v>
      </c>
      <c r="H185" s="16">
        <f t="shared" si="77"/>
        <v>20</v>
      </c>
      <c r="I185" s="16">
        <f t="shared" si="77"/>
        <v>41</v>
      </c>
      <c r="J185" s="711"/>
      <c r="K185" s="370"/>
      <c r="L185" s="370"/>
      <c r="M185" s="370"/>
      <c r="N185" s="711"/>
      <c r="O185" s="652"/>
      <c r="P185" s="651"/>
      <c r="Q185" s="370"/>
      <c r="R185" s="370"/>
      <c r="S185" s="124"/>
      <c r="T185" s="124"/>
      <c r="U185" s="124"/>
      <c r="V185" s="651"/>
      <c r="W185" s="651"/>
      <c r="X185" s="651"/>
      <c r="Y185" s="651"/>
      <c r="Z185" s="651"/>
      <c r="AA185" s="651"/>
      <c r="AB185" s="651"/>
      <c r="AC185" s="651"/>
      <c r="AD185" s="651"/>
      <c r="AE185" s="651"/>
      <c r="AF185" s="651"/>
      <c r="AG185" s="651"/>
      <c r="AH185" s="651"/>
      <c r="AI185" s="651"/>
      <c r="AJ185" s="651"/>
    </row>
    <row r="186" spans="1:36" ht="12.75" customHeight="1" x14ac:dyDescent="0.25">
      <c r="A186" s="1412" t="s">
        <v>644</v>
      </c>
      <c r="B186" s="1413"/>
      <c r="C186" s="653" t="s">
        <v>5</v>
      </c>
      <c r="D186" s="1414" t="s">
        <v>6</v>
      </c>
      <c r="E186" s="1413"/>
      <c r="F186" s="653" t="s">
        <v>7</v>
      </c>
      <c r="G186" s="653" t="s">
        <v>8</v>
      </c>
      <c r="H186" s="653" t="s">
        <v>9</v>
      </c>
      <c r="I186" s="16" t="s">
        <v>63</v>
      </c>
      <c r="J186" s="177"/>
      <c r="K186" s="370"/>
      <c r="L186" s="370"/>
      <c r="M186" s="370"/>
      <c r="N186" s="177"/>
      <c r="O186" s="118"/>
      <c r="P186" s="651"/>
      <c r="Q186" s="370"/>
      <c r="R186" s="370"/>
      <c r="S186" s="10"/>
      <c r="T186" s="10"/>
      <c r="U186" s="10"/>
      <c r="V186" s="651"/>
      <c r="W186" s="651"/>
      <c r="X186" s="651"/>
      <c r="Y186" s="651"/>
      <c r="Z186" s="651"/>
      <c r="AA186" s="651"/>
      <c r="AB186" s="651"/>
      <c r="AC186" s="651"/>
      <c r="AD186" s="651"/>
      <c r="AE186" s="651"/>
      <c r="AF186" s="651"/>
      <c r="AG186" s="651"/>
      <c r="AH186" s="651"/>
      <c r="AI186" s="651"/>
      <c r="AJ186" s="651"/>
    </row>
    <row r="187" spans="1:36" ht="12.75" customHeight="1" x14ac:dyDescent="0.2">
      <c r="A187" s="315" t="s">
        <v>317</v>
      </c>
      <c r="B187" s="185" t="s">
        <v>645</v>
      </c>
      <c r="C187" s="900">
        <v>35</v>
      </c>
      <c r="D187" s="1630">
        <v>30</v>
      </c>
      <c r="E187" s="1413"/>
      <c r="F187" s="901">
        <v>45</v>
      </c>
      <c r="G187" s="316">
        <v>20</v>
      </c>
      <c r="H187" s="316"/>
      <c r="I187" s="705"/>
      <c r="J187" s="183"/>
      <c r="K187" s="370"/>
      <c r="L187" s="370"/>
      <c r="M187" s="370"/>
      <c r="N187" s="183"/>
      <c r="O187" s="230">
        <f t="shared" ref="O187:O191" si="78">IF(N187="*",$H187,0)</f>
        <v>0</v>
      </c>
      <c r="P187" s="230">
        <f t="shared" ref="P187:P191" si="79">IF(N187="**",$H187,0)</f>
        <v>0</v>
      </c>
      <c r="Q187" s="370"/>
      <c r="R187" s="370"/>
      <c r="S187" s="10"/>
      <c r="T187" s="10"/>
      <c r="U187" s="10"/>
      <c r="V187" s="651"/>
      <c r="W187" s="651"/>
      <c r="X187" s="651"/>
      <c r="Y187" s="651"/>
      <c r="Z187" s="651"/>
      <c r="AA187" s="651"/>
      <c r="AB187" s="651"/>
      <c r="AC187" s="651"/>
      <c r="AD187" s="651"/>
      <c r="AE187" s="651"/>
      <c r="AF187" s="651"/>
      <c r="AG187" s="651"/>
      <c r="AH187" s="651"/>
      <c r="AI187" s="651"/>
      <c r="AJ187" s="651"/>
    </row>
    <row r="188" spans="1:36" ht="12.75" customHeight="1" x14ac:dyDescent="0.2">
      <c r="A188" s="315" t="s">
        <v>646</v>
      </c>
      <c r="B188" s="185" t="s">
        <v>647</v>
      </c>
      <c r="C188" s="900">
        <v>40</v>
      </c>
      <c r="D188" s="1630">
        <v>20</v>
      </c>
      <c r="E188" s="1413"/>
      <c r="F188" s="901">
        <v>40</v>
      </c>
      <c r="G188" s="316">
        <v>30</v>
      </c>
      <c r="H188" s="316"/>
      <c r="I188" s="705"/>
      <c r="J188" s="183"/>
      <c r="K188" s="370"/>
      <c r="L188" s="370"/>
      <c r="M188" s="370"/>
      <c r="N188" s="183"/>
      <c r="O188" s="230">
        <f t="shared" si="78"/>
        <v>0</v>
      </c>
      <c r="P188" s="230">
        <f t="shared" si="79"/>
        <v>0</v>
      </c>
      <c r="Q188" s="370"/>
      <c r="R188" s="370"/>
      <c r="S188" s="10"/>
      <c r="T188" s="10"/>
      <c r="U188" s="10"/>
      <c r="V188" s="651"/>
      <c r="W188" s="651"/>
      <c r="X188" s="651"/>
      <c r="Y188" s="651"/>
      <c r="Z188" s="651"/>
      <c r="AA188" s="651"/>
      <c r="AB188" s="651"/>
      <c r="AC188" s="651"/>
      <c r="AD188" s="651"/>
      <c r="AE188" s="651"/>
      <c r="AF188" s="651"/>
      <c r="AG188" s="651"/>
      <c r="AH188" s="651"/>
      <c r="AI188" s="651"/>
      <c r="AJ188" s="651"/>
    </row>
    <row r="189" spans="1:36" ht="12.75" customHeight="1" x14ac:dyDescent="0.2">
      <c r="A189" s="315" t="s">
        <v>367</v>
      </c>
      <c r="B189" s="185" t="s">
        <v>648</v>
      </c>
      <c r="C189" s="900">
        <v>25</v>
      </c>
      <c r="D189" s="1630">
        <v>15</v>
      </c>
      <c r="E189" s="1413"/>
      <c r="F189" s="901">
        <v>15</v>
      </c>
      <c r="G189" s="63"/>
      <c r="H189" s="316"/>
      <c r="I189" s="696"/>
      <c r="J189" s="183"/>
      <c r="K189" s="370"/>
      <c r="L189" s="370"/>
      <c r="M189" s="370"/>
      <c r="N189" s="183"/>
      <c r="O189" s="230">
        <f t="shared" si="78"/>
        <v>0</v>
      </c>
      <c r="P189" s="230">
        <f t="shared" si="79"/>
        <v>0</v>
      </c>
      <c r="Q189" s="370"/>
      <c r="R189" s="370"/>
      <c r="S189" s="10"/>
      <c r="T189" s="10"/>
      <c r="U189" s="10"/>
      <c r="V189" s="651"/>
      <c r="W189" s="651"/>
      <c r="X189" s="651"/>
      <c r="Y189" s="651"/>
      <c r="Z189" s="651"/>
      <c r="AA189" s="651"/>
      <c r="AB189" s="651"/>
      <c r="AC189" s="651"/>
      <c r="AD189" s="651"/>
      <c r="AE189" s="651"/>
      <c r="AF189" s="651"/>
      <c r="AG189" s="651"/>
      <c r="AH189" s="651"/>
      <c r="AI189" s="651"/>
      <c r="AJ189" s="651"/>
    </row>
    <row r="190" spans="1:36" ht="12.75" customHeight="1" x14ac:dyDescent="0.2">
      <c r="A190" s="315" t="s">
        <v>649</v>
      </c>
      <c r="B190" s="185" t="s">
        <v>650</v>
      </c>
      <c r="C190" s="900">
        <v>15</v>
      </c>
      <c r="D190" s="1630">
        <v>10</v>
      </c>
      <c r="E190" s="1413"/>
      <c r="F190" s="901">
        <v>40</v>
      </c>
      <c r="G190" s="316">
        <v>20</v>
      </c>
      <c r="H190" s="316"/>
      <c r="I190" s="693">
        <v>10</v>
      </c>
      <c r="J190" s="183"/>
      <c r="K190" s="370"/>
      <c r="L190" s="370"/>
      <c r="M190" s="370"/>
      <c r="N190" s="183"/>
      <c r="O190" s="230">
        <f t="shared" si="78"/>
        <v>0</v>
      </c>
      <c r="P190" s="230">
        <f t="shared" si="79"/>
        <v>0</v>
      </c>
      <c r="Q190" s="370"/>
      <c r="R190" s="370"/>
      <c r="S190" s="10"/>
      <c r="T190" s="10"/>
      <c r="U190" s="10"/>
      <c r="V190" s="651"/>
      <c r="W190" s="651"/>
      <c r="X190" s="651"/>
      <c r="Y190" s="651"/>
      <c r="Z190" s="651"/>
      <c r="AA190" s="651"/>
      <c r="AB190" s="651"/>
      <c r="AC190" s="651"/>
      <c r="AD190" s="651"/>
      <c r="AE190" s="651"/>
      <c r="AF190" s="651"/>
      <c r="AG190" s="651"/>
      <c r="AH190" s="651"/>
      <c r="AI190" s="651"/>
      <c r="AJ190" s="651"/>
    </row>
    <row r="191" spans="1:36" ht="12.75" customHeight="1" x14ac:dyDescent="0.2">
      <c r="A191" s="315" t="s">
        <v>651</v>
      </c>
      <c r="B191" s="185" t="s">
        <v>652</v>
      </c>
      <c r="C191" s="900">
        <v>30</v>
      </c>
      <c r="D191" s="1630">
        <v>8</v>
      </c>
      <c r="E191" s="1413"/>
      <c r="F191" s="901">
        <v>45</v>
      </c>
      <c r="G191" s="316">
        <v>30</v>
      </c>
      <c r="H191" s="316">
        <v>15</v>
      </c>
      <c r="I191" s="693">
        <v>20</v>
      </c>
      <c r="J191" s="183"/>
      <c r="K191" s="370"/>
      <c r="L191" s="370"/>
      <c r="M191" s="370"/>
      <c r="N191" s="183" t="s">
        <v>81</v>
      </c>
      <c r="O191" s="230">
        <f t="shared" si="78"/>
        <v>15</v>
      </c>
      <c r="P191" s="230">
        <f t="shared" si="79"/>
        <v>0</v>
      </c>
      <c r="Q191" s="370"/>
      <c r="R191" s="370"/>
      <c r="S191" s="10"/>
      <c r="T191" s="10"/>
      <c r="U191" s="10"/>
      <c r="V191" s="651"/>
      <c r="W191" s="651"/>
      <c r="X191" s="651"/>
      <c r="Y191" s="651"/>
      <c r="Z191" s="651"/>
      <c r="AA191" s="651"/>
      <c r="AB191" s="651"/>
      <c r="AC191" s="651"/>
      <c r="AD191" s="651"/>
      <c r="AE191" s="651"/>
      <c r="AF191" s="651"/>
      <c r="AG191" s="651"/>
      <c r="AH191" s="651"/>
      <c r="AI191" s="651"/>
      <c r="AJ191" s="651"/>
    </row>
    <row r="192" spans="1:36" ht="12.75" customHeight="1" x14ac:dyDescent="0.2">
      <c r="A192" s="315" t="s">
        <v>653</v>
      </c>
      <c r="B192" s="185" t="s">
        <v>654</v>
      </c>
      <c r="C192" s="900">
        <v>12</v>
      </c>
      <c r="D192" s="1630">
        <v>5</v>
      </c>
      <c r="E192" s="1413"/>
      <c r="F192" s="901">
        <v>15</v>
      </c>
      <c r="G192" s="316">
        <v>8</v>
      </c>
      <c r="H192" s="316"/>
      <c r="I192" s="696"/>
      <c r="J192" s="183"/>
      <c r="K192" s="370"/>
      <c r="L192" s="370"/>
      <c r="M192" s="370"/>
      <c r="N192" s="183"/>
      <c r="O192" s="230"/>
      <c r="P192" s="230"/>
      <c r="Q192" s="370"/>
      <c r="R192" s="370"/>
      <c r="S192" s="10"/>
      <c r="T192" s="10"/>
      <c r="U192" s="10"/>
      <c r="V192" s="651"/>
      <c r="W192" s="651"/>
      <c r="X192" s="651"/>
      <c r="Y192" s="651"/>
      <c r="Z192" s="651"/>
      <c r="AA192" s="651"/>
      <c r="AB192" s="651"/>
      <c r="AC192" s="651"/>
      <c r="AD192" s="651"/>
      <c r="AE192" s="651"/>
      <c r="AF192" s="651"/>
      <c r="AG192" s="651"/>
      <c r="AH192" s="651"/>
      <c r="AI192" s="651"/>
      <c r="AJ192" s="651"/>
    </row>
    <row r="193" spans="1:36" ht="12.75" customHeight="1" x14ac:dyDescent="0.2">
      <c r="A193" s="315" t="s">
        <v>697</v>
      </c>
      <c r="B193" s="185" t="s">
        <v>698</v>
      </c>
      <c r="C193" s="900">
        <v>12</v>
      </c>
      <c r="D193" s="1630">
        <v>22</v>
      </c>
      <c r="E193" s="1413"/>
      <c r="F193" s="901">
        <v>18</v>
      </c>
      <c r="G193" s="63"/>
      <c r="H193" s="316"/>
      <c r="I193" s="696"/>
      <c r="J193" s="183"/>
      <c r="K193" s="370"/>
      <c r="L193" s="370"/>
      <c r="M193" s="370"/>
      <c r="N193" s="183"/>
      <c r="O193" s="230">
        <f t="shared" ref="O193:O215" si="80">IF(N193="*",$H193,0)</f>
        <v>0</v>
      </c>
      <c r="P193" s="230">
        <f t="shared" ref="P193:P215" si="81">IF(N193="**",$H193,0)</f>
        <v>0</v>
      </c>
      <c r="Q193" s="370"/>
      <c r="R193" s="370"/>
      <c r="S193" s="10"/>
      <c r="T193" s="10"/>
      <c r="U193" s="10"/>
      <c r="V193" s="651"/>
      <c r="W193" s="651"/>
      <c r="X193" s="651"/>
      <c r="Y193" s="651"/>
      <c r="Z193" s="651"/>
      <c r="AA193" s="651"/>
      <c r="AB193" s="651"/>
      <c r="AC193" s="651"/>
      <c r="AD193" s="651"/>
      <c r="AE193" s="651"/>
      <c r="AF193" s="651"/>
      <c r="AG193" s="651"/>
      <c r="AH193" s="651"/>
      <c r="AI193" s="651"/>
      <c r="AJ193" s="651"/>
    </row>
    <row r="194" spans="1:36" ht="12.75" customHeight="1" x14ac:dyDescent="0.2">
      <c r="A194" s="315" t="s">
        <v>655</v>
      </c>
      <c r="B194" s="185" t="s">
        <v>656</v>
      </c>
      <c r="C194" s="900">
        <v>24</v>
      </c>
      <c r="D194" s="1630">
        <v>14</v>
      </c>
      <c r="E194" s="1413"/>
      <c r="F194" s="901">
        <v>22</v>
      </c>
      <c r="G194" s="316">
        <v>20</v>
      </c>
      <c r="H194" s="316"/>
      <c r="I194" s="696"/>
      <c r="J194" s="183"/>
      <c r="K194" s="370"/>
      <c r="L194" s="370"/>
      <c r="M194" s="370"/>
      <c r="N194" s="183"/>
      <c r="O194" s="230">
        <f t="shared" si="80"/>
        <v>0</v>
      </c>
      <c r="P194" s="230">
        <f t="shared" si="81"/>
        <v>0</v>
      </c>
      <c r="Q194" s="370"/>
      <c r="R194" s="370"/>
      <c r="S194" s="10"/>
      <c r="T194" s="10"/>
      <c r="U194" s="10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</row>
    <row r="195" spans="1:36" ht="12.75" customHeight="1" x14ac:dyDescent="0.2">
      <c r="A195" s="315" t="s">
        <v>115</v>
      </c>
      <c r="B195" s="185" t="s">
        <v>116</v>
      </c>
      <c r="C195" s="900">
        <v>10</v>
      </c>
      <c r="D195" s="1630">
        <v>15</v>
      </c>
      <c r="E195" s="1413"/>
      <c r="F195" s="901">
        <v>20</v>
      </c>
      <c r="G195" s="316">
        <v>20</v>
      </c>
      <c r="H195" s="316"/>
      <c r="I195" s="696"/>
      <c r="J195" s="183"/>
      <c r="K195" s="370"/>
      <c r="L195" s="370"/>
      <c r="M195" s="370"/>
      <c r="N195" s="183"/>
      <c r="O195" s="230">
        <f t="shared" si="80"/>
        <v>0</v>
      </c>
      <c r="P195" s="230">
        <f t="shared" si="81"/>
        <v>0</v>
      </c>
      <c r="Q195" s="370"/>
      <c r="R195" s="370"/>
      <c r="S195" s="10"/>
      <c r="T195" s="10"/>
      <c r="U195" s="10"/>
      <c r="V195" s="651"/>
      <c r="W195" s="651"/>
      <c r="X195" s="651"/>
      <c r="Y195" s="651"/>
      <c r="Z195" s="651"/>
      <c r="AA195" s="651"/>
      <c r="AB195" s="651"/>
      <c r="AC195" s="651"/>
      <c r="AD195" s="651"/>
      <c r="AE195" s="651"/>
      <c r="AF195" s="651"/>
      <c r="AG195" s="651"/>
      <c r="AH195" s="651"/>
      <c r="AI195" s="651"/>
      <c r="AJ195" s="651"/>
    </row>
    <row r="196" spans="1:36" ht="12.75" customHeight="1" x14ac:dyDescent="0.2">
      <c r="A196" s="315" t="s">
        <v>657</v>
      </c>
      <c r="B196" s="185" t="s">
        <v>658</v>
      </c>
      <c r="C196" s="900">
        <v>11</v>
      </c>
      <c r="D196" s="1630">
        <v>37</v>
      </c>
      <c r="E196" s="1413"/>
      <c r="F196" s="901">
        <v>17</v>
      </c>
      <c r="G196" s="316">
        <v>16</v>
      </c>
      <c r="H196" s="53">
        <v>6</v>
      </c>
      <c r="I196" s="696"/>
      <c r="J196" s="889"/>
      <c r="K196" s="370"/>
      <c r="L196" s="370"/>
      <c r="M196" s="370"/>
      <c r="N196" s="889" t="s">
        <v>81</v>
      </c>
      <c r="O196" s="230">
        <f t="shared" si="80"/>
        <v>6</v>
      </c>
      <c r="P196" s="230">
        <f t="shared" si="81"/>
        <v>0</v>
      </c>
      <c r="Q196" s="370"/>
      <c r="R196" s="370"/>
      <c r="S196" s="10"/>
      <c r="T196" s="10"/>
      <c r="U196" s="10"/>
      <c r="V196" s="651"/>
      <c r="W196" s="651"/>
      <c r="X196" s="651"/>
      <c r="Y196" s="651"/>
      <c r="Z196" s="651"/>
      <c r="AA196" s="651"/>
      <c r="AB196" s="651"/>
      <c r="AC196" s="651"/>
      <c r="AD196" s="651"/>
      <c r="AE196" s="651"/>
      <c r="AF196" s="651"/>
      <c r="AG196" s="651"/>
      <c r="AH196" s="651"/>
      <c r="AI196" s="651"/>
      <c r="AJ196" s="651"/>
    </row>
    <row r="197" spans="1:36" ht="12.75" customHeight="1" x14ac:dyDescent="0.2">
      <c r="A197" s="315" t="s">
        <v>659</v>
      </c>
      <c r="B197" s="185" t="s">
        <v>660</v>
      </c>
      <c r="C197" s="316">
        <v>30</v>
      </c>
      <c r="D197" s="1630">
        <v>36</v>
      </c>
      <c r="E197" s="1413"/>
      <c r="F197" s="260">
        <v>28</v>
      </c>
      <c r="G197" s="316">
        <v>4</v>
      </c>
      <c r="H197" s="316"/>
      <c r="I197" s="696"/>
      <c r="J197" s="183"/>
      <c r="K197" s="370"/>
      <c r="L197" s="370"/>
      <c r="M197" s="370"/>
      <c r="N197" s="183"/>
      <c r="O197" s="230">
        <f t="shared" si="80"/>
        <v>0</v>
      </c>
      <c r="P197" s="230">
        <f t="shared" si="81"/>
        <v>0</v>
      </c>
      <c r="Q197" s="370"/>
      <c r="R197" s="370"/>
      <c r="S197" s="10"/>
      <c r="T197" s="10"/>
      <c r="U197" s="10"/>
      <c r="V197" s="651"/>
      <c r="W197" s="651"/>
      <c r="X197" s="651"/>
      <c r="Y197" s="651"/>
      <c r="Z197" s="651"/>
      <c r="AA197" s="651"/>
      <c r="AB197" s="651"/>
      <c r="AC197" s="651"/>
      <c r="AD197" s="651"/>
      <c r="AE197" s="651"/>
      <c r="AF197" s="651"/>
      <c r="AG197" s="651"/>
      <c r="AH197" s="651"/>
      <c r="AI197" s="651"/>
      <c r="AJ197" s="651"/>
    </row>
    <row r="198" spans="1:36" ht="12.75" customHeight="1" x14ac:dyDescent="0.2">
      <c r="A198" s="315" t="s">
        <v>267</v>
      </c>
      <c r="B198" s="185" t="s">
        <v>661</v>
      </c>
      <c r="C198" s="900">
        <v>8</v>
      </c>
      <c r="D198" s="1630">
        <v>10</v>
      </c>
      <c r="E198" s="1413"/>
      <c r="F198" s="51">
        <v>14</v>
      </c>
      <c r="G198" s="316">
        <v>10</v>
      </c>
      <c r="H198" s="316">
        <v>15</v>
      </c>
      <c r="I198" s="693">
        <v>12</v>
      </c>
      <c r="J198" s="183"/>
      <c r="K198" s="370"/>
      <c r="L198" s="370"/>
      <c r="M198" s="370"/>
      <c r="N198" s="183" t="s">
        <v>81</v>
      </c>
      <c r="O198" s="230">
        <f t="shared" si="80"/>
        <v>15</v>
      </c>
      <c r="P198" s="230">
        <f t="shared" si="81"/>
        <v>0</v>
      </c>
      <c r="Q198" s="370"/>
      <c r="R198" s="370"/>
      <c r="S198" s="10"/>
      <c r="T198" s="10"/>
      <c r="U198" s="10"/>
      <c r="V198" s="651"/>
      <c r="W198" s="651"/>
      <c r="X198" s="651"/>
      <c r="Y198" s="651"/>
      <c r="Z198" s="651"/>
      <c r="AA198" s="651"/>
      <c r="AB198" s="651"/>
      <c r="AC198" s="651"/>
      <c r="AD198" s="651"/>
      <c r="AE198" s="651"/>
      <c r="AF198" s="651"/>
      <c r="AG198" s="651"/>
      <c r="AH198" s="651"/>
      <c r="AI198" s="651"/>
      <c r="AJ198" s="651"/>
    </row>
    <row r="199" spans="1:36" ht="12.75" customHeight="1" x14ac:dyDescent="0.2">
      <c r="A199" s="315" t="s">
        <v>662</v>
      </c>
      <c r="B199" s="185" t="s">
        <v>663</v>
      </c>
      <c r="C199" s="316">
        <v>35</v>
      </c>
      <c r="D199" s="1630">
        <v>15</v>
      </c>
      <c r="E199" s="1413"/>
      <c r="F199" s="260">
        <v>30</v>
      </c>
      <c r="G199" s="316">
        <v>20</v>
      </c>
      <c r="H199" s="316"/>
      <c r="I199" s="693">
        <v>20</v>
      </c>
      <c r="J199" s="183"/>
      <c r="K199" s="370"/>
      <c r="L199" s="370"/>
      <c r="M199" s="370"/>
      <c r="N199" s="183"/>
      <c r="O199" s="230">
        <f t="shared" si="80"/>
        <v>0</v>
      </c>
      <c r="P199" s="230">
        <f t="shared" si="81"/>
        <v>0</v>
      </c>
      <c r="Q199" s="370"/>
      <c r="R199" s="370"/>
      <c r="S199" s="10"/>
      <c r="T199" s="10"/>
      <c r="U199" s="10"/>
      <c r="V199" s="651"/>
      <c r="W199" s="651"/>
      <c r="X199" s="651"/>
      <c r="Y199" s="651"/>
      <c r="Z199" s="651"/>
      <c r="AA199" s="651"/>
      <c r="AB199" s="651"/>
      <c r="AC199" s="651"/>
      <c r="AD199" s="651"/>
      <c r="AE199" s="651"/>
      <c r="AF199" s="651"/>
      <c r="AG199" s="651"/>
      <c r="AH199" s="651"/>
      <c r="AI199" s="651"/>
      <c r="AJ199" s="651"/>
    </row>
    <row r="200" spans="1:36" ht="12.75" customHeight="1" x14ac:dyDescent="0.2">
      <c r="A200" s="315" t="s">
        <v>352</v>
      </c>
      <c r="B200" s="185" t="s">
        <v>664</v>
      </c>
      <c r="C200" s="316">
        <v>10</v>
      </c>
      <c r="D200" s="1630">
        <v>10</v>
      </c>
      <c r="E200" s="1413"/>
      <c r="F200" s="260">
        <v>0</v>
      </c>
      <c r="G200" s="316">
        <v>10</v>
      </c>
      <c r="H200" s="316">
        <v>5</v>
      </c>
      <c r="I200" s="696"/>
      <c r="J200" s="889"/>
      <c r="K200" s="370"/>
      <c r="L200" s="370"/>
      <c r="M200" s="370"/>
      <c r="N200" s="889" t="s">
        <v>69</v>
      </c>
      <c r="O200" s="230">
        <f t="shared" si="80"/>
        <v>0</v>
      </c>
      <c r="P200" s="230">
        <f t="shared" si="81"/>
        <v>5</v>
      </c>
      <c r="Q200" s="370"/>
      <c r="R200" s="370"/>
      <c r="S200" s="10"/>
      <c r="T200" s="10"/>
      <c r="U200" s="10"/>
      <c r="V200" s="651"/>
      <c r="W200" s="651"/>
      <c r="X200" s="651"/>
      <c r="Y200" s="651"/>
      <c r="Z200" s="651"/>
      <c r="AA200" s="651"/>
      <c r="AB200" s="651"/>
      <c r="AC200" s="651"/>
      <c r="AD200" s="651"/>
      <c r="AE200" s="651"/>
      <c r="AF200" s="651"/>
      <c r="AG200" s="651"/>
      <c r="AH200" s="651"/>
      <c r="AI200" s="651"/>
      <c r="AJ200" s="651"/>
    </row>
    <row r="201" spans="1:36" ht="12.75" customHeight="1" x14ac:dyDescent="0.2">
      <c r="A201" s="315" t="s">
        <v>354</v>
      </c>
      <c r="B201" s="185" t="s">
        <v>664</v>
      </c>
      <c r="C201" s="316">
        <v>20</v>
      </c>
      <c r="D201" s="1630">
        <v>20</v>
      </c>
      <c r="E201" s="1413"/>
      <c r="F201" s="260">
        <v>25</v>
      </c>
      <c r="G201" s="693">
        <v>15</v>
      </c>
      <c r="H201" s="316">
        <v>5</v>
      </c>
      <c r="I201" s="696"/>
      <c r="J201" s="889"/>
      <c r="K201" s="370"/>
      <c r="L201" s="370"/>
      <c r="M201" s="370"/>
      <c r="N201" s="889" t="s">
        <v>69</v>
      </c>
      <c r="O201" s="230">
        <f t="shared" si="80"/>
        <v>0</v>
      </c>
      <c r="P201" s="230">
        <f t="shared" si="81"/>
        <v>5</v>
      </c>
      <c r="Q201" s="370"/>
      <c r="R201" s="370"/>
      <c r="S201" s="10"/>
      <c r="T201" s="10"/>
      <c r="U201" s="10"/>
      <c r="V201" s="651"/>
      <c r="W201" s="651"/>
      <c r="X201" s="651"/>
      <c r="Y201" s="651"/>
      <c r="Z201" s="651"/>
      <c r="AA201" s="651"/>
      <c r="AB201" s="651"/>
      <c r="AC201" s="651"/>
      <c r="AD201" s="651"/>
      <c r="AE201" s="651"/>
      <c r="AF201" s="651"/>
      <c r="AG201" s="651"/>
      <c r="AH201" s="651"/>
      <c r="AI201" s="651"/>
      <c r="AJ201" s="651"/>
    </row>
    <row r="202" spans="1:36" ht="12.75" customHeight="1" x14ac:dyDescent="0.2">
      <c r="A202" s="315" t="s">
        <v>269</v>
      </c>
      <c r="B202" s="185" t="s">
        <v>665</v>
      </c>
      <c r="C202" s="316">
        <v>40</v>
      </c>
      <c r="D202" s="1630">
        <v>20</v>
      </c>
      <c r="E202" s="1413"/>
      <c r="F202" s="260">
        <v>40</v>
      </c>
      <c r="G202" s="316">
        <v>30</v>
      </c>
      <c r="H202" s="53">
        <v>35</v>
      </c>
      <c r="I202" s="693">
        <v>15</v>
      </c>
      <c r="J202" s="889"/>
      <c r="K202" s="370"/>
      <c r="L202" s="370"/>
      <c r="M202" s="370"/>
      <c r="N202" s="889" t="s">
        <v>81</v>
      </c>
      <c r="O202" s="230">
        <f t="shared" si="80"/>
        <v>35</v>
      </c>
      <c r="P202" s="230">
        <f t="shared" si="81"/>
        <v>0</v>
      </c>
      <c r="Q202" s="370"/>
      <c r="R202" s="370"/>
      <c r="S202" s="10"/>
      <c r="T202" s="10"/>
      <c r="U202" s="10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51"/>
      <c r="AI202" s="651"/>
      <c r="AJ202" s="651"/>
    </row>
    <row r="203" spans="1:36" ht="12.75" customHeight="1" x14ac:dyDescent="0.2">
      <c r="A203" s="315" t="s">
        <v>666</v>
      </c>
      <c r="B203" s="185" t="s">
        <v>667</v>
      </c>
      <c r="C203" s="316">
        <v>20</v>
      </c>
      <c r="D203" s="1630">
        <v>10</v>
      </c>
      <c r="E203" s="1413"/>
      <c r="F203" s="316">
        <v>20</v>
      </c>
      <c r="G203" s="63">
        <v>10</v>
      </c>
      <c r="H203" s="53"/>
      <c r="I203" s="696"/>
      <c r="J203" s="183"/>
      <c r="K203" s="370"/>
      <c r="L203" s="370"/>
      <c r="M203" s="370"/>
      <c r="N203" s="183"/>
      <c r="O203" s="230">
        <f t="shared" si="80"/>
        <v>0</v>
      </c>
      <c r="P203" s="230">
        <f t="shared" si="81"/>
        <v>0</v>
      </c>
      <c r="Q203" s="370"/>
      <c r="R203" s="370"/>
      <c r="S203" s="10"/>
      <c r="T203" s="10"/>
      <c r="U203" s="10"/>
      <c r="V203" s="651"/>
      <c r="W203" s="651"/>
      <c r="X203" s="651"/>
      <c r="Y203" s="651"/>
      <c r="Z203" s="651"/>
      <c r="AA203" s="651"/>
      <c r="AB203" s="651"/>
      <c r="AC203" s="651"/>
      <c r="AD203" s="651"/>
      <c r="AE203" s="651"/>
      <c r="AF203" s="651"/>
      <c r="AG203" s="651"/>
      <c r="AH203" s="651"/>
      <c r="AI203" s="651"/>
      <c r="AJ203" s="651"/>
    </row>
    <row r="204" spans="1:36" ht="12.75" customHeight="1" x14ac:dyDescent="0.2">
      <c r="A204" s="315" t="s">
        <v>668</v>
      </c>
      <c r="B204" s="185" t="s">
        <v>669</v>
      </c>
      <c r="C204" s="316">
        <v>54</v>
      </c>
      <c r="D204" s="1630">
        <v>27</v>
      </c>
      <c r="E204" s="1413"/>
      <c r="F204" s="316">
        <v>54</v>
      </c>
      <c r="G204" s="316">
        <v>27</v>
      </c>
      <c r="H204" s="53"/>
      <c r="I204" s="696"/>
      <c r="J204" s="183"/>
      <c r="K204" s="370"/>
      <c r="L204" s="370"/>
      <c r="M204" s="370"/>
      <c r="N204" s="183"/>
      <c r="O204" s="230">
        <f t="shared" si="80"/>
        <v>0</v>
      </c>
      <c r="P204" s="230">
        <f t="shared" si="81"/>
        <v>0</v>
      </c>
      <c r="Q204" s="370"/>
      <c r="R204" s="370"/>
      <c r="S204" s="10"/>
      <c r="T204" s="10"/>
      <c r="U204" s="10"/>
      <c r="V204" s="651"/>
      <c r="W204" s="651"/>
      <c r="X204" s="651"/>
      <c r="Y204" s="651"/>
      <c r="Z204" s="651"/>
      <c r="AA204" s="651"/>
      <c r="AB204" s="651"/>
      <c r="AC204" s="651"/>
      <c r="AD204" s="651"/>
      <c r="AE204" s="651"/>
      <c r="AF204" s="651"/>
      <c r="AG204" s="651"/>
      <c r="AH204" s="651"/>
      <c r="AI204" s="651"/>
      <c r="AJ204" s="651"/>
    </row>
    <row r="205" spans="1:36" ht="12.75" customHeight="1" x14ac:dyDescent="0.2">
      <c r="A205" s="315" t="s">
        <v>327</v>
      </c>
      <c r="B205" s="185" t="s">
        <v>670</v>
      </c>
      <c r="C205" s="316">
        <v>14</v>
      </c>
      <c r="D205" s="1630">
        <v>12</v>
      </c>
      <c r="E205" s="1413"/>
      <c r="F205" s="316">
        <v>20</v>
      </c>
      <c r="G205" s="316">
        <v>8</v>
      </c>
      <c r="H205" s="53"/>
      <c r="I205" s="696"/>
      <c r="J205" s="183"/>
      <c r="K205" s="370"/>
      <c r="L205" s="370"/>
      <c r="M205" s="370"/>
      <c r="N205" s="183"/>
      <c r="O205" s="230">
        <f t="shared" si="80"/>
        <v>0</v>
      </c>
      <c r="P205" s="230">
        <f t="shared" si="81"/>
        <v>0</v>
      </c>
      <c r="Q205" s="370"/>
      <c r="R205" s="370"/>
      <c r="S205" s="10"/>
      <c r="T205" s="10"/>
      <c r="U205" s="10"/>
      <c r="V205" s="651"/>
      <c r="W205" s="651"/>
      <c r="X205" s="651"/>
      <c r="Y205" s="651"/>
      <c r="Z205" s="651"/>
      <c r="AA205" s="651"/>
      <c r="AB205" s="651"/>
      <c r="AC205" s="651"/>
      <c r="AD205" s="651"/>
      <c r="AE205" s="651"/>
      <c r="AF205" s="651"/>
      <c r="AG205" s="651"/>
      <c r="AH205" s="651"/>
      <c r="AI205" s="651"/>
      <c r="AJ205" s="651"/>
    </row>
    <row r="206" spans="1:36" ht="12.75" customHeight="1" x14ac:dyDescent="0.2">
      <c r="A206" s="315" t="s">
        <v>699</v>
      </c>
      <c r="B206" s="185" t="s">
        <v>700</v>
      </c>
      <c r="C206" s="316">
        <v>20</v>
      </c>
      <c r="D206" s="1630">
        <v>20</v>
      </c>
      <c r="E206" s="1413"/>
      <c r="F206" s="316">
        <v>30</v>
      </c>
      <c r="G206" s="63">
        <v>20</v>
      </c>
      <c r="H206" s="316"/>
      <c r="I206" s="696"/>
      <c r="J206" s="183"/>
      <c r="K206" s="370"/>
      <c r="L206" s="370"/>
      <c r="M206" s="370"/>
      <c r="N206" s="183"/>
      <c r="O206" s="230">
        <f t="shared" si="80"/>
        <v>0</v>
      </c>
      <c r="P206" s="230">
        <f t="shared" si="81"/>
        <v>0</v>
      </c>
      <c r="Q206" s="370"/>
      <c r="R206" s="370"/>
      <c r="S206" s="10"/>
      <c r="T206" s="10"/>
      <c r="U206" s="10"/>
      <c r="V206" s="651"/>
      <c r="W206" s="651"/>
      <c r="X206" s="651"/>
      <c r="Y206" s="651"/>
      <c r="Z206" s="651"/>
      <c r="AA206" s="651"/>
      <c r="AB206" s="651"/>
      <c r="AC206" s="651"/>
      <c r="AD206" s="651"/>
      <c r="AE206" s="651"/>
      <c r="AF206" s="651"/>
      <c r="AG206" s="651"/>
      <c r="AH206" s="651"/>
      <c r="AI206" s="651"/>
      <c r="AJ206" s="651"/>
    </row>
    <row r="207" spans="1:36" ht="12.75" customHeight="1" x14ac:dyDescent="0.2">
      <c r="A207" s="315" t="s">
        <v>272</v>
      </c>
      <c r="B207" s="185" t="s">
        <v>671</v>
      </c>
      <c r="C207" s="900">
        <v>20</v>
      </c>
      <c r="D207" s="1630">
        <v>20</v>
      </c>
      <c r="E207" s="1413"/>
      <c r="F207" s="901">
        <v>40</v>
      </c>
      <c r="G207" s="316">
        <v>35</v>
      </c>
      <c r="H207" s="53">
        <v>30</v>
      </c>
      <c r="I207" s="693">
        <v>25</v>
      </c>
      <c r="J207" s="889"/>
      <c r="K207" s="370"/>
      <c r="L207" s="370"/>
      <c r="M207" s="370"/>
      <c r="N207" s="889" t="s">
        <v>81</v>
      </c>
      <c r="O207" s="230">
        <f t="shared" si="80"/>
        <v>30</v>
      </c>
      <c r="P207" s="230">
        <f t="shared" si="81"/>
        <v>0</v>
      </c>
      <c r="Q207" s="370"/>
      <c r="R207" s="370"/>
      <c r="S207" s="10"/>
      <c r="T207" s="10"/>
      <c r="U207" s="10"/>
      <c r="V207" s="651"/>
      <c r="W207" s="651"/>
      <c r="X207" s="651"/>
      <c r="Y207" s="651"/>
      <c r="Z207" s="651"/>
      <c r="AA207" s="651"/>
      <c r="AB207" s="651"/>
      <c r="AC207" s="651"/>
      <c r="AD207" s="651"/>
      <c r="AE207" s="651"/>
      <c r="AF207" s="651"/>
      <c r="AG207" s="651"/>
      <c r="AH207" s="651"/>
      <c r="AI207" s="651"/>
      <c r="AJ207" s="651"/>
    </row>
    <row r="208" spans="1:36" ht="12.75" customHeight="1" x14ac:dyDescent="0.2">
      <c r="A208" s="315" t="s">
        <v>498</v>
      </c>
      <c r="B208" s="185" t="s">
        <v>672</v>
      </c>
      <c r="C208" s="900">
        <v>16</v>
      </c>
      <c r="D208" s="1630">
        <v>0</v>
      </c>
      <c r="E208" s="1413"/>
      <c r="F208" s="901">
        <v>60</v>
      </c>
      <c r="G208" s="316">
        <v>68</v>
      </c>
      <c r="H208" s="316">
        <v>8</v>
      </c>
      <c r="I208" s="693">
        <v>8</v>
      </c>
      <c r="J208" s="889"/>
      <c r="K208" s="370"/>
      <c r="L208" s="370"/>
      <c r="M208" s="370"/>
      <c r="N208" s="889" t="s">
        <v>69</v>
      </c>
      <c r="O208" s="230">
        <f t="shared" si="80"/>
        <v>0</v>
      </c>
      <c r="P208" s="230">
        <f t="shared" si="81"/>
        <v>8</v>
      </c>
      <c r="Q208" s="370"/>
      <c r="R208" s="370"/>
      <c r="S208" s="10"/>
      <c r="T208" s="10"/>
      <c r="U208" s="10"/>
      <c r="V208" s="651"/>
      <c r="W208" s="651"/>
      <c r="X208" s="651"/>
      <c r="Y208" s="651"/>
      <c r="Z208" s="651"/>
      <c r="AA208" s="651"/>
      <c r="AB208" s="651"/>
      <c r="AC208" s="651"/>
      <c r="AD208" s="651"/>
      <c r="AE208" s="651"/>
      <c r="AF208" s="651"/>
      <c r="AG208" s="651"/>
      <c r="AH208" s="651"/>
      <c r="AI208" s="651"/>
      <c r="AJ208" s="651"/>
    </row>
    <row r="209" spans="1:36" ht="12.75" customHeight="1" x14ac:dyDescent="0.2">
      <c r="A209" s="315" t="s">
        <v>673</v>
      </c>
      <c r="B209" s="185" t="s">
        <v>674</v>
      </c>
      <c r="C209" s="900">
        <v>10</v>
      </c>
      <c r="D209" s="1630">
        <v>10</v>
      </c>
      <c r="E209" s="1413"/>
      <c r="F209" s="901">
        <v>20</v>
      </c>
      <c r="G209" s="316">
        <v>20</v>
      </c>
      <c r="H209" s="316">
        <v>40</v>
      </c>
      <c r="I209" s="696"/>
      <c r="J209" s="889"/>
      <c r="K209" s="370"/>
      <c r="L209" s="370"/>
      <c r="M209" s="370"/>
      <c r="N209" s="889" t="s">
        <v>69</v>
      </c>
      <c r="O209" s="230">
        <f t="shared" si="80"/>
        <v>0</v>
      </c>
      <c r="P209" s="230">
        <f t="shared" si="81"/>
        <v>40</v>
      </c>
      <c r="Q209" s="370"/>
      <c r="R209" s="370"/>
      <c r="S209" s="10"/>
      <c r="T209" s="10"/>
      <c r="U209" s="10"/>
      <c r="V209" s="651"/>
      <c r="W209" s="651"/>
      <c r="X209" s="651"/>
      <c r="Y209" s="651"/>
      <c r="Z209" s="651"/>
      <c r="AA209" s="651"/>
      <c r="AB209" s="651"/>
      <c r="AC209" s="651"/>
      <c r="AD209" s="651"/>
      <c r="AE209" s="651"/>
      <c r="AF209" s="651"/>
      <c r="AG209" s="651"/>
      <c r="AH209" s="651"/>
      <c r="AI209" s="651"/>
      <c r="AJ209" s="651"/>
    </row>
    <row r="210" spans="1:36" ht="12.75" customHeight="1" x14ac:dyDescent="0.2">
      <c r="A210" s="315" t="s">
        <v>675</v>
      </c>
      <c r="B210" s="185" t="s">
        <v>676</v>
      </c>
      <c r="C210" s="900">
        <v>10</v>
      </c>
      <c r="D210" s="1630">
        <v>12</v>
      </c>
      <c r="E210" s="1413"/>
      <c r="F210" s="901">
        <v>8</v>
      </c>
      <c r="G210" s="316">
        <v>10</v>
      </c>
      <c r="H210" s="316"/>
      <c r="I210" s="693">
        <v>5</v>
      </c>
      <c r="J210" s="183"/>
      <c r="K210" s="370"/>
      <c r="L210" s="370"/>
      <c r="M210" s="370"/>
      <c r="N210" s="183" t="s">
        <v>81</v>
      </c>
      <c r="O210" s="230">
        <f t="shared" si="80"/>
        <v>0</v>
      </c>
      <c r="P210" s="230">
        <f t="shared" si="81"/>
        <v>0</v>
      </c>
      <c r="Q210" s="370"/>
      <c r="R210" s="370"/>
      <c r="S210" s="10"/>
      <c r="T210" s="10"/>
      <c r="U210" s="10"/>
      <c r="V210" s="651"/>
      <c r="W210" s="651"/>
      <c r="X210" s="651"/>
      <c r="Y210" s="651"/>
      <c r="Z210" s="651"/>
      <c r="AA210" s="651"/>
      <c r="AB210" s="651"/>
      <c r="AC210" s="651"/>
      <c r="AD210" s="651"/>
      <c r="AE210" s="651"/>
      <c r="AF210" s="651"/>
      <c r="AG210" s="651"/>
      <c r="AH210" s="651"/>
      <c r="AI210" s="651"/>
      <c r="AJ210" s="651"/>
    </row>
    <row r="211" spans="1:36" ht="12.75" customHeight="1" x14ac:dyDescent="0.2">
      <c r="A211" s="315" t="s">
        <v>677</v>
      </c>
      <c r="B211" s="185" t="s">
        <v>678</v>
      </c>
      <c r="C211" s="900">
        <v>5</v>
      </c>
      <c r="D211" s="1630">
        <v>40</v>
      </c>
      <c r="E211" s="1413"/>
      <c r="F211" s="901">
        <v>0</v>
      </c>
      <c r="G211" s="316">
        <v>5</v>
      </c>
      <c r="H211" s="53"/>
      <c r="I211" s="696"/>
      <c r="J211" s="183"/>
      <c r="K211" s="370"/>
      <c r="L211" s="370"/>
      <c r="M211" s="370"/>
      <c r="N211" s="183"/>
      <c r="O211" s="230">
        <f t="shared" si="80"/>
        <v>0</v>
      </c>
      <c r="P211" s="230">
        <f t="shared" si="81"/>
        <v>0</v>
      </c>
      <c r="Q211" s="370"/>
      <c r="R211" s="370"/>
      <c r="S211" s="10"/>
      <c r="T211" s="10"/>
      <c r="U211" s="10"/>
      <c r="V211" s="651"/>
      <c r="W211" s="651"/>
      <c r="X211" s="651"/>
      <c r="Y211" s="651"/>
      <c r="Z211" s="651"/>
      <c r="AA211" s="651"/>
      <c r="AB211" s="651"/>
      <c r="AC211" s="651"/>
      <c r="AD211" s="651"/>
      <c r="AE211" s="651"/>
      <c r="AF211" s="651"/>
      <c r="AG211" s="651"/>
      <c r="AH211" s="651"/>
      <c r="AI211" s="651"/>
      <c r="AJ211" s="651"/>
    </row>
    <row r="212" spans="1:36" ht="12.75" customHeight="1" x14ac:dyDescent="0.2">
      <c r="A212" s="315" t="s">
        <v>679</v>
      </c>
      <c r="B212" s="185" t="s">
        <v>680</v>
      </c>
      <c r="C212" s="900">
        <v>20</v>
      </c>
      <c r="D212" s="1630">
        <v>5</v>
      </c>
      <c r="E212" s="1413"/>
      <c r="F212" s="316">
        <v>15</v>
      </c>
      <c r="G212" s="316">
        <v>8</v>
      </c>
      <c r="H212" s="316">
        <v>12</v>
      </c>
      <c r="I212" s="696"/>
      <c r="J212" s="889"/>
      <c r="K212" s="370"/>
      <c r="L212" s="370"/>
      <c r="M212" s="370"/>
      <c r="N212" s="889" t="s">
        <v>81</v>
      </c>
      <c r="O212" s="230">
        <f t="shared" si="80"/>
        <v>12</v>
      </c>
      <c r="P212" s="230">
        <f t="shared" si="81"/>
        <v>0</v>
      </c>
      <c r="Q212" s="370"/>
      <c r="R212" s="370"/>
      <c r="S212" s="10"/>
      <c r="T212" s="10"/>
      <c r="U212" s="10"/>
      <c r="V212" s="651"/>
      <c r="W212" s="651"/>
      <c r="X212" s="651"/>
      <c r="Y212" s="651"/>
      <c r="Z212" s="651"/>
      <c r="AA212" s="651"/>
      <c r="AB212" s="651"/>
      <c r="AC212" s="651"/>
      <c r="AD212" s="651"/>
      <c r="AE212" s="651"/>
      <c r="AF212" s="651"/>
      <c r="AG212" s="651"/>
      <c r="AH212" s="651"/>
      <c r="AI212" s="651"/>
      <c r="AJ212" s="651"/>
    </row>
    <row r="213" spans="1:36" ht="12.75" customHeight="1" x14ac:dyDescent="0.2">
      <c r="A213" s="315" t="s">
        <v>386</v>
      </c>
      <c r="B213" s="185" t="s">
        <v>681</v>
      </c>
      <c r="C213" s="898">
        <v>4</v>
      </c>
      <c r="D213" s="1628">
        <v>2</v>
      </c>
      <c r="E213" s="1413"/>
      <c r="F213" s="260">
        <v>4</v>
      </c>
      <c r="G213" s="63"/>
      <c r="H213" s="316"/>
      <c r="I213" s="696"/>
      <c r="J213" s="183"/>
      <c r="K213" s="370"/>
      <c r="L213" s="370"/>
      <c r="M213" s="370"/>
      <c r="N213" s="183"/>
      <c r="O213" s="230">
        <f t="shared" si="80"/>
        <v>0</v>
      </c>
      <c r="P213" s="230">
        <f t="shared" si="81"/>
        <v>0</v>
      </c>
      <c r="Q213" s="370"/>
      <c r="R213" s="370"/>
      <c r="S213" s="10"/>
      <c r="T213" s="10"/>
      <c r="U213" s="10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51"/>
      <c r="AI213" s="651"/>
      <c r="AJ213" s="651"/>
    </row>
    <row r="214" spans="1:36" ht="12.75" customHeight="1" x14ac:dyDescent="0.2">
      <c r="A214" s="315" t="s">
        <v>682</v>
      </c>
      <c r="B214" s="185" t="s">
        <v>683</v>
      </c>
      <c r="C214" s="900">
        <v>12</v>
      </c>
      <c r="D214" s="1630">
        <v>7</v>
      </c>
      <c r="E214" s="1413"/>
      <c r="F214" s="316">
        <v>12</v>
      </c>
      <c r="G214" s="316">
        <v>20</v>
      </c>
      <c r="H214" s="316"/>
      <c r="I214" s="712"/>
      <c r="J214" s="183"/>
      <c r="K214" s="370"/>
      <c r="L214" s="370"/>
      <c r="M214" s="370"/>
      <c r="N214" s="183"/>
      <c r="O214" s="230">
        <f t="shared" si="80"/>
        <v>0</v>
      </c>
      <c r="P214" s="230">
        <f t="shared" si="81"/>
        <v>0</v>
      </c>
      <c r="Q214" s="370"/>
      <c r="R214" s="651"/>
      <c r="S214" s="10"/>
      <c r="T214" s="10"/>
      <c r="U214" s="10"/>
      <c r="V214" s="651"/>
      <c r="W214" s="651"/>
      <c r="X214" s="651"/>
      <c r="Y214" s="651"/>
      <c r="Z214" s="651"/>
      <c r="AA214" s="651"/>
      <c r="AB214" s="651"/>
      <c r="AC214" s="651"/>
      <c r="AD214" s="651"/>
      <c r="AE214" s="651"/>
      <c r="AF214" s="651"/>
      <c r="AG214" s="651"/>
      <c r="AH214" s="651"/>
      <c r="AI214" s="651"/>
      <c r="AJ214" s="651"/>
    </row>
    <row r="215" spans="1:36" ht="12.75" customHeight="1" x14ac:dyDescent="0.2">
      <c r="A215" s="315" t="s">
        <v>377</v>
      </c>
      <c r="B215" s="185" t="s">
        <v>684</v>
      </c>
      <c r="C215" s="900">
        <v>2</v>
      </c>
      <c r="D215" s="1630">
        <v>2</v>
      </c>
      <c r="E215" s="1413"/>
      <c r="F215" s="316">
        <v>6</v>
      </c>
      <c r="G215" s="316">
        <v>6</v>
      </c>
      <c r="H215" s="316">
        <v>8</v>
      </c>
      <c r="I215" s="713">
        <v>6</v>
      </c>
      <c r="J215" s="183"/>
      <c r="K215" s="370"/>
      <c r="L215" s="370"/>
      <c r="M215" s="370"/>
      <c r="N215" s="188" t="s">
        <v>81</v>
      </c>
      <c r="O215" s="230">
        <f t="shared" si="80"/>
        <v>8</v>
      </c>
      <c r="P215" s="230">
        <f t="shared" si="81"/>
        <v>0</v>
      </c>
      <c r="Q215" s="370"/>
      <c r="R215" s="10"/>
      <c r="S215" s="10"/>
      <c r="T215" s="10"/>
      <c r="U215" s="10"/>
      <c r="V215" s="651"/>
      <c r="W215" s="651"/>
      <c r="X215" s="651"/>
      <c r="Y215" s="651"/>
      <c r="Z215" s="651"/>
      <c r="AA215" s="651"/>
      <c r="AB215" s="651"/>
      <c r="AC215" s="651"/>
      <c r="AD215" s="651"/>
      <c r="AE215" s="651"/>
      <c r="AF215" s="651"/>
      <c r="AG215" s="651"/>
      <c r="AH215" s="651"/>
      <c r="AI215" s="651"/>
      <c r="AJ215" s="651"/>
    </row>
    <row r="216" spans="1:36" ht="12.75" customHeight="1" x14ac:dyDescent="0.2">
      <c r="A216" s="1409" t="s">
        <v>685</v>
      </c>
      <c r="B216" s="1413"/>
      <c r="C216" s="16">
        <f>SUM(C187:C215)</f>
        <v>564</v>
      </c>
      <c r="D216" s="1414">
        <f>SUM(D187:D215)</f>
        <v>454</v>
      </c>
      <c r="E216" s="1413"/>
      <c r="F216" s="16">
        <f>SUM(F187:F215)</f>
        <v>703</v>
      </c>
      <c r="G216" s="16">
        <f>SUM(G187:G215)</f>
        <v>490</v>
      </c>
      <c r="H216" s="16">
        <f>SUM(H187:H215)</f>
        <v>179</v>
      </c>
      <c r="I216" s="16">
        <f>SUM(I187:I215)</f>
        <v>121</v>
      </c>
      <c r="J216" s="123"/>
      <c r="K216" s="370"/>
      <c r="L216" s="370"/>
      <c r="M216" s="370"/>
      <c r="N216" s="370" t="s">
        <v>686</v>
      </c>
      <c r="O216" s="230">
        <f>SUM(O132:O215)</f>
        <v>234</v>
      </c>
      <c r="P216" s="230">
        <f>SUM(P131:P215)</f>
        <v>98</v>
      </c>
      <c r="Q216" s="651"/>
      <c r="R216" s="10"/>
      <c r="S216" s="10"/>
      <c r="T216" s="10"/>
      <c r="U216" s="10"/>
      <c r="V216" s="651"/>
      <c r="W216" s="651"/>
      <c r="X216" s="651"/>
      <c r="Y216" s="651"/>
      <c r="Z216" s="651"/>
      <c r="AA216" s="651"/>
      <c r="AB216" s="651"/>
      <c r="AC216" s="651"/>
      <c r="AD216" s="651"/>
      <c r="AE216" s="651"/>
      <c r="AF216" s="651"/>
      <c r="AG216" s="651"/>
      <c r="AH216" s="651"/>
      <c r="AI216" s="651"/>
      <c r="AJ216" s="651"/>
    </row>
    <row r="217" spans="1:36" ht="12.75" customHeight="1" x14ac:dyDescent="0.2">
      <c r="A217" s="1409" t="s">
        <v>687</v>
      </c>
      <c r="B217" s="1413"/>
      <c r="C217" s="16">
        <f>INT(C216+C185+C129)</f>
        <v>964</v>
      </c>
      <c r="D217" s="1414">
        <f>INT(D216+D185+D129)</f>
        <v>835</v>
      </c>
      <c r="E217" s="1413"/>
      <c r="F217" s="16">
        <f>INT(F216+F185+F129)</f>
        <v>1353</v>
      </c>
      <c r="G217" s="16">
        <f>G216+G185+G169+G129</f>
        <v>1475</v>
      </c>
      <c r="H217" s="16">
        <f>H216+H185+H169+H129</f>
        <v>399</v>
      </c>
      <c r="I217" s="16">
        <f>I216+I185+I169+I129</f>
        <v>373</v>
      </c>
      <c r="J217" s="140"/>
      <c r="K217" s="16">
        <f>K216+K185+K169+K129</f>
        <v>700</v>
      </c>
      <c r="L217" s="370"/>
      <c r="M217" s="370"/>
      <c r="N217" s="370" t="s">
        <v>688</v>
      </c>
      <c r="O217" s="370">
        <f>SUM(O5:O215)</f>
        <v>429</v>
      </c>
      <c r="P217" s="370">
        <f>SUM(P5:P215)</f>
        <v>254</v>
      </c>
      <c r="Q217" s="123"/>
      <c r="R217" s="10"/>
      <c r="S217" s="10"/>
      <c r="T217" s="10"/>
      <c r="U217" s="651"/>
      <c r="V217" s="651"/>
      <c r="W217" s="651"/>
      <c r="X217" s="651"/>
      <c r="Y217" s="651"/>
      <c r="Z217" s="651"/>
      <c r="AA217" s="651"/>
      <c r="AB217" s="651"/>
      <c r="AC217" s="651"/>
      <c r="AD217" s="651"/>
      <c r="AE217" s="651"/>
      <c r="AF217" s="651"/>
      <c r="AG217" s="651"/>
      <c r="AH217" s="651"/>
      <c r="AI217" s="651"/>
      <c r="AJ217" s="651"/>
    </row>
    <row r="218" spans="1:36" ht="12.75" customHeight="1" x14ac:dyDescent="0.2">
      <c r="A218" s="651"/>
      <c r="B218" s="46"/>
      <c r="C218" s="654"/>
      <c r="D218" s="8"/>
      <c r="E218" s="8"/>
      <c r="F218" s="193"/>
      <c r="G218" s="148"/>
      <c r="H218" s="1"/>
      <c r="I218" s="183"/>
      <c r="J218" s="121"/>
      <c r="K218" s="121"/>
      <c r="L218" s="121"/>
      <c r="M218" s="121"/>
      <c r="N218" s="121"/>
      <c r="O218" s="121"/>
      <c r="P218" s="189"/>
      <c r="Q218" s="189"/>
      <c r="R218" s="10"/>
      <c r="S218" s="10"/>
      <c r="T218" s="10"/>
      <c r="U218" s="651"/>
      <c r="V218" s="651"/>
      <c r="W218" s="651"/>
      <c r="X218" s="651"/>
      <c r="Y218" s="651"/>
      <c r="Z218" s="651"/>
      <c r="AA218" s="651"/>
      <c r="AB218" s="651"/>
      <c r="AC218" s="651"/>
      <c r="AD218" s="651"/>
      <c r="AE218" s="651"/>
      <c r="AF218" s="651"/>
      <c r="AG218" s="651"/>
      <c r="AH218" s="651"/>
      <c r="AI218" s="651"/>
      <c r="AJ218" s="651"/>
    </row>
    <row r="219" spans="1:36" ht="12.75" customHeight="1" x14ac:dyDescent="0.2">
      <c r="A219" s="651"/>
      <c r="B219" s="46"/>
      <c r="C219" s="109"/>
      <c r="D219" s="190"/>
      <c r="E219" s="8"/>
      <c r="F219" s="193"/>
      <c r="G219" s="148"/>
      <c r="H219" s="1"/>
      <c r="I219" s="1"/>
      <c r="J219" s="124"/>
      <c r="K219" s="124"/>
      <c r="L219" s="124"/>
      <c r="M219" s="191" t="s">
        <v>9</v>
      </c>
      <c r="N219" s="598" t="s">
        <v>81</v>
      </c>
      <c r="O219" s="1484" t="s">
        <v>390</v>
      </c>
      <c r="P219" s="1623"/>
      <c r="Q219" s="10"/>
      <c r="R219" s="10"/>
      <c r="S219" s="10"/>
      <c r="T219" s="10"/>
      <c r="U219" s="651"/>
      <c r="V219" s="651"/>
      <c r="W219" s="651"/>
      <c r="X219" s="651"/>
      <c r="Y219" s="651"/>
      <c r="Z219" s="651"/>
      <c r="AA219" s="651"/>
      <c r="AB219" s="651"/>
      <c r="AC219" s="651"/>
      <c r="AD219" s="651"/>
      <c r="AE219" s="651"/>
      <c r="AF219" s="651"/>
      <c r="AG219" s="651"/>
      <c r="AH219" s="651"/>
      <c r="AI219" s="651"/>
      <c r="AJ219" s="651"/>
    </row>
    <row r="220" spans="1:36" ht="15" customHeight="1" x14ac:dyDescent="0.2">
      <c r="A220" s="651"/>
      <c r="B220" s="46"/>
      <c r="C220" s="109"/>
      <c r="D220" s="8"/>
      <c r="E220" s="8"/>
      <c r="F220" s="8"/>
      <c r="G220" s="8"/>
      <c r="H220" s="8"/>
      <c r="I220" s="8"/>
      <c r="J220" s="651"/>
      <c r="K220" s="651"/>
      <c r="L220" s="877"/>
      <c r="M220" s="192"/>
      <c r="N220" s="598" t="s">
        <v>69</v>
      </c>
      <c r="O220" s="1484" t="s">
        <v>391</v>
      </c>
      <c r="P220" s="1623"/>
      <c r="Q220" s="10"/>
      <c r="R220" s="10"/>
      <c r="S220" s="10"/>
      <c r="T220" s="10"/>
      <c r="U220" s="651"/>
      <c r="V220" s="651"/>
      <c r="W220" s="651"/>
      <c r="X220" s="651"/>
      <c r="Y220" s="651"/>
      <c r="Z220" s="651"/>
      <c r="AA220" s="651"/>
      <c r="AB220" s="651"/>
      <c r="AC220" s="651"/>
      <c r="AD220" s="651"/>
      <c r="AE220" s="651"/>
      <c r="AF220" s="651"/>
      <c r="AG220" s="651"/>
      <c r="AH220" s="651"/>
      <c r="AI220" s="651"/>
      <c r="AJ220" s="651"/>
    </row>
    <row r="221" spans="1:36" ht="15.75" customHeight="1" x14ac:dyDescent="0.2">
      <c r="A221" s="651"/>
      <c r="B221" s="46"/>
      <c r="C221" s="109"/>
      <c r="D221" s="8"/>
      <c r="E221" s="8"/>
      <c r="F221" s="193"/>
      <c r="G221" s="148"/>
      <c r="H221" s="1"/>
      <c r="I221" s="1"/>
      <c r="J221" s="124"/>
      <c r="K221" s="124"/>
      <c r="L221" s="124"/>
      <c r="M221" s="124"/>
      <c r="N221" s="124"/>
      <c r="O221" s="124"/>
      <c r="P221" s="124"/>
      <c r="Q221" s="124"/>
      <c r="R221" s="10"/>
      <c r="S221" s="10"/>
      <c r="T221" s="10"/>
      <c r="U221" s="651"/>
      <c r="V221" s="651"/>
      <c r="W221" s="651"/>
      <c r="X221" s="651"/>
      <c r="Y221" s="651"/>
      <c r="Z221" s="651"/>
      <c r="AA221" s="651"/>
      <c r="AB221" s="651"/>
      <c r="AC221" s="651"/>
      <c r="AD221" s="651"/>
      <c r="AE221" s="651"/>
      <c r="AF221" s="651"/>
      <c r="AG221" s="651"/>
      <c r="AH221" s="651"/>
      <c r="AI221" s="651"/>
      <c r="AJ221" s="651"/>
    </row>
    <row r="222" spans="1:36" ht="12.75" customHeight="1" x14ac:dyDescent="0.2">
      <c r="A222" s="10"/>
      <c r="B222" s="10"/>
      <c r="C222" s="109"/>
      <c r="D222" s="8"/>
      <c r="E222" s="8"/>
      <c r="F222" s="193" t="s">
        <v>701</v>
      </c>
      <c r="G222" s="148"/>
      <c r="H222" s="1"/>
      <c r="I222" s="1"/>
      <c r="J222" s="124"/>
      <c r="K222" s="124"/>
      <c r="L222" s="124"/>
      <c r="M222" s="124"/>
      <c r="N222" s="124"/>
      <c r="O222" s="124"/>
      <c r="P222" s="124"/>
      <c r="Q222" s="124"/>
      <c r="R222" s="10"/>
      <c r="S222" s="10"/>
      <c r="T222" s="10"/>
      <c r="U222" s="651"/>
      <c r="V222" s="651"/>
      <c r="W222" s="651"/>
      <c r="X222" s="651"/>
      <c r="Y222" s="651"/>
      <c r="Z222" s="651"/>
      <c r="AA222" s="651"/>
      <c r="AB222" s="651"/>
      <c r="AC222" s="651"/>
      <c r="AD222" s="651"/>
      <c r="AE222" s="651"/>
      <c r="AF222" s="651"/>
      <c r="AG222" s="651"/>
      <c r="AH222" s="651"/>
      <c r="AI222" s="651"/>
      <c r="AJ222" s="651"/>
    </row>
    <row r="223" spans="1:36" ht="12.75" customHeight="1" x14ac:dyDescent="0.2">
      <c r="A223" s="105"/>
      <c r="B223" s="651"/>
      <c r="C223" s="8"/>
      <c r="D223" s="8"/>
      <c r="E223" s="8"/>
      <c r="F223" s="193"/>
      <c r="G223" s="148"/>
      <c r="H223" s="1"/>
      <c r="I223" s="1"/>
      <c r="J223" s="1556" t="s">
        <v>246</v>
      </c>
      <c r="K223" s="1462"/>
      <c r="L223" s="1413"/>
      <c r="M223" s="124"/>
      <c r="N223" s="124"/>
      <c r="O223" s="124"/>
      <c r="P223" s="124"/>
      <c r="Q223" s="124"/>
      <c r="R223" s="10"/>
      <c r="S223" s="10"/>
      <c r="T223" s="10"/>
      <c r="U223" s="651"/>
      <c r="V223" s="651"/>
      <c r="W223" s="651"/>
      <c r="X223" s="651"/>
      <c r="Y223" s="651"/>
      <c r="Z223" s="651"/>
      <c r="AA223" s="651"/>
      <c r="AB223" s="651"/>
      <c r="AC223" s="651"/>
      <c r="AD223" s="651"/>
      <c r="AE223" s="651"/>
      <c r="AF223" s="651"/>
      <c r="AG223" s="651"/>
      <c r="AH223" s="651"/>
      <c r="AI223" s="651"/>
      <c r="AJ223" s="651"/>
    </row>
    <row r="224" spans="1:36" ht="13.5" customHeight="1" x14ac:dyDescent="0.25">
      <c r="A224" s="651"/>
      <c r="B224" s="1485" t="s">
        <v>393</v>
      </c>
      <c r="C224" s="879" t="s">
        <v>5</v>
      </c>
      <c r="D224" s="1487" t="s">
        <v>6</v>
      </c>
      <c r="E224" s="1413"/>
      <c r="F224" s="879" t="s">
        <v>7</v>
      </c>
      <c r="G224" s="879" t="s">
        <v>8</v>
      </c>
      <c r="H224" s="194" t="s">
        <v>9</v>
      </c>
      <c r="I224" s="194" t="s">
        <v>63</v>
      </c>
      <c r="J224" s="120" t="s">
        <v>248</v>
      </c>
      <c r="K224" s="120" t="s">
        <v>249</v>
      </c>
      <c r="L224" s="120" t="s">
        <v>250</v>
      </c>
      <c r="M224" s="124"/>
      <c r="N224" s="124"/>
      <c r="O224" s="124"/>
      <c r="P224" s="124"/>
      <c r="Q224" s="124"/>
      <c r="R224" s="10"/>
      <c r="S224" s="10"/>
      <c r="T224" s="10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51"/>
      <c r="AI224" s="651"/>
      <c r="AJ224" s="651"/>
    </row>
    <row r="225" spans="1:36" ht="13.5" customHeight="1" x14ac:dyDescent="0.25">
      <c r="A225" s="651"/>
      <c r="B225" s="1486"/>
      <c r="C225" s="195">
        <f>C32+C124+C217+C71+SUM(C5:C7)+SUM(C11:C14)</f>
        <v>4727</v>
      </c>
      <c r="D225" s="1488">
        <f>D6+D7+D11+D12+D13+D32+D44+D70+D124+E124+D217++D57+D63</f>
        <v>3510</v>
      </c>
      <c r="E225" s="1413"/>
      <c r="F225" s="195">
        <f>F32+F124+F217+F71+SUM(F5:F7)+SUM(F11:F14)</f>
        <v>3807</v>
      </c>
      <c r="G225" s="195">
        <f>G32+G124+G217+G71+SUM(G5:G7)+SUM(G11:G14)</f>
        <v>2016</v>
      </c>
      <c r="H225" s="195">
        <f>H32+H124+H217+H71+SUM(H5:H7)+SUM(H11:H14)</f>
        <v>691</v>
      </c>
      <c r="I225" s="195">
        <f>I32+I124+I217+I71+SUM(I5:I7)+SUM(I11:I14)</f>
        <v>472</v>
      </c>
      <c r="J225" s="197">
        <f>J217+J124</f>
        <v>0</v>
      </c>
      <c r="K225" s="197">
        <f>K217+K124</f>
        <v>971</v>
      </c>
      <c r="L225" s="197">
        <f>L217+L124</f>
        <v>35</v>
      </c>
      <c r="M225" s="124"/>
      <c r="N225" s="124"/>
      <c r="O225" s="124"/>
      <c r="P225" s="124"/>
      <c r="Q225" s="124"/>
      <c r="R225" s="10"/>
      <c r="S225" s="10"/>
      <c r="T225" s="10"/>
      <c r="U225" s="651"/>
      <c r="V225" s="651"/>
      <c r="W225" s="651"/>
      <c r="X225" s="651"/>
      <c r="Y225" s="651"/>
      <c r="Z225" s="651"/>
      <c r="AA225" s="651"/>
      <c r="AB225" s="651"/>
      <c r="AC225" s="651"/>
      <c r="AD225" s="651"/>
      <c r="AE225" s="651"/>
      <c r="AF225" s="651"/>
      <c r="AG225" s="651"/>
      <c r="AH225" s="651"/>
      <c r="AI225" s="651"/>
      <c r="AJ225" s="651"/>
    </row>
    <row r="226" spans="1:36" ht="12.75" customHeight="1" x14ac:dyDescent="0.2">
      <c r="A226" s="651"/>
      <c r="B226" s="651"/>
      <c r="C226" s="193"/>
      <c r="D226" s="193"/>
      <c r="E226" s="193"/>
      <c r="F226" s="198"/>
      <c r="G226" s="148"/>
      <c r="H226" s="1"/>
      <c r="I226" s="1"/>
      <c r="J226" s="124"/>
      <c r="K226" s="124"/>
      <c r="L226" s="124"/>
      <c r="M226" s="124"/>
      <c r="N226" s="124"/>
      <c r="O226" s="124"/>
      <c r="P226" s="124"/>
      <c r="Q226" s="124"/>
      <c r="R226" s="10"/>
      <c r="S226" s="10"/>
      <c r="T226" s="10"/>
      <c r="U226" s="651"/>
      <c r="V226" s="651"/>
      <c r="W226" s="651"/>
      <c r="X226" s="651"/>
      <c r="Y226" s="651"/>
      <c r="Z226" s="651"/>
      <c r="AA226" s="651"/>
      <c r="AB226" s="651"/>
      <c r="AC226" s="651"/>
      <c r="AD226" s="651"/>
      <c r="AE226" s="651"/>
      <c r="AF226" s="651"/>
      <c r="AG226" s="651"/>
      <c r="AH226" s="651"/>
      <c r="AI226" s="651"/>
      <c r="AJ226" s="651"/>
    </row>
    <row r="227" spans="1:36" ht="12.75" customHeight="1" x14ac:dyDescent="0.2">
      <c r="A227" s="651"/>
      <c r="B227" s="651"/>
      <c r="C227" s="193"/>
      <c r="D227" s="193"/>
      <c r="E227" s="193"/>
      <c r="F227" s="193"/>
      <c r="G227" s="148"/>
      <c r="H227" s="1"/>
      <c r="I227" s="1"/>
      <c r="J227" s="124"/>
      <c r="K227" s="124"/>
      <c r="L227" s="124"/>
      <c r="M227" s="124"/>
      <c r="N227" s="124"/>
      <c r="O227" s="124"/>
      <c r="P227" s="124"/>
      <c r="Q227" s="124"/>
      <c r="R227" s="10"/>
      <c r="S227" s="10"/>
      <c r="T227" s="10"/>
      <c r="U227" s="651"/>
      <c r="V227" s="651"/>
      <c r="W227" s="651"/>
      <c r="X227" s="651"/>
      <c r="Y227" s="651"/>
      <c r="Z227" s="651"/>
      <c r="AA227" s="651"/>
      <c r="AB227" s="651"/>
      <c r="AC227" s="651"/>
      <c r="AD227" s="651"/>
      <c r="AE227" s="651"/>
      <c r="AF227" s="651"/>
      <c r="AG227" s="651"/>
      <c r="AH227" s="651"/>
      <c r="AI227" s="651"/>
      <c r="AJ227" s="651"/>
    </row>
    <row r="228" spans="1:36" ht="15" customHeight="1" x14ac:dyDescent="0.2">
      <c r="A228" s="10"/>
      <c r="B228" s="10"/>
      <c r="C228" s="193"/>
      <c r="D228" s="193"/>
      <c r="E228" s="193"/>
      <c r="F228" s="193"/>
      <c r="G228" s="1"/>
      <c r="H228" s="193"/>
      <c r="I228" s="877"/>
      <c r="J228" s="124"/>
      <c r="K228" s="124"/>
      <c r="L228" s="124"/>
      <c r="M228" s="124"/>
      <c r="N228" s="124"/>
      <c r="O228" s="124"/>
      <c r="P228" s="124"/>
      <c r="Q228" s="124"/>
      <c r="R228" s="651"/>
      <c r="S228" s="651"/>
      <c r="T228" s="651"/>
      <c r="U228" s="651"/>
      <c r="V228" s="651"/>
      <c r="W228" s="651"/>
      <c r="X228" s="651"/>
      <c r="Y228" s="651"/>
      <c r="Z228" s="651"/>
      <c r="AA228" s="651"/>
      <c r="AB228" s="651"/>
      <c r="AC228" s="651"/>
      <c r="AD228" s="651"/>
      <c r="AE228" s="651"/>
      <c r="AF228" s="651"/>
      <c r="AG228" s="651"/>
      <c r="AH228" s="651"/>
      <c r="AI228" s="651"/>
      <c r="AJ228" s="651"/>
    </row>
    <row r="229" spans="1:36" ht="15" hidden="1" customHeight="1" x14ac:dyDescent="0.2">
      <c r="A229" s="124"/>
      <c r="B229" s="10"/>
      <c r="C229" s="193"/>
      <c r="D229" s="193" t="s">
        <v>394</v>
      </c>
      <c r="E229" s="8"/>
      <c r="F229" s="8"/>
      <c r="G229" s="8"/>
      <c r="H229" s="8"/>
      <c r="I229" s="651"/>
      <c r="J229" s="651"/>
      <c r="K229" s="651"/>
      <c r="L229" s="651"/>
      <c r="M229" s="651"/>
      <c r="N229" s="651"/>
      <c r="O229" s="651"/>
      <c r="P229" s="651"/>
      <c r="Q229" s="651"/>
      <c r="R229" s="651"/>
      <c r="S229" s="651"/>
      <c r="T229" s="651"/>
      <c r="U229" s="651"/>
      <c r="V229" s="651"/>
      <c r="W229" s="651"/>
      <c r="X229" s="651"/>
      <c r="Y229" s="651"/>
      <c r="Z229" s="651"/>
      <c r="AA229" s="651"/>
      <c r="AB229" s="651"/>
      <c r="AC229" s="651"/>
      <c r="AD229" s="651"/>
      <c r="AE229" s="651"/>
      <c r="AF229" s="651"/>
      <c r="AG229" s="651"/>
      <c r="AH229" s="651"/>
      <c r="AI229" s="651"/>
      <c r="AJ229" s="651"/>
    </row>
    <row r="230" spans="1:36" ht="14.25" hidden="1" customHeight="1" x14ac:dyDescent="0.2">
      <c r="A230" s="124"/>
      <c r="B230" s="10"/>
      <c r="C230" s="193"/>
      <c r="D230" s="193" t="s">
        <v>395</v>
      </c>
      <c r="E230" s="8"/>
      <c r="F230" s="8"/>
      <c r="G230" s="8"/>
      <c r="H230" s="8"/>
      <c r="I230" s="651"/>
      <c r="J230" s="651"/>
      <c r="K230" s="651"/>
      <c r="L230" s="651"/>
      <c r="M230" s="651"/>
      <c r="N230" s="651"/>
      <c r="O230" s="651"/>
      <c r="P230" s="651"/>
      <c r="Q230" s="651"/>
      <c r="R230" s="651"/>
      <c r="S230" s="651"/>
      <c r="T230" s="651"/>
      <c r="U230" s="651"/>
      <c r="V230" s="651"/>
      <c r="W230" s="651"/>
      <c r="X230" s="651"/>
      <c r="Y230" s="651"/>
      <c r="Z230" s="651"/>
      <c r="AA230" s="651"/>
      <c r="AB230" s="651"/>
      <c r="AC230" s="651"/>
      <c r="AD230" s="651"/>
      <c r="AE230" s="651"/>
      <c r="AF230" s="651"/>
      <c r="AG230" s="651"/>
      <c r="AH230" s="651"/>
      <c r="AI230" s="651"/>
      <c r="AJ230" s="651"/>
    </row>
    <row r="231" spans="1:36" ht="12.75" customHeight="1" x14ac:dyDescent="0.2">
      <c r="A231" s="124"/>
      <c r="B231" s="10"/>
      <c r="C231" s="193"/>
      <c r="D231" s="193"/>
      <c r="E231" s="8"/>
      <c r="F231" s="8"/>
      <c r="G231" s="8"/>
      <c r="H231" s="8"/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  <c r="AE231" s="651"/>
      <c r="AF231" s="651"/>
      <c r="AG231" s="651"/>
      <c r="AH231" s="651"/>
      <c r="AI231" s="651"/>
      <c r="AJ231" s="651"/>
    </row>
    <row r="232" spans="1:36" ht="14.25" customHeight="1" x14ac:dyDescent="0.2">
      <c r="A232" s="124"/>
      <c r="B232" s="10"/>
      <c r="C232" s="193"/>
      <c r="D232" s="193"/>
      <c r="E232" s="8"/>
      <c r="F232" s="8"/>
      <c r="G232" s="8"/>
      <c r="H232" s="8"/>
      <c r="I232" s="8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1"/>
      <c r="AI232" s="651"/>
      <c r="AJ232" s="651"/>
    </row>
    <row r="233" spans="1:36" ht="12.75" customHeight="1" x14ac:dyDescent="0.2">
      <c r="A233" s="10"/>
      <c r="B233" s="10"/>
      <c r="C233" s="193"/>
      <c r="D233" s="193"/>
      <c r="E233" s="8"/>
      <c r="F233" s="8"/>
      <c r="G233" s="8"/>
      <c r="H233" s="8"/>
      <c r="I233" s="8"/>
      <c r="J233" s="651"/>
      <c r="K233" s="651"/>
      <c r="L233" s="651"/>
      <c r="M233" s="651"/>
      <c r="N233" s="651"/>
      <c r="O233" s="651"/>
      <c r="P233" s="651"/>
      <c r="Q233" s="651"/>
      <c r="R233" s="10"/>
      <c r="S233" s="10"/>
      <c r="T233" s="10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  <c r="AE233" s="651"/>
      <c r="AF233" s="651"/>
      <c r="AG233" s="651"/>
      <c r="AH233" s="651"/>
      <c r="AI233" s="651"/>
      <c r="AJ233" s="651"/>
    </row>
    <row r="234" spans="1:36" ht="12.75" customHeight="1" x14ac:dyDescent="0.2">
      <c r="A234" s="10"/>
      <c r="B234" s="10"/>
      <c r="C234" s="193"/>
      <c r="D234" s="193"/>
      <c r="E234" s="193"/>
      <c r="F234" s="193"/>
      <c r="G234" s="193"/>
      <c r="H234" s="193"/>
      <c r="I234" s="1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  <c r="AE234" s="651"/>
      <c r="AF234" s="651"/>
      <c r="AG234" s="651"/>
      <c r="AH234" s="651"/>
      <c r="AI234" s="651"/>
      <c r="AJ234" s="651"/>
    </row>
    <row r="235" spans="1:36" ht="15.75" customHeight="1" x14ac:dyDescent="0.2">
      <c r="A235" s="10"/>
      <c r="B235" s="10"/>
      <c r="C235" s="193"/>
      <c r="D235" s="193"/>
      <c r="E235" s="193"/>
      <c r="F235" s="193"/>
      <c r="G235" s="193"/>
      <c r="H235" s="193"/>
      <c r="I235" s="1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  <c r="AE235" s="651"/>
      <c r="AF235" s="651"/>
      <c r="AG235" s="651"/>
      <c r="AH235" s="651"/>
      <c r="AI235" s="651"/>
      <c r="AJ235" s="651"/>
    </row>
    <row r="236" spans="1:36" ht="15.75" customHeight="1" x14ac:dyDescent="0.2">
      <c r="A236" s="10"/>
      <c r="B236" s="10"/>
      <c r="C236" s="193"/>
      <c r="D236" s="193"/>
      <c r="E236" s="193"/>
      <c r="F236" s="193"/>
      <c r="G236" s="193"/>
      <c r="H236" s="193"/>
      <c r="I236" s="1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  <c r="AE236" s="651"/>
      <c r="AF236" s="651"/>
      <c r="AG236" s="651"/>
      <c r="AH236" s="651"/>
      <c r="AI236" s="651"/>
      <c r="AJ236" s="651"/>
    </row>
    <row r="237" spans="1:36" ht="12.75" customHeight="1" x14ac:dyDescent="0.2">
      <c r="A237" s="10"/>
      <c r="B237" s="10"/>
      <c r="C237" s="193"/>
      <c r="D237" s="193"/>
      <c r="E237" s="193"/>
      <c r="F237" s="193"/>
      <c r="G237" s="193"/>
      <c r="H237" s="193"/>
      <c r="I237" s="1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</row>
    <row r="238" spans="1:36" ht="12.75" customHeight="1" x14ac:dyDescent="0.2">
      <c r="A238" s="10"/>
      <c r="B238" s="10"/>
      <c r="C238" s="199"/>
      <c r="D238" s="199"/>
      <c r="E238" s="199"/>
      <c r="F238" s="193"/>
      <c r="G238" s="193"/>
      <c r="H238" s="193"/>
      <c r="I238" s="1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</row>
    <row r="239" spans="1:36" ht="12.75" customHeight="1" x14ac:dyDescent="0.2">
      <c r="A239" s="10"/>
      <c r="B239" s="10"/>
      <c r="C239" s="193"/>
      <c r="D239" s="193"/>
      <c r="E239" s="193"/>
      <c r="F239" s="193"/>
      <c r="G239" s="193"/>
      <c r="H239" s="193"/>
      <c r="I239" s="1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1:36" ht="12.75" customHeight="1" x14ac:dyDescent="0.2">
      <c r="A240" s="10"/>
      <c r="B240" s="10"/>
      <c r="C240" s="193"/>
      <c r="D240" s="193"/>
      <c r="E240" s="193"/>
      <c r="F240" s="193"/>
      <c r="G240" s="193"/>
      <c r="H240" s="193"/>
      <c r="I240" s="1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1:36" ht="12.75" customHeight="1" x14ac:dyDescent="0.2">
      <c r="A241" s="10"/>
      <c r="B241" s="10"/>
      <c r="C241" s="193"/>
      <c r="D241" s="193"/>
      <c r="E241" s="193"/>
      <c r="F241" s="193"/>
      <c r="G241" s="193"/>
      <c r="H241" s="193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1:36" ht="12.75" customHeight="1" x14ac:dyDescent="0.2">
      <c r="A242" s="10"/>
      <c r="B242" s="10"/>
      <c r="C242" s="193"/>
      <c r="D242" s="193"/>
      <c r="E242" s="193"/>
      <c r="F242" s="193"/>
      <c r="G242" s="193"/>
      <c r="H242" s="193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1:36" ht="12.75" customHeight="1" x14ac:dyDescent="0.2">
      <c r="A243" s="10"/>
      <c r="B243" s="10"/>
      <c r="C243" s="193"/>
      <c r="D243" s="193"/>
      <c r="E243" s="193"/>
      <c r="F243" s="193"/>
      <c r="G243" s="193"/>
      <c r="H243" s="193"/>
      <c r="I243" s="1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1:36" ht="12.75" customHeight="1" x14ac:dyDescent="0.2">
      <c r="A244" s="10"/>
      <c r="B244" s="10"/>
      <c r="C244" s="193"/>
      <c r="D244" s="193"/>
      <c r="E244" s="193"/>
      <c r="F244" s="193"/>
      <c r="G244" s="193"/>
      <c r="H244" s="193"/>
      <c r="I244" s="1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1:36" ht="12.75" customHeight="1" x14ac:dyDescent="0.2">
      <c r="A245" s="10"/>
      <c r="B245" s="10"/>
      <c r="C245" s="193"/>
      <c r="D245" s="193"/>
      <c r="E245" s="193"/>
      <c r="F245" s="193"/>
      <c r="G245" s="193"/>
      <c r="H245" s="193"/>
      <c r="I245" s="1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1:36" ht="12.75" customHeight="1" x14ac:dyDescent="0.2">
      <c r="A246" s="10"/>
      <c r="B246" s="10"/>
      <c r="C246" s="193"/>
      <c r="D246" s="193"/>
      <c r="E246" s="193"/>
      <c r="F246" s="193"/>
      <c r="G246" s="193"/>
      <c r="H246" s="193"/>
      <c r="I246" s="1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1:36" ht="12.75" customHeight="1" x14ac:dyDescent="0.2">
      <c r="A247" s="10"/>
      <c r="B247" s="10"/>
      <c r="C247" s="193"/>
      <c r="D247" s="193"/>
      <c r="E247" s="193"/>
      <c r="F247" s="193"/>
      <c r="G247" s="193"/>
      <c r="H247" s="193"/>
      <c r="I247" s="1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1:36" ht="12.75" customHeight="1" x14ac:dyDescent="0.2">
      <c r="A248" s="10"/>
      <c r="B248" s="10"/>
      <c r="C248" s="193"/>
      <c r="D248" s="193"/>
      <c r="E248" s="193"/>
      <c r="F248" s="193"/>
      <c r="G248" s="193"/>
      <c r="H248" s="193"/>
      <c r="I248" s="1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1:36" ht="12.75" customHeight="1" x14ac:dyDescent="0.2">
      <c r="A249" s="10"/>
      <c r="B249" s="10"/>
      <c r="C249" s="193"/>
      <c r="D249" s="193"/>
      <c r="E249" s="193"/>
      <c r="F249" s="193"/>
      <c r="G249" s="193"/>
      <c r="H249" s="193"/>
      <c r="I249" s="1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1:36" ht="12.75" customHeight="1" x14ac:dyDescent="0.2">
      <c r="A250" s="10"/>
      <c r="B250" s="10"/>
      <c r="C250" s="193"/>
      <c r="D250" s="193"/>
      <c r="E250" s="193"/>
      <c r="F250" s="193"/>
      <c r="G250" s="193"/>
      <c r="H250" s="193"/>
      <c r="I250" s="1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1:36" ht="12.75" customHeight="1" x14ac:dyDescent="0.2">
      <c r="A251" s="10"/>
      <c r="B251" s="10"/>
      <c r="C251" s="193"/>
      <c r="D251" s="193"/>
      <c r="E251" s="193"/>
      <c r="F251" s="193"/>
      <c r="G251" s="193"/>
      <c r="H251" s="193"/>
      <c r="I251" s="1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1:36" ht="12.75" customHeight="1" x14ac:dyDescent="0.2">
      <c r="A252" s="10"/>
      <c r="B252" s="10"/>
      <c r="C252" s="193"/>
      <c r="D252" s="193"/>
      <c r="E252" s="193"/>
      <c r="F252" s="193"/>
      <c r="G252" s="193"/>
      <c r="H252" s="193"/>
      <c r="I252" s="1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1:36" ht="12.75" customHeight="1" x14ac:dyDescent="0.2">
      <c r="A253" s="10"/>
      <c r="B253" s="10"/>
      <c r="C253" s="193"/>
      <c r="D253" s="193"/>
      <c r="E253" s="193"/>
      <c r="F253" s="193"/>
      <c r="G253" s="193"/>
      <c r="H253" s="193"/>
      <c r="I253" s="1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1:36" ht="12.75" customHeight="1" x14ac:dyDescent="0.2">
      <c r="A254" s="10"/>
      <c r="B254" s="10"/>
      <c r="C254" s="193"/>
      <c r="D254" s="193"/>
      <c r="E254" s="193"/>
      <c r="F254" s="193"/>
      <c r="G254" s="193"/>
      <c r="H254" s="193"/>
      <c r="I254" s="1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1:36" ht="12.75" customHeight="1" x14ac:dyDescent="0.2">
      <c r="A255" s="10"/>
      <c r="B255" s="10"/>
      <c r="C255" s="193"/>
      <c r="D255" s="193"/>
      <c r="E255" s="193"/>
      <c r="F255" s="193"/>
      <c r="G255" s="193"/>
      <c r="H255" s="193"/>
      <c r="I255" s="1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1:36" ht="12.75" customHeight="1" x14ac:dyDescent="0.2">
      <c r="A256" s="10"/>
      <c r="B256" s="10"/>
      <c r="C256" s="193"/>
      <c r="D256" s="193"/>
      <c r="E256" s="193"/>
      <c r="F256" s="193"/>
      <c r="G256" s="193"/>
      <c r="H256" s="193"/>
      <c r="I256" s="1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1:36" ht="12.75" customHeight="1" x14ac:dyDescent="0.2">
      <c r="A257" s="10"/>
      <c r="B257" s="10"/>
      <c r="C257" s="193"/>
      <c r="D257" s="193"/>
      <c r="E257" s="193"/>
      <c r="F257" s="193"/>
      <c r="G257" s="193"/>
      <c r="H257" s="193"/>
      <c r="I257" s="1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1:36" ht="12.75" customHeight="1" x14ac:dyDescent="0.2">
      <c r="A258" s="10"/>
      <c r="B258" s="10"/>
      <c r="C258" s="193"/>
      <c r="D258" s="193"/>
      <c r="E258" s="193"/>
      <c r="F258" s="193"/>
      <c r="G258" s="193"/>
      <c r="H258" s="193"/>
      <c r="I258" s="1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1:36" ht="12.75" customHeight="1" x14ac:dyDescent="0.2">
      <c r="A259" s="10"/>
      <c r="B259" s="10"/>
      <c r="C259" s="193"/>
      <c r="D259" s="193"/>
      <c r="E259" s="193"/>
      <c r="F259" s="193"/>
      <c r="G259" s="193"/>
      <c r="H259" s="193"/>
      <c r="I259" s="1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1:36" ht="12.75" customHeight="1" x14ac:dyDescent="0.2">
      <c r="A260" s="10"/>
      <c r="B260" s="10"/>
      <c r="C260" s="193"/>
      <c r="D260" s="193"/>
      <c r="E260" s="193"/>
      <c r="F260" s="193"/>
      <c r="G260" s="193"/>
      <c r="H260" s="193"/>
      <c r="I260" s="1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1:36" ht="12.75" customHeight="1" x14ac:dyDescent="0.2">
      <c r="A261" s="10"/>
      <c r="B261" s="10"/>
      <c r="C261" s="193"/>
      <c r="D261" s="193"/>
      <c r="E261" s="193"/>
      <c r="F261" s="193"/>
      <c r="G261" s="193"/>
      <c r="H261" s="193"/>
      <c r="I261" s="1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1:36" ht="12.75" customHeight="1" x14ac:dyDescent="0.2">
      <c r="A262" s="10"/>
      <c r="B262" s="10"/>
      <c r="C262" s="193"/>
      <c r="D262" s="193"/>
      <c r="E262" s="193"/>
      <c r="F262" s="193"/>
      <c r="G262" s="193"/>
      <c r="H262" s="193"/>
      <c r="I262" s="1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1:36" ht="12.75" customHeight="1" x14ac:dyDescent="0.2">
      <c r="A263" s="10"/>
      <c r="B263" s="10"/>
      <c r="C263" s="193"/>
      <c r="D263" s="193"/>
      <c r="E263" s="193"/>
      <c r="F263" s="193"/>
      <c r="G263" s="193"/>
      <c r="H263" s="193"/>
      <c r="I263" s="1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1:36" ht="12.75" customHeight="1" x14ac:dyDescent="0.2">
      <c r="A264" s="10"/>
      <c r="B264" s="10"/>
      <c r="C264" s="193"/>
      <c r="D264" s="193"/>
      <c r="E264" s="193"/>
      <c r="F264" s="193"/>
      <c r="G264" s="193"/>
      <c r="H264" s="193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1:36" ht="12.75" customHeight="1" x14ac:dyDescent="0.2">
      <c r="A265" s="10"/>
      <c r="B265" s="10"/>
      <c r="C265" s="193"/>
      <c r="D265" s="193"/>
      <c r="E265" s="193"/>
      <c r="F265" s="193"/>
      <c r="G265" s="193"/>
      <c r="H265" s="193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1:36" ht="12.75" customHeight="1" x14ac:dyDescent="0.2">
      <c r="A266" s="10"/>
      <c r="B266" s="10"/>
      <c r="C266" s="193"/>
      <c r="D266" s="193"/>
      <c r="E266" s="193"/>
      <c r="F266" s="193"/>
      <c r="G266" s="193"/>
      <c r="H266" s="193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1:36" ht="12.75" customHeight="1" x14ac:dyDescent="0.2">
      <c r="A267" s="10"/>
      <c r="B267" s="10"/>
      <c r="C267" s="193"/>
      <c r="D267" s="193"/>
      <c r="E267" s="193"/>
      <c r="F267" s="193"/>
      <c r="G267" s="193"/>
      <c r="H267" s="193"/>
      <c r="I267" s="1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1:36" ht="12.75" customHeight="1" x14ac:dyDescent="0.2">
      <c r="A268" s="10"/>
      <c r="B268" s="10"/>
      <c r="C268" s="193"/>
      <c r="D268" s="193"/>
      <c r="E268" s="193"/>
      <c r="F268" s="193"/>
      <c r="G268" s="193"/>
      <c r="H268" s="193"/>
      <c r="I268" s="1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1:36" ht="12.75" customHeight="1" x14ac:dyDescent="0.2">
      <c r="A269" s="10"/>
      <c r="B269" s="10"/>
      <c r="C269" s="193"/>
      <c r="D269" s="193"/>
      <c r="E269" s="193"/>
      <c r="F269" s="193"/>
      <c r="G269" s="193"/>
      <c r="H269" s="193"/>
      <c r="I269" s="1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1:36" ht="12.75" customHeight="1" x14ac:dyDescent="0.2">
      <c r="A270" s="10"/>
      <c r="B270" s="10"/>
      <c r="C270" s="193"/>
      <c r="D270" s="193"/>
      <c r="E270" s="193"/>
      <c r="F270" s="193"/>
      <c r="G270" s="193"/>
      <c r="H270" s="193"/>
      <c r="I270" s="1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1:36" ht="12.75" customHeight="1" x14ac:dyDescent="0.2">
      <c r="A271" s="10"/>
      <c r="B271" s="10"/>
      <c r="C271" s="193"/>
      <c r="D271" s="193"/>
      <c r="E271" s="193"/>
      <c r="F271" s="193"/>
      <c r="G271" s="193"/>
      <c r="H271" s="193"/>
      <c r="I271" s="1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1:36" ht="12.75" customHeight="1" x14ac:dyDescent="0.2">
      <c r="A272" s="10"/>
      <c r="B272" s="10"/>
      <c r="C272" s="193"/>
      <c r="D272" s="193"/>
      <c r="E272" s="193"/>
      <c r="F272" s="193"/>
      <c r="G272" s="193"/>
      <c r="H272" s="193"/>
      <c r="I272" s="1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1:36" ht="12.75" customHeight="1" x14ac:dyDescent="0.2">
      <c r="A273" s="10"/>
      <c r="B273" s="10"/>
      <c r="C273" s="193"/>
      <c r="D273" s="193"/>
      <c r="E273" s="193"/>
      <c r="F273" s="193"/>
      <c r="G273" s="193"/>
      <c r="H273" s="193"/>
      <c r="I273" s="1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1:36" ht="12.75" customHeight="1" x14ac:dyDescent="0.2">
      <c r="A274" s="10"/>
      <c r="B274" s="10"/>
      <c r="C274" s="193"/>
      <c r="D274" s="193"/>
      <c r="E274" s="193"/>
      <c r="F274" s="193"/>
      <c r="G274" s="193"/>
      <c r="H274" s="193"/>
      <c r="I274" s="1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1:36" ht="12.75" customHeight="1" x14ac:dyDescent="0.2">
      <c r="A275" s="10"/>
      <c r="B275" s="10"/>
      <c r="C275" s="193"/>
      <c r="D275" s="193"/>
      <c r="E275" s="193"/>
      <c r="F275" s="193"/>
      <c r="G275" s="193"/>
      <c r="H275" s="193"/>
      <c r="I275" s="1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1:36" ht="12.75" customHeight="1" x14ac:dyDescent="0.2">
      <c r="A276" s="10"/>
      <c r="B276" s="10"/>
      <c r="C276" s="193"/>
      <c r="D276" s="193"/>
      <c r="E276" s="193"/>
      <c r="F276" s="193"/>
      <c r="G276" s="193"/>
      <c r="H276" s="193"/>
      <c r="I276" s="1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1:36" ht="12.75" customHeight="1" x14ac:dyDescent="0.2">
      <c r="A277" s="10"/>
      <c r="B277" s="10"/>
      <c r="C277" s="193"/>
      <c r="D277" s="193"/>
      <c r="E277" s="193"/>
      <c r="F277" s="193"/>
      <c r="G277" s="193"/>
      <c r="H277" s="193"/>
      <c r="I277" s="1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1:36" ht="12.75" customHeight="1" x14ac:dyDescent="0.2">
      <c r="A278" s="10"/>
      <c r="B278" s="10"/>
      <c r="C278" s="193"/>
      <c r="D278" s="193"/>
      <c r="E278" s="193"/>
      <c r="F278" s="193"/>
      <c r="G278" s="193"/>
      <c r="H278" s="193"/>
      <c r="I278" s="1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1:36" ht="12.75" customHeight="1" x14ac:dyDescent="0.2">
      <c r="A279" s="10"/>
      <c r="B279" s="10"/>
      <c r="C279" s="193"/>
      <c r="D279" s="193"/>
      <c r="E279" s="193"/>
      <c r="F279" s="193"/>
      <c r="G279" s="193"/>
      <c r="H279" s="193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1:36" ht="12.75" customHeight="1" x14ac:dyDescent="0.2">
      <c r="A280" s="10"/>
      <c r="B280" s="10"/>
      <c r="C280" s="193"/>
      <c r="D280" s="193"/>
      <c r="E280" s="193"/>
      <c r="F280" s="193"/>
      <c r="G280" s="193"/>
      <c r="H280" s="193"/>
      <c r="I280" s="1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1:36" ht="12.75" customHeight="1" x14ac:dyDescent="0.2">
      <c r="A281" s="10"/>
      <c r="B281" s="10"/>
      <c r="C281" s="193"/>
      <c r="D281" s="193"/>
      <c r="E281" s="193"/>
      <c r="F281" s="193"/>
      <c r="G281" s="193"/>
      <c r="H281" s="193"/>
      <c r="I281" s="1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1:36" ht="12.75" customHeight="1" x14ac:dyDescent="0.2">
      <c r="A282" s="10"/>
      <c r="B282" s="10"/>
      <c r="C282" s="193"/>
      <c r="D282" s="193"/>
      <c r="E282" s="193"/>
      <c r="F282" s="193"/>
      <c r="G282" s="193"/>
      <c r="H282" s="193"/>
      <c r="I282" s="1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1:36" ht="12.75" customHeight="1" x14ac:dyDescent="0.2">
      <c r="A283" s="10"/>
      <c r="B283" s="10"/>
      <c r="C283" s="193"/>
      <c r="D283" s="193"/>
      <c r="E283" s="193"/>
      <c r="F283" s="193"/>
      <c r="G283" s="193"/>
      <c r="H283" s="193"/>
      <c r="I283" s="1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1:36" ht="12.75" customHeight="1" x14ac:dyDescent="0.2">
      <c r="A284" s="10"/>
      <c r="B284" s="10"/>
      <c r="C284" s="193"/>
      <c r="D284" s="193"/>
      <c r="E284" s="193"/>
      <c r="F284" s="193"/>
      <c r="G284" s="193"/>
      <c r="H284" s="193"/>
      <c r="I284" s="1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1:36" ht="12.75" customHeight="1" x14ac:dyDescent="0.2">
      <c r="A285" s="10"/>
      <c r="B285" s="10"/>
      <c r="C285" s="193"/>
      <c r="D285" s="193"/>
      <c r="E285" s="193"/>
      <c r="F285" s="193"/>
      <c r="G285" s="193"/>
      <c r="H285" s="193"/>
      <c r="I285" s="1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1:36" ht="12.75" customHeight="1" x14ac:dyDescent="0.2">
      <c r="A286" s="10"/>
      <c r="B286" s="10"/>
      <c r="C286" s="193"/>
      <c r="D286" s="193"/>
      <c r="E286" s="193"/>
      <c r="F286" s="193"/>
      <c r="G286" s="193"/>
      <c r="H286" s="193"/>
      <c r="I286" s="1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1:36" ht="12.75" customHeight="1" x14ac:dyDescent="0.2">
      <c r="A287" s="10"/>
      <c r="B287" s="10"/>
      <c r="C287" s="193"/>
      <c r="D287" s="193"/>
      <c r="E287" s="193"/>
      <c r="F287" s="193"/>
      <c r="G287" s="193"/>
      <c r="H287" s="193"/>
      <c r="I287" s="1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1:36" ht="12.75" customHeight="1" x14ac:dyDescent="0.2">
      <c r="A288" s="10"/>
      <c r="B288" s="10"/>
      <c r="C288" s="193"/>
      <c r="D288" s="193"/>
      <c r="E288" s="193"/>
      <c r="F288" s="193"/>
      <c r="G288" s="193"/>
      <c r="H288" s="193"/>
      <c r="I288" s="1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1:36" ht="12.75" customHeight="1" x14ac:dyDescent="0.2">
      <c r="A289" s="10"/>
      <c r="B289" s="10"/>
      <c r="C289" s="193"/>
      <c r="D289" s="193"/>
      <c r="E289" s="193"/>
      <c r="F289" s="193"/>
      <c r="G289" s="193"/>
      <c r="H289" s="193"/>
      <c r="I289" s="1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1:36" ht="12.75" customHeight="1" x14ac:dyDescent="0.2">
      <c r="A290" s="10"/>
      <c r="B290" s="10"/>
      <c r="C290" s="193"/>
      <c r="D290" s="193"/>
      <c r="E290" s="193"/>
      <c r="F290" s="193"/>
      <c r="G290" s="193"/>
      <c r="H290" s="193"/>
      <c r="I290" s="1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1:36" ht="12.75" customHeight="1" x14ac:dyDescent="0.2">
      <c r="A291" s="10"/>
      <c r="B291" s="10"/>
      <c r="C291" s="193"/>
      <c r="D291" s="193"/>
      <c r="E291" s="193"/>
      <c r="F291" s="193"/>
      <c r="G291" s="193"/>
      <c r="H291" s="193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1:36" ht="12.75" customHeight="1" x14ac:dyDescent="0.2">
      <c r="A292" s="10"/>
      <c r="B292" s="10"/>
      <c r="C292" s="193"/>
      <c r="D292" s="193"/>
      <c r="E292" s="193"/>
      <c r="F292" s="193"/>
      <c r="G292" s="193"/>
      <c r="H292" s="193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1:36" ht="12.75" customHeight="1" x14ac:dyDescent="0.2">
      <c r="A293" s="10"/>
      <c r="B293" s="10"/>
      <c r="C293" s="193"/>
      <c r="D293" s="193"/>
      <c r="E293" s="193"/>
      <c r="F293" s="193"/>
      <c r="G293" s="193"/>
      <c r="H293" s="193"/>
      <c r="I293" s="1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1:36" ht="12.75" customHeight="1" x14ac:dyDescent="0.2">
      <c r="A294" s="10"/>
      <c r="B294" s="10"/>
      <c r="C294" s="193"/>
      <c r="D294" s="193"/>
      <c r="E294" s="193"/>
      <c r="F294" s="193"/>
      <c r="G294" s="193"/>
      <c r="H294" s="193"/>
      <c r="I294" s="1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1:36" ht="12.75" customHeight="1" x14ac:dyDescent="0.2">
      <c r="A295" s="10"/>
      <c r="B295" s="10"/>
      <c r="C295" s="193"/>
      <c r="D295" s="193"/>
      <c r="E295" s="193"/>
      <c r="F295" s="193"/>
      <c r="G295" s="193"/>
      <c r="H295" s="193"/>
      <c r="I295" s="1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1:36" ht="12.75" customHeight="1" x14ac:dyDescent="0.2">
      <c r="A296" s="10"/>
      <c r="B296" s="10"/>
      <c r="C296" s="193"/>
      <c r="D296" s="193"/>
      <c r="E296" s="193"/>
      <c r="F296" s="193"/>
      <c r="G296" s="193"/>
      <c r="H296" s="193"/>
      <c r="I296" s="1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1:36" ht="12.75" customHeight="1" x14ac:dyDescent="0.2">
      <c r="A297" s="10"/>
      <c r="B297" s="10"/>
      <c r="C297" s="193"/>
      <c r="D297" s="193"/>
      <c r="E297" s="193"/>
      <c r="F297" s="193"/>
      <c r="G297" s="193"/>
      <c r="H297" s="193"/>
      <c r="I297" s="1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1:36" ht="12.75" customHeight="1" x14ac:dyDescent="0.2">
      <c r="A298" s="10"/>
      <c r="B298" s="10"/>
      <c r="C298" s="193"/>
      <c r="D298" s="193"/>
      <c r="E298" s="193"/>
      <c r="F298" s="193"/>
      <c r="G298" s="193"/>
      <c r="H298" s="193"/>
      <c r="I298" s="1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1:36" ht="12.75" customHeight="1" x14ac:dyDescent="0.2">
      <c r="A299" s="10"/>
      <c r="B299" s="10"/>
      <c r="C299" s="193"/>
      <c r="D299" s="193"/>
      <c r="E299" s="193"/>
      <c r="F299" s="193"/>
      <c r="G299" s="193"/>
      <c r="H299" s="193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1:36" ht="12.75" customHeight="1" x14ac:dyDescent="0.2">
      <c r="A300" s="10"/>
      <c r="B300" s="10"/>
      <c r="C300" s="193"/>
      <c r="D300" s="193"/>
      <c r="E300" s="193"/>
      <c r="F300" s="193"/>
      <c r="G300" s="193"/>
      <c r="H300" s="193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1:36" ht="12.75" customHeight="1" x14ac:dyDescent="0.2">
      <c r="A301" s="10"/>
      <c r="B301" s="10"/>
      <c r="C301" s="193"/>
      <c r="D301" s="193"/>
      <c r="E301" s="193"/>
      <c r="F301" s="193"/>
      <c r="G301" s="193"/>
      <c r="H301" s="193"/>
      <c r="I301" s="1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1:36" ht="12.75" customHeight="1" x14ac:dyDescent="0.2">
      <c r="A302" s="10"/>
      <c r="B302" s="10"/>
      <c r="C302" s="193"/>
      <c r="D302" s="193"/>
      <c r="E302" s="193"/>
      <c r="F302" s="193"/>
      <c r="G302" s="193"/>
      <c r="H302" s="193"/>
      <c r="I302" s="1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1:36" ht="12.75" customHeight="1" x14ac:dyDescent="0.2">
      <c r="A303" s="10"/>
      <c r="B303" s="10"/>
      <c r="C303" s="193"/>
      <c r="D303" s="193"/>
      <c r="E303" s="193"/>
      <c r="F303" s="193"/>
      <c r="G303" s="193"/>
      <c r="H303" s="193"/>
      <c r="I303" s="1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1:36" ht="12.75" customHeight="1" x14ac:dyDescent="0.2">
      <c r="A304" s="10"/>
      <c r="B304" s="10"/>
      <c r="C304" s="193"/>
      <c r="D304" s="193"/>
      <c r="E304" s="193"/>
      <c r="F304" s="193"/>
      <c r="G304" s="193"/>
      <c r="H304" s="193"/>
      <c r="I304" s="1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1:36" ht="12.75" customHeight="1" x14ac:dyDescent="0.2">
      <c r="A305" s="10"/>
      <c r="B305" s="10"/>
      <c r="C305" s="193"/>
      <c r="D305" s="193"/>
      <c r="E305" s="193"/>
      <c r="F305" s="193"/>
      <c r="G305" s="193"/>
      <c r="H305" s="193"/>
      <c r="I305" s="1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1:36" ht="12.75" customHeight="1" x14ac:dyDescent="0.2">
      <c r="A306" s="10"/>
      <c r="B306" s="10"/>
      <c r="C306" s="193"/>
      <c r="D306" s="193"/>
      <c r="E306" s="193"/>
      <c r="F306" s="193"/>
      <c r="G306" s="193"/>
      <c r="H306" s="193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1:36" ht="12.75" customHeight="1" x14ac:dyDescent="0.2">
      <c r="A307" s="10"/>
      <c r="B307" s="10"/>
      <c r="C307" s="193"/>
      <c r="D307" s="193"/>
      <c r="E307" s="193"/>
      <c r="F307" s="193"/>
      <c r="G307" s="193"/>
      <c r="H307" s="193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1:36" ht="12.75" customHeight="1" x14ac:dyDescent="0.2">
      <c r="A308" s="10"/>
      <c r="B308" s="10"/>
      <c r="C308" s="193"/>
      <c r="D308" s="193"/>
      <c r="E308" s="193"/>
      <c r="F308" s="193"/>
      <c r="G308" s="193"/>
      <c r="H308" s="193"/>
      <c r="I308" s="1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1:36" ht="12.75" customHeight="1" x14ac:dyDescent="0.2">
      <c r="A309" s="10"/>
      <c r="B309" s="10"/>
      <c r="C309" s="193"/>
      <c r="D309" s="193"/>
      <c r="E309" s="193"/>
      <c r="F309" s="193"/>
      <c r="G309" s="193"/>
      <c r="H309" s="193"/>
      <c r="I309" s="1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1:36" ht="12.75" customHeight="1" x14ac:dyDescent="0.2">
      <c r="A310" s="10"/>
      <c r="B310" s="10"/>
      <c r="C310" s="193"/>
      <c r="D310" s="193"/>
      <c r="E310" s="193"/>
      <c r="F310" s="193"/>
      <c r="G310" s="193"/>
      <c r="H310" s="193"/>
      <c r="I310" s="1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1:36" ht="12.75" customHeight="1" x14ac:dyDescent="0.2">
      <c r="A311" s="10"/>
      <c r="B311" s="10"/>
      <c r="C311" s="193"/>
      <c r="D311" s="193"/>
      <c r="E311" s="193"/>
      <c r="F311" s="193"/>
      <c r="G311" s="193"/>
      <c r="H311" s="193"/>
      <c r="I311" s="1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1:36" ht="12.75" customHeight="1" x14ac:dyDescent="0.2">
      <c r="A312" s="10"/>
      <c r="B312" s="10"/>
      <c r="C312" s="193"/>
      <c r="D312" s="193"/>
      <c r="E312" s="193"/>
      <c r="F312" s="193"/>
      <c r="G312" s="193"/>
      <c r="H312" s="193"/>
      <c r="I312" s="1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1:36" ht="12.75" customHeight="1" x14ac:dyDescent="0.2">
      <c r="A313" s="10"/>
      <c r="B313" s="10"/>
      <c r="C313" s="193"/>
      <c r="D313" s="193"/>
      <c r="E313" s="193"/>
      <c r="F313" s="193"/>
      <c r="G313" s="193"/>
      <c r="H313" s="193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1:36" ht="12.75" customHeight="1" x14ac:dyDescent="0.2">
      <c r="A314" s="10"/>
      <c r="B314" s="10"/>
      <c r="C314" s="193"/>
      <c r="D314" s="193"/>
      <c r="E314" s="193"/>
      <c r="F314" s="193"/>
      <c r="G314" s="193"/>
      <c r="H314" s="193"/>
      <c r="I314" s="1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1:36" ht="12.75" customHeight="1" x14ac:dyDescent="0.2">
      <c r="A315" s="10"/>
      <c r="B315" s="10"/>
      <c r="C315" s="193"/>
      <c r="D315" s="193"/>
      <c r="E315" s="193"/>
      <c r="F315" s="193"/>
      <c r="G315" s="193"/>
      <c r="H315" s="193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1:36" ht="12.75" customHeight="1" x14ac:dyDescent="0.2">
      <c r="A316" s="10"/>
      <c r="B316" s="10"/>
      <c r="C316" s="193"/>
      <c r="D316" s="193"/>
      <c r="E316" s="193"/>
      <c r="F316" s="193"/>
      <c r="G316" s="193"/>
      <c r="H316" s="193"/>
      <c r="I316" s="1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1:36" ht="12.75" customHeight="1" x14ac:dyDescent="0.2">
      <c r="A317" s="10"/>
      <c r="B317" s="10"/>
      <c r="C317" s="193"/>
      <c r="D317" s="193"/>
      <c r="E317" s="193"/>
      <c r="F317" s="193"/>
      <c r="G317" s="193"/>
      <c r="H317" s="193"/>
      <c r="I317" s="1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1:36" ht="12.75" customHeight="1" x14ac:dyDescent="0.2">
      <c r="A318" s="10"/>
      <c r="B318" s="10"/>
      <c r="C318" s="193"/>
      <c r="D318" s="193"/>
      <c r="E318" s="193"/>
      <c r="F318" s="193"/>
      <c r="G318" s="193"/>
      <c r="H318" s="193"/>
      <c r="I318" s="1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1:36" ht="12.75" customHeight="1" x14ac:dyDescent="0.2">
      <c r="A319" s="10"/>
      <c r="B319" s="10"/>
      <c r="C319" s="193"/>
      <c r="D319" s="193"/>
      <c r="E319" s="193"/>
      <c r="F319" s="193"/>
      <c r="G319" s="193"/>
      <c r="H319" s="193"/>
      <c r="I319" s="1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1:36" ht="12.75" customHeight="1" x14ac:dyDescent="0.2">
      <c r="A320" s="10"/>
      <c r="B320" s="10"/>
      <c r="C320" s="193"/>
      <c r="D320" s="193"/>
      <c r="E320" s="193"/>
      <c r="F320" s="193"/>
      <c r="G320" s="193"/>
      <c r="H320" s="193"/>
      <c r="I320" s="1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1:36" ht="12.75" customHeight="1" x14ac:dyDescent="0.2">
      <c r="A321" s="10"/>
      <c r="B321" s="10"/>
      <c r="C321" s="193"/>
      <c r="D321" s="193"/>
      <c r="E321" s="193"/>
      <c r="F321" s="193"/>
      <c r="G321" s="193"/>
      <c r="H321" s="193"/>
      <c r="I321" s="1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1:36" ht="12.75" customHeight="1" x14ac:dyDescent="0.2">
      <c r="A322" s="10"/>
      <c r="B322" s="10"/>
      <c r="C322" s="193"/>
      <c r="D322" s="193"/>
      <c r="E322" s="193"/>
      <c r="F322" s="193"/>
      <c r="G322" s="193"/>
      <c r="H322" s="193"/>
      <c r="I322" s="1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1:36" ht="12.75" customHeight="1" x14ac:dyDescent="0.2">
      <c r="A323" s="10"/>
      <c r="B323" s="10"/>
      <c r="C323" s="193"/>
      <c r="D323" s="193"/>
      <c r="E323" s="193"/>
      <c r="F323" s="193"/>
      <c r="G323" s="193"/>
      <c r="H323" s="193"/>
      <c r="I323" s="1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1:36" ht="12.75" customHeight="1" x14ac:dyDescent="0.2">
      <c r="A324" s="10"/>
      <c r="B324" s="10"/>
      <c r="C324" s="193"/>
      <c r="D324" s="193"/>
      <c r="E324" s="193"/>
      <c r="F324" s="193"/>
      <c r="G324" s="193"/>
      <c r="H324" s="193"/>
      <c r="I324" s="1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1:36" ht="12.75" customHeight="1" x14ac:dyDescent="0.2">
      <c r="A325" s="10"/>
      <c r="B325" s="10"/>
      <c r="C325" s="193"/>
      <c r="D325" s="193"/>
      <c r="E325" s="193"/>
      <c r="F325" s="193"/>
      <c r="G325" s="193"/>
      <c r="H325" s="193"/>
      <c r="I325" s="1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1:36" ht="12.75" customHeight="1" x14ac:dyDescent="0.2">
      <c r="A326" s="10"/>
      <c r="B326" s="10"/>
      <c r="C326" s="193"/>
      <c r="D326" s="193"/>
      <c r="E326" s="193"/>
      <c r="F326" s="193"/>
      <c r="G326" s="193"/>
      <c r="H326" s="193"/>
      <c r="I326" s="1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1:36" ht="12.75" customHeight="1" x14ac:dyDescent="0.2">
      <c r="A327" s="10"/>
      <c r="B327" s="10"/>
      <c r="C327" s="193"/>
      <c r="D327" s="193"/>
      <c r="E327" s="193"/>
      <c r="F327" s="193"/>
      <c r="G327" s="193"/>
      <c r="H327" s="193"/>
      <c r="I327" s="1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1:36" ht="12.75" customHeight="1" x14ac:dyDescent="0.2">
      <c r="A328" s="10"/>
      <c r="B328" s="10"/>
      <c r="C328" s="193"/>
      <c r="D328" s="193"/>
      <c r="E328" s="193"/>
      <c r="F328" s="193"/>
      <c r="G328" s="193"/>
      <c r="H328" s="193"/>
      <c r="I328" s="1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1:36" ht="12.75" customHeight="1" x14ac:dyDescent="0.2">
      <c r="A329" s="10"/>
      <c r="B329" s="10"/>
      <c r="C329" s="193"/>
      <c r="D329" s="193"/>
      <c r="E329" s="193"/>
      <c r="F329" s="193"/>
      <c r="G329" s="193"/>
      <c r="H329" s="193"/>
      <c r="I329" s="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1:36" ht="12.75" customHeight="1" x14ac:dyDescent="0.2">
      <c r="A330" s="10"/>
      <c r="B330" s="10"/>
      <c r="C330" s="193"/>
      <c r="D330" s="193"/>
      <c r="E330" s="193"/>
      <c r="F330" s="193"/>
      <c r="G330" s="193"/>
      <c r="H330" s="193"/>
      <c r="I330" s="1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1:36" ht="12" customHeight="1" x14ac:dyDescent="0.2">
      <c r="A331" s="651"/>
      <c r="B331" s="651"/>
      <c r="C331" s="8"/>
      <c r="D331" s="8"/>
      <c r="E331" s="8"/>
      <c r="F331" s="8"/>
      <c r="G331" s="8"/>
      <c r="H331" s="8"/>
      <c r="I331" s="8"/>
      <c r="J331" s="651"/>
      <c r="K331" s="651"/>
      <c r="L331" s="651"/>
      <c r="M331" s="651"/>
      <c r="N331" s="651"/>
      <c r="O331" s="651"/>
      <c r="P331" s="651"/>
      <c r="Q331" s="651"/>
      <c r="R331" s="651"/>
      <c r="S331" s="651"/>
      <c r="T331" s="651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1:36" ht="12" customHeight="1" x14ac:dyDescent="0.2">
      <c r="A332" s="651"/>
      <c r="B332" s="651"/>
      <c r="C332" s="8"/>
      <c r="D332" s="8"/>
      <c r="E332" s="8"/>
      <c r="F332" s="8"/>
      <c r="G332" s="8"/>
      <c r="H332" s="8"/>
      <c r="I332" s="8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1:36" ht="12" customHeight="1" x14ac:dyDescent="0.2">
      <c r="A333" s="651"/>
      <c r="B333" s="651"/>
      <c r="C333" s="8"/>
      <c r="D333" s="8"/>
      <c r="E333" s="8"/>
      <c r="F333" s="8"/>
      <c r="G333" s="8"/>
      <c r="H333" s="8"/>
      <c r="I333" s="8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1:36" ht="12" customHeight="1" x14ac:dyDescent="0.2">
      <c r="A334" s="651"/>
      <c r="B334" s="651"/>
      <c r="C334" s="8"/>
      <c r="D334" s="8"/>
      <c r="E334" s="8"/>
      <c r="F334" s="8"/>
      <c r="G334" s="8"/>
      <c r="H334" s="8"/>
      <c r="I334" s="8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1:36" ht="12" customHeight="1" x14ac:dyDescent="0.2">
      <c r="A335" s="651"/>
      <c r="B335" s="651"/>
      <c r="C335" s="8"/>
      <c r="D335" s="8"/>
      <c r="E335" s="8"/>
      <c r="F335" s="8"/>
      <c r="G335" s="8"/>
      <c r="H335" s="8"/>
      <c r="I335" s="8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1:36" ht="12" customHeight="1" x14ac:dyDescent="0.2">
      <c r="A336" s="651"/>
      <c r="B336" s="651"/>
      <c r="C336" s="8"/>
      <c r="D336" s="8"/>
      <c r="E336" s="8"/>
      <c r="F336" s="8"/>
      <c r="G336" s="8"/>
      <c r="H336" s="8"/>
      <c r="I336" s="8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1:36" ht="12" customHeight="1" x14ac:dyDescent="0.2">
      <c r="A337" s="651"/>
      <c r="B337" s="651"/>
      <c r="C337" s="8"/>
      <c r="D337" s="8"/>
      <c r="E337" s="8"/>
      <c r="F337" s="8"/>
      <c r="G337" s="8"/>
      <c r="H337" s="8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1:36" ht="12" customHeight="1" x14ac:dyDescent="0.2">
      <c r="A338" s="651"/>
      <c r="B338" s="651"/>
      <c r="C338" s="8"/>
      <c r="D338" s="8"/>
      <c r="E338" s="8"/>
      <c r="F338" s="8"/>
      <c r="G338" s="8"/>
      <c r="H338" s="8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1:36" ht="12" customHeight="1" x14ac:dyDescent="0.2">
      <c r="A339" s="651"/>
      <c r="B339" s="651"/>
      <c r="C339" s="8"/>
      <c r="D339" s="8"/>
      <c r="E339" s="8"/>
      <c r="F339" s="8"/>
      <c r="G339" s="8"/>
      <c r="H339" s="8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1:36" ht="12" customHeight="1" x14ac:dyDescent="0.2">
      <c r="A340" s="651"/>
      <c r="B340" s="651"/>
      <c r="C340" s="8"/>
      <c r="D340" s="8"/>
      <c r="E340" s="8"/>
      <c r="F340" s="8"/>
      <c r="G340" s="8"/>
      <c r="H340" s="8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1:36" ht="12" customHeight="1" x14ac:dyDescent="0.2">
      <c r="A341" s="651"/>
      <c r="B341" s="651"/>
      <c r="C341" s="8"/>
      <c r="D341" s="8"/>
      <c r="E341" s="8"/>
      <c r="F341" s="8"/>
      <c r="G341" s="8"/>
      <c r="H341" s="8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1:36" ht="12" customHeight="1" x14ac:dyDescent="0.2">
      <c r="A342" s="651"/>
      <c r="B342" s="651"/>
      <c r="C342" s="8"/>
      <c r="D342" s="8"/>
      <c r="E342" s="8"/>
      <c r="F342" s="8"/>
      <c r="G342" s="8"/>
      <c r="H342" s="8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1:36" ht="12" customHeight="1" x14ac:dyDescent="0.2">
      <c r="A343" s="651"/>
      <c r="B343" s="651"/>
      <c r="C343" s="8"/>
      <c r="D343" s="8"/>
      <c r="E343" s="8"/>
      <c r="F343" s="8"/>
      <c r="G343" s="8"/>
      <c r="H343" s="8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1:36" ht="12" customHeight="1" x14ac:dyDescent="0.2">
      <c r="A344" s="651"/>
      <c r="B344" s="651"/>
      <c r="C344" s="8"/>
      <c r="D344" s="8"/>
      <c r="E344" s="8"/>
      <c r="F344" s="8"/>
      <c r="G344" s="8"/>
      <c r="H344" s="8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1:36" ht="12" customHeight="1" x14ac:dyDescent="0.2">
      <c r="A345" s="651"/>
      <c r="B345" s="651"/>
      <c r="C345" s="8"/>
      <c r="D345" s="8"/>
      <c r="E345" s="8"/>
      <c r="F345" s="8"/>
      <c r="G345" s="8"/>
      <c r="H345" s="8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1:36" ht="12" customHeight="1" x14ac:dyDescent="0.2">
      <c r="A346" s="651"/>
      <c r="B346" s="651"/>
      <c r="C346" s="8"/>
      <c r="D346" s="8"/>
      <c r="E346" s="8"/>
      <c r="F346" s="8"/>
      <c r="G346" s="8"/>
      <c r="H346" s="8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1:36" ht="12" customHeight="1" x14ac:dyDescent="0.2">
      <c r="A347" s="651"/>
      <c r="B347" s="651"/>
      <c r="C347" s="8"/>
      <c r="D347" s="8"/>
      <c r="E347" s="8"/>
      <c r="F347" s="8"/>
      <c r="G347" s="8"/>
      <c r="H347" s="8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1:36" ht="12" customHeight="1" x14ac:dyDescent="0.2">
      <c r="A348" s="651"/>
      <c r="B348" s="651"/>
      <c r="C348" s="8"/>
      <c r="D348" s="8"/>
      <c r="E348" s="8"/>
      <c r="F348" s="8"/>
      <c r="G348" s="8"/>
      <c r="H348" s="8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1:36" ht="12" customHeight="1" x14ac:dyDescent="0.2">
      <c r="A349" s="651"/>
      <c r="B349" s="651"/>
      <c r="C349" s="8"/>
      <c r="D349" s="8"/>
      <c r="E349" s="8"/>
      <c r="F349" s="8"/>
      <c r="G349" s="8"/>
      <c r="H349" s="8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1:36" ht="12" customHeight="1" x14ac:dyDescent="0.2">
      <c r="A350" s="651"/>
      <c r="B350" s="651"/>
      <c r="C350" s="8"/>
      <c r="D350" s="8"/>
      <c r="E350" s="8"/>
      <c r="F350" s="8"/>
      <c r="G350" s="8"/>
      <c r="H350" s="8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1:36" ht="12" customHeight="1" x14ac:dyDescent="0.2">
      <c r="A351" s="651"/>
      <c r="B351" s="651"/>
      <c r="C351" s="8"/>
      <c r="D351" s="8"/>
      <c r="E351" s="8"/>
      <c r="F351" s="8"/>
      <c r="G351" s="8"/>
      <c r="H351" s="8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1:36" ht="12" customHeight="1" x14ac:dyDescent="0.2">
      <c r="A352" s="651"/>
      <c r="B352" s="651"/>
      <c r="C352" s="8"/>
      <c r="D352" s="8"/>
      <c r="E352" s="8"/>
      <c r="F352" s="8"/>
      <c r="G352" s="8"/>
      <c r="H352" s="8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1:36" ht="12" customHeight="1" x14ac:dyDescent="0.2">
      <c r="A353" s="651"/>
      <c r="B353" s="651"/>
      <c r="C353" s="8"/>
      <c r="D353" s="8"/>
      <c r="E353" s="8"/>
      <c r="F353" s="8"/>
      <c r="G353" s="8"/>
      <c r="H353" s="8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1:36" ht="12" customHeight="1" x14ac:dyDescent="0.2">
      <c r="A354" s="651"/>
      <c r="B354" s="651"/>
      <c r="C354" s="8"/>
      <c r="D354" s="8"/>
      <c r="E354" s="8"/>
      <c r="F354" s="8"/>
      <c r="G354" s="8"/>
      <c r="H354" s="8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1:36" ht="12" customHeight="1" x14ac:dyDescent="0.2">
      <c r="A355" s="651"/>
      <c r="B355" s="651"/>
      <c r="C355" s="8"/>
      <c r="D355" s="8"/>
      <c r="E355" s="8"/>
      <c r="F355" s="8"/>
      <c r="G355" s="8"/>
      <c r="H355" s="8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1:36" ht="12" customHeight="1" x14ac:dyDescent="0.2">
      <c r="A356" s="651"/>
      <c r="B356" s="651"/>
      <c r="C356" s="8"/>
      <c r="D356" s="8"/>
      <c r="E356" s="8"/>
      <c r="F356" s="8"/>
      <c r="G356" s="8"/>
      <c r="H356" s="8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1:36" ht="12" customHeight="1" x14ac:dyDescent="0.2">
      <c r="A357" s="651"/>
      <c r="B357" s="651"/>
      <c r="C357" s="8"/>
      <c r="D357" s="8"/>
      <c r="E357" s="8"/>
      <c r="F357" s="8"/>
      <c r="G357" s="8"/>
      <c r="H357" s="8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1:36" ht="12" customHeight="1" x14ac:dyDescent="0.2">
      <c r="A358" s="651"/>
      <c r="B358" s="651"/>
      <c r="C358" s="8"/>
      <c r="D358" s="8"/>
      <c r="E358" s="8"/>
      <c r="F358" s="8"/>
      <c r="G358" s="8"/>
      <c r="H358" s="8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1:36" ht="12" customHeight="1" x14ac:dyDescent="0.2">
      <c r="A359" s="651"/>
      <c r="B359" s="651"/>
      <c r="C359" s="8"/>
      <c r="D359" s="8"/>
      <c r="E359" s="8"/>
      <c r="F359" s="8"/>
      <c r="G359" s="8"/>
      <c r="H359" s="8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1:36" ht="12" customHeight="1" x14ac:dyDescent="0.2">
      <c r="A360" s="651"/>
      <c r="B360" s="651"/>
      <c r="C360" s="8"/>
      <c r="D360" s="8"/>
      <c r="E360" s="8"/>
      <c r="F360" s="8"/>
      <c r="G360" s="8"/>
      <c r="H360" s="8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1:36" ht="12" customHeight="1" x14ac:dyDescent="0.2">
      <c r="A361" s="651"/>
      <c r="B361" s="651"/>
      <c r="C361" s="8"/>
      <c r="D361" s="8"/>
      <c r="E361" s="8"/>
      <c r="F361" s="8"/>
      <c r="G361" s="8"/>
      <c r="H361" s="8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1:36" ht="12" customHeight="1" x14ac:dyDescent="0.2">
      <c r="A362" s="651"/>
      <c r="B362" s="651"/>
      <c r="C362" s="8"/>
      <c r="D362" s="8"/>
      <c r="E362" s="8"/>
      <c r="F362" s="8"/>
      <c r="G362" s="8"/>
      <c r="H362" s="8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1:36" ht="12" customHeight="1" x14ac:dyDescent="0.2">
      <c r="A363" s="651"/>
      <c r="B363" s="651"/>
      <c r="C363" s="8"/>
      <c r="D363" s="8"/>
      <c r="E363" s="8"/>
      <c r="F363" s="8"/>
      <c r="G363" s="8"/>
      <c r="H363" s="8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1:36" ht="12" customHeight="1" x14ac:dyDescent="0.2">
      <c r="A364" s="651"/>
      <c r="B364" s="651"/>
      <c r="C364" s="8"/>
      <c r="D364" s="8"/>
      <c r="E364" s="8"/>
      <c r="F364" s="8"/>
      <c r="G364" s="8"/>
      <c r="H364" s="8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1:36" ht="12" customHeight="1" x14ac:dyDescent="0.2">
      <c r="A365" s="651"/>
      <c r="B365" s="651"/>
      <c r="C365" s="8"/>
      <c r="D365" s="8"/>
      <c r="E365" s="8"/>
      <c r="F365" s="8"/>
      <c r="G365" s="8"/>
      <c r="H365" s="8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1:36" ht="12" customHeight="1" x14ac:dyDescent="0.2">
      <c r="A366" s="651"/>
      <c r="B366" s="651"/>
      <c r="C366" s="8"/>
      <c r="D366" s="8"/>
      <c r="E366" s="8"/>
      <c r="F366" s="8"/>
      <c r="G366" s="8"/>
      <c r="H366" s="8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1:36" ht="12" customHeight="1" x14ac:dyDescent="0.2">
      <c r="A367" s="651"/>
      <c r="B367" s="651"/>
      <c r="C367" s="8"/>
      <c r="D367" s="8"/>
      <c r="E367" s="8"/>
      <c r="F367" s="8"/>
      <c r="G367" s="8"/>
      <c r="H367" s="8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1:36" ht="12" customHeight="1" x14ac:dyDescent="0.2">
      <c r="A368" s="651"/>
      <c r="B368" s="651"/>
      <c r="C368" s="8"/>
      <c r="D368" s="8"/>
      <c r="E368" s="8"/>
      <c r="F368" s="8"/>
      <c r="G368" s="8"/>
      <c r="H368" s="8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1:36" ht="12" customHeight="1" x14ac:dyDescent="0.2">
      <c r="A369" s="651"/>
      <c r="B369" s="651"/>
      <c r="C369" s="8"/>
      <c r="D369" s="8"/>
      <c r="E369" s="8"/>
      <c r="F369" s="8"/>
      <c r="G369" s="8"/>
      <c r="H369" s="8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1:36" ht="12" customHeight="1" x14ac:dyDescent="0.2">
      <c r="A370" s="651"/>
      <c r="B370" s="651"/>
      <c r="C370" s="8"/>
      <c r="D370" s="8"/>
      <c r="E370" s="8"/>
      <c r="F370" s="8"/>
      <c r="G370" s="8"/>
      <c r="H370" s="8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1:36" ht="12" customHeight="1" x14ac:dyDescent="0.2">
      <c r="A371" s="651"/>
      <c r="B371" s="651"/>
      <c r="C371" s="8"/>
      <c r="D371" s="8"/>
      <c r="E371" s="8"/>
      <c r="F371" s="8"/>
      <c r="G371" s="8"/>
      <c r="H371" s="8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1:36" ht="12" customHeight="1" x14ac:dyDescent="0.2">
      <c r="A372" s="651"/>
      <c r="B372" s="651"/>
      <c r="C372" s="8"/>
      <c r="D372" s="8"/>
      <c r="E372" s="8"/>
      <c r="F372" s="8"/>
      <c r="G372" s="8"/>
      <c r="H372" s="8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1:36" ht="12" customHeight="1" x14ac:dyDescent="0.2">
      <c r="A373" s="651"/>
      <c r="B373" s="651"/>
      <c r="C373" s="8"/>
      <c r="D373" s="8"/>
      <c r="E373" s="8"/>
      <c r="F373" s="8"/>
      <c r="G373" s="8"/>
      <c r="H373" s="8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1:36" ht="12" customHeight="1" x14ac:dyDescent="0.2">
      <c r="A374" s="651"/>
      <c r="B374" s="651"/>
      <c r="C374" s="8"/>
      <c r="D374" s="8"/>
      <c r="E374" s="8"/>
      <c r="F374" s="8"/>
      <c r="G374" s="8"/>
      <c r="H374" s="8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1:36" ht="12" customHeight="1" x14ac:dyDescent="0.2">
      <c r="A375" s="651"/>
      <c r="B375" s="651"/>
      <c r="C375" s="8"/>
      <c r="D375" s="8"/>
      <c r="E375" s="8"/>
      <c r="F375" s="8"/>
      <c r="G375" s="8"/>
      <c r="H375" s="8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1:36" ht="12" customHeight="1" x14ac:dyDescent="0.2">
      <c r="A376" s="651"/>
      <c r="B376" s="651"/>
      <c r="C376" s="8"/>
      <c r="D376" s="8"/>
      <c r="E376" s="8"/>
      <c r="F376" s="8"/>
      <c r="G376" s="8"/>
      <c r="H376" s="8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1:36" ht="12" customHeight="1" x14ac:dyDescent="0.2">
      <c r="A377" s="651"/>
      <c r="B377" s="651"/>
      <c r="C377" s="8"/>
      <c r="D377" s="8"/>
      <c r="E377" s="8"/>
      <c r="F377" s="8"/>
      <c r="G377" s="8"/>
      <c r="H377" s="8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1:36" ht="12" customHeight="1" x14ac:dyDescent="0.2">
      <c r="A378" s="651"/>
      <c r="B378" s="651"/>
      <c r="C378" s="8"/>
      <c r="D378" s="8"/>
      <c r="E378" s="8"/>
      <c r="F378" s="8"/>
      <c r="G378" s="8"/>
      <c r="H378" s="8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1:36" ht="12" customHeight="1" x14ac:dyDescent="0.2">
      <c r="A379" s="651"/>
      <c r="B379" s="651"/>
      <c r="C379" s="8"/>
      <c r="D379" s="8"/>
      <c r="E379" s="8"/>
      <c r="F379" s="8"/>
      <c r="G379" s="8"/>
      <c r="H379" s="8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1:36" ht="12" customHeight="1" x14ac:dyDescent="0.2">
      <c r="A380" s="651"/>
      <c r="B380" s="651"/>
      <c r="C380" s="8"/>
      <c r="D380" s="8"/>
      <c r="E380" s="8"/>
      <c r="F380" s="8"/>
      <c r="G380" s="8"/>
      <c r="H380" s="8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1:36" ht="12" customHeight="1" x14ac:dyDescent="0.2">
      <c r="A381" s="651"/>
      <c r="B381" s="651"/>
      <c r="C381" s="8"/>
      <c r="D381" s="8"/>
      <c r="E381" s="8"/>
      <c r="F381" s="8"/>
      <c r="G381" s="8"/>
      <c r="H381" s="8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1:36" ht="12" customHeight="1" x14ac:dyDescent="0.2">
      <c r="A382" s="651"/>
      <c r="B382" s="651"/>
      <c r="C382" s="8"/>
      <c r="D382" s="8"/>
      <c r="E382" s="8"/>
      <c r="F382" s="8"/>
      <c r="G382" s="8"/>
      <c r="H382" s="8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1:36" ht="12" customHeight="1" x14ac:dyDescent="0.2">
      <c r="A383" s="651"/>
      <c r="B383" s="651"/>
      <c r="C383" s="8"/>
      <c r="D383" s="8"/>
      <c r="E383" s="8"/>
      <c r="F383" s="8"/>
      <c r="G383" s="8"/>
      <c r="H383" s="8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1:36" ht="12" customHeight="1" x14ac:dyDescent="0.2">
      <c r="A384" s="651"/>
      <c r="B384" s="651"/>
      <c r="C384" s="8"/>
      <c r="D384" s="8"/>
      <c r="E384" s="8"/>
      <c r="F384" s="8"/>
      <c r="G384" s="8"/>
      <c r="H384" s="8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1:36" ht="12" customHeight="1" x14ac:dyDescent="0.2">
      <c r="A385" s="651"/>
      <c r="B385" s="651"/>
      <c r="C385" s="8"/>
      <c r="D385" s="8"/>
      <c r="E385" s="8"/>
      <c r="F385" s="8"/>
      <c r="G385" s="8"/>
      <c r="H385" s="8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1:36" ht="12" customHeight="1" x14ac:dyDescent="0.2">
      <c r="A386" s="651"/>
      <c r="B386" s="651"/>
      <c r="C386" s="8"/>
      <c r="D386" s="8"/>
      <c r="E386" s="8"/>
      <c r="F386" s="8"/>
      <c r="G386" s="8"/>
      <c r="H386" s="8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1:36" ht="12" customHeight="1" x14ac:dyDescent="0.2">
      <c r="A387" s="651"/>
      <c r="B387" s="651"/>
      <c r="C387" s="8"/>
      <c r="D387" s="8"/>
      <c r="E387" s="8"/>
      <c r="F387" s="8"/>
      <c r="G387" s="8"/>
      <c r="H387" s="8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1:36" ht="12" customHeight="1" x14ac:dyDescent="0.2">
      <c r="A388" s="651"/>
      <c r="B388" s="651"/>
      <c r="C388" s="8"/>
      <c r="D388" s="8"/>
      <c r="E388" s="8"/>
      <c r="F388" s="8"/>
      <c r="G388" s="8"/>
      <c r="H388" s="8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1:36" ht="12" customHeight="1" x14ac:dyDescent="0.2">
      <c r="A389" s="651"/>
      <c r="B389" s="651"/>
      <c r="C389" s="8"/>
      <c r="D389" s="8"/>
      <c r="E389" s="8"/>
      <c r="F389" s="8"/>
      <c r="G389" s="8"/>
      <c r="H389" s="8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1:36" ht="12" customHeight="1" x14ac:dyDescent="0.2">
      <c r="A390" s="651"/>
      <c r="B390" s="651"/>
      <c r="C390" s="8"/>
      <c r="D390" s="8"/>
      <c r="E390" s="8"/>
      <c r="F390" s="8"/>
      <c r="G390" s="8"/>
      <c r="H390" s="8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1:36" ht="12" customHeight="1" x14ac:dyDescent="0.2">
      <c r="A391" s="651"/>
      <c r="B391" s="651"/>
      <c r="C391" s="8"/>
      <c r="D391" s="8"/>
      <c r="E391" s="8"/>
      <c r="F391" s="8"/>
      <c r="G391" s="8"/>
      <c r="H391" s="8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1:36" ht="12" customHeight="1" x14ac:dyDescent="0.2">
      <c r="A392" s="651"/>
      <c r="B392" s="651"/>
      <c r="C392" s="8"/>
      <c r="D392" s="8"/>
      <c r="E392" s="8"/>
      <c r="F392" s="8"/>
      <c r="G392" s="8"/>
      <c r="H392" s="8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1:36" ht="12" customHeight="1" x14ac:dyDescent="0.2">
      <c r="A393" s="651"/>
      <c r="B393" s="651"/>
      <c r="C393" s="8"/>
      <c r="D393" s="8"/>
      <c r="E393" s="8"/>
      <c r="F393" s="8"/>
      <c r="G393" s="8"/>
      <c r="H393" s="8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1:36" ht="12" customHeight="1" x14ac:dyDescent="0.2">
      <c r="A394" s="651"/>
      <c r="B394" s="651"/>
      <c r="C394" s="8"/>
      <c r="D394" s="8"/>
      <c r="E394" s="8"/>
      <c r="F394" s="8"/>
      <c r="G394" s="8"/>
      <c r="H394" s="8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1:36" ht="12" customHeight="1" x14ac:dyDescent="0.2">
      <c r="A395" s="651"/>
      <c r="B395" s="651"/>
      <c r="C395" s="8"/>
      <c r="D395" s="8"/>
      <c r="E395" s="8"/>
      <c r="F395" s="8"/>
      <c r="G395" s="8"/>
      <c r="H395" s="8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1:36" ht="12" customHeight="1" x14ac:dyDescent="0.2">
      <c r="A396" s="651"/>
      <c r="B396" s="651"/>
      <c r="C396" s="8"/>
      <c r="D396" s="8"/>
      <c r="E396" s="8"/>
      <c r="F396" s="8"/>
      <c r="G396" s="8"/>
      <c r="H396" s="8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1:36" ht="12" customHeight="1" x14ac:dyDescent="0.2">
      <c r="A397" s="651"/>
      <c r="B397" s="651"/>
      <c r="C397" s="8"/>
      <c r="D397" s="8"/>
      <c r="E397" s="8"/>
      <c r="F397" s="8"/>
      <c r="G397" s="8"/>
      <c r="H397" s="8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1:36" ht="12" customHeight="1" x14ac:dyDescent="0.2">
      <c r="A398" s="651"/>
      <c r="B398" s="651"/>
      <c r="C398" s="8"/>
      <c r="D398" s="8"/>
      <c r="E398" s="8"/>
      <c r="F398" s="8"/>
      <c r="G398" s="8"/>
      <c r="H398" s="8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1:36" ht="12" customHeight="1" x14ac:dyDescent="0.2">
      <c r="A399" s="651"/>
      <c r="B399" s="651"/>
      <c r="C399" s="8"/>
      <c r="D399" s="8"/>
      <c r="E399" s="8"/>
      <c r="F399" s="8"/>
      <c r="G399" s="8"/>
      <c r="H399" s="8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1:36" ht="12" customHeight="1" x14ac:dyDescent="0.2">
      <c r="A400" s="651"/>
      <c r="B400" s="651"/>
      <c r="C400" s="8"/>
      <c r="D400" s="8"/>
      <c r="E400" s="8"/>
      <c r="F400" s="8"/>
      <c r="G400" s="8"/>
      <c r="H400" s="8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1:36" ht="12" customHeight="1" x14ac:dyDescent="0.2">
      <c r="A401" s="651"/>
      <c r="B401" s="651"/>
      <c r="C401" s="8"/>
      <c r="D401" s="8"/>
      <c r="E401" s="8"/>
      <c r="F401" s="8"/>
      <c r="G401" s="8"/>
      <c r="H401" s="8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1:36" ht="12" customHeight="1" x14ac:dyDescent="0.2">
      <c r="A402" s="651"/>
      <c r="B402" s="651"/>
      <c r="C402" s="8"/>
      <c r="D402" s="8"/>
      <c r="E402" s="8"/>
      <c r="F402" s="8"/>
      <c r="G402" s="8"/>
      <c r="H402" s="8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1:36" ht="12" customHeight="1" x14ac:dyDescent="0.2">
      <c r="A403" s="651"/>
      <c r="B403" s="651"/>
      <c r="C403" s="8"/>
      <c r="D403" s="8"/>
      <c r="E403" s="8"/>
      <c r="F403" s="8"/>
      <c r="G403" s="8"/>
      <c r="H403" s="8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1:36" ht="12" customHeight="1" x14ac:dyDescent="0.2">
      <c r="A404" s="651"/>
      <c r="B404" s="651"/>
      <c r="C404" s="8"/>
      <c r="D404" s="8"/>
      <c r="E404" s="8"/>
      <c r="F404" s="8"/>
      <c r="G404" s="8"/>
      <c r="H404" s="8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1:36" ht="12" customHeight="1" x14ac:dyDescent="0.2">
      <c r="A405" s="651"/>
      <c r="B405" s="651"/>
      <c r="C405" s="8"/>
      <c r="D405" s="8"/>
      <c r="E405" s="8"/>
      <c r="F405" s="8"/>
      <c r="G405" s="8"/>
      <c r="H405" s="8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1:36" ht="12" customHeight="1" x14ac:dyDescent="0.2">
      <c r="A406" s="651"/>
      <c r="B406" s="651"/>
      <c r="C406" s="8"/>
      <c r="D406" s="8"/>
      <c r="E406" s="8"/>
      <c r="F406" s="8"/>
      <c r="G406" s="8"/>
      <c r="H406" s="8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1:36" ht="12" customHeight="1" x14ac:dyDescent="0.2">
      <c r="A407" s="651"/>
      <c r="B407" s="651"/>
      <c r="C407" s="8"/>
      <c r="D407" s="8"/>
      <c r="E407" s="8"/>
      <c r="F407" s="8"/>
      <c r="G407" s="8"/>
      <c r="H407" s="8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1:36" ht="12" customHeight="1" x14ac:dyDescent="0.2">
      <c r="A408" s="651"/>
      <c r="B408" s="651"/>
      <c r="C408" s="8"/>
      <c r="D408" s="8"/>
      <c r="E408" s="8"/>
      <c r="F408" s="8"/>
      <c r="G408" s="8"/>
      <c r="H408" s="8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1:36" ht="12" customHeight="1" x14ac:dyDescent="0.2">
      <c r="A409" s="651"/>
      <c r="B409" s="651"/>
      <c r="C409" s="8"/>
      <c r="D409" s="8"/>
      <c r="E409" s="8"/>
      <c r="F409" s="8"/>
      <c r="G409" s="8"/>
      <c r="H409" s="8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1:36" ht="12" customHeight="1" x14ac:dyDescent="0.2">
      <c r="A410" s="651"/>
      <c r="B410" s="651"/>
      <c r="C410" s="8"/>
      <c r="D410" s="8"/>
      <c r="E410" s="8"/>
      <c r="F410" s="8"/>
      <c r="G410" s="8"/>
      <c r="H410" s="8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1:36" ht="12" customHeight="1" x14ac:dyDescent="0.2">
      <c r="A411" s="651"/>
      <c r="B411" s="651"/>
      <c r="C411" s="8"/>
      <c r="D411" s="8"/>
      <c r="E411" s="8"/>
      <c r="F411" s="8"/>
      <c r="G411" s="8"/>
      <c r="H411" s="8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1:36" ht="12" customHeight="1" x14ac:dyDescent="0.2">
      <c r="A412" s="651"/>
      <c r="B412" s="651"/>
      <c r="C412" s="8"/>
      <c r="D412" s="8"/>
      <c r="E412" s="8"/>
      <c r="F412" s="8"/>
      <c r="G412" s="8"/>
      <c r="H412" s="8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1:36" ht="12" customHeight="1" x14ac:dyDescent="0.2">
      <c r="A413" s="651"/>
      <c r="B413" s="651"/>
      <c r="C413" s="8"/>
      <c r="D413" s="8"/>
      <c r="E413" s="8"/>
      <c r="F413" s="8"/>
      <c r="G413" s="8"/>
      <c r="H413" s="8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1:36" ht="12" customHeight="1" x14ac:dyDescent="0.2">
      <c r="A414" s="651"/>
      <c r="B414" s="651"/>
      <c r="C414" s="8"/>
      <c r="D414" s="8"/>
      <c r="E414" s="8"/>
      <c r="F414" s="8"/>
      <c r="G414" s="8"/>
      <c r="H414" s="8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1:36" ht="12" customHeight="1" x14ac:dyDescent="0.2">
      <c r="A415" s="651"/>
      <c r="B415" s="651"/>
      <c r="C415" s="8"/>
      <c r="D415" s="8"/>
      <c r="E415" s="8"/>
      <c r="F415" s="8"/>
      <c r="G415" s="8"/>
      <c r="H415" s="8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1:36" ht="12" customHeight="1" x14ac:dyDescent="0.2">
      <c r="A416" s="651"/>
      <c r="B416" s="651"/>
      <c r="C416" s="8"/>
      <c r="D416" s="8"/>
      <c r="E416" s="8"/>
      <c r="F416" s="8"/>
      <c r="G416" s="8"/>
      <c r="H416" s="8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1:36" ht="12" customHeight="1" x14ac:dyDescent="0.2">
      <c r="A417" s="651"/>
      <c r="B417" s="651"/>
      <c r="C417" s="8"/>
      <c r="D417" s="8"/>
      <c r="E417" s="8"/>
      <c r="F417" s="8"/>
      <c r="G417" s="8"/>
      <c r="H417" s="8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1:36" ht="12" customHeight="1" x14ac:dyDescent="0.2">
      <c r="A418" s="651"/>
      <c r="B418" s="651"/>
      <c r="C418" s="8"/>
      <c r="D418" s="8"/>
      <c r="E418" s="8"/>
      <c r="F418" s="8"/>
      <c r="G418" s="8"/>
      <c r="H418" s="8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1:36" ht="12" customHeight="1" x14ac:dyDescent="0.2">
      <c r="A419" s="651"/>
      <c r="B419" s="651"/>
      <c r="C419" s="8"/>
      <c r="D419" s="8"/>
      <c r="E419" s="8"/>
      <c r="F419" s="8"/>
      <c r="G419" s="8"/>
      <c r="H419" s="8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1:36" ht="12" customHeight="1" x14ac:dyDescent="0.2">
      <c r="A420" s="651"/>
      <c r="B420" s="651"/>
      <c r="C420" s="8"/>
      <c r="D420" s="8"/>
      <c r="E420" s="8"/>
      <c r="F420" s="8"/>
      <c r="G420" s="8"/>
      <c r="H420" s="8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1:36" ht="12" customHeight="1" x14ac:dyDescent="0.2">
      <c r="A421" s="651"/>
      <c r="B421" s="651"/>
      <c r="C421" s="8"/>
      <c r="D421" s="8"/>
      <c r="E421" s="8"/>
      <c r="F421" s="8"/>
      <c r="G421" s="8"/>
      <c r="H421" s="8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1:36" ht="12" customHeight="1" x14ac:dyDescent="0.2">
      <c r="A422" s="651"/>
      <c r="B422" s="651"/>
      <c r="C422" s="8"/>
      <c r="D422" s="8"/>
      <c r="E422" s="8"/>
      <c r="F422" s="8"/>
      <c r="G422" s="8"/>
      <c r="H422" s="8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1:36" ht="12" customHeight="1" x14ac:dyDescent="0.2">
      <c r="A423" s="651"/>
      <c r="B423" s="651"/>
      <c r="C423" s="8"/>
      <c r="D423" s="8"/>
      <c r="E423" s="8"/>
      <c r="F423" s="8"/>
      <c r="G423" s="8"/>
      <c r="H423" s="8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1:36" ht="12" customHeight="1" x14ac:dyDescent="0.2">
      <c r="A424" s="651"/>
      <c r="B424" s="651"/>
      <c r="C424" s="8"/>
      <c r="D424" s="8"/>
      <c r="E424" s="8"/>
      <c r="F424" s="8"/>
      <c r="G424" s="8"/>
      <c r="H424" s="8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1:36" ht="12" customHeight="1" x14ac:dyDescent="0.2">
      <c r="A425" s="651"/>
      <c r="B425" s="651"/>
      <c r="C425" s="8"/>
      <c r="D425" s="8"/>
      <c r="E425" s="8"/>
      <c r="F425" s="8"/>
      <c r="G425" s="8"/>
      <c r="H425" s="8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1:36" ht="12" customHeight="1" x14ac:dyDescent="0.2">
      <c r="A426" s="651"/>
      <c r="B426" s="651"/>
      <c r="C426" s="8"/>
      <c r="D426" s="8"/>
      <c r="E426" s="8"/>
      <c r="F426" s="8"/>
      <c r="G426" s="8"/>
      <c r="H426" s="8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1:36" ht="12" customHeight="1" x14ac:dyDescent="0.2">
      <c r="A427" s="651"/>
      <c r="B427" s="651"/>
      <c r="C427" s="8"/>
      <c r="D427" s="8"/>
      <c r="E427" s="8"/>
      <c r="F427" s="8"/>
      <c r="G427" s="8"/>
      <c r="H427" s="8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1:36" ht="12" customHeight="1" x14ac:dyDescent="0.2">
      <c r="A428" s="651"/>
      <c r="B428" s="651"/>
      <c r="C428" s="8"/>
      <c r="D428" s="8"/>
      <c r="E428" s="8"/>
      <c r="F428" s="8"/>
      <c r="G428" s="8"/>
      <c r="H428" s="8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1:36" ht="12" customHeight="1" x14ac:dyDescent="0.2">
      <c r="A429" s="651"/>
      <c r="B429" s="651"/>
      <c r="C429" s="8"/>
      <c r="D429" s="8"/>
      <c r="E429" s="8"/>
      <c r="F429" s="8"/>
      <c r="G429" s="8"/>
      <c r="H429" s="8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1:36" ht="12" customHeight="1" x14ac:dyDescent="0.2">
      <c r="A430" s="651"/>
      <c r="B430" s="651"/>
      <c r="C430" s="8"/>
      <c r="D430" s="8"/>
      <c r="E430" s="8"/>
      <c r="F430" s="8"/>
      <c r="G430" s="8"/>
      <c r="H430" s="8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1:36" ht="12" customHeight="1" x14ac:dyDescent="0.2">
      <c r="A431" s="651"/>
      <c r="B431" s="651"/>
      <c r="C431" s="8"/>
      <c r="D431" s="8"/>
      <c r="E431" s="8"/>
      <c r="F431" s="8"/>
      <c r="G431" s="8"/>
      <c r="H431" s="8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1:36" ht="12" customHeight="1" x14ac:dyDescent="0.2">
      <c r="A432" s="651"/>
      <c r="B432" s="651"/>
      <c r="C432" s="8"/>
      <c r="D432" s="8"/>
      <c r="E432" s="8"/>
      <c r="F432" s="8"/>
      <c r="G432" s="8"/>
      <c r="H432" s="8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1:36" ht="12" customHeight="1" x14ac:dyDescent="0.2">
      <c r="A433" s="651"/>
      <c r="B433" s="651"/>
      <c r="C433" s="8"/>
      <c r="D433" s="8"/>
      <c r="E433" s="8"/>
      <c r="F433" s="8"/>
      <c r="G433" s="8"/>
      <c r="H433" s="8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1:36" ht="12" customHeight="1" x14ac:dyDescent="0.2">
      <c r="A434" s="651"/>
      <c r="B434" s="651"/>
      <c r="C434" s="8"/>
      <c r="D434" s="8"/>
      <c r="E434" s="8"/>
      <c r="F434" s="8"/>
      <c r="G434" s="8"/>
      <c r="H434" s="8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1:36" ht="12" customHeight="1" x14ac:dyDescent="0.2">
      <c r="A435" s="651"/>
      <c r="B435" s="651"/>
      <c r="C435" s="8"/>
      <c r="D435" s="8"/>
      <c r="E435" s="8"/>
      <c r="F435" s="8"/>
      <c r="G435" s="8"/>
      <c r="H435" s="8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1:36" ht="12" customHeight="1" x14ac:dyDescent="0.2">
      <c r="A436" s="651"/>
      <c r="B436" s="651"/>
      <c r="C436" s="8"/>
      <c r="D436" s="8"/>
      <c r="E436" s="8"/>
      <c r="F436" s="8"/>
      <c r="G436" s="8"/>
      <c r="H436" s="8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1:36" ht="12" customHeight="1" x14ac:dyDescent="0.2">
      <c r="A437" s="651"/>
      <c r="B437" s="651"/>
      <c r="C437" s="8"/>
      <c r="D437" s="8"/>
      <c r="E437" s="8"/>
      <c r="F437" s="8"/>
      <c r="G437" s="8"/>
      <c r="H437" s="8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1:36" ht="12" customHeight="1" x14ac:dyDescent="0.2">
      <c r="A438" s="651"/>
      <c r="B438" s="651"/>
      <c r="C438" s="8"/>
      <c r="D438" s="8"/>
      <c r="E438" s="8"/>
      <c r="F438" s="8"/>
      <c r="G438" s="8"/>
      <c r="H438" s="8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1:36" ht="12" customHeight="1" x14ac:dyDescent="0.2">
      <c r="A439" s="651"/>
      <c r="B439" s="651"/>
      <c r="C439" s="8"/>
      <c r="D439" s="8"/>
      <c r="E439" s="8"/>
      <c r="F439" s="8"/>
      <c r="G439" s="8"/>
      <c r="H439" s="8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1:36" ht="12" customHeight="1" x14ac:dyDescent="0.2">
      <c r="A440" s="651"/>
      <c r="B440" s="651"/>
      <c r="C440" s="8"/>
      <c r="D440" s="8"/>
      <c r="E440" s="8"/>
      <c r="F440" s="8"/>
      <c r="G440" s="8"/>
      <c r="H440" s="8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1:36" ht="12" customHeight="1" x14ac:dyDescent="0.2">
      <c r="A441" s="651"/>
      <c r="B441" s="651"/>
      <c r="C441" s="8"/>
      <c r="D441" s="8"/>
      <c r="E441" s="8"/>
      <c r="F441" s="8"/>
      <c r="G441" s="8"/>
      <c r="H441" s="8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1:36" ht="12" customHeight="1" x14ac:dyDescent="0.2">
      <c r="A442" s="651"/>
      <c r="B442" s="651"/>
      <c r="C442" s="8"/>
      <c r="D442" s="8"/>
      <c r="E442" s="8"/>
      <c r="F442" s="8"/>
      <c r="G442" s="8"/>
      <c r="H442" s="8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1:36" ht="12" customHeight="1" x14ac:dyDescent="0.2">
      <c r="A443" s="651"/>
      <c r="B443" s="651"/>
      <c r="C443" s="8"/>
      <c r="D443" s="8"/>
      <c r="E443" s="8"/>
      <c r="F443" s="8"/>
      <c r="G443" s="8"/>
      <c r="H443" s="8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1:36" ht="12" customHeight="1" x14ac:dyDescent="0.2">
      <c r="A444" s="651"/>
      <c r="B444" s="651"/>
      <c r="C444" s="8"/>
      <c r="D444" s="8"/>
      <c r="E444" s="8"/>
      <c r="F444" s="8"/>
      <c r="G444" s="8"/>
      <c r="H444" s="8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1:36" ht="12" customHeight="1" x14ac:dyDescent="0.2">
      <c r="A445" s="651"/>
      <c r="B445" s="651"/>
      <c r="C445" s="8"/>
      <c r="D445" s="8"/>
      <c r="E445" s="8"/>
      <c r="F445" s="8"/>
      <c r="G445" s="8"/>
      <c r="H445" s="8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1:36" ht="12" customHeight="1" x14ac:dyDescent="0.2">
      <c r="A446" s="651"/>
      <c r="B446" s="651"/>
      <c r="C446" s="8"/>
      <c r="D446" s="8"/>
      <c r="E446" s="8"/>
      <c r="F446" s="8"/>
      <c r="G446" s="8"/>
      <c r="H446" s="8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1:36" ht="12" customHeight="1" x14ac:dyDescent="0.2">
      <c r="A447" s="651"/>
      <c r="B447" s="651"/>
      <c r="C447" s="8"/>
      <c r="D447" s="8"/>
      <c r="E447" s="8"/>
      <c r="F447" s="8"/>
      <c r="G447" s="8"/>
      <c r="H447" s="8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1:36" ht="12" customHeight="1" x14ac:dyDescent="0.2">
      <c r="A448" s="651"/>
      <c r="B448" s="651"/>
      <c r="C448" s="8"/>
      <c r="D448" s="8"/>
      <c r="E448" s="8"/>
      <c r="F448" s="8"/>
      <c r="G448" s="8"/>
      <c r="H448" s="8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1:36" ht="12" customHeight="1" x14ac:dyDescent="0.2">
      <c r="A449" s="651"/>
      <c r="B449" s="651"/>
      <c r="C449" s="8"/>
      <c r="D449" s="8"/>
      <c r="E449" s="8"/>
      <c r="F449" s="8"/>
      <c r="G449" s="8"/>
      <c r="H449" s="8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1:36" ht="12" customHeight="1" x14ac:dyDescent="0.2">
      <c r="A450" s="651"/>
      <c r="B450" s="651"/>
      <c r="C450" s="8"/>
      <c r="D450" s="8"/>
      <c r="E450" s="8"/>
      <c r="F450" s="8"/>
      <c r="G450" s="8"/>
      <c r="H450" s="8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1:36" ht="12" customHeight="1" x14ac:dyDescent="0.2">
      <c r="A451" s="651"/>
      <c r="B451" s="651"/>
      <c r="C451" s="8"/>
      <c r="D451" s="8"/>
      <c r="E451" s="8"/>
      <c r="F451" s="8"/>
      <c r="G451" s="8"/>
      <c r="H451" s="8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1:36" ht="12" customHeight="1" x14ac:dyDescent="0.2">
      <c r="A452" s="651"/>
      <c r="B452" s="651"/>
      <c r="C452" s="8"/>
      <c r="D452" s="8"/>
      <c r="E452" s="8"/>
      <c r="F452" s="8"/>
      <c r="G452" s="8"/>
      <c r="H452" s="8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1:36" ht="12" customHeight="1" x14ac:dyDescent="0.2">
      <c r="A453" s="651"/>
      <c r="B453" s="651"/>
      <c r="C453" s="8"/>
      <c r="D453" s="8"/>
      <c r="E453" s="8"/>
      <c r="F453" s="8"/>
      <c r="G453" s="8"/>
      <c r="H453" s="8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1:36" ht="12" customHeight="1" x14ac:dyDescent="0.2">
      <c r="A454" s="651"/>
      <c r="B454" s="651"/>
      <c r="C454" s="8"/>
      <c r="D454" s="8"/>
      <c r="E454" s="8"/>
      <c r="F454" s="8"/>
      <c r="G454" s="8"/>
      <c r="H454" s="8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1:36" ht="12" customHeight="1" x14ac:dyDescent="0.2">
      <c r="A455" s="651"/>
      <c r="B455" s="651"/>
      <c r="C455" s="8"/>
      <c r="D455" s="8"/>
      <c r="E455" s="8"/>
      <c r="F455" s="8"/>
      <c r="G455" s="8"/>
      <c r="H455" s="8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1:36" ht="12" customHeight="1" x14ac:dyDescent="0.2">
      <c r="A456" s="651"/>
      <c r="B456" s="651"/>
      <c r="C456" s="8"/>
      <c r="D456" s="8"/>
      <c r="E456" s="8"/>
      <c r="F456" s="8"/>
      <c r="G456" s="8"/>
      <c r="H456" s="8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1:36" ht="12" customHeight="1" x14ac:dyDescent="0.2">
      <c r="A457" s="651"/>
      <c r="B457" s="651"/>
      <c r="C457" s="8"/>
      <c r="D457" s="8"/>
      <c r="E457" s="8"/>
      <c r="F457" s="8"/>
      <c r="G457" s="8"/>
      <c r="H457" s="8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1:36" ht="12" customHeight="1" x14ac:dyDescent="0.2">
      <c r="A458" s="651"/>
      <c r="B458" s="651"/>
      <c r="C458" s="8"/>
      <c r="D458" s="8"/>
      <c r="E458" s="8"/>
      <c r="F458" s="8"/>
      <c r="G458" s="8"/>
      <c r="H458" s="8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1:36" ht="12" customHeight="1" x14ac:dyDescent="0.2">
      <c r="A459" s="651"/>
      <c r="B459" s="651"/>
      <c r="C459" s="8"/>
      <c r="D459" s="8"/>
      <c r="E459" s="8"/>
      <c r="F459" s="8"/>
      <c r="G459" s="8"/>
      <c r="H459" s="8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1:36" ht="12" customHeight="1" x14ac:dyDescent="0.2">
      <c r="A460" s="651"/>
      <c r="B460" s="651"/>
      <c r="C460" s="8"/>
      <c r="D460" s="8"/>
      <c r="E460" s="8"/>
      <c r="F460" s="8"/>
      <c r="G460" s="8"/>
      <c r="H460" s="8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1:36" ht="12" customHeight="1" x14ac:dyDescent="0.2">
      <c r="A461" s="651"/>
      <c r="B461" s="651"/>
      <c r="C461" s="8"/>
      <c r="D461" s="8"/>
      <c r="E461" s="8"/>
      <c r="F461" s="8"/>
      <c r="G461" s="8"/>
      <c r="H461" s="8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1:36" ht="12" customHeight="1" x14ac:dyDescent="0.2">
      <c r="A462" s="651"/>
      <c r="B462" s="651"/>
      <c r="C462" s="8"/>
      <c r="D462" s="8"/>
      <c r="E462" s="8"/>
      <c r="F462" s="8"/>
      <c r="G462" s="8"/>
      <c r="H462" s="8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1:36" ht="12" customHeight="1" x14ac:dyDescent="0.2">
      <c r="A463" s="651"/>
      <c r="B463" s="651"/>
      <c r="C463" s="8"/>
      <c r="D463" s="8"/>
      <c r="E463" s="8"/>
      <c r="F463" s="8"/>
      <c r="G463" s="8"/>
      <c r="H463" s="8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1:36" ht="12" customHeight="1" x14ac:dyDescent="0.2">
      <c r="A464" s="651"/>
      <c r="B464" s="651"/>
      <c r="C464" s="8"/>
      <c r="D464" s="8"/>
      <c r="E464" s="8"/>
      <c r="F464" s="8"/>
      <c r="G464" s="8"/>
      <c r="H464" s="8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1:36" ht="12" customHeight="1" x14ac:dyDescent="0.2">
      <c r="A465" s="651"/>
      <c r="B465" s="651"/>
      <c r="C465" s="8"/>
      <c r="D465" s="8"/>
      <c r="E465" s="8"/>
      <c r="F465" s="8"/>
      <c r="G465" s="8"/>
      <c r="H465" s="8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1:36" ht="12" customHeight="1" x14ac:dyDescent="0.2">
      <c r="A466" s="651"/>
      <c r="B466" s="651"/>
      <c r="C466" s="8"/>
      <c r="D466" s="8"/>
      <c r="E466" s="8"/>
      <c r="F466" s="8"/>
      <c r="G466" s="8"/>
      <c r="H466" s="8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1:36" ht="12" customHeight="1" x14ac:dyDescent="0.2">
      <c r="A467" s="651"/>
      <c r="B467" s="651"/>
      <c r="C467" s="8"/>
      <c r="D467" s="8"/>
      <c r="E467" s="8"/>
      <c r="F467" s="8"/>
      <c r="G467" s="8"/>
      <c r="H467" s="8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1:36" ht="12" customHeight="1" x14ac:dyDescent="0.2">
      <c r="A468" s="651"/>
      <c r="B468" s="651"/>
      <c r="C468" s="8"/>
      <c r="D468" s="8"/>
      <c r="E468" s="8"/>
      <c r="F468" s="8"/>
      <c r="G468" s="8"/>
      <c r="H468" s="8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1:36" ht="12" customHeight="1" x14ac:dyDescent="0.2">
      <c r="A469" s="651"/>
      <c r="B469" s="651"/>
      <c r="C469" s="8"/>
      <c r="D469" s="8"/>
      <c r="E469" s="8"/>
      <c r="F469" s="8"/>
      <c r="G469" s="8"/>
      <c r="H469" s="8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1:36" ht="12" customHeight="1" x14ac:dyDescent="0.2">
      <c r="A470" s="651"/>
      <c r="B470" s="651"/>
      <c r="C470" s="8"/>
      <c r="D470" s="8"/>
      <c r="E470" s="8"/>
      <c r="F470" s="8"/>
      <c r="G470" s="8"/>
      <c r="H470" s="8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1:36" ht="12" customHeight="1" x14ac:dyDescent="0.2">
      <c r="A471" s="651"/>
      <c r="B471" s="651"/>
      <c r="C471" s="8"/>
      <c r="D471" s="8"/>
      <c r="E471" s="8"/>
      <c r="F471" s="8"/>
      <c r="G471" s="8"/>
      <c r="H471" s="8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1:36" ht="12" customHeight="1" x14ac:dyDescent="0.2">
      <c r="A472" s="651"/>
      <c r="B472" s="651"/>
      <c r="C472" s="8"/>
      <c r="D472" s="8"/>
      <c r="E472" s="8"/>
      <c r="F472" s="8"/>
      <c r="G472" s="8"/>
      <c r="H472" s="8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1:36" ht="12" customHeight="1" x14ac:dyDescent="0.2">
      <c r="A473" s="651"/>
      <c r="B473" s="651"/>
      <c r="C473" s="8"/>
      <c r="D473" s="8"/>
      <c r="E473" s="8"/>
      <c r="F473" s="8"/>
      <c r="G473" s="8"/>
      <c r="H473" s="8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1:36" ht="12" customHeight="1" x14ac:dyDescent="0.2">
      <c r="A474" s="651"/>
      <c r="B474" s="651"/>
      <c r="C474" s="8"/>
      <c r="D474" s="8"/>
      <c r="E474" s="8"/>
      <c r="F474" s="8"/>
      <c r="G474" s="8"/>
      <c r="H474" s="8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1:36" ht="12" customHeight="1" x14ac:dyDescent="0.2">
      <c r="A475" s="651"/>
      <c r="B475" s="651"/>
      <c r="C475" s="8"/>
      <c r="D475" s="8"/>
      <c r="E475" s="8"/>
      <c r="F475" s="8"/>
      <c r="G475" s="8"/>
      <c r="H475" s="8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1:36" ht="12" customHeight="1" x14ac:dyDescent="0.2">
      <c r="A476" s="651"/>
      <c r="B476" s="651"/>
      <c r="C476" s="8"/>
      <c r="D476" s="8"/>
      <c r="E476" s="8"/>
      <c r="F476" s="8"/>
      <c r="G476" s="8"/>
      <c r="H476" s="8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1:36" ht="12" customHeight="1" x14ac:dyDescent="0.2">
      <c r="A477" s="651"/>
      <c r="B477" s="651"/>
      <c r="C477" s="8"/>
      <c r="D477" s="8"/>
      <c r="E477" s="8"/>
      <c r="F477" s="8"/>
      <c r="G477" s="8"/>
      <c r="H477" s="8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1:36" ht="12" customHeight="1" x14ac:dyDescent="0.2">
      <c r="A478" s="651"/>
      <c r="B478" s="651"/>
      <c r="C478" s="8"/>
      <c r="D478" s="8"/>
      <c r="E478" s="8"/>
      <c r="F478" s="8"/>
      <c r="G478" s="8"/>
      <c r="H478" s="8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1:36" ht="12" customHeight="1" x14ac:dyDescent="0.2">
      <c r="A479" s="651"/>
      <c r="B479" s="651"/>
      <c r="C479" s="8"/>
      <c r="D479" s="8"/>
      <c r="E479" s="8"/>
      <c r="F479" s="8"/>
      <c r="G479" s="8"/>
      <c r="H479" s="8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1:36" ht="12" customHeight="1" x14ac:dyDescent="0.2">
      <c r="A480" s="651"/>
      <c r="B480" s="651"/>
      <c r="C480" s="8"/>
      <c r="D480" s="8"/>
      <c r="E480" s="8"/>
      <c r="F480" s="8"/>
      <c r="G480" s="8"/>
      <c r="H480" s="8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1:36" ht="12" customHeight="1" x14ac:dyDescent="0.2">
      <c r="A481" s="651"/>
      <c r="B481" s="651"/>
      <c r="C481" s="8"/>
      <c r="D481" s="8"/>
      <c r="E481" s="8"/>
      <c r="F481" s="8"/>
      <c r="G481" s="8"/>
      <c r="H481" s="8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1:36" ht="12" customHeight="1" x14ac:dyDescent="0.2">
      <c r="A482" s="651"/>
      <c r="B482" s="651"/>
      <c r="C482" s="8"/>
      <c r="D482" s="8"/>
      <c r="E482" s="8"/>
      <c r="F482" s="8"/>
      <c r="G482" s="8"/>
      <c r="H482" s="8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1:36" ht="12" customHeight="1" x14ac:dyDescent="0.2">
      <c r="A483" s="651"/>
      <c r="B483" s="651"/>
      <c r="C483" s="8"/>
      <c r="D483" s="8"/>
      <c r="E483" s="8"/>
      <c r="F483" s="8"/>
      <c r="G483" s="8"/>
      <c r="H483" s="8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1:36" ht="12" customHeight="1" x14ac:dyDescent="0.2">
      <c r="A484" s="651"/>
      <c r="B484" s="651"/>
      <c r="C484" s="8"/>
      <c r="D484" s="8"/>
      <c r="E484" s="8"/>
      <c r="F484" s="8"/>
      <c r="G484" s="8"/>
      <c r="H484" s="8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1:36" ht="12" customHeight="1" x14ac:dyDescent="0.2">
      <c r="A485" s="651"/>
      <c r="B485" s="651"/>
      <c r="C485" s="8"/>
      <c r="D485" s="8"/>
      <c r="E485" s="8"/>
      <c r="F485" s="8"/>
      <c r="G485" s="8"/>
      <c r="H485" s="8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1:36" ht="12" customHeight="1" x14ac:dyDescent="0.2">
      <c r="A486" s="651"/>
      <c r="B486" s="651"/>
      <c r="C486" s="8"/>
      <c r="D486" s="8"/>
      <c r="E486" s="8"/>
      <c r="F486" s="8"/>
      <c r="G486" s="8"/>
      <c r="H486" s="8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1:36" ht="12" customHeight="1" x14ac:dyDescent="0.2">
      <c r="A487" s="651"/>
      <c r="B487" s="651"/>
      <c r="C487" s="8"/>
      <c r="D487" s="8"/>
      <c r="E487" s="8"/>
      <c r="F487" s="8"/>
      <c r="G487" s="8"/>
      <c r="H487" s="8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1:36" ht="12" customHeight="1" x14ac:dyDescent="0.2">
      <c r="A488" s="651"/>
      <c r="B488" s="651"/>
      <c r="C488" s="8"/>
      <c r="D488" s="8"/>
      <c r="E488" s="8"/>
      <c r="F488" s="8"/>
      <c r="G488" s="8"/>
      <c r="H488" s="8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1:36" ht="12" customHeight="1" x14ac:dyDescent="0.2">
      <c r="A489" s="651"/>
      <c r="B489" s="651"/>
      <c r="C489" s="8"/>
      <c r="D489" s="8"/>
      <c r="E489" s="8"/>
      <c r="F489" s="8"/>
      <c r="G489" s="8"/>
      <c r="H489" s="8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1:36" ht="12" customHeight="1" x14ac:dyDescent="0.2">
      <c r="A490" s="651"/>
      <c r="B490" s="651"/>
      <c r="C490" s="8"/>
      <c r="D490" s="8"/>
      <c r="E490" s="8"/>
      <c r="F490" s="8"/>
      <c r="G490" s="8"/>
      <c r="H490" s="8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1:36" ht="12" customHeight="1" x14ac:dyDescent="0.2">
      <c r="A491" s="651"/>
      <c r="B491" s="651"/>
      <c r="C491" s="8"/>
      <c r="D491" s="8"/>
      <c r="E491" s="8"/>
      <c r="F491" s="8"/>
      <c r="G491" s="8"/>
      <c r="H491" s="8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1:36" ht="12" customHeight="1" x14ac:dyDescent="0.2">
      <c r="A492" s="651"/>
      <c r="B492" s="651"/>
      <c r="C492" s="8"/>
      <c r="D492" s="8"/>
      <c r="E492" s="8"/>
      <c r="F492" s="8"/>
      <c r="G492" s="8"/>
      <c r="H492" s="8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1:36" ht="12" customHeight="1" x14ac:dyDescent="0.2">
      <c r="A493" s="651"/>
      <c r="B493" s="651"/>
      <c r="C493" s="8"/>
      <c r="D493" s="8"/>
      <c r="E493" s="8"/>
      <c r="F493" s="8"/>
      <c r="G493" s="8"/>
      <c r="H493" s="8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1:36" ht="12" customHeight="1" x14ac:dyDescent="0.2">
      <c r="A494" s="651"/>
      <c r="B494" s="651"/>
      <c r="C494" s="8"/>
      <c r="D494" s="8"/>
      <c r="E494" s="8"/>
      <c r="F494" s="8"/>
      <c r="G494" s="8"/>
      <c r="H494" s="8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1:36" ht="12" customHeight="1" x14ac:dyDescent="0.2">
      <c r="A495" s="651"/>
      <c r="B495" s="651"/>
      <c r="C495" s="8"/>
      <c r="D495" s="8"/>
      <c r="E495" s="8"/>
      <c r="F495" s="8"/>
      <c r="G495" s="8"/>
      <c r="H495" s="8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1:36" ht="12" customHeight="1" x14ac:dyDescent="0.2">
      <c r="A496" s="651"/>
      <c r="B496" s="651"/>
      <c r="C496" s="8"/>
      <c r="D496" s="8"/>
      <c r="E496" s="8"/>
      <c r="F496" s="8"/>
      <c r="G496" s="8"/>
      <c r="H496" s="8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1:36" ht="12" customHeight="1" x14ac:dyDescent="0.2">
      <c r="A497" s="651"/>
      <c r="B497" s="651"/>
      <c r="C497" s="8"/>
      <c r="D497" s="8"/>
      <c r="E497" s="8"/>
      <c r="F497" s="8"/>
      <c r="G497" s="8"/>
      <c r="H497" s="8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1:36" ht="12" customHeight="1" x14ac:dyDescent="0.2">
      <c r="A498" s="651"/>
      <c r="B498" s="651"/>
      <c r="C498" s="8"/>
      <c r="D498" s="8"/>
      <c r="E498" s="8"/>
      <c r="F498" s="8"/>
      <c r="G498" s="8"/>
      <c r="H498" s="8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1:36" ht="12" customHeight="1" x14ac:dyDescent="0.2">
      <c r="A499" s="651"/>
      <c r="B499" s="651"/>
      <c r="C499" s="8"/>
      <c r="D499" s="8"/>
      <c r="E499" s="8"/>
      <c r="F499" s="8"/>
      <c r="G499" s="8"/>
      <c r="H499" s="8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1:36" ht="12" customHeight="1" x14ac:dyDescent="0.2">
      <c r="A500" s="651"/>
      <c r="B500" s="651"/>
      <c r="C500" s="8"/>
      <c r="D500" s="8"/>
      <c r="E500" s="8"/>
      <c r="F500" s="8"/>
      <c r="G500" s="8"/>
      <c r="H500" s="8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1:36" ht="12" customHeight="1" x14ac:dyDescent="0.2">
      <c r="A501" s="651"/>
      <c r="B501" s="651"/>
      <c r="C501" s="8"/>
      <c r="D501" s="8"/>
      <c r="E501" s="8"/>
      <c r="F501" s="8"/>
      <c r="G501" s="8"/>
      <c r="H501" s="8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1:36" ht="12" customHeight="1" x14ac:dyDescent="0.2">
      <c r="A502" s="651"/>
      <c r="B502" s="651"/>
      <c r="C502" s="8"/>
      <c r="D502" s="8"/>
      <c r="E502" s="8"/>
      <c r="F502" s="8"/>
      <c r="G502" s="8"/>
      <c r="H502" s="8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1:36" ht="12" customHeight="1" x14ac:dyDescent="0.2">
      <c r="A503" s="651"/>
      <c r="B503" s="651"/>
      <c r="C503" s="8"/>
      <c r="D503" s="8"/>
      <c r="E503" s="8"/>
      <c r="F503" s="8"/>
      <c r="G503" s="8"/>
      <c r="H503" s="8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1:36" ht="12" customHeight="1" x14ac:dyDescent="0.2">
      <c r="A504" s="651"/>
      <c r="B504" s="651"/>
      <c r="C504" s="8"/>
      <c r="D504" s="8"/>
      <c r="E504" s="8"/>
      <c r="F504" s="8"/>
      <c r="G504" s="8"/>
      <c r="H504" s="8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1:36" ht="12" customHeight="1" x14ac:dyDescent="0.2">
      <c r="A505" s="651"/>
      <c r="B505" s="651"/>
      <c r="C505" s="8"/>
      <c r="D505" s="8"/>
      <c r="E505" s="8"/>
      <c r="F505" s="8"/>
      <c r="G505" s="8"/>
      <c r="H505" s="8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1:36" ht="12" customHeight="1" x14ac:dyDescent="0.2">
      <c r="A506" s="651"/>
      <c r="B506" s="651"/>
      <c r="C506" s="8"/>
      <c r="D506" s="8"/>
      <c r="E506" s="8"/>
      <c r="F506" s="8"/>
      <c r="G506" s="8"/>
      <c r="H506" s="8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1:36" ht="12" customHeight="1" x14ac:dyDescent="0.2">
      <c r="A507" s="651"/>
      <c r="B507" s="651"/>
      <c r="C507" s="8"/>
      <c r="D507" s="8"/>
      <c r="E507" s="8"/>
      <c r="F507" s="8"/>
      <c r="G507" s="8"/>
      <c r="H507" s="8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1:36" ht="12" customHeight="1" x14ac:dyDescent="0.2">
      <c r="A508" s="651"/>
      <c r="B508" s="651"/>
      <c r="C508" s="8"/>
      <c r="D508" s="8"/>
      <c r="E508" s="8"/>
      <c r="F508" s="8"/>
      <c r="G508" s="8"/>
      <c r="H508" s="8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1:36" ht="12" customHeight="1" x14ac:dyDescent="0.2">
      <c r="A509" s="651"/>
      <c r="B509" s="651"/>
      <c r="C509" s="8"/>
      <c r="D509" s="8"/>
      <c r="E509" s="8"/>
      <c r="F509" s="8"/>
      <c r="G509" s="8"/>
      <c r="H509" s="8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1:36" ht="12" customHeight="1" x14ac:dyDescent="0.2">
      <c r="A510" s="651"/>
      <c r="B510" s="651"/>
      <c r="C510" s="8"/>
      <c r="D510" s="8"/>
      <c r="E510" s="8"/>
      <c r="F510" s="8"/>
      <c r="G510" s="8"/>
      <c r="H510" s="8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1:36" ht="12" customHeight="1" x14ac:dyDescent="0.2">
      <c r="A511" s="651"/>
      <c r="B511" s="651"/>
      <c r="C511" s="8"/>
      <c r="D511" s="8"/>
      <c r="E511" s="8"/>
      <c r="F511" s="8"/>
      <c r="G511" s="8"/>
      <c r="H511" s="8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1:36" ht="12" customHeight="1" x14ac:dyDescent="0.2">
      <c r="A512" s="651"/>
      <c r="B512" s="651"/>
      <c r="C512" s="8"/>
      <c r="D512" s="8"/>
      <c r="E512" s="8"/>
      <c r="F512" s="8"/>
      <c r="G512" s="8"/>
      <c r="H512" s="8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1:36" ht="12" customHeight="1" x14ac:dyDescent="0.2">
      <c r="A513" s="651"/>
      <c r="B513" s="651"/>
      <c r="C513" s="8"/>
      <c r="D513" s="8"/>
      <c r="E513" s="8"/>
      <c r="F513" s="8"/>
      <c r="G513" s="8"/>
      <c r="H513" s="8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1:36" ht="12" customHeight="1" x14ac:dyDescent="0.2">
      <c r="A514" s="651"/>
      <c r="B514" s="651"/>
      <c r="C514" s="8"/>
      <c r="D514" s="8"/>
      <c r="E514" s="8"/>
      <c r="F514" s="8"/>
      <c r="G514" s="8"/>
      <c r="H514" s="8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1:36" ht="12" customHeight="1" x14ac:dyDescent="0.2">
      <c r="A515" s="651"/>
      <c r="B515" s="651"/>
      <c r="C515" s="8"/>
      <c r="D515" s="8"/>
      <c r="E515" s="8"/>
      <c r="F515" s="8"/>
      <c r="G515" s="8"/>
      <c r="H515" s="8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1:36" ht="12" customHeight="1" x14ac:dyDescent="0.2">
      <c r="A516" s="651"/>
      <c r="B516" s="651"/>
      <c r="C516" s="8"/>
      <c r="D516" s="8"/>
      <c r="E516" s="8"/>
      <c r="F516" s="8"/>
      <c r="G516" s="8"/>
      <c r="H516" s="8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1:36" ht="12" customHeight="1" x14ac:dyDescent="0.2">
      <c r="A517" s="651"/>
      <c r="B517" s="651"/>
      <c r="C517" s="8"/>
      <c r="D517" s="8"/>
      <c r="E517" s="8"/>
      <c r="F517" s="8"/>
      <c r="G517" s="8"/>
      <c r="H517" s="8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1:36" ht="12" customHeight="1" x14ac:dyDescent="0.2">
      <c r="A518" s="651"/>
      <c r="B518" s="651"/>
      <c r="C518" s="8"/>
      <c r="D518" s="8"/>
      <c r="E518" s="8"/>
      <c r="F518" s="8"/>
      <c r="G518" s="8"/>
      <c r="H518" s="8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1:36" ht="12" customHeight="1" x14ac:dyDescent="0.2">
      <c r="A519" s="651"/>
      <c r="B519" s="651"/>
      <c r="C519" s="8"/>
      <c r="D519" s="8"/>
      <c r="E519" s="8"/>
      <c r="F519" s="8"/>
      <c r="G519" s="8"/>
      <c r="H519" s="8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1:36" ht="12" customHeight="1" x14ac:dyDescent="0.2">
      <c r="A520" s="651"/>
      <c r="B520" s="651"/>
      <c r="C520" s="8"/>
      <c r="D520" s="8"/>
      <c r="E520" s="8"/>
      <c r="F520" s="8"/>
      <c r="G520" s="8"/>
      <c r="H520" s="8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1:36" ht="12" customHeight="1" x14ac:dyDescent="0.2">
      <c r="A521" s="651"/>
      <c r="B521" s="651"/>
      <c r="C521" s="8"/>
      <c r="D521" s="8"/>
      <c r="E521" s="8"/>
      <c r="F521" s="8"/>
      <c r="G521" s="8"/>
      <c r="H521" s="8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1:36" ht="12" customHeight="1" x14ac:dyDescent="0.2">
      <c r="A522" s="651"/>
      <c r="B522" s="651"/>
      <c r="C522" s="8"/>
      <c r="D522" s="8"/>
      <c r="E522" s="8"/>
      <c r="F522" s="8"/>
      <c r="G522" s="8"/>
      <c r="H522" s="8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1:36" ht="12" customHeight="1" x14ac:dyDescent="0.2">
      <c r="A523" s="651"/>
      <c r="B523" s="651"/>
      <c r="C523" s="8"/>
      <c r="D523" s="8"/>
      <c r="E523" s="8"/>
      <c r="F523" s="8"/>
      <c r="G523" s="8"/>
      <c r="H523" s="8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1:36" ht="12" customHeight="1" x14ac:dyDescent="0.2">
      <c r="A524" s="651"/>
      <c r="B524" s="651"/>
      <c r="C524" s="8"/>
      <c r="D524" s="8"/>
      <c r="E524" s="8"/>
      <c r="F524" s="8"/>
      <c r="G524" s="8"/>
      <c r="H524" s="8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1:36" ht="12" customHeight="1" x14ac:dyDescent="0.2">
      <c r="A525" s="651"/>
      <c r="B525" s="651"/>
      <c r="C525" s="8"/>
      <c r="D525" s="8"/>
      <c r="E525" s="8"/>
      <c r="F525" s="8"/>
      <c r="G525" s="8"/>
      <c r="H525" s="8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1:36" ht="12" customHeight="1" x14ac:dyDescent="0.2">
      <c r="A526" s="651"/>
      <c r="B526" s="651"/>
      <c r="C526" s="8"/>
      <c r="D526" s="8"/>
      <c r="E526" s="8"/>
      <c r="F526" s="8"/>
      <c r="G526" s="8"/>
      <c r="H526" s="8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1:36" ht="12" customHeight="1" x14ac:dyDescent="0.2">
      <c r="A527" s="651"/>
      <c r="B527" s="651"/>
      <c r="C527" s="8"/>
      <c r="D527" s="8"/>
      <c r="E527" s="8"/>
      <c r="F527" s="8"/>
      <c r="G527" s="8"/>
      <c r="H527" s="8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1:36" ht="12" customHeight="1" x14ac:dyDescent="0.2">
      <c r="A528" s="651"/>
      <c r="B528" s="651"/>
      <c r="C528" s="8"/>
      <c r="D528" s="8"/>
      <c r="E528" s="8"/>
      <c r="F528" s="8"/>
      <c r="G528" s="8"/>
      <c r="H528" s="8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1:36" ht="12" customHeight="1" x14ac:dyDescent="0.2">
      <c r="A529" s="651"/>
      <c r="B529" s="651"/>
      <c r="C529" s="8"/>
      <c r="D529" s="8"/>
      <c r="E529" s="8"/>
      <c r="F529" s="8"/>
      <c r="G529" s="8"/>
      <c r="H529" s="8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1:36" ht="12" customHeight="1" x14ac:dyDescent="0.2">
      <c r="A530" s="651"/>
      <c r="B530" s="651"/>
      <c r="C530" s="8"/>
      <c r="D530" s="8"/>
      <c r="E530" s="8"/>
      <c r="F530" s="8"/>
      <c r="G530" s="8"/>
      <c r="H530" s="8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1:36" ht="12" customHeight="1" x14ac:dyDescent="0.2">
      <c r="A531" s="651"/>
      <c r="B531" s="651"/>
      <c r="C531" s="8"/>
      <c r="D531" s="8"/>
      <c r="E531" s="8"/>
      <c r="F531" s="8"/>
      <c r="G531" s="8"/>
      <c r="H531" s="8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1:36" ht="12" customHeight="1" x14ac:dyDescent="0.2">
      <c r="A532" s="651"/>
      <c r="B532" s="651"/>
      <c r="C532" s="8"/>
      <c r="D532" s="8"/>
      <c r="E532" s="8"/>
      <c r="F532" s="8"/>
      <c r="G532" s="8"/>
      <c r="H532" s="8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1:36" ht="12" customHeight="1" x14ac:dyDescent="0.2">
      <c r="A533" s="651"/>
      <c r="B533" s="651"/>
      <c r="C533" s="8"/>
      <c r="D533" s="8"/>
      <c r="E533" s="8"/>
      <c r="F533" s="8"/>
      <c r="G533" s="8"/>
      <c r="H533" s="8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1:36" ht="12" customHeight="1" x14ac:dyDescent="0.2">
      <c r="A534" s="651"/>
      <c r="B534" s="651"/>
      <c r="C534" s="8"/>
      <c r="D534" s="8"/>
      <c r="E534" s="8"/>
      <c r="F534" s="8"/>
      <c r="G534" s="8"/>
      <c r="H534" s="8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1:36" ht="12" customHeight="1" x14ac:dyDescent="0.2">
      <c r="A535" s="651"/>
      <c r="B535" s="651"/>
      <c r="C535" s="8"/>
      <c r="D535" s="8"/>
      <c r="E535" s="8"/>
      <c r="F535" s="8"/>
      <c r="G535" s="8"/>
      <c r="H535" s="8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1:36" ht="12" customHeight="1" x14ac:dyDescent="0.2">
      <c r="A536" s="651"/>
      <c r="B536" s="651"/>
      <c r="C536" s="8"/>
      <c r="D536" s="8"/>
      <c r="E536" s="8"/>
      <c r="F536" s="8"/>
      <c r="G536" s="8"/>
      <c r="H536" s="8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1:36" ht="12" customHeight="1" x14ac:dyDescent="0.2">
      <c r="A537" s="651"/>
      <c r="B537" s="651"/>
      <c r="C537" s="8"/>
      <c r="D537" s="8"/>
      <c r="E537" s="8"/>
      <c r="F537" s="8"/>
      <c r="G537" s="8"/>
      <c r="H537" s="8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1:36" ht="12" customHeight="1" x14ac:dyDescent="0.2">
      <c r="A538" s="651"/>
      <c r="B538" s="651"/>
      <c r="C538" s="8"/>
      <c r="D538" s="8"/>
      <c r="E538" s="8"/>
      <c r="F538" s="8"/>
      <c r="G538" s="8"/>
      <c r="H538" s="8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1:36" ht="12" customHeight="1" x14ac:dyDescent="0.2">
      <c r="A539" s="651"/>
      <c r="B539" s="651"/>
      <c r="C539" s="8"/>
      <c r="D539" s="8"/>
      <c r="E539" s="8"/>
      <c r="F539" s="8"/>
      <c r="G539" s="8"/>
      <c r="H539" s="8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1:36" ht="12" customHeight="1" x14ac:dyDescent="0.2">
      <c r="A540" s="651"/>
      <c r="B540" s="651"/>
      <c r="C540" s="8"/>
      <c r="D540" s="8"/>
      <c r="E540" s="8"/>
      <c r="F540" s="8"/>
      <c r="G540" s="8"/>
      <c r="H540" s="8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1:36" ht="12" customHeight="1" x14ac:dyDescent="0.2">
      <c r="A541" s="651"/>
      <c r="B541" s="651"/>
      <c r="C541" s="8"/>
      <c r="D541" s="8"/>
      <c r="E541" s="8"/>
      <c r="F541" s="8"/>
      <c r="G541" s="8"/>
      <c r="H541" s="8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1:36" ht="12" customHeight="1" x14ac:dyDescent="0.2">
      <c r="A542" s="651"/>
      <c r="B542" s="651"/>
      <c r="C542" s="8"/>
      <c r="D542" s="8"/>
      <c r="E542" s="8"/>
      <c r="F542" s="8"/>
      <c r="G542" s="8"/>
      <c r="H542" s="8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1:36" ht="12" customHeight="1" x14ac:dyDescent="0.2">
      <c r="A543" s="651"/>
      <c r="B543" s="651"/>
      <c r="C543" s="8"/>
      <c r="D543" s="8"/>
      <c r="E543" s="8"/>
      <c r="F543" s="8"/>
      <c r="G543" s="8"/>
      <c r="H543" s="8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1:36" ht="12" customHeight="1" x14ac:dyDescent="0.2">
      <c r="A544" s="651"/>
      <c r="B544" s="651"/>
      <c r="C544" s="8"/>
      <c r="D544" s="8"/>
      <c r="E544" s="8"/>
      <c r="F544" s="8"/>
      <c r="G544" s="8"/>
      <c r="H544" s="8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1:36" ht="12" customHeight="1" x14ac:dyDescent="0.2">
      <c r="A545" s="651"/>
      <c r="B545" s="651"/>
      <c r="C545" s="8"/>
      <c r="D545" s="8"/>
      <c r="E545" s="8"/>
      <c r="F545" s="8"/>
      <c r="G545" s="8"/>
      <c r="H545" s="8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1:36" ht="12" customHeight="1" x14ac:dyDescent="0.2">
      <c r="A546" s="651"/>
      <c r="B546" s="651"/>
      <c r="C546" s="8"/>
      <c r="D546" s="8"/>
      <c r="E546" s="8"/>
      <c r="F546" s="8"/>
      <c r="G546" s="8"/>
      <c r="H546" s="8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1:36" ht="12" customHeight="1" x14ac:dyDescent="0.2">
      <c r="A547" s="651"/>
      <c r="B547" s="651"/>
      <c r="C547" s="8"/>
      <c r="D547" s="8"/>
      <c r="E547" s="8"/>
      <c r="F547" s="8"/>
      <c r="G547" s="8"/>
      <c r="H547" s="8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1:36" ht="12" customHeight="1" x14ac:dyDescent="0.2">
      <c r="A548" s="651"/>
      <c r="B548" s="651"/>
      <c r="C548" s="8"/>
      <c r="D548" s="8"/>
      <c r="E548" s="8"/>
      <c r="F548" s="8"/>
      <c r="G548" s="8"/>
      <c r="H548" s="8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1:36" ht="12" customHeight="1" x14ac:dyDescent="0.2">
      <c r="A549" s="651"/>
      <c r="B549" s="651"/>
      <c r="C549" s="8"/>
      <c r="D549" s="8"/>
      <c r="E549" s="8"/>
      <c r="F549" s="8"/>
      <c r="G549" s="8"/>
      <c r="H549" s="8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1:36" ht="12" customHeight="1" x14ac:dyDescent="0.2">
      <c r="A550" s="651"/>
      <c r="B550" s="651"/>
      <c r="C550" s="8"/>
      <c r="D550" s="8"/>
      <c r="E550" s="8"/>
      <c r="F550" s="8"/>
      <c r="G550" s="8"/>
      <c r="H550" s="8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1:36" ht="12" customHeight="1" x14ac:dyDescent="0.2">
      <c r="A551" s="651"/>
      <c r="B551" s="651"/>
      <c r="C551" s="8"/>
      <c r="D551" s="8"/>
      <c r="E551" s="8"/>
      <c r="F551" s="8"/>
      <c r="G551" s="8"/>
      <c r="H551" s="8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1:36" ht="12" customHeight="1" x14ac:dyDescent="0.2">
      <c r="A552" s="651"/>
      <c r="B552" s="651"/>
      <c r="C552" s="8"/>
      <c r="D552" s="8"/>
      <c r="E552" s="8"/>
      <c r="F552" s="8"/>
      <c r="G552" s="8"/>
      <c r="H552" s="8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1:36" ht="12" customHeight="1" x14ac:dyDescent="0.2">
      <c r="A553" s="651"/>
      <c r="B553" s="651"/>
      <c r="C553" s="8"/>
      <c r="D553" s="8"/>
      <c r="E553" s="8"/>
      <c r="F553" s="8"/>
      <c r="G553" s="8"/>
      <c r="H553" s="8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1:36" ht="12" customHeight="1" x14ac:dyDescent="0.2">
      <c r="A554" s="651"/>
      <c r="B554" s="651"/>
      <c r="C554" s="8"/>
      <c r="D554" s="8"/>
      <c r="E554" s="8"/>
      <c r="F554" s="8"/>
      <c r="G554" s="8"/>
      <c r="H554" s="8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1:36" ht="12" customHeight="1" x14ac:dyDescent="0.2">
      <c r="A555" s="651"/>
      <c r="B555" s="651"/>
      <c r="C555" s="8"/>
      <c r="D555" s="8"/>
      <c r="E555" s="8"/>
      <c r="F555" s="8"/>
      <c r="G555" s="8"/>
      <c r="H555" s="8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1:36" ht="12" customHeight="1" x14ac:dyDescent="0.2">
      <c r="A556" s="651"/>
      <c r="B556" s="651"/>
      <c r="C556" s="8"/>
      <c r="D556" s="8"/>
      <c r="E556" s="8"/>
      <c r="F556" s="8"/>
      <c r="G556" s="8"/>
      <c r="H556" s="8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1:36" ht="12" customHeight="1" x14ac:dyDescent="0.2">
      <c r="A557" s="651"/>
      <c r="B557" s="651"/>
      <c r="C557" s="8"/>
      <c r="D557" s="8"/>
      <c r="E557" s="8"/>
      <c r="F557" s="8"/>
      <c r="G557" s="8"/>
      <c r="H557" s="8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1:36" ht="12" customHeight="1" x14ac:dyDescent="0.2">
      <c r="A558" s="651"/>
      <c r="B558" s="651"/>
      <c r="C558" s="8"/>
      <c r="D558" s="8"/>
      <c r="E558" s="8"/>
      <c r="F558" s="8"/>
      <c r="G558" s="8"/>
      <c r="H558" s="8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1:36" ht="12" customHeight="1" x14ac:dyDescent="0.2">
      <c r="A559" s="651"/>
      <c r="B559" s="651"/>
      <c r="C559" s="8"/>
      <c r="D559" s="8"/>
      <c r="E559" s="8"/>
      <c r="F559" s="8"/>
      <c r="G559" s="8"/>
      <c r="H559" s="8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1:36" ht="12" customHeight="1" x14ac:dyDescent="0.2">
      <c r="A560" s="651"/>
      <c r="B560" s="651"/>
      <c r="C560" s="8"/>
      <c r="D560" s="8"/>
      <c r="E560" s="8"/>
      <c r="F560" s="8"/>
      <c r="G560" s="8"/>
      <c r="H560" s="8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1:36" ht="12" customHeight="1" x14ac:dyDescent="0.2">
      <c r="A561" s="651"/>
      <c r="B561" s="651"/>
      <c r="C561" s="8"/>
      <c r="D561" s="8"/>
      <c r="E561" s="8"/>
      <c r="F561" s="8"/>
      <c r="G561" s="8"/>
      <c r="H561" s="8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1:36" ht="12" customHeight="1" x14ac:dyDescent="0.2">
      <c r="A562" s="651"/>
      <c r="B562" s="651"/>
      <c r="C562" s="8"/>
      <c r="D562" s="8"/>
      <c r="E562" s="8"/>
      <c r="F562" s="8"/>
      <c r="G562" s="8"/>
      <c r="H562" s="8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1:36" ht="12" customHeight="1" x14ac:dyDescent="0.2">
      <c r="A563" s="651"/>
      <c r="B563" s="651"/>
      <c r="C563" s="8"/>
      <c r="D563" s="8"/>
      <c r="E563" s="8"/>
      <c r="F563" s="8"/>
      <c r="G563" s="8"/>
      <c r="H563" s="8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1:36" ht="12" customHeight="1" x14ac:dyDescent="0.2">
      <c r="A564" s="651"/>
      <c r="B564" s="651"/>
      <c r="C564" s="8"/>
      <c r="D564" s="8"/>
      <c r="E564" s="8"/>
      <c r="F564" s="8"/>
      <c r="G564" s="8"/>
      <c r="H564" s="8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1:36" ht="12" customHeight="1" x14ac:dyDescent="0.2">
      <c r="A565" s="651"/>
      <c r="B565" s="651"/>
      <c r="C565" s="8"/>
      <c r="D565" s="8"/>
      <c r="E565" s="8"/>
      <c r="F565" s="8"/>
      <c r="G565" s="8"/>
      <c r="H565" s="8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1:36" ht="12" customHeight="1" x14ac:dyDescent="0.2">
      <c r="A566" s="651"/>
      <c r="B566" s="651"/>
      <c r="C566" s="8"/>
      <c r="D566" s="8"/>
      <c r="E566" s="8"/>
      <c r="F566" s="8"/>
      <c r="G566" s="8"/>
      <c r="H566" s="8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1:36" ht="12" customHeight="1" x14ac:dyDescent="0.2">
      <c r="A567" s="651"/>
      <c r="B567" s="651"/>
      <c r="C567" s="8"/>
      <c r="D567" s="8"/>
      <c r="E567" s="8"/>
      <c r="F567" s="8"/>
      <c r="G567" s="8"/>
      <c r="H567" s="8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1:36" ht="12" customHeight="1" x14ac:dyDescent="0.2">
      <c r="A568" s="651"/>
      <c r="B568" s="651"/>
      <c r="C568" s="8"/>
      <c r="D568" s="8"/>
      <c r="E568" s="8"/>
      <c r="F568" s="8"/>
      <c r="G568" s="8"/>
      <c r="H568" s="8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1:36" ht="12" customHeight="1" x14ac:dyDescent="0.2">
      <c r="A569" s="651"/>
      <c r="B569" s="651"/>
      <c r="C569" s="8"/>
      <c r="D569" s="8"/>
      <c r="E569" s="8"/>
      <c r="F569" s="8"/>
      <c r="G569" s="8"/>
      <c r="H569" s="8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1:36" ht="12" customHeight="1" x14ac:dyDescent="0.2">
      <c r="A570" s="651"/>
      <c r="B570" s="651"/>
      <c r="C570" s="8"/>
      <c r="D570" s="8"/>
      <c r="E570" s="8"/>
      <c r="F570" s="8"/>
      <c r="G570" s="8"/>
      <c r="H570" s="8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1:36" ht="12" customHeight="1" x14ac:dyDescent="0.2">
      <c r="A571" s="651"/>
      <c r="B571" s="651"/>
      <c r="C571" s="8"/>
      <c r="D571" s="8"/>
      <c r="E571" s="8"/>
      <c r="F571" s="8"/>
      <c r="G571" s="8"/>
      <c r="H571" s="8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1:36" ht="12" customHeight="1" x14ac:dyDescent="0.2">
      <c r="A572" s="651"/>
      <c r="B572" s="651"/>
      <c r="C572" s="8"/>
      <c r="D572" s="8"/>
      <c r="E572" s="8"/>
      <c r="F572" s="8"/>
      <c r="G572" s="8"/>
      <c r="H572" s="8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1:36" ht="12" customHeight="1" x14ac:dyDescent="0.2">
      <c r="A573" s="651"/>
      <c r="B573" s="651"/>
      <c r="C573" s="8"/>
      <c r="D573" s="8"/>
      <c r="E573" s="8"/>
      <c r="F573" s="8"/>
      <c r="G573" s="8"/>
      <c r="H573" s="8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1:36" ht="12" customHeight="1" x14ac:dyDescent="0.2">
      <c r="A574" s="651"/>
      <c r="B574" s="651"/>
      <c r="C574" s="8"/>
      <c r="D574" s="8"/>
      <c r="E574" s="8"/>
      <c r="F574" s="8"/>
      <c r="G574" s="8"/>
      <c r="H574" s="8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1:36" ht="12" customHeight="1" x14ac:dyDescent="0.2">
      <c r="A575" s="651"/>
      <c r="B575" s="651"/>
      <c r="C575" s="8"/>
      <c r="D575" s="8"/>
      <c r="E575" s="8"/>
      <c r="F575" s="8"/>
      <c r="G575" s="8"/>
      <c r="H575" s="8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1:36" ht="12" customHeight="1" x14ac:dyDescent="0.2">
      <c r="A576" s="651"/>
      <c r="B576" s="651"/>
      <c r="C576" s="8"/>
      <c r="D576" s="8"/>
      <c r="E576" s="8"/>
      <c r="F576" s="8"/>
      <c r="G576" s="8"/>
      <c r="H576" s="8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1:36" ht="12" customHeight="1" x14ac:dyDescent="0.2">
      <c r="A577" s="651"/>
      <c r="B577" s="651"/>
      <c r="C577" s="8"/>
      <c r="D577" s="8"/>
      <c r="E577" s="8"/>
      <c r="F577" s="8"/>
      <c r="G577" s="8"/>
      <c r="H577" s="8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1:36" ht="12" customHeight="1" x14ac:dyDescent="0.2">
      <c r="A578" s="651"/>
      <c r="B578" s="651"/>
      <c r="C578" s="8"/>
      <c r="D578" s="8"/>
      <c r="E578" s="8"/>
      <c r="F578" s="8"/>
      <c r="G578" s="8"/>
      <c r="H578" s="8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1:36" ht="12" customHeight="1" x14ac:dyDescent="0.2">
      <c r="A579" s="651"/>
      <c r="B579" s="651"/>
      <c r="C579" s="8"/>
      <c r="D579" s="8"/>
      <c r="E579" s="8"/>
      <c r="F579" s="8"/>
      <c r="G579" s="8"/>
      <c r="H579" s="8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1:36" ht="12" customHeight="1" x14ac:dyDescent="0.2">
      <c r="A580" s="651"/>
      <c r="B580" s="651"/>
      <c r="C580" s="8"/>
      <c r="D580" s="8"/>
      <c r="E580" s="8"/>
      <c r="F580" s="8"/>
      <c r="G580" s="8"/>
      <c r="H580" s="8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1:36" ht="12" customHeight="1" x14ac:dyDescent="0.2">
      <c r="A581" s="651"/>
      <c r="B581" s="651"/>
      <c r="C581" s="8"/>
      <c r="D581" s="8"/>
      <c r="E581" s="8"/>
      <c r="F581" s="8"/>
      <c r="G581" s="8"/>
      <c r="H581" s="8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1:36" ht="12" customHeight="1" x14ac:dyDescent="0.2">
      <c r="A582" s="651"/>
      <c r="B582" s="651"/>
      <c r="C582" s="8"/>
      <c r="D582" s="8"/>
      <c r="E582" s="8"/>
      <c r="F582" s="8"/>
      <c r="G582" s="8"/>
      <c r="H582" s="8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1:36" ht="12" customHeight="1" x14ac:dyDescent="0.2">
      <c r="A583" s="651"/>
      <c r="B583" s="651"/>
      <c r="C583" s="8"/>
      <c r="D583" s="8"/>
      <c r="E583" s="8"/>
      <c r="F583" s="8"/>
      <c r="G583" s="8"/>
      <c r="H583" s="8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1:36" ht="12" customHeight="1" x14ac:dyDescent="0.2">
      <c r="A584" s="651"/>
      <c r="B584" s="651"/>
      <c r="C584" s="8"/>
      <c r="D584" s="8"/>
      <c r="E584" s="8"/>
      <c r="F584" s="8"/>
      <c r="G584" s="8"/>
      <c r="H584" s="8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1:36" ht="12" customHeight="1" x14ac:dyDescent="0.2">
      <c r="A585" s="651"/>
      <c r="B585" s="651"/>
      <c r="C585" s="8"/>
      <c r="D585" s="8"/>
      <c r="E585" s="8"/>
      <c r="F585" s="8"/>
      <c r="G585" s="8"/>
      <c r="H585" s="8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1:36" ht="12" customHeight="1" x14ac:dyDescent="0.2">
      <c r="A586" s="651"/>
      <c r="B586" s="651"/>
      <c r="C586" s="8"/>
      <c r="D586" s="8"/>
      <c r="E586" s="8"/>
      <c r="F586" s="8"/>
      <c r="G586" s="8"/>
      <c r="H586" s="8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1:36" ht="12" customHeight="1" x14ac:dyDescent="0.2">
      <c r="A587" s="651"/>
      <c r="B587" s="651"/>
      <c r="C587" s="8"/>
      <c r="D587" s="8"/>
      <c r="E587" s="8"/>
      <c r="F587" s="8"/>
      <c r="G587" s="8"/>
      <c r="H587" s="8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1:36" ht="12" customHeight="1" x14ac:dyDescent="0.2">
      <c r="A588" s="651"/>
      <c r="B588" s="651"/>
      <c r="C588" s="8"/>
      <c r="D588" s="8"/>
      <c r="E588" s="8"/>
      <c r="F588" s="8"/>
      <c r="G588" s="8"/>
      <c r="H588" s="8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1:36" ht="12" customHeight="1" x14ac:dyDescent="0.2">
      <c r="A589" s="651"/>
      <c r="B589" s="651"/>
      <c r="C589" s="8"/>
      <c r="D589" s="8"/>
      <c r="E589" s="8"/>
      <c r="F589" s="8"/>
      <c r="G589" s="8"/>
      <c r="H589" s="8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1:36" ht="12" customHeight="1" x14ac:dyDescent="0.2">
      <c r="A590" s="651"/>
      <c r="B590" s="651"/>
      <c r="C590" s="8"/>
      <c r="D590" s="8"/>
      <c r="E590" s="8"/>
      <c r="F590" s="8"/>
      <c r="G590" s="8"/>
      <c r="H590" s="8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1:36" ht="12" customHeight="1" x14ac:dyDescent="0.2">
      <c r="A591" s="651"/>
      <c r="B591" s="651"/>
      <c r="C591" s="8"/>
      <c r="D591" s="8"/>
      <c r="E591" s="8"/>
      <c r="F591" s="8"/>
      <c r="G591" s="8"/>
      <c r="H591" s="8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1:36" ht="12" customHeight="1" x14ac:dyDescent="0.2">
      <c r="A592" s="651"/>
      <c r="B592" s="651"/>
      <c r="C592" s="8"/>
      <c r="D592" s="8"/>
      <c r="E592" s="8"/>
      <c r="F592" s="8"/>
      <c r="G592" s="8"/>
      <c r="H592" s="8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1:36" ht="12" customHeight="1" x14ac:dyDescent="0.2">
      <c r="A593" s="651"/>
      <c r="B593" s="651"/>
      <c r="C593" s="8"/>
      <c r="D593" s="8"/>
      <c r="E593" s="8"/>
      <c r="F593" s="8"/>
      <c r="G593" s="8"/>
      <c r="H593" s="8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1:36" ht="12" customHeight="1" x14ac:dyDescent="0.2">
      <c r="A594" s="651"/>
      <c r="B594" s="651"/>
      <c r="C594" s="8"/>
      <c r="D594" s="8"/>
      <c r="E594" s="8"/>
      <c r="F594" s="8"/>
      <c r="G594" s="8"/>
      <c r="H594" s="8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1:36" ht="12" customHeight="1" x14ac:dyDescent="0.2">
      <c r="A595" s="651"/>
      <c r="B595" s="651"/>
      <c r="C595" s="8"/>
      <c r="D595" s="8"/>
      <c r="E595" s="8"/>
      <c r="F595" s="8"/>
      <c r="G595" s="8"/>
      <c r="H595" s="8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1:36" ht="12" customHeight="1" x14ac:dyDescent="0.2">
      <c r="A596" s="651"/>
      <c r="B596" s="651"/>
      <c r="C596" s="8"/>
      <c r="D596" s="8"/>
      <c r="E596" s="8"/>
      <c r="F596" s="8"/>
      <c r="G596" s="8"/>
      <c r="H596" s="8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1:36" ht="12" customHeight="1" x14ac:dyDescent="0.2">
      <c r="A597" s="651"/>
      <c r="B597" s="651"/>
      <c r="C597" s="8"/>
      <c r="D597" s="8"/>
      <c r="E597" s="8"/>
      <c r="F597" s="8"/>
      <c r="G597" s="8"/>
      <c r="H597" s="8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1:36" ht="12" customHeight="1" x14ac:dyDescent="0.2">
      <c r="A598" s="651"/>
      <c r="B598" s="651"/>
      <c r="C598" s="8"/>
      <c r="D598" s="8"/>
      <c r="E598" s="8"/>
      <c r="F598" s="8"/>
      <c r="G598" s="8"/>
      <c r="H598" s="8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1:36" ht="12" customHeight="1" x14ac:dyDescent="0.2">
      <c r="A599" s="651"/>
      <c r="B599" s="651"/>
      <c r="C599" s="8"/>
      <c r="D599" s="8"/>
      <c r="E599" s="8"/>
      <c r="F599" s="8"/>
      <c r="G599" s="8"/>
      <c r="H599" s="8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1:36" ht="12" customHeight="1" x14ac:dyDescent="0.2">
      <c r="A600" s="651"/>
      <c r="B600" s="651"/>
      <c r="C600" s="8"/>
      <c r="D600" s="8"/>
      <c r="E600" s="8"/>
      <c r="F600" s="8"/>
      <c r="G600" s="8"/>
      <c r="H600" s="8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1:36" ht="12" customHeight="1" x14ac:dyDescent="0.2">
      <c r="A601" s="651"/>
      <c r="B601" s="651"/>
      <c r="C601" s="8"/>
      <c r="D601" s="8"/>
      <c r="E601" s="8"/>
      <c r="F601" s="8"/>
      <c r="G601" s="8"/>
      <c r="H601" s="8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1:36" ht="12" customHeight="1" x14ac:dyDescent="0.2">
      <c r="A602" s="651"/>
      <c r="B602" s="651"/>
      <c r="C602" s="8"/>
      <c r="D602" s="8"/>
      <c r="E602" s="8"/>
      <c r="F602" s="8"/>
      <c r="G602" s="8"/>
      <c r="H602" s="8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1:36" ht="12" customHeight="1" x14ac:dyDescent="0.2">
      <c r="A603" s="651"/>
      <c r="B603" s="651"/>
      <c r="C603" s="8"/>
      <c r="D603" s="8"/>
      <c r="E603" s="8"/>
      <c r="F603" s="8"/>
      <c r="G603" s="8"/>
      <c r="H603" s="8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1:36" ht="12" customHeight="1" x14ac:dyDescent="0.2">
      <c r="A604" s="651"/>
      <c r="B604" s="651"/>
      <c r="C604" s="8"/>
      <c r="D604" s="8"/>
      <c r="E604" s="8"/>
      <c r="F604" s="8"/>
      <c r="G604" s="8"/>
      <c r="H604" s="8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1:36" ht="12" customHeight="1" x14ac:dyDescent="0.2">
      <c r="A605" s="651"/>
      <c r="B605" s="651"/>
      <c r="C605" s="8"/>
      <c r="D605" s="8"/>
      <c r="E605" s="8"/>
      <c r="F605" s="8"/>
      <c r="G605" s="8"/>
      <c r="H605" s="8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1:36" ht="12" customHeight="1" x14ac:dyDescent="0.2">
      <c r="A606" s="651"/>
      <c r="B606" s="651"/>
      <c r="C606" s="8"/>
      <c r="D606" s="8"/>
      <c r="E606" s="8"/>
      <c r="F606" s="8"/>
      <c r="G606" s="8"/>
      <c r="H606" s="8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1:36" ht="12" customHeight="1" x14ac:dyDescent="0.2">
      <c r="A607" s="651"/>
      <c r="B607" s="651"/>
      <c r="C607" s="8"/>
      <c r="D607" s="8"/>
      <c r="E607" s="8"/>
      <c r="F607" s="8"/>
      <c r="G607" s="8"/>
      <c r="H607" s="8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1:36" ht="12" customHeight="1" x14ac:dyDescent="0.2">
      <c r="A608" s="651"/>
      <c r="B608" s="651"/>
      <c r="C608" s="8"/>
      <c r="D608" s="8"/>
      <c r="E608" s="8"/>
      <c r="F608" s="8"/>
      <c r="G608" s="8"/>
      <c r="H608" s="8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1:36" ht="12" customHeight="1" x14ac:dyDescent="0.2">
      <c r="A609" s="651"/>
      <c r="B609" s="651"/>
      <c r="C609" s="8"/>
      <c r="D609" s="8"/>
      <c r="E609" s="8"/>
      <c r="F609" s="8"/>
      <c r="G609" s="8"/>
      <c r="H609" s="8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1:36" ht="12" customHeight="1" x14ac:dyDescent="0.2">
      <c r="A610" s="651"/>
      <c r="B610" s="651"/>
      <c r="C610" s="8"/>
      <c r="D610" s="8"/>
      <c r="E610" s="8"/>
      <c r="F610" s="8"/>
      <c r="G610" s="8"/>
      <c r="H610" s="8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1:36" ht="12" customHeight="1" x14ac:dyDescent="0.2">
      <c r="A611" s="651"/>
      <c r="B611" s="651"/>
      <c r="C611" s="8"/>
      <c r="D611" s="8"/>
      <c r="E611" s="8"/>
      <c r="F611" s="8"/>
      <c r="G611" s="8"/>
      <c r="H611" s="8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1:36" ht="12" customHeight="1" x14ac:dyDescent="0.2">
      <c r="A612" s="651"/>
      <c r="B612" s="651"/>
      <c r="C612" s="8"/>
      <c r="D612" s="8"/>
      <c r="E612" s="8"/>
      <c r="F612" s="8"/>
      <c r="G612" s="8"/>
      <c r="H612" s="8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1:36" ht="12" customHeight="1" x14ac:dyDescent="0.2">
      <c r="A613" s="651"/>
      <c r="B613" s="651"/>
      <c r="C613" s="8"/>
      <c r="D613" s="8"/>
      <c r="E613" s="8"/>
      <c r="F613" s="8"/>
      <c r="G613" s="8"/>
      <c r="H613" s="8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1:36" ht="12" customHeight="1" x14ac:dyDescent="0.2">
      <c r="A614" s="651"/>
      <c r="B614" s="651"/>
      <c r="C614" s="8"/>
      <c r="D614" s="8"/>
      <c r="E614" s="8"/>
      <c r="F614" s="8"/>
      <c r="G614" s="8"/>
      <c r="H614" s="8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1:36" ht="12" customHeight="1" x14ac:dyDescent="0.2">
      <c r="A615" s="651"/>
      <c r="B615" s="651"/>
      <c r="C615" s="8"/>
      <c r="D615" s="8"/>
      <c r="E615" s="8"/>
      <c r="F615" s="8"/>
      <c r="G615" s="8"/>
      <c r="H615" s="8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1:36" ht="12" customHeight="1" x14ac:dyDescent="0.2">
      <c r="A616" s="651"/>
      <c r="B616" s="651"/>
      <c r="C616" s="8"/>
      <c r="D616" s="8"/>
      <c r="E616" s="8"/>
      <c r="F616" s="8"/>
      <c r="G616" s="8"/>
      <c r="H616" s="8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1:36" ht="12" customHeight="1" x14ac:dyDescent="0.2">
      <c r="A617" s="651"/>
      <c r="B617" s="651"/>
      <c r="C617" s="8"/>
      <c r="D617" s="8"/>
      <c r="E617" s="8"/>
      <c r="F617" s="8"/>
      <c r="G617" s="8"/>
      <c r="H617" s="8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1:36" ht="12" customHeight="1" x14ac:dyDescent="0.2">
      <c r="A618" s="651"/>
      <c r="B618" s="651"/>
      <c r="C618" s="8"/>
      <c r="D618" s="8"/>
      <c r="E618" s="8"/>
      <c r="F618" s="8"/>
      <c r="G618" s="8"/>
      <c r="H618" s="8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1:36" ht="12" customHeight="1" x14ac:dyDescent="0.2">
      <c r="A619" s="651"/>
      <c r="B619" s="651"/>
      <c r="C619" s="8"/>
      <c r="D619" s="8"/>
      <c r="E619" s="8"/>
      <c r="F619" s="8"/>
      <c r="G619" s="8"/>
      <c r="H619" s="8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1:36" ht="12" customHeight="1" x14ac:dyDescent="0.2">
      <c r="A620" s="651"/>
      <c r="B620" s="651"/>
      <c r="C620" s="8"/>
      <c r="D620" s="8"/>
      <c r="E620" s="8"/>
      <c r="F620" s="8"/>
      <c r="G620" s="8"/>
      <c r="H620" s="8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1:36" ht="12" customHeight="1" x14ac:dyDescent="0.2">
      <c r="A621" s="651"/>
      <c r="B621" s="651"/>
      <c r="C621" s="8"/>
      <c r="D621" s="8"/>
      <c r="E621" s="8"/>
      <c r="F621" s="8"/>
      <c r="G621" s="8"/>
      <c r="H621" s="8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1:36" ht="12" customHeight="1" x14ac:dyDescent="0.2">
      <c r="A622" s="651"/>
      <c r="B622" s="651"/>
      <c r="C622" s="8"/>
      <c r="D622" s="8"/>
      <c r="E622" s="8"/>
      <c r="F622" s="8"/>
      <c r="G622" s="8"/>
      <c r="H622" s="8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1:36" ht="12" customHeight="1" x14ac:dyDescent="0.2">
      <c r="A623" s="651"/>
      <c r="B623" s="651"/>
      <c r="C623" s="8"/>
      <c r="D623" s="8"/>
      <c r="E623" s="8"/>
      <c r="F623" s="8"/>
      <c r="G623" s="8"/>
      <c r="H623" s="8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1:36" ht="12" customHeight="1" x14ac:dyDescent="0.2">
      <c r="A624" s="651"/>
      <c r="B624" s="651"/>
      <c r="C624" s="8"/>
      <c r="D624" s="8"/>
      <c r="E624" s="8"/>
      <c r="F624" s="8"/>
      <c r="G624" s="8"/>
      <c r="H624" s="8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1:36" ht="12" customHeight="1" x14ac:dyDescent="0.2">
      <c r="A625" s="651"/>
      <c r="B625" s="651"/>
      <c r="C625" s="8"/>
      <c r="D625" s="8"/>
      <c r="E625" s="8"/>
      <c r="F625" s="8"/>
      <c r="G625" s="8"/>
      <c r="H625" s="8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1:36" ht="12" customHeight="1" x14ac:dyDescent="0.2">
      <c r="A626" s="651"/>
      <c r="B626" s="651"/>
      <c r="C626" s="8"/>
      <c r="D626" s="8"/>
      <c r="E626" s="8"/>
      <c r="F626" s="8"/>
      <c r="G626" s="8"/>
      <c r="H626" s="8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1:36" ht="12" customHeight="1" x14ac:dyDescent="0.2">
      <c r="A627" s="651"/>
      <c r="B627" s="651"/>
      <c r="C627" s="8"/>
      <c r="D627" s="8"/>
      <c r="E627" s="8"/>
      <c r="F627" s="8"/>
      <c r="G627" s="8"/>
      <c r="H627" s="8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1:36" ht="12" customHeight="1" x14ac:dyDescent="0.2">
      <c r="A628" s="651"/>
      <c r="B628" s="651"/>
      <c r="C628" s="8"/>
      <c r="D628" s="8"/>
      <c r="E628" s="8"/>
      <c r="F628" s="8"/>
      <c r="G628" s="8"/>
      <c r="H628" s="8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1:36" ht="12" customHeight="1" x14ac:dyDescent="0.2">
      <c r="A629" s="651"/>
      <c r="B629" s="651"/>
      <c r="C629" s="8"/>
      <c r="D629" s="8"/>
      <c r="E629" s="8"/>
      <c r="F629" s="8"/>
      <c r="G629" s="8"/>
      <c r="H629" s="8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1:36" ht="12" customHeight="1" x14ac:dyDescent="0.2">
      <c r="A630" s="651"/>
      <c r="B630" s="651"/>
      <c r="C630" s="8"/>
      <c r="D630" s="8"/>
      <c r="E630" s="8"/>
      <c r="F630" s="8"/>
      <c r="G630" s="8"/>
      <c r="H630" s="8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1:36" ht="12" customHeight="1" x14ac:dyDescent="0.2">
      <c r="A631" s="651"/>
      <c r="B631" s="651"/>
      <c r="C631" s="8"/>
      <c r="D631" s="8"/>
      <c r="E631" s="8"/>
      <c r="F631" s="8"/>
      <c r="G631" s="8"/>
      <c r="H631" s="8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1:36" ht="12" customHeight="1" x14ac:dyDescent="0.2">
      <c r="A632" s="651"/>
      <c r="B632" s="651"/>
      <c r="C632" s="8"/>
      <c r="D632" s="8"/>
      <c r="E632" s="8"/>
      <c r="F632" s="8"/>
      <c r="G632" s="8"/>
      <c r="H632" s="8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1:36" ht="12" customHeight="1" x14ac:dyDescent="0.2">
      <c r="A633" s="651"/>
      <c r="B633" s="651"/>
      <c r="C633" s="8"/>
      <c r="D633" s="8"/>
      <c r="E633" s="8"/>
      <c r="F633" s="8"/>
      <c r="G633" s="8"/>
      <c r="H633" s="8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1:36" ht="12" customHeight="1" x14ac:dyDescent="0.2">
      <c r="A634" s="651"/>
      <c r="B634" s="651"/>
      <c r="C634" s="8"/>
      <c r="D634" s="8"/>
      <c r="E634" s="8"/>
      <c r="F634" s="8"/>
      <c r="G634" s="8"/>
      <c r="H634" s="8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1:36" ht="12" customHeight="1" x14ac:dyDescent="0.2">
      <c r="A635" s="651"/>
      <c r="B635" s="651"/>
      <c r="C635" s="8"/>
      <c r="D635" s="8"/>
      <c r="E635" s="8"/>
      <c r="F635" s="8"/>
      <c r="G635" s="8"/>
      <c r="H635" s="8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1:36" ht="12" customHeight="1" x14ac:dyDescent="0.2">
      <c r="A636" s="651"/>
      <c r="B636" s="651"/>
      <c r="C636" s="8"/>
      <c r="D636" s="8"/>
      <c r="E636" s="8"/>
      <c r="F636" s="8"/>
      <c r="G636" s="8"/>
      <c r="H636" s="8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1:36" ht="12" customHeight="1" x14ac:dyDescent="0.2">
      <c r="A637" s="651"/>
      <c r="B637" s="651"/>
      <c r="C637" s="8"/>
      <c r="D637" s="8"/>
      <c r="E637" s="8"/>
      <c r="F637" s="8"/>
      <c r="G637" s="8"/>
      <c r="H637" s="8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1:36" ht="12" customHeight="1" x14ac:dyDescent="0.2">
      <c r="A638" s="651"/>
      <c r="B638" s="651"/>
      <c r="C638" s="8"/>
      <c r="D638" s="8"/>
      <c r="E638" s="8"/>
      <c r="F638" s="8"/>
      <c r="G638" s="8"/>
      <c r="H638" s="8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1:36" ht="12" customHeight="1" x14ac:dyDescent="0.2">
      <c r="A639" s="651"/>
      <c r="B639" s="651"/>
      <c r="C639" s="8"/>
      <c r="D639" s="8"/>
      <c r="E639" s="8"/>
      <c r="F639" s="8"/>
      <c r="G639" s="8"/>
      <c r="H639" s="8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1:36" ht="12" customHeight="1" x14ac:dyDescent="0.2">
      <c r="A640" s="651"/>
      <c r="B640" s="651"/>
      <c r="C640" s="8"/>
      <c r="D640" s="8"/>
      <c r="E640" s="8"/>
      <c r="F640" s="8"/>
      <c r="G640" s="8"/>
      <c r="H640" s="8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1:36" ht="12" customHeight="1" x14ac:dyDescent="0.2">
      <c r="A641" s="651"/>
      <c r="B641" s="651"/>
      <c r="C641" s="8"/>
      <c r="D641" s="8"/>
      <c r="E641" s="8"/>
      <c r="F641" s="8"/>
      <c r="G641" s="8"/>
      <c r="H641" s="8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1:36" ht="12" customHeight="1" x14ac:dyDescent="0.2">
      <c r="A642" s="651"/>
      <c r="B642" s="651"/>
      <c r="C642" s="8"/>
      <c r="D642" s="8"/>
      <c r="E642" s="8"/>
      <c r="F642" s="8"/>
      <c r="G642" s="8"/>
      <c r="H642" s="8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1:36" ht="12" customHeight="1" x14ac:dyDescent="0.2">
      <c r="A643" s="651"/>
      <c r="B643" s="651"/>
      <c r="C643" s="8"/>
      <c r="D643" s="8"/>
      <c r="E643" s="8"/>
      <c r="F643" s="8"/>
      <c r="G643" s="8"/>
      <c r="H643" s="8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1:36" ht="12" customHeight="1" x14ac:dyDescent="0.2">
      <c r="A644" s="651"/>
      <c r="B644" s="651"/>
      <c r="C644" s="8"/>
      <c r="D644" s="8"/>
      <c r="E644" s="8"/>
      <c r="F644" s="8"/>
      <c r="G644" s="8"/>
      <c r="H644" s="8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1:36" ht="12" customHeight="1" x14ac:dyDescent="0.2">
      <c r="A645" s="651"/>
      <c r="B645" s="651"/>
      <c r="C645" s="8"/>
      <c r="D645" s="8"/>
      <c r="E645" s="8"/>
      <c r="F645" s="8"/>
      <c r="G645" s="8"/>
      <c r="H645" s="8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1:36" ht="12" customHeight="1" x14ac:dyDescent="0.2">
      <c r="A646" s="651"/>
      <c r="B646" s="651"/>
      <c r="C646" s="8"/>
      <c r="D646" s="8"/>
      <c r="E646" s="8"/>
      <c r="F646" s="8"/>
      <c r="G646" s="8"/>
      <c r="H646" s="8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1:36" ht="12" customHeight="1" x14ac:dyDescent="0.2">
      <c r="A647" s="651"/>
      <c r="B647" s="651"/>
      <c r="C647" s="8"/>
      <c r="D647" s="8"/>
      <c r="E647" s="8"/>
      <c r="F647" s="8"/>
      <c r="G647" s="8"/>
      <c r="H647" s="8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1:36" ht="12" customHeight="1" x14ac:dyDescent="0.2">
      <c r="A648" s="651"/>
      <c r="B648" s="651"/>
      <c r="C648" s="8"/>
      <c r="D648" s="8"/>
      <c r="E648" s="8"/>
      <c r="F648" s="8"/>
      <c r="G648" s="8"/>
      <c r="H648" s="8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1:36" ht="12" customHeight="1" x14ac:dyDescent="0.2">
      <c r="A649" s="651"/>
      <c r="B649" s="651"/>
      <c r="C649" s="8"/>
      <c r="D649" s="8"/>
      <c r="E649" s="8"/>
      <c r="F649" s="8"/>
      <c r="G649" s="8"/>
      <c r="H649" s="8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1:36" ht="12" customHeight="1" x14ac:dyDescent="0.2">
      <c r="A650" s="651"/>
      <c r="B650" s="651"/>
      <c r="C650" s="8"/>
      <c r="D650" s="8"/>
      <c r="E650" s="8"/>
      <c r="F650" s="8"/>
      <c r="G650" s="8"/>
      <c r="H650" s="8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1:36" ht="12" customHeight="1" x14ac:dyDescent="0.2">
      <c r="A651" s="651"/>
      <c r="B651" s="651"/>
      <c r="C651" s="8"/>
      <c r="D651" s="8"/>
      <c r="E651" s="8"/>
      <c r="F651" s="8"/>
      <c r="G651" s="8"/>
      <c r="H651" s="8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1:36" ht="12" customHeight="1" x14ac:dyDescent="0.2">
      <c r="A652" s="651"/>
      <c r="B652" s="651"/>
      <c r="C652" s="8"/>
      <c r="D652" s="8"/>
      <c r="E652" s="8"/>
      <c r="F652" s="8"/>
      <c r="G652" s="8"/>
      <c r="H652" s="8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1:36" ht="12" customHeight="1" x14ac:dyDescent="0.2">
      <c r="A653" s="651"/>
      <c r="B653" s="651"/>
      <c r="C653" s="8"/>
      <c r="D653" s="8"/>
      <c r="E653" s="8"/>
      <c r="F653" s="8"/>
      <c r="G653" s="8"/>
      <c r="H653" s="8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1:36" ht="12" customHeight="1" x14ac:dyDescent="0.2">
      <c r="A654" s="651"/>
      <c r="B654" s="651"/>
      <c r="C654" s="8"/>
      <c r="D654" s="8"/>
      <c r="E654" s="8"/>
      <c r="F654" s="8"/>
      <c r="G654" s="8"/>
      <c r="H654" s="8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1:36" ht="12" customHeight="1" x14ac:dyDescent="0.2">
      <c r="A655" s="651"/>
      <c r="B655" s="651"/>
      <c r="C655" s="8"/>
      <c r="D655" s="8"/>
      <c r="E655" s="8"/>
      <c r="F655" s="8"/>
      <c r="G655" s="8"/>
      <c r="H655" s="8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1:36" ht="12" customHeight="1" x14ac:dyDescent="0.2">
      <c r="A656" s="651"/>
      <c r="B656" s="651"/>
      <c r="C656" s="8"/>
      <c r="D656" s="8"/>
      <c r="E656" s="8"/>
      <c r="F656" s="8"/>
      <c r="G656" s="8"/>
      <c r="H656" s="8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1:36" ht="12" customHeight="1" x14ac:dyDescent="0.2">
      <c r="A657" s="651"/>
      <c r="B657" s="651"/>
      <c r="C657" s="8"/>
      <c r="D657" s="8"/>
      <c r="E657" s="8"/>
      <c r="F657" s="8"/>
      <c r="G657" s="8"/>
      <c r="H657" s="8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1:36" ht="12" customHeight="1" x14ac:dyDescent="0.2">
      <c r="A658" s="651"/>
      <c r="B658" s="651"/>
      <c r="C658" s="8"/>
      <c r="D658" s="8"/>
      <c r="E658" s="8"/>
      <c r="F658" s="8"/>
      <c r="G658" s="8"/>
      <c r="H658" s="8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1:36" ht="12" customHeight="1" x14ac:dyDescent="0.2">
      <c r="A659" s="651"/>
      <c r="B659" s="651"/>
      <c r="C659" s="8"/>
      <c r="D659" s="8"/>
      <c r="E659" s="8"/>
      <c r="F659" s="8"/>
      <c r="G659" s="8"/>
      <c r="H659" s="8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1:36" ht="12" customHeight="1" x14ac:dyDescent="0.2">
      <c r="A660" s="651"/>
      <c r="B660" s="651"/>
      <c r="C660" s="8"/>
      <c r="D660" s="8"/>
      <c r="E660" s="8"/>
      <c r="F660" s="8"/>
      <c r="G660" s="8"/>
      <c r="H660" s="8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1:36" ht="12" customHeight="1" x14ac:dyDescent="0.2">
      <c r="A661" s="651"/>
      <c r="B661" s="651"/>
      <c r="C661" s="8"/>
      <c r="D661" s="8"/>
      <c r="E661" s="8"/>
      <c r="F661" s="8"/>
      <c r="G661" s="8"/>
      <c r="H661" s="8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1:36" ht="12" customHeight="1" x14ac:dyDescent="0.2">
      <c r="A662" s="651"/>
      <c r="B662" s="651"/>
      <c r="C662" s="8"/>
      <c r="D662" s="8"/>
      <c r="E662" s="8"/>
      <c r="F662" s="8"/>
      <c r="G662" s="8"/>
      <c r="H662" s="8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1:36" ht="12" customHeight="1" x14ac:dyDescent="0.2">
      <c r="A663" s="651"/>
      <c r="B663" s="651"/>
      <c r="C663" s="8"/>
      <c r="D663" s="8"/>
      <c r="E663" s="8"/>
      <c r="F663" s="8"/>
      <c r="G663" s="8"/>
      <c r="H663" s="8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1:36" ht="12" customHeight="1" x14ac:dyDescent="0.2">
      <c r="A664" s="651"/>
      <c r="B664" s="651"/>
      <c r="C664" s="8"/>
      <c r="D664" s="8"/>
      <c r="E664" s="8"/>
      <c r="F664" s="8"/>
      <c r="G664" s="8"/>
      <c r="H664" s="8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1:36" ht="12" customHeight="1" x14ac:dyDescent="0.2">
      <c r="A665" s="651"/>
      <c r="B665" s="651"/>
      <c r="C665" s="8"/>
      <c r="D665" s="8"/>
      <c r="E665" s="8"/>
      <c r="F665" s="8"/>
      <c r="G665" s="8"/>
      <c r="H665" s="8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1:36" ht="12" customHeight="1" x14ac:dyDescent="0.2">
      <c r="A666" s="651"/>
      <c r="B666" s="651"/>
      <c r="C666" s="8"/>
      <c r="D666" s="8"/>
      <c r="E666" s="8"/>
      <c r="F666" s="8"/>
      <c r="G666" s="8"/>
      <c r="H666" s="8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1:36" ht="12" customHeight="1" x14ac:dyDescent="0.2">
      <c r="A667" s="651"/>
      <c r="B667" s="651"/>
      <c r="C667" s="8"/>
      <c r="D667" s="8"/>
      <c r="E667" s="8"/>
      <c r="F667" s="8"/>
      <c r="G667" s="8"/>
      <c r="H667" s="8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1:36" ht="12" customHeight="1" x14ac:dyDescent="0.2">
      <c r="A668" s="651"/>
      <c r="B668" s="651"/>
      <c r="C668" s="8"/>
      <c r="D668" s="8"/>
      <c r="E668" s="8"/>
      <c r="F668" s="8"/>
      <c r="G668" s="8"/>
      <c r="H668" s="8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1:36" ht="12" customHeight="1" x14ac:dyDescent="0.2">
      <c r="A669" s="651"/>
      <c r="B669" s="651"/>
      <c r="C669" s="8"/>
      <c r="D669" s="8"/>
      <c r="E669" s="8"/>
      <c r="F669" s="8"/>
      <c r="G669" s="8"/>
      <c r="H669" s="8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1:36" ht="12" customHeight="1" x14ac:dyDescent="0.2">
      <c r="A670" s="651"/>
      <c r="B670" s="651"/>
      <c r="C670" s="8"/>
      <c r="D670" s="8"/>
      <c r="E670" s="8"/>
      <c r="F670" s="8"/>
      <c r="G670" s="8"/>
      <c r="H670" s="8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1:36" ht="12" customHeight="1" x14ac:dyDescent="0.2">
      <c r="A671" s="651"/>
      <c r="B671" s="651"/>
      <c r="C671" s="8"/>
      <c r="D671" s="8"/>
      <c r="E671" s="8"/>
      <c r="F671" s="8"/>
      <c r="G671" s="8"/>
      <c r="H671" s="8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1:36" ht="12" customHeight="1" x14ac:dyDescent="0.2">
      <c r="A672" s="651"/>
      <c r="B672" s="651"/>
      <c r="C672" s="8"/>
      <c r="D672" s="8"/>
      <c r="E672" s="8"/>
      <c r="F672" s="8"/>
      <c r="G672" s="8"/>
      <c r="H672" s="8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1:36" ht="12" customHeight="1" x14ac:dyDescent="0.2">
      <c r="A673" s="651"/>
      <c r="B673" s="651"/>
      <c r="C673" s="8"/>
      <c r="D673" s="8"/>
      <c r="E673" s="8"/>
      <c r="F673" s="8"/>
      <c r="G673" s="8"/>
      <c r="H673" s="8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1:36" ht="12" customHeight="1" x14ac:dyDescent="0.2">
      <c r="A674" s="651"/>
      <c r="B674" s="651"/>
      <c r="C674" s="8"/>
      <c r="D674" s="8"/>
      <c r="E674" s="8"/>
      <c r="F674" s="8"/>
      <c r="G674" s="8"/>
      <c r="H674" s="8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1:36" ht="12" customHeight="1" x14ac:dyDescent="0.2">
      <c r="A675" s="651"/>
      <c r="B675" s="651"/>
      <c r="C675" s="8"/>
      <c r="D675" s="8"/>
      <c r="E675" s="8"/>
      <c r="F675" s="8"/>
      <c r="G675" s="8"/>
      <c r="H675" s="8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1:36" ht="12" customHeight="1" x14ac:dyDescent="0.2">
      <c r="A676" s="651"/>
      <c r="B676" s="651"/>
      <c r="C676" s="8"/>
      <c r="D676" s="8"/>
      <c r="E676" s="8"/>
      <c r="F676" s="8"/>
      <c r="G676" s="8"/>
      <c r="H676" s="8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1:36" ht="12" customHeight="1" x14ac:dyDescent="0.2">
      <c r="A677" s="651"/>
      <c r="B677" s="651"/>
      <c r="C677" s="8"/>
      <c r="D677" s="8"/>
      <c r="E677" s="8"/>
      <c r="F677" s="8"/>
      <c r="G677" s="8"/>
      <c r="H677" s="8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1:36" ht="12" customHeight="1" x14ac:dyDescent="0.2">
      <c r="A678" s="651"/>
      <c r="B678" s="651"/>
      <c r="C678" s="8"/>
      <c r="D678" s="8"/>
      <c r="E678" s="8"/>
      <c r="F678" s="8"/>
      <c r="G678" s="8"/>
      <c r="H678" s="8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1:36" ht="12" customHeight="1" x14ac:dyDescent="0.2">
      <c r="A679" s="651"/>
      <c r="B679" s="651"/>
      <c r="C679" s="8"/>
      <c r="D679" s="8"/>
      <c r="E679" s="8"/>
      <c r="F679" s="8"/>
      <c r="G679" s="8"/>
      <c r="H679" s="8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1:36" ht="12" customHeight="1" x14ac:dyDescent="0.2">
      <c r="A680" s="651"/>
      <c r="B680" s="651"/>
      <c r="C680" s="8"/>
      <c r="D680" s="8"/>
      <c r="E680" s="8"/>
      <c r="F680" s="8"/>
      <c r="G680" s="8"/>
      <c r="H680" s="8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1:36" ht="12" customHeight="1" x14ac:dyDescent="0.2">
      <c r="A681" s="651"/>
      <c r="B681" s="651"/>
      <c r="C681" s="8"/>
      <c r="D681" s="8"/>
      <c r="E681" s="8"/>
      <c r="F681" s="8"/>
      <c r="G681" s="8"/>
      <c r="H681" s="8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1:36" ht="12" customHeight="1" x14ac:dyDescent="0.2">
      <c r="A682" s="651"/>
      <c r="B682" s="651"/>
      <c r="C682" s="8"/>
      <c r="D682" s="8"/>
      <c r="E682" s="8"/>
      <c r="F682" s="8"/>
      <c r="G682" s="8"/>
      <c r="H682" s="8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1:36" ht="12" customHeight="1" x14ac:dyDescent="0.2">
      <c r="A683" s="651"/>
      <c r="B683" s="651"/>
      <c r="C683" s="8"/>
      <c r="D683" s="8"/>
      <c r="E683" s="8"/>
      <c r="F683" s="8"/>
      <c r="G683" s="8"/>
      <c r="H683" s="8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1:36" ht="12" customHeight="1" x14ac:dyDescent="0.2">
      <c r="A684" s="651"/>
      <c r="B684" s="651"/>
      <c r="C684" s="8"/>
      <c r="D684" s="8"/>
      <c r="E684" s="8"/>
      <c r="F684" s="8"/>
      <c r="G684" s="8"/>
      <c r="H684" s="8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1:36" ht="12" customHeight="1" x14ac:dyDescent="0.2">
      <c r="A685" s="651"/>
      <c r="B685" s="651"/>
      <c r="C685" s="8"/>
      <c r="D685" s="8"/>
      <c r="E685" s="8"/>
      <c r="F685" s="8"/>
      <c r="G685" s="8"/>
      <c r="H685" s="8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1:36" ht="12" customHeight="1" x14ac:dyDescent="0.2">
      <c r="A686" s="651"/>
      <c r="B686" s="651"/>
      <c r="C686" s="8"/>
      <c r="D686" s="8"/>
      <c r="E686" s="8"/>
      <c r="F686" s="8"/>
      <c r="G686" s="8"/>
      <c r="H686" s="8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1:36" ht="12" customHeight="1" x14ac:dyDescent="0.2">
      <c r="A687" s="651"/>
      <c r="B687" s="651"/>
      <c r="C687" s="8"/>
      <c r="D687" s="8"/>
      <c r="E687" s="8"/>
      <c r="F687" s="8"/>
      <c r="G687" s="8"/>
      <c r="H687" s="8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1:36" ht="12" customHeight="1" x14ac:dyDescent="0.2">
      <c r="A688" s="651"/>
      <c r="B688" s="651"/>
      <c r="C688" s="8"/>
      <c r="D688" s="8"/>
      <c r="E688" s="8"/>
      <c r="F688" s="8"/>
      <c r="G688" s="8"/>
      <c r="H688" s="8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1:36" ht="12" customHeight="1" x14ac:dyDescent="0.2">
      <c r="A689" s="651"/>
      <c r="B689" s="651"/>
      <c r="C689" s="8"/>
      <c r="D689" s="8"/>
      <c r="E689" s="8"/>
      <c r="F689" s="8"/>
      <c r="G689" s="8"/>
      <c r="H689" s="8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1:36" ht="12" customHeight="1" x14ac:dyDescent="0.2">
      <c r="A690" s="651"/>
      <c r="B690" s="651"/>
      <c r="C690" s="8"/>
      <c r="D690" s="8"/>
      <c r="E690" s="8"/>
      <c r="F690" s="8"/>
      <c r="G690" s="8"/>
      <c r="H690" s="8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1:36" ht="12" customHeight="1" x14ac:dyDescent="0.2">
      <c r="A691" s="651"/>
      <c r="B691" s="651"/>
      <c r="C691" s="8"/>
      <c r="D691" s="8"/>
      <c r="E691" s="8"/>
      <c r="F691" s="8"/>
      <c r="G691" s="8"/>
      <c r="H691" s="8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1:36" ht="12" customHeight="1" x14ac:dyDescent="0.2">
      <c r="A692" s="651"/>
      <c r="B692" s="651"/>
      <c r="C692" s="8"/>
      <c r="D692" s="8"/>
      <c r="E692" s="8"/>
      <c r="F692" s="8"/>
      <c r="G692" s="8"/>
      <c r="H692" s="8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1:36" ht="12" customHeight="1" x14ac:dyDescent="0.2">
      <c r="A693" s="651"/>
      <c r="B693" s="651"/>
      <c r="C693" s="8"/>
      <c r="D693" s="8"/>
      <c r="E693" s="8"/>
      <c r="F693" s="8"/>
      <c r="G693" s="8"/>
      <c r="H693" s="8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1:36" ht="12" customHeight="1" x14ac:dyDescent="0.2">
      <c r="A694" s="651"/>
      <c r="B694" s="651"/>
      <c r="C694" s="8"/>
      <c r="D694" s="8"/>
      <c r="E694" s="8"/>
      <c r="F694" s="8"/>
      <c r="G694" s="8"/>
      <c r="H694" s="8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1:36" ht="12" customHeight="1" x14ac:dyDescent="0.2">
      <c r="A695" s="651"/>
      <c r="B695" s="651"/>
      <c r="C695" s="8"/>
      <c r="D695" s="8"/>
      <c r="E695" s="8"/>
      <c r="F695" s="8"/>
      <c r="G695" s="8"/>
      <c r="H695" s="8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1:36" ht="12" customHeight="1" x14ac:dyDescent="0.2">
      <c r="A696" s="651"/>
      <c r="B696" s="651"/>
      <c r="C696" s="8"/>
      <c r="D696" s="8"/>
      <c r="E696" s="8"/>
      <c r="F696" s="8"/>
      <c r="G696" s="8"/>
      <c r="H696" s="8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1:36" ht="12" customHeight="1" x14ac:dyDescent="0.2">
      <c r="A697" s="651"/>
      <c r="B697" s="651"/>
      <c r="C697" s="8"/>
      <c r="D697" s="8"/>
      <c r="E697" s="8"/>
      <c r="F697" s="8"/>
      <c r="G697" s="8"/>
      <c r="H697" s="8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1:36" ht="12" customHeight="1" x14ac:dyDescent="0.2">
      <c r="A698" s="651"/>
      <c r="B698" s="651"/>
      <c r="C698" s="8"/>
      <c r="D698" s="8"/>
      <c r="E698" s="8"/>
      <c r="F698" s="8"/>
      <c r="G698" s="8"/>
      <c r="H698" s="8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1:36" ht="12" customHeight="1" x14ac:dyDescent="0.2">
      <c r="A699" s="651"/>
      <c r="B699" s="651"/>
      <c r="C699" s="8"/>
      <c r="D699" s="8"/>
      <c r="E699" s="8"/>
      <c r="F699" s="8"/>
      <c r="G699" s="8"/>
      <c r="H699" s="8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1:36" ht="12" customHeight="1" x14ac:dyDescent="0.2">
      <c r="A700" s="651"/>
      <c r="B700" s="651"/>
      <c r="C700" s="8"/>
      <c r="D700" s="8"/>
      <c r="E700" s="8"/>
      <c r="F700" s="8"/>
      <c r="G700" s="8"/>
      <c r="H700" s="8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1:36" ht="12" customHeight="1" x14ac:dyDescent="0.2">
      <c r="A701" s="651"/>
      <c r="B701" s="651"/>
      <c r="C701" s="8"/>
      <c r="D701" s="8"/>
      <c r="E701" s="8"/>
      <c r="F701" s="8"/>
      <c r="G701" s="8"/>
      <c r="H701" s="8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1:36" ht="12" customHeight="1" x14ac:dyDescent="0.2">
      <c r="A702" s="651"/>
      <c r="B702" s="651"/>
      <c r="C702" s="8"/>
      <c r="D702" s="8"/>
      <c r="E702" s="8"/>
      <c r="F702" s="8"/>
      <c r="G702" s="8"/>
      <c r="H702" s="8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1:36" ht="12" customHeight="1" x14ac:dyDescent="0.2">
      <c r="A703" s="651"/>
      <c r="B703" s="651"/>
      <c r="C703" s="8"/>
      <c r="D703" s="8"/>
      <c r="E703" s="8"/>
      <c r="F703" s="8"/>
      <c r="G703" s="8"/>
      <c r="H703" s="8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1:36" ht="12" customHeight="1" x14ac:dyDescent="0.2">
      <c r="A704" s="651"/>
      <c r="B704" s="651"/>
      <c r="C704" s="8"/>
      <c r="D704" s="8"/>
      <c r="E704" s="8"/>
      <c r="F704" s="8"/>
      <c r="G704" s="8"/>
      <c r="H704" s="8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1:36" ht="12" customHeight="1" x14ac:dyDescent="0.2">
      <c r="A705" s="651"/>
      <c r="B705" s="651"/>
      <c r="C705" s="8"/>
      <c r="D705" s="8"/>
      <c r="E705" s="8"/>
      <c r="F705" s="8"/>
      <c r="G705" s="8"/>
      <c r="H705" s="8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1:36" ht="12" customHeight="1" x14ac:dyDescent="0.2">
      <c r="A706" s="651"/>
      <c r="B706" s="651"/>
      <c r="C706" s="8"/>
      <c r="D706" s="8"/>
      <c r="E706" s="8"/>
      <c r="F706" s="8"/>
      <c r="G706" s="8"/>
      <c r="H706" s="8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1:36" ht="12" customHeight="1" x14ac:dyDescent="0.2">
      <c r="A707" s="651"/>
      <c r="B707" s="651"/>
      <c r="C707" s="8"/>
      <c r="D707" s="8"/>
      <c r="E707" s="8"/>
      <c r="F707" s="8"/>
      <c r="G707" s="8"/>
      <c r="H707" s="8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1:36" ht="12" customHeight="1" x14ac:dyDescent="0.2">
      <c r="A708" s="651"/>
      <c r="B708" s="651"/>
      <c r="C708" s="8"/>
      <c r="D708" s="8"/>
      <c r="E708" s="8"/>
      <c r="F708" s="8"/>
      <c r="G708" s="8"/>
      <c r="H708" s="8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1:36" ht="12" customHeight="1" x14ac:dyDescent="0.2">
      <c r="A709" s="651"/>
      <c r="B709" s="651"/>
      <c r="C709" s="8"/>
      <c r="D709" s="8"/>
      <c r="E709" s="8"/>
      <c r="F709" s="8"/>
      <c r="G709" s="8"/>
      <c r="H709" s="8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1:36" ht="12" customHeight="1" x14ac:dyDescent="0.2">
      <c r="A710" s="651"/>
      <c r="B710" s="651"/>
      <c r="C710" s="8"/>
      <c r="D710" s="8"/>
      <c r="E710" s="8"/>
      <c r="F710" s="8"/>
      <c r="G710" s="8"/>
      <c r="H710" s="8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1:36" ht="12" customHeight="1" x14ac:dyDescent="0.2">
      <c r="A711" s="651"/>
      <c r="B711" s="651"/>
      <c r="C711" s="8"/>
      <c r="D711" s="8"/>
      <c r="E711" s="8"/>
      <c r="F711" s="8"/>
      <c r="G711" s="8"/>
      <c r="H711" s="8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1:36" ht="12" customHeight="1" x14ac:dyDescent="0.2">
      <c r="A712" s="651"/>
      <c r="B712" s="651"/>
      <c r="C712" s="8"/>
      <c r="D712" s="8"/>
      <c r="E712" s="8"/>
      <c r="F712" s="8"/>
      <c r="G712" s="8"/>
      <c r="H712" s="8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1:36" ht="12" customHeight="1" x14ac:dyDescent="0.2">
      <c r="A713" s="651"/>
      <c r="B713" s="651"/>
      <c r="C713" s="8"/>
      <c r="D713" s="8"/>
      <c r="E713" s="8"/>
      <c r="F713" s="8"/>
      <c r="G713" s="8"/>
      <c r="H713" s="8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1:36" ht="12" customHeight="1" x14ac:dyDescent="0.2">
      <c r="A714" s="651"/>
      <c r="B714" s="651"/>
      <c r="C714" s="8"/>
      <c r="D714" s="8"/>
      <c r="E714" s="8"/>
      <c r="F714" s="8"/>
      <c r="G714" s="8"/>
      <c r="H714" s="8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1:36" ht="12" customHeight="1" x14ac:dyDescent="0.2">
      <c r="A715" s="651"/>
      <c r="B715" s="651"/>
      <c r="C715" s="8"/>
      <c r="D715" s="8"/>
      <c r="E715" s="8"/>
      <c r="F715" s="8"/>
      <c r="G715" s="8"/>
      <c r="H715" s="8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1:36" ht="12" customHeight="1" x14ac:dyDescent="0.2">
      <c r="A716" s="651"/>
      <c r="B716" s="651"/>
      <c r="C716" s="8"/>
      <c r="D716" s="8"/>
      <c r="E716" s="8"/>
      <c r="F716" s="8"/>
      <c r="G716" s="8"/>
      <c r="H716" s="8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1:36" ht="12" customHeight="1" x14ac:dyDescent="0.2">
      <c r="A717" s="651"/>
      <c r="B717" s="651"/>
      <c r="C717" s="8"/>
      <c r="D717" s="8"/>
      <c r="E717" s="8"/>
      <c r="F717" s="8"/>
      <c r="G717" s="8"/>
      <c r="H717" s="8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1:36" ht="12" customHeight="1" x14ac:dyDescent="0.2">
      <c r="A718" s="651"/>
      <c r="B718" s="651"/>
      <c r="C718" s="8"/>
      <c r="D718" s="8"/>
      <c r="E718" s="8"/>
      <c r="F718" s="8"/>
      <c r="G718" s="8"/>
      <c r="H718" s="8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1:36" ht="12" customHeight="1" x14ac:dyDescent="0.2">
      <c r="A719" s="651"/>
      <c r="B719" s="651"/>
      <c r="C719" s="8"/>
      <c r="D719" s="8"/>
      <c r="E719" s="8"/>
      <c r="F719" s="8"/>
      <c r="G719" s="8"/>
      <c r="H719" s="8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1:36" ht="12" customHeight="1" x14ac:dyDescent="0.2">
      <c r="A720" s="651"/>
      <c r="B720" s="651"/>
      <c r="C720" s="8"/>
      <c r="D720" s="8"/>
      <c r="E720" s="8"/>
      <c r="F720" s="8"/>
      <c r="G720" s="8"/>
      <c r="H720" s="8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1:36" ht="12" customHeight="1" x14ac:dyDescent="0.2">
      <c r="A721" s="651"/>
      <c r="B721" s="651"/>
      <c r="C721" s="8"/>
      <c r="D721" s="8"/>
      <c r="E721" s="8"/>
      <c r="F721" s="8"/>
      <c r="G721" s="8"/>
      <c r="H721" s="8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1:36" ht="12" customHeight="1" x14ac:dyDescent="0.2">
      <c r="A722" s="651"/>
      <c r="B722" s="651"/>
      <c r="C722" s="8"/>
      <c r="D722" s="8"/>
      <c r="E722" s="8"/>
      <c r="F722" s="8"/>
      <c r="G722" s="8"/>
      <c r="H722" s="8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1:36" ht="12" customHeight="1" x14ac:dyDescent="0.2">
      <c r="A723" s="651"/>
      <c r="B723" s="651"/>
      <c r="C723" s="8"/>
      <c r="D723" s="8"/>
      <c r="E723" s="8"/>
      <c r="F723" s="8"/>
      <c r="G723" s="8"/>
      <c r="H723" s="8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1:36" ht="12" customHeight="1" x14ac:dyDescent="0.2">
      <c r="A724" s="651"/>
      <c r="B724" s="651"/>
      <c r="C724" s="8"/>
      <c r="D724" s="8"/>
      <c r="E724" s="8"/>
      <c r="F724" s="8"/>
      <c r="G724" s="8"/>
      <c r="H724" s="8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1:36" ht="12" customHeight="1" x14ac:dyDescent="0.2">
      <c r="A725" s="651"/>
      <c r="B725" s="651"/>
      <c r="C725" s="8"/>
      <c r="D725" s="8"/>
      <c r="E725" s="8"/>
      <c r="F725" s="8"/>
      <c r="G725" s="8"/>
      <c r="H725" s="8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1:36" ht="12" customHeight="1" x14ac:dyDescent="0.2">
      <c r="A726" s="651"/>
      <c r="B726" s="651"/>
      <c r="C726" s="8"/>
      <c r="D726" s="8"/>
      <c r="E726" s="8"/>
      <c r="F726" s="8"/>
      <c r="G726" s="8"/>
      <c r="H726" s="8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1:36" ht="12" customHeight="1" x14ac:dyDescent="0.2">
      <c r="A727" s="651"/>
      <c r="B727" s="651"/>
      <c r="C727" s="8"/>
      <c r="D727" s="8"/>
      <c r="E727" s="8"/>
      <c r="F727" s="8"/>
      <c r="G727" s="8"/>
      <c r="H727" s="8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1:36" ht="12" customHeight="1" x14ac:dyDescent="0.2">
      <c r="A728" s="651"/>
      <c r="B728" s="651"/>
      <c r="C728" s="8"/>
      <c r="D728" s="8"/>
      <c r="E728" s="8"/>
      <c r="F728" s="8"/>
      <c r="G728" s="8"/>
      <c r="H728" s="8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1:36" ht="12" customHeight="1" x14ac:dyDescent="0.2">
      <c r="A729" s="651"/>
      <c r="B729" s="651"/>
      <c r="C729" s="8"/>
      <c r="D729" s="8"/>
      <c r="E729" s="8"/>
      <c r="F729" s="8"/>
      <c r="G729" s="8"/>
      <c r="H729" s="8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1:36" ht="12" customHeight="1" x14ac:dyDescent="0.2">
      <c r="A730" s="651"/>
      <c r="B730" s="651"/>
      <c r="C730" s="8"/>
      <c r="D730" s="8"/>
      <c r="E730" s="8"/>
      <c r="F730" s="8"/>
      <c r="G730" s="8"/>
      <c r="H730" s="8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1:36" ht="12" customHeight="1" x14ac:dyDescent="0.2">
      <c r="A731" s="651"/>
      <c r="B731" s="651"/>
      <c r="C731" s="8"/>
      <c r="D731" s="8"/>
      <c r="E731" s="8"/>
      <c r="F731" s="8"/>
      <c r="G731" s="8"/>
      <c r="H731" s="8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1:36" ht="12" customHeight="1" x14ac:dyDescent="0.2">
      <c r="A732" s="651"/>
      <c r="B732" s="651"/>
      <c r="C732" s="8"/>
      <c r="D732" s="8"/>
      <c r="E732" s="8"/>
      <c r="F732" s="8"/>
      <c r="G732" s="8"/>
      <c r="H732" s="8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1:36" ht="12" customHeight="1" x14ac:dyDescent="0.2">
      <c r="A733" s="651"/>
      <c r="B733" s="651"/>
      <c r="C733" s="8"/>
      <c r="D733" s="8"/>
      <c r="E733" s="8"/>
      <c r="F733" s="8"/>
      <c r="G733" s="8"/>
      <c r="H733" s="8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1:36" ht="12" customHeight="1" x14ac:dyDescent="0.2">
      <c r="A734" s="651"/>
      <c r="B734" s="651"/>
      <c r="C734" s="8"/>
      <c r="D734" s="8"/>
      <c r="E734" s="8"/>
      <c r="F734" s="8"/>
      <c r="G734" s="8"/>
      <c r="H734" s="8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1:36" ht="12" customHeight="1" x14ac:dyDescent="0.2">
      <c r="A735" s="651"/>
      <c r="B735" s="651"/>
      <c r="C735" s="8"/>
      <c r="D735" s="8"/>
      <c r="E735" s="8"/>
      <c r="F735" s="8"/>
      <c r="G735" s="8"/>
      <c r="H735" s="8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1:36" ht="12" customHeight="1" x14ac:dyDescent="0.2">
      <c r="A736" s="651"/>
      <c r="B736" s="651"/>
      <c r="C736" s="8"/>
      <c r="D736" s="8"/>
      <c r="E736" s="8"/>
      <c r="F736" s="8"/>
      <c r="G736" s="8"/>
      <c r="H736" s="8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1:36" ht="12" customHeight="1" x14ac:dyDescent="0.2">
      <c r="A737" s="651"/>
      <c r="B737" s="651"/>
      <c r="C737" s="8"/>
      <c r="D737" s="8"/>
      <c r="E737" s="8"/>
      <c r="F737" s="8"/>
      <c r="G737" s="8"/>
      <c r="H737" s="8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1:36" ht="12" customHeight="1" x14ac:dyDescent="0.2">
      <c r="A738" s="651"/>
      <c r="B738" s="651"/>
      <c r="C738" s="8"/>
      <c r="D738" s="8"/>
      <c r="E738" s="8"/>
      <c r="F738" s="8"/>
      <c r="G738" s="8"/>
      <c r="H738" s="8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1:36" ht="12" customHeight="1" x14ac:dyDescent="0.2">
      <c r="A739" s="651"/>
      <c r="B739" s="651"/>
      <c r="C739" s="8"/>
      <c r="D739" s="8"/>
      <c r="E739" s="8"/>
      <c r="F739" s="8"/>
      <c r="G739" s="8"/>
      <c r="H739" s="8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1:36" ht="12" customHeight="1" x14ac:dyDescent="0.2">
      <c r="A740" s="651"/>
      <c r="B740" s="651"/>
      <c r="C740" s="8"/>
      <c r="D740" s="8"/>
      <c r="E740" s="8"/>
      <c r="F740" s="8"/>
      <c r="G740" s="8"/>
      <c r="H740" s="8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1:36" ht="12" customHeight="1" x14ac:dyDescent="0.2">
      <c r="A741" s="651"/>
      <c r="B741" s="651"/>
      <c r="C741" s="8"/>
      <c r="D741" s="8"/>
      <c r="E741" s="8"/>
      <c r="F741" s="8"/>
      <c r="G741" s="8"/>
      <c r="H741" s="8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1:36" ht="12" customHeight="1" x14ac:dyDescent="0.2">
      <c r="A742" s="651"/>
      <c r="B742" s="651"/>
      <c r="C742" s="8"/>
      <c r="D742" s="8"/>
      <c r="E742" s="8"/>
      <c r="F742" s="8"/>
      <c r="G742" s="8"/>
      <c r="H742" s="8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1:36" ht="12" customHeight="1" x14ac:dyDescent="0.2">
      <c r="A743" s="651"/>
      <c r="B743" s="651"/>
      <c r="C743" s="8"/>
      <c r="D743" s="8"/>
      <c r="E743" s="8"/>
      <c r="F743" s="8"/>
      <c r="G743" s="8"/>
      <c r="H743" s="8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1:36" ht="12" customHeight="1" x14ac:dyDescent="0.2">
      <c r="A744" s="651"/>
      <c r="B744" s="651"/>
      <c r="C744" s="8"/>
      <c r="D744" s="8"/>
      <c r="E744" s="8"/>
      <c r="F744" s="8"/>
      <c r="G744" s="8"/>
      <c r="H744" s="8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1:36" ht="12" customHeight="1" x14ac:dyDescent="0.2">
      <c r="A745" s="651"/>
      <c r="B745" s="651"/>
      <c r="C745" s="8"/>
      <c r="D745" s="8"/>
      <c r="E745" s="8"/>
      <c r="F745" s="8"/>
      <c r="G745" s="8"/>
      <c r="H745" s="8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1:36" ht="12" customHeight="1" x14ac:dyDescent="0.2">
      <c r="A746" s="651"/>
      <c r="B746" s="651"/>
      <c r="C746" s="8"/>
      <c r="D746" s="8"/>
      <c r="E746" s="8"/>
      <c r="F746" s="8"/>
      <c r="G746" s="8"/>
      <c r="H746" s="8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1:36" ht="12" customHeight="1" x14ac:dyDescent="0.2">
      <c r="A747" s="651"/>
      <c r="B747" s="651"/>
      <c r="C747" s="8"/>
      <c r="D747" s="8"/>
      <c r="E747" s="8"/>
      <c r="F747" s="8"/>
      <c r="G747" s="8"/>
      <c r="H747" s="8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1:36" ht="12" customHeight="1" x14ac:dyDescent="0.2">
      <c r="A748" s="651"/>
      <c r="B748" s="651"/>
      <c r="C748" s="8"/>
      <c r="D748" s="8"/>
      <c r="E748" s="8"/>
      <c r="F748" s="8"/>
      <c r="G748" s="8"/>
      <c r="H748" s="8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1:36" ht="12" customHeight="1" x14ac:dyDescent="0.2">
      <c r="A749" s="651"/>
      <c r="B749" s="651"/>
      <c r="C749" s="8"/>
      <c r="D749" s="8"/>
      <c r="E749" s="8"/>
      <c r="F749" s="8"/>
      <c r="G749" s="8"/>
      <c r="H749" s="8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1:36" ht="12" customHeight="1" x14ac:dyDescent="0.2">
      <c r="A750" s="651"/>
      <c r="B750" s="651"/>
      <c r="C750" s="8"/>
      <c r="D750" s="8"/>
      <c r="E750" s="8"/>
      <c r="F750" s="8"/>
      <c r="G750" s="8"/>
      <c r="H750" s="8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1:36" ht="12" customHeight="1" x14ac:dyDescent="0.2">
      <c r="A751" s="651"/>
      <c r="B751" s="651"/>
      <c r="C751" s="8"/>
      <c r="D751" s="8"/>
      <c r="E751" s="8"/>
      <c r="F751" s="8"/>
      <c r="G751" s="8"/>
      <c r="H751" s="8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1:36" ht="12" customHeight="1" x14ac:dyDescent="0.2">
      <c r="A752" s="651"/>
      <c r="B752" s="651"/>
      <c r="C752" s="8"/>
      <c r="D752" s="8"/>
      <c r="E752" s="8"/>
      <c r="F752" s="8"/>
      <c r="G752" s="8"/>
      <c r="H752" s="8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1:36" ht="12" customHeight="1" x14ac:dyDescent="0.2">
      <c r="A753" s="651"/>
      <c r="B753" s="651"/>
      <c r="C753" s="8"/>
      <c r="D753" s="8"/>
      <c r="E753" s="8"/>
      <c r="F753" s="8"/>
      <c r="G753" s="8"/>
      <c r="H753" s="8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1:36" ht="12" customHeight="1" x14ac:dyDescent="0.2">
      <c r="A754" s="651"/>
      <c r="B754" s="651"/>
      <c r="C754" s="8"/>
      <c r="D754" s="8"/>
      <c r="E754" s="8"/>
      <c r="F754" s="8"/>
      <c r="G754" s="8"/>
      <c r="H754" s="8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1:36" ht="12" customHeight="1" x14ac:dyDescent="0.2">
      <c r="A755" s="651"/>
      <c r="B755" s="651"/>
      <c r="C755" s="8"/>
      <c r="D755" s="8"/>
      <c r="E755" s="8"/>
      <c r="F755" s="8"/>
      <c r="G755" s="8"/>
      <c r="H755" s="8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1:36" ht="12" customHeight="1" x14ac:dyDescent="0.2">
      <c r="A756" s="651"/>
      <c r="B756" s="651"/>
      <c r="C756" s="8"/>
      <c r="D756" s="8"/>
      <c r="E756" s="8"/>
      <c r="F756" s="8"/>
      <c r="G756" s="8"/>
      <c r="H756" s="8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1:36" ht="12" customHeight="1" x14ac:dyDescent="0.2">
      <c r="A757" s="651"/>
      <c r="B757" s="651"/>
      <c r="C757" s="8"/>
      <c r="D757" s="8"/>
      <c r="E757" s="8"/>
      <c r="F757" s="8"/>
      <c r="G757" s="8"/>
      <c r="H757" s="8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1:36" ht="12" customHeight="1" x14ac:dyDescent="0.2">
      <c r="A758" s="651"/>
      <c r="B758" s="651"/>
      <c r="C758" s="8"/>
      <c r="D758" s="8"/>
      <c r="E758" s="8"/>
      <c r="F758" s="8"/>
      <c r="G758" s="8"/>
      <c r="H758" s="8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1:36" ht="12" customHeight="1" x14ac:dyDescent="0.2">
      <c r="A759" s="651"/>
      <c r="B759" s="651"/>
      <c r="C759" s="8"/>
      <c r="D759" s="8"/>
      <c r="E759" s="8"/>
      <c r="F759" s="8"/>
      <c r="G759" s="8"/>
      <c r="H759" s="8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1:36" ht="12" customHeight="1" x14ac:dyDescent="0.2">
      <c r="A760" s="651"/>
      <c r="B760" s="651"/>
      <c r="C760" s="8"/>
      <c r="D760" s="8"/>
      <c r="E760" s="8"/>
      <c r="F760" s="8"/>
      <c r="G760" s="8"/>
      <c r="H760" s="8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1:36" ht="12" customHeight="1" x14ac:dyDescent="0.2">
      <c r="A761" s="651"/>
      <c r="B761" s="651"/>
      <c r="C761" s="8"/>
      <c r="D761" s="8"/>
      <c r="E761" s="8"/>
      <c r="F761" s="8"/>
      <c r="G761" s="8"/>
      <c r="H761" s="8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1:36" ht="12" customHeight="1" x14ac:dyDescent="0.2">
      <c r="A762" s="651"/>
      <c r="B762" s="651"/>
      <c r="C762" s="8"/>
      <c r="D762" s="8"/>
      <c r="E762" s="8"/>
      <c r="F762" s="8"/>
      <c r="G762" s="8"/>
      <c r="H762" s="8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1:36" ht="12" customHeight="1" x14ac:dyDescent="0.2">
      <c r="A763" s="651"/>
      <c r="B763" s="651"/>
      <c r="C763" s="8"/>
      <c r="D763" s="8"/>
      <c r="E763" s="8"/>
      <c r="F763" s="8"/>
      <c r="G763" s="8"/>
      <c r="H763" s="8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1:36" ht="12" customHeight="1" x14ac:dyDescent="0.2">
      <c r="A764" s="651"/>
      <c r="B764" s="651"/>
      <c r="C764" s="8"/>
      <c r="D764" s="8"/>
      <c r="E764" s="8"/>
      <c r="F764" s="8"/>
      <c r="G764" s="8"/>
      <c r="H764" s="8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1:36" ht="12" customHeight="1" x14ac:dyDescent="0.2">
      <c r="A765" s="651"/>
      <c r="B765" s="651"/>
      <c r="C765" s="8"/>
      <c r="D765" s="8"/>
      <c r="E765" s="8"/>
      <c r="F765" s="8"/>
      <c r="G765" s="8"/>
      <c r="H765" s="8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1:36" ht="12" customHeight="1" x14ac:dyDescent="0.2">
      <c r="A766" s="651"/>
      <c r="B766" s="651"/>
      <c r="C766" s="8"/>
      <c r="D766" s="8"/>
      <c r="E766" s="8"/>
      <c r="F766" s="8"/>
      <c r="G766" s="8"/>
      <c r="H766" s="8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1:36" ht="12" customHeight="1" x14ac:dyDescent="0.2">
      <c r="A767" s="651"/>
      <c r="B767" s="651"/>
      <c r="C767" s="8"/>
      <c r="D767" s="8"/>
      <c r="E767" s="8"/>
      <c r="F767" s="8"/>
      <c r="G767" s="8"/>
      <c r="H767" s="8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1:36" ht="12" customHeight="1" x14ac:dyDescent="0.2">
      <c r="A768" s="651"/>
      <c r="B768" s="651"/>
      <c r="C768" s="8"/>
      <c r="D768" s="8"/>
      <c r="E768" s="8"/>
      <c r="F768" s="8"/>
      <c r="G768" s="8"/>
      <c r="H768" s="8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1:36" ht="12" customHeight="1" x14ac:dyDescent="0.2">
      <c r="A769" s="651"/>
      <c r="B769" s="651"/>
      <c r="C769" s="8"/>
      <c r="D769" s="8"/>
      <c r="E769" s="8"/>
      <c r="F769" s="8"/>
      <c r="G769" s="8"/>
      <c r="H769" s="8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1:36" ht="12" customHeight="1" x14ac:dyDescent="0.2">
      <c r="A770" s="651"/>
      <c r="B770" s="651"/>
      <c r="C770" s="8"/>
      <c r="D770" s="8"/>
      <c r="E770" s="8"/>
      <c r="F770" s="8"/>
      <c r="G770" s="8"/>
      <c r="H770" s="8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1:36" ht="12" customHeight="1" x14ac:dyDescent="0.2">
      <c r="A771" s="651"/>
      <c r="B771" s="651"/>
      <c r="C771" s="8"/>
      <c r="D771" s="8"/>
      <c r="E771" s="8"/>
      <c r="F771" s="8"/>
      <c r="G771" s="8"/>
      <c r="H771" s="8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1:36" ht="12" customHeight="1" x14ac:dyDescent="0.2">
      <c r="A772" s="651"/>
      <c r="B772" s="651"/>
      <c r="C772" s="8"/>
      <c r="D772" s="8"/>
      <c r="E772" s="8"/>
      <c r="F772" s="8"/>
      <c r="G772" s="8"/>
      <c r="H772" s="8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1:36" ht="12" customHeight="1" x14ac:dyDescent="0.2">
      <c r="A773" s="651"/>
      <c r="B773" s="651"/>
      <c r="C773" s="8"/>
      <c r="D773" s="8"/>
      <c r="E773" s="8"/>
      <c r="F773" s="8"/>
      <c r="G773" s="8"/>
      <c r="H773" s="8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1:36" ht="12" customHeight="1" x14ac:dyDescent="0.2">
      <c r="A774" s="651"/>
      <c r="B774" s="651"/>
      <c r="C774" s="8"/>
      <c r="D774" s="8"/>
      <c r="E774" s="8"/>
      <c r="F774" s="8"/>
      <c r="G774" s="8"/>
      <c r="H774" s="8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1:36" ht="12" customHeight="1" x14ac:dyDescent="0.2">
      <c r="A775" s="651"/>
      <c r="B775" s="651"/>
      <c r="C775" s="8"/>
      <c r="D775" s="8"/>
      <c r="E775" s="8"/>
      <c r="F775" s="8"/>
      <c r="G775" s="8"/>
      <c r="H775" s="8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1:36" ht="12" customHeight="1" x14ac:dyDescent="0.2">
      <c r="A776" s="651"/>
      <c r="B776" s="651"/>
      <c r="C776" s="8"/>
      <c r="D776" s="8"/>
      <c r="E776" s="8"/>
      <c r="F776" s="8"/>
      <c r="G776" s="8"/>
      <c r="H776" s="8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1:36" ht="12" customHeight="1" x14ac:dyDescent="0.2">
      <c r="A777" s="651"/>
      <c r="B777" s="651"/>
      <c r="C777" s="8"/>
      <c r="D777" s="8"/>
      <c r="E777" s="8"/>
      <c r="F777" s="8"/>
      <c r="G777" s="8"/>
      <c r="H777" s="8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1:36" ht="12" customHeight="1" x14ac:dyDescent="0.2">
      <c r="A778" s="651"/>
      <c r="B778" s="651"/>
      <c r="C778" s="8"/>
      <c r="D778" s="8"/>
      <c r="E778" s="8"/>
      <c r="F778" s="8"/>
      <c r="G778" s="8"/>
      <c r="H778" s="8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1:36" ht="12" customHeight="1" x14ac:dyDescent="0.2">
      <c r="A779" s="651"/>
      <c r="B779" s="651"/>
      <c r="C779" s="8"/>
      <c r="D779" s="8"/>
      <c r="E779" s="8"/>
      <c r="F779" s="8"/>
      <c r="G779" s="8"/>
      <c r="H779" s="8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1:36" ht="12" customHeight="1" x14ac:dyDescent="0.2">
      <c r="A780" s="651"/>
      <c r="B780" s="651"/>
      <c r="C780" s="8"/>
      <c r="D780" s="8"/>
      <c r="E780" s="8"/>
      <c r="F780" s="8"/>
      <c r="G780" s="8"/>
      <c r="H780" s="8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1:36" ht="12" customHeight="1" x14ac:dyDescent="0.2">
      <c r="A781" s="651"/>
      <c r="B781" s="651"/>
      <c r="C781" s="8"/>
      <c r="D781" s="8"/>
      <c r="E781" s="8"/>
      <c r="F781" s="8"/>
      <c r="G781" s="8"/>
      <c r="H781" s="8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1:36" ht="12" customHeight="1" x14ac:dyDescent="0.2">
      <c r="A782" s="651"/>
      <c r="B782" s="651"/>
      <c r="C782" s="8"/>
      <c r="D782" s="8"/>
      <c r="E782" s="8"/>
      <c r="F782" s="8"/>
      <c r="G782" s="8"/>
      <c r="H782" s="8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1:36" ht="12" customHeight="1" x14ac:dyDescent="0.2">
      <c r="A783" s="651"/>
      <c r="B783" s="651"/>
      <c r="C783" s="8"/>
      <c r="D783" s="8"/>
      <c r="E783" s="8"/>
      <c r="F783" s="8"/>
      <c r="G783" s="8"/>
      <c r="H783" s="8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1:36" ht="12" customHeight="1" x14ac:dyDescent="0.2">
      <c r="A784" s="651"/>
      <c r="B784" s="651"/>
      <c r="C784" s="8"/>
      <c r="D784" s="8"/>
      <c r="E784" s="8"/>
      <c r="F784" s="8"/>
      <c r="G784" s="8"/>
      <c r="H784" s="8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1:36" ht="12" customHeight="1" x14ac:dyDescent="0.2">
      <c r="A785" s="651"/>
      <c r="B785" s="651"/>
      <c r="C785" s="8"/>
      <c r="D785" s="8"/>
      <c r="E785" s="8"/>
      <c r="F785" s="8"/>
      <c r="G785" s="8"/>
      <c r="H785" s="8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1:36" ht="12" customHeight="1" x14ac:dyDescent="0.2">
      <c r="A786" s="651"/>
      <c r="B786" s="651"/>
      <c r="C786" s="8"/>
      <c r="D786" s="8"/>
      <c r="E786" s="8"/>
      <c r="F786" s="8"/>
      <c r="G786" s="8"/>
      <c r="H786" s="8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1:36" ht="12" customHeight="1" x14ac:dyDescent="0.2">
      <c r="A787" s="651"/>
      <c r="B787" s="651"/>
      <c r="C787" s="8"/>
      <c r="D787" s="8"/>
      <c r="E787" s="8"/>
      <c r="F787" s="8"/>
      <c r="G787" s="8"/>
      <c r="H787" s="8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1:36" ht="12" customHeight="1" x14ac:dyDescent="0.2">
      <c r="A788" s="651"/>
      <c r="B788" s="651"/>
      <c r="C788" s="8"/>
      <c r="D788" s="8"/>
      <c r="E788" s="8"/>
      <c r="F788" s="8"/>
      <c r="G788" s="8"/>
      <c r="H788" s="8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1:36" ht="12" customHeight="1" x14ac:dyDescent="0.2">
      <c r="A789" s="651"/>
      <c r="B789" s="651"/>
      <c r="C789" s="8"/>
      <c r="D789" s="8"/>
      <c r="E789" s="8"/>
      <c r="F789" s="8"/>
      <c r="G789" s="8"/>
      <c r="H789" s="8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1:36" ht="12" customHeight="1" x14ac:dyDescent="0.2">
      <c r="A790" s="651"/>
      <c r="B790" s="651"/>
      <c r="C790" s="8"/>
      <c r="D790" s="8"/>
      <c r="E790" s="8"/>
      <c r="F790" s="8"/>
      <c r="G790" s="8"/>
      <c r="H790" s="8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1:36" ht="12" customHeight="1" x14ac:dyDescent="0.2">
      <c r="A791" s="651"/>
      <c r="B791" s="651"/>
      <c r="C791" s="8"/>
      <c r="D791" s="8"/>
      <c r="E791" s="8"/>
      <c r="F791" s="8"/>
      <c r="G791" s="8"/>
      <c r="H791" s="8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1:36" ht="12" customHeight="1" x14ac:dyDescent="0.2">
      <c r="A792" s="651"/>
      <c r="B792" s="651"/>
      <c r="C792" s="8"/>
      <c r="D792" s="8"/>
      <c r="E792" s="8"/>
      <c r="F792" s="8"/>
      <c r="G792" s="8"/>
      <c r="H792" s="8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1:36" ht="12" customHeight="1" x14ac:dyDescent="0.2">
      <c r="A793" s="651"/>
      <c r="B793" s="651"/>
      <c r="C793" s="8"/>
      <c r="D793" s="8"/>
      <c r="E793" s="8"/>
      <c r="F793" s="8"/>
      <c r="G793" s="8"/>
      <c r="H793" s="8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1:36" ht="12" customHeight="1" x14ac:dyDescent="0.2">
      <c r="A794" s="651"/>
      <c r="B794" s="651"/>
      <c r="C794" s="8"/>
      <c r="D794" s="8"/>
      <c r="E794" s="8"/>
      <c r="F794" s="8"/>
      <c r="G794" s="8"/>
      <c r="H794" s="8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1:36" ht="12" customHeight="1" x14ac:dyDescent="0.2">
      <c r="A795" s="651"/>
      <c r="B795" s="651"/>
      <c r="C795" s="8"/>
      <c r="D795" s="8"/>
      <c r="E795" s="8"/>
      <c r="F795" s="8"/>
      <c r="G795" s="8"/>
      <c r="H795" s="8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1:36" ht="12" customHeight="1" x14ac:dyDescent="0.2">
      <c r="A796" s="651"/>
      <c r="B796" s="651"/>
      <c r="C796" s="8"/>
      <c r="D796" s="8"/>
      <c r="E796" s="8"/>
      <c r="F796" s="8"/>
      <c r="G796" s="8"/>
      <c r="H796" s="8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1:36" ht="12" customHeight="1" x14ac:dyDescent="0.2">
      <c r="A797" s="651"/>
      <c r="B797" s="651"/>
      <c r="C797" s="8"/>
      <c r="D797" s="8"/>
      <c r="E797" s="8"/>
      <c r="F797" s="8"/>
      <c r="G797" s="8"/>
      <c r="H797" s="8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1:36" ht="12" customHeight="1" x14ac:dyDescent="0.2">
      <c r="A798" s="651"/>
      <c r="B798" s="651"/>
      <c r="C798" s="8"/>
      <c r="D798" s="8"/>
      <c r="E798" s="8"/>
      <c r="F798" s="8"/>
      <c r="G798" s="8"/>
      <c r="H798" s="8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1:36" ht="12" customHeight="1" x14ac:dyDescent="0.2">
      <c r="A799" s="651"/>
      <c r="B799" s="651"/>
      <c r="C799" s="8"/>
      <c r="D799" s="8"/>
      <c r="E799" s="8"/>
      <c r="F799" s="8"/>
      <c r="G799" s="8"/>
      <c r="H799" s="8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1:36" ht="12" customHeight="1" x14ac:dyDescent="0.2">
      <c r="A800" s="651"/>
      <c r="B800" s="651"/>
      <c r="C800" s="8"/>
      <c r="D800" s="8"/>
      <c r="E800" s="8"/>
      <c r="F800" s="8"/>
      <c r="G800" s="8"/>
      <c r="H800" s="8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1:36" ht="12" customHeight="1" x14ac:dyDescent="0.2">
      <c r="A801" s="651"/>
      <c r="B801" s="651"/>
      <c r="C801" s="8"/>
      <c r="D801" s="8"/>
      <c r="E801" s="8"/>
      <c r="F801" s="8"/>
      <c r="G801" s="8"/>
      <c r="H801" s="8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1:36" ht="12" customHeight="1" x14ac:dyDescent="0.2">
      <c r="A802" s="651"/>
      <c r="B802" s="651"/>
      <c r="C802" s="8"/>
      <c r="D802" s="8"/>
      <c r="E802" s="8"/>
      <c r="F802" s="8"/>
      <c r="G802" s="8"/>
      <c r="H802" s="8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1:36" ht="12" customHeight="1" x14ac:dyDescent="0.2">
      <c r="A803" s="651"/>
      <c r="B803" s="651"/>
      <c r="C803" s="8"/>
      <c r="D803" s="8"/>
      <c r="E803" s="8"/>
      <c r="F803" s="8"/>
      <c r="G803" s="8"/>
      <c r="H803" s="8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1:36" ht="12" customHeight="1" x14ac:dyDescent="0.2">
      <c r="A804" s="651"/>
      <c r="B804" s="651"/>
      <c r="C804" s="8"/>
      <c r="D804" s="8"/>
      <c r="E804" s="8"/>
      <c r="F804" s="8"/>
      <c r="G804" s="8"/>
      <c r="H804" s="8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1:36" ht="12" customHeight="1" x14ac:dyDescent="0.2">
      <c r="A805" s="651"/>
      <c r="B805" s="651"/>
      <c r="C805" s="8"/>
      <c r="D805" s="8"/>
      <c r="E805" s="8"/>
      <c r="F805" s="8"/>
      <c r="G805" s="8"/>
      <c r="H805" s="8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1:36" ht="12" customHeight="1" x14ac:dyDescent="0.2">
      <c r="A806" s="651"/>
      <c r="B806" s="651"/>
      <c r="C806" s="8"/>
      <c r="D806" s="8"/>
      <c r="E806" s="8"/>
      <c r="F806" s="8"/>
      <c r="G806" s="8"/>
      <c r="H806" s="8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1:36" ht="12" customHeight="1" x14ac:dyDescent="0.2">
      <c r="A807" s="651"/>
      <c r="B807" s="651"/>
      <c r="C807" s="8"/>
      <c r="D807" s="8"/>
      <c r="E807" s="8"/>
      <c r="F807" s="8"/>
      <c r="G807" s="8"/>
      <c r="H807" s="8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1:36" ht="12" customHeight="1" x14ac:dyDescent="0.2">
      <c r="A808" s="651"/>
      <c r="B808" s="651"/>
      <c r="C808" s="8"/>
      <c r="D808" s="8"/>
      <c r="E808" s="8"/>
      <c r="F808" s="8"/>
      <c r="G808" s="8"/>
      <c r="H808" s="8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1:36" ht="12" customHeight="1" x14ac:dyDescent="0.2">
      <c r="A809" s="651"/>
      <c r="B809" s="651"/>
      <c r="C809" s="8"/>
      <c r="D809" s="8"/>
      <c r="E809" s="8"/>
      <c r="F809" s="8"/>
      <c r="G809" s="8"/>
      <c r="H809" s="8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1:36" ht="12" customHeight="1" x14ac:dyDescent="0.2">
      <c r="A810" s="651"/>
      <c r="B810" s="651"/>
      <c r="C810" s="8"/>
      <c r="D810" s="8"/>
      <c r="E810" s="8"/>
      <c r="F810" s="8"/>
      <c r="G810" s="8"/>
      <c r="H810" s="8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1:36" ht="12" customHeight="1" x14ac:dyDescent="0.2">
      <c r="A811" s="651"/>
      <c r="B811" s="651"/>
      <c r="C811" s="8"/>
      <c r="D811" s="8"/>
      <c r="E811" s="8"/>
      <c r="F811" s="8"/>
      <c r="G811" s="8"/>
      <c r="H811" s="8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1:36" ht="12" customHeight="1" x14ac:dyDescent="0.2">
      <c r="A812" s="651"/>
      <c r="B812" s="651"/>
      <c r="C812" s="8"/>
      <c r="D812" s="8"/>
      <c r="E812" s="8"/>
      <c r="F812" s="8"/>
      <c r="G812" s="8"/>
      <c r="H812" s="8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1:36" ht="12" customHeight="1" x14ac:dyDescent="0.2">
      <c r="A813" s="651"/>
      <c r="B813" s="651"/>
      <c r="C813" s="8"/>
      <c r="D813" s="8"/>
      <c r="E813" s="8"/>
      <c r="F813" s="8"/>
      <c r="G813" s="8"/>
      <c r="H813" s="8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1:36" ht="12" customHeight="1" x14ac:dyDescent="0.2">
      <c r="A814" s="651"/>
      <c r="B814" s="651"/>
      <c r="C814" s="8"/>
      <c r="D814" s="8"/>
      <c r="E814" s="8"/>
      <c r="F814" s="8"/>
      <c r="G814" s="8"/>
      <c r="H814" s="8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1:36" ht="12" customHeight="1" x14ac:dyDescent="0.2">
      <c r="A815" s="651"/>
      <c r="B815" s="651"/>
      <c r="C815" s="8"/>
      <c r="D815" s="8"/>
      <c r="E815" s="8"/>
      <c r="F815" s="8"/>
      <c r="G815" s="8"/>
      <c r="H815" s="8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1:36" ht="12" customHeight="1" x14ac:dyDescent="0.2">
      <c r="A816" s="651"/>
      <c r="B816" s="651"/>
      <c r="C816" s="8"/>
      <c r="D816" s="8"/>
      <c r="E816" s="8"/>
      <c r="F816" s="8"/>
      <c r="G816" s="8"/>
      <c r="H816" s="8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1:36" ht="12" customHeight="1" x14ac:dyDescent="0.2">
      <c r="A817" s="651"/>
      <c r="B817" s="651"/>
      <c r="C817" s="8"/>
      <c r="D817" s="8"/>
      <c r="E817" s="8"/>
      <c r="F817" s="8"/>
      <c r="G817" s="8"/>
      <c r="H817" s="8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1:36" ht="12" customHeight="1" x14ac:dyDescent="0.2">
      <c r="A818" s="651"/>
      <c r="B818" s="651"/>
      <c r="C818" s="8"/>
      <c r="D818" s="8"/>
      <c r="E818" s="8"/>
      <c r="F818" s="8"/>
      <c r="G818" s="8"/>
      <c r="H818" s="8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1:36" ht="12" customHeight="1" x14ac:dyDescent="0.2">
      <c r="A819" s="651"/>
      <c r="B819" s="651"/>
      <c r="C819" s="8"/>
      <c r="D819" s="8"/>
      <c r="E819" s="8"/>
      <c r="F819" s="8"/>
      <c r="G819" s="8"/>
      <c r="H819" s="8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1:36" ht="12" customHeight="1" x14ac:dyDescent="0.2">
      <c r="A820" s="651"/>
      <c r="B820" s="651"/>
      <c r="C820" s="8"/>
      <c r="D820" s="8"/>
      <c r="E820" s="8"/>
      <c r="F820" s="8"/>
      <c r="G820" s="8"/>
      <c r="H820" s="8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1:36" ht="12" customHeight="1" x14ac:dyDescent="0.2">
      <c r="A821" s="651"/>
      <c r="B821" s="651"/>
      <c r="C821" s="8"/>
      <c r="D821" s="8"/>
      <c r="E821" s="8"/>
      <c r="F821" s="8"/>
      <c r="G821" s="8"/>
      <c r="H821" s="8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1:36" ht="12" customHeight="1" x14ac:dyDescent="0.2">
      <c r="A822" s="651"/>
      <c r="B822" s="651"/>
      <c r="C822" s="8"/>
      <c r="D822" s="8"/>
      <c r="E822" s="8"/>
      <c r="F822" s="8"/>
      <c r="G822" s="8"/>
      <c r="H822" s="8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1:36" ht="12" customHeight="1" x14ac:dyDescent="0.2">
      <c r="A823" s="651"/>
      <c r="B823" s="651"/>
      <c r="C823" s="8"/>
      <c r="D823" s="8"/>
      <c r="E823" s="8"/>
      <c r="F823" s="8"/>
      <c r="G823" s="8"/>
      <c r="H823" s="8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1:36" ht="12" customHeight="1" x14ac:dyDescent="0.2">
      <c r="A824" s="651"/>
      <c r="B824" s="651"/>
      <c r="C824" s="8"/>
      <c r="D824" s="8"/>
      <c r="E824" s="8"/>
      <c r="F824" s="8"/>
      <c r="G824" s="8"/>
      <c r="H824" s="8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1:36" ht="12" customHeight="1" x14ac:dyDescent="0.2">
      <c r="A825" s="651"/>
      <c r="B825" s="651"/>
      <c r="C825" s="8"/>
      <c r="D825" s="8"/>
      <c r="E825" s="8"/>
      <c r="F825" s="8"/>
      <c r="G825" s="8"/>
      <c r="H825" s="8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1:36" ht="12" customHeight="1" x14ac:dyDescent="0.2">
      <c r="A826" s="651"/>
      <c r="B826" s="651"/>
      <c r="C826" s="8"/>
      <c r="D826" s="8"/>
      <c r="E826" s="8"/>
      <c r="F826" s="8"/>
      <c r="G826" s="8"/>
      <c r="H826" s="8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1:36" ht="12" customHeight="1" x14ac:dyDescent="0.2">
      <c r="A827" s="651"/>
      <c r="B827" s="651"/>
      <c r="C827" s="8"/>
      <c r="D827" s="8"/>
      <c r="E827" s="8"/>
      <c r="F827" s="8"/>
      <c r="G827" s="8"/>
      <c r="H827" s="8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1:36" ht="12" customHeight="1" x14ac:dyDescent="0.2">
      <c r="A828" s="651"/>
      <c r="B828" s="651"/>
      <c r="C828" s="8"/>
      <c r="D828" s="8"/>
      <c r="E828" s="8"/>
      <c r="F828" s="8"/>
      <c r="G828" s="8"/>
      <c r="H828" s="8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1:36" ht="12" customHeight="1" x14ac:dyDescent="0.2">
      <c r="A829" s="651"/>
      <c r="B829" s="651"/>
      <c r="C829" s="8"/>
      <c r="D829" s="8"/>
      <c r="E829" s="8"/>
      <c r="F829" s="8"/>
      <c r="G829" s="8"/>
      <c r="H829" s="8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1:36" ht="12" customHeight="1" x14ac:dyDescent="0.2">
      <c r="A830" s="651"/>
      <c r="B830" s="651"/>
      <c r="C830" s="8"/>
      <c r="D830" s="8"/>
      <c r="E830" s="8"/>
      <c r="F830" s="8"/>
      <c r="G830" s="8"/>
      <c r="H830" s="8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1:36" ht="12" customHeight="1" x14ac:dyDescent="0.2">
      <c r="A831" s="651"/>
      <c r="B831" s="651"/>
      <c r="C831" s="8"/>
      <c r="D831" s="8"/>
      <c r="E831" s="8"/>
      <c r="F831" s="8"/>
      <c r="G831" s="8"/>
      <c r="H831" s="8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1:36" ht="12" customHeight="1" x14ac:dyDescent="0.2">
      <c r="A832" s="651"/>
      <c r="B832" s="651"/>
      <c r="C832" s="8"/>
      <c r="D832" s="8"/>
      <c r="E832" s="8"/>
      <c r="F832" s="8"/>
      <c r="G832" s="8"/>
      <c r="H832" s="8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1:36" ht="12" customHeight="1" x14ac:dyDescent="0.2">
      <c r="A833" s="651"/>
      <c r="B833" s="651"/>
      <c r="C833" s="8"/>
      <c r="D833" s="8"/>
      <c r="E833" s="8"/>
      <c r="F833" s="8"/>
      <c r="G833" s="8"/>
      <c r="H833" s="8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1:36" ht="12" customHeight="1" x14ac:dyDescent="0.2">
      <c r="A834" s="651"/>
      <c r="B834" s="651"/>
      <c r="C834" s="8"/>
      <c r="D834" s="8"/>
      <c r="E834" s="8"/>
      <c r="F834" s="8"/>
      <c r="G834" s="8"/>
      <c r="H834" s="8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1:36" ht="12" customHeight="1" x14ac:dyDescent="0.2">
      <c r="A835" s="651"/>
      <c r="B835" s="651"/>
      <c r="C835" s="8"/>
      <c r="D835" s="8"/>
      <c r="E835" s="8"/>
      <c r="F835" s="8"/>
      <c r="G835" s="8"/>
      <c r="H835" s="8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1:36" ht="12" customHeight="1" x14ac:dyDescent="0.2">
      <c r="A836" s="651"/>
      <c r="B836" s="651"/>
      <c r="C836" s="8"/>
      <c r="D836" s="8"/>
      <c r="E836" s="8"/>
      <c r="F836" s="8"/>
      <c r="G836" s="8"/>
      <c r="H836" s="8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1:36" ht="12" customHeight="1" x14ac:dyDescent="0.2">
      <c r="A837" s="651"/>
      <c r="B837" s="651"/>
      <c r="C837" s="8"/>
      <c r="D837" s="8"/>
      <c r="E837" s="8"/>
      <c r="F837" s="8"/>
      <c r="G837" s="8"/>
      <c r="H837" s="8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1:36" ht="12" customHeight="1" x14ac:dyDescent="0.2">
      <c r="A838" s="651"/>
      <c r="B838" s="651"/>
      <c r="C838" s="8"/>
      <c r="D838" s="8"/>
      <c r="E838" s="8"/>
      <c r="F838" s="8"/>
      <c r="G838" s="8"/>
      <c r="H838" s="8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1:36" ht="12" customHeight="1" x14ac:dyDescent="0.2">
      <c r="A839" s="651"/>
      <c r="B839" s="651"/>
      <c r="C839" s="8"/>
      <c r="D839" s="8"/>
      <c r="E839" s="8"/>
      <c r="F839" s="8"/>
      <c r="G839" s="8"/>
      <c r="H839" s="8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1:36" ht="12" customHeight="1" x14ac:dyDescent="0.2">
      <c r="A840" s="651"/>
      <c r="B840" s="651"/>
      <c r="C840" s="8"/>
      <c r="D840" s="8"/>
      <c r="E840" s="8"/>
      <c r="F840" s="8"/>
      <c r="G840" s="8"/>
      <c r="H840" s="8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1:36" ht="12" customHeight="1" x14ac:dyDescent="0.2">
      <c r="A841" s="651"/>
      <c r="B841" s="651"/>
      <c r="C841" s="8"/>
      <c r="D841" s="8"/>
      <c r="E841" s="8"/>
      <c r="F841" s="8"/>
      <c r="G841" s="8"/>
      <c r="H841" s="8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1:36" ht="12" customHeight="1" x14ac:dyDescent="0.2">
      <c r="A842" s="651"/>
      <c r="B842" s="651"/>
      <c r="C842" s="8"/>
      <c r="D842" s="8"/>
      <c r="E842" s="8"/>
      <c r="F842" s="8"/>
      <c r="G842" s="8"/>
      <c r="H842" s="8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1:36" ht="12" customHeight="1" x14ac:dyDescent="0.2">
      <c r="A843" s="651"/>
      <c r="B843" s="651"/>
      <c r="C843" s="8"/>
      <c r="D843" s="8"/>
      <c r="E843" s="8"/>
      <c r="F843" s="8"/>
      <c r="G843" s="8"/>
      <c r="H843" s="8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1:36" ht="12" customHeight="1" x14ac:dyDescent="0.2">
      <c r="A844" s="651"/>
      <c r="B844" s="651"/>
      <c r="C844" s="8"/>
      <c r="D844" s="8"/>
      <c r="E844" s="8"/>
      <c r="F844" s="8"/>
      <c r="G844" s="8"/>
      <c r="H844" s="8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1:36" ht="12" customHeight="1" x14ac:dyDescent="0.2">
      <c r="A845" s="651"/>
      <c r="B845" s="651"/>
      <c r="C845" s="8"/>
      <c r="D845" s="8"/>
      <c r="E845" s="8"/>
      <c r="F845" s="8"/>
      <c r="G845" s="8"/>
      <c r="H845" s="8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1:36" ht="12" customHeight="1" x14ac:dyDescent="0.2">
      <c r="A846" s="651"/>
      <c r="B846" s="651"/>
      <c r="C846" s="8"/>
      <c r="D846" s="8"/>
      <c r="E846" s="8"/>
      <c r="F846" s="8"/>
      <c r="G846" s="8"/>
      <c r="H846" s="8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1:36" ht="12" customHeight="1" x14ac:dyDescent="0.2">
      <c r="A847" s="651"/>
      <c r="B847" s="651"/>
      <c r="C847" s="8"/>
      <c r="D847" s="8"/>
      <c r="E847" s="8"/>
      <c r="F847" s="8"/>
      <c r="G847" s="8"/>
      <c r="H847" s="8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1:36" ht="12" customHeight="1" x14ac:dyDescent="0.2">
      <c r="A848" s="651"/>
      <c r="B848" s="651"/>
      <c r="C848" s="8"/>
      <c r="D848" s="8"/>
      <c r="E848" s="8"/>
      <c r="F848" s="8"/>
      <c r="G848" s="8"/>
      <c r="H848" s="8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1:36" ht="12" customHeight="1" x14ac:dyDescent="0.2">
      <c r="A849" s="651"/>
      <c r="B849" s="651"/>
      <c r="C849" s="8"/>
      <c r="D849" s="8"/>
      <c r="E849" s="8"/>
      <c r="F849" s="8"/>
      <c r="G849" s="8"/>
      <c r="H849" s="8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1:36" ht="12" customHeight="1" x14ac:dyDescent="0.2">
      <c r="A850" s="651"/>
      <c r="B850" s="651"/>
      <c r="C850" s="8"/>
      <c r="D850" s="8"/>
      <c r="E850" s="8"/>
      <c r="F850" s="8"/>
      <c r="G850" s="8"/>
      <c r="H850" s="8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1:36" ht="12" customHeight="1" x14ac:dyDescent="0.2">
      <c r="A851" s="651"/>
      <c r="B851" s="651"/>
      <c r="C851" s="8"/>
      <c r="D851" s="8"/>
      <c r="E851" s="8"/>
      <c r="F851" s="8"/>
      <c r="G851" s="8"/>
      <c r="H851" s="8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1:36" ht="12" customHeight="1" x14ac:dyDescent="0.2">
      <c r="A852" s="651"/>
      <c r="B852" s="651"/>
      <c r="C852" s="8"/>
      <c r="D852" s="8"/>
      <c r="E852" s="8"/>
      <c r="F852" s="8"/>
      <c r="G852" s="8"/>
      <c r="H852" s="8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1:36" ht="12" customHeight="1" x14ac:dyDescent="0.2">
      <c r="A853" s="651"/>
      <c r="B853" s="651"/>
      <c r="C853" s="8"/>
      <c r="D853" s="8"/>
      <c r="E853" s="8"/>
      <c r="F853" s="8"/>
      <c r="G853" s="8"/>
      <c r="H853" s="8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1:36" ht="12" customHeight="1" x14ac:dyDescent="0.2">
      <c r="A854" s="651"/>
      <c r="B854" s="651"/>
      <c r="C854" s="8"/>
      <c r="D854" s="8"/>
      <c r="E854" s="8"/>
      <c r="F854" s="8"/>
      <c r="G854" s="8"/>
      <c r="H854" s="8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1:36" ht="12" customHeight="1" x14ac:dyDescent="0.2">
      <c r="A855" s="651"/>
      <c r="B855" s="651"/>
      <c r="C855" s="8"/>
      <c r="D855" s="8"/>
      <c r="E855" s="8"/>
      <c r="F855" s="8"/>
      <c r="G855" s="8"/>
      <c r="H855" s="8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1:36" ht="12" customHeight="1" x14ac:dyDescent="0.2">
      <c r="A856" s="651"/>
      <c r="B856" s="651"/>
      <c r="C856" s="8"/>
      <c r="D856" s="8"/>
      <c r="E856" s="8"/>
      <c r="F856" s="8"/>
      <c r="G856" s="8"/>
      <c r="H856" s="8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1:36" ht="12" customHeight="1" x14ac:dyDescent="0.2">
      <c r="A857" s="651"/>
      <c r="B857" s="651"/>
      <c r="C857" s="8"/>
      <c r="D857" s="8"/>
      <c r="E857" s="8"/>
      <c r="F857" s="8"/>
      <c r="G857" s="8"/>
      <c r="H857" s="8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1:36" ht="12" customHeight="1" x14ac:dyDescent="0.2">
      <c r="A858" s="651"/>
      <c r="B858" s="651"/>
      <c r="C858" s="8"/>
      <c r="D858" s="8"/>
      <c r="E858" s="8"/>
      <c r="F858" s="8"/>
      <c r="G858" s="8"/>
      <c r="H858" s="8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1:36" ht="12" customHeight="1" x14ac:dyDescent="0.2">
      <c r="A859" s="651"/>
      <c r="B859" s="651"/>
      <c r="C859" s="8"/>
      <c r="D859" s="8"/>
      <c r="E859" s="8"/>
      <c r="F859" s="8"/>
      <c r="G859" s="8"/>
      <c r="H859" s="8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1:36" ht="12" customHeight="1" x14ac:dyDescent="0.2">
      <c r="A860" s="651"/>
      <c r="B860" s="651"/>
      <c r="C860" s="8"/>
      <c r="D860" s="8"/>
      <c r="E860" s="8"/>
      <c r="F860" s="8"/>
      <c r="G860" s="8"/>
      <c r="H860" s="8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1:36" ht="12" customHeight="1" x14ac:dyDescent="0.2">
      <c r="A861" s="651"/>
      <c r="B861" s="651"/>
      <c r="C861" s="8"/>
      <c r="D861" s="8"/>
      <c r="E861" s="8"/>
      <c r="F861" s="8"/>
      <c r="G861" s="8"/>
      <c r="H861" s="8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1:36" ht="12" customHeight="1" x14ac:dyDescent="0.2">
      <c r="A862" s="651"/>
      <c r="B862" s="651"/>
      <c r="C862" s="8"/>
      <c r="D862" s="8"/>
      <c r="E862" s="8"/>
      <c r="F862" s="8"/>
      <c r="G862" s="8"/>
      <c r="H862" s="8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1:36" ht="12" customHeight="1" x14ac:dyDescent="0.2">
      <c r="A863" s="651"/>
      <c r="B863" s="651"/>
      <c r="C863" s="8"/>
      <c r="D863" s="8"/>
      <c r="E863" s="8"/>
      <c r="F863" s="8"/>
      <c r="G863" s="8"/>
      <c r="H863" s="8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1:36" ht="12" customHeight="1" x14ac:dyDescent="0.2">
      <c r="A864" s="651"/>
      <c r="B864" s="651"/>
      <c r="C864" s="8"/>
      <c r="D864" s="8"/>
      <c r="E864" s="8"/>
      <c r="F864" s="8"/>
      <c r="G864" s="8"/>
      <c r="H864" s="8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1:36" ht="12" customHeight="1" x14ac:dyDescent="0.2">
      <c r="A865" s="651"/>
      <c r="B865" s="651"/>
      <c r="C865" s="8"/>
      <c r="D865" s="8"/>
      <c r="E865" s="8"/>
      <c r="F865" s="8"/>
      <c r="G865" s="8"/>
      <c r="H865" s="8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1:36" ht="12" customHeight="1" x14ac:dyDescent="0.2">
      <c r="A866" s="651"/>
      <c r="B866" s="651"/>
      <c r="C866" s="8"/>
      <c r="D866" s="8"/>
      <c r="E866" s="8"/>
      <c r="F866" s="8"/>
      <c r="G866" s="8"/>
      <c r="H866" s="8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1:36" ht="12" customHeight="1" x14ac:dyDescent="0.2">
      <c r="A867" s="651"/>
      <c r="B867" s="651"/>
      <c r="C867" s="8"/>
      <c r="D867" s="8"/>
      <c r="E867" s="8"/>
      <c r="F867" s="8"/>
      <c r="G867" s="8"/>
      <c r="H867" s="8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1:36" ht="12" customHeight="1" x14ac:dyDescent="0.2">
      <c r="A868" s="651"/>
      <c r="B868" s="651"/>
      <c r="C868" s="8"/>
      <c r="D868" s="8"/>
      <c r="E868" s="8"/>
      <c r="F868" s="8"/>
      <c r="G868" s="8"/>
      <c r="H868" s="8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1:36" ht="12" customHeight="1" x14ac:dyDescent="0.2">
      <c r="A869" s="651"/>
      <c r="B869" s="651"/>
      <c r="C869" s="8"/>
      <c r="D869" s="8"/>
      <c r="E869" s="8"/>
      <c r="F869" s="8"/>
      <c r="G869" s="8"/>
      <c r="H869" s="8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1:36" ht="12" customHeight="1" x14ac:dyDescent="0.2">
      <c r="A870" s="651"/>
      <c r="B870" s="651"/>
      <c r="C870" s="8"/>
      <c r="D870" s="8"/>
      <c r="E870" s="8"/>
      <c r="F870" s="8"/>
      <c r="G870" s="8"/>
      <c r="H870" s="8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1:36" ht="12" customHeight="1" x14ac:dyDescent="0.2">
      <c r="A871" s="651"/>
      <c r="B871" s="651"/>
      <c r="C871" s="8"/>
      <c r="D871" s="8"/>
      <c r="E871" s="8"/>
      <c r="F871" s="8"/>
      <c r="G871" s="8"/>
      <c r="H871" s="8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1:36" ht="12" customHeight="1" x14ac:dyDescent="0.2">
      <c r="A872" s="651"/>
      <c r="B872" s="651"/>
      <c r="C872" s="8"/>
      <c r="D872" s="8"/>
      <c r="E872" s="8"/>
      <c r="F872" s="8"/>
      <c r="G872" s="8"/>
      <c r="H872" s="8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1:36" ht="12" customHeight="1" x14ac:dyDescent="0.2">
      <c r="A873" s="651"/>
      <c r="B873" s="651"/>
      <c r="C873" s="8"/>
      <c r="D873" s="8"/>
      <c r="E873" s="8"/>
      <c r="F873" s="8"/>
      <c r="G873" s="8"/>
      <c r="H873" s="8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1:36" ht="12" customHeight="1" x14ac:dyDescent="0.2">
      <c r="A874" s="651"/>
      <c r="B874" s="651"/>
      <c r="C874" s="8"/>
      <c r="D874" s="8"/>
      <c r="E874" s="8"/>
      <c r="F874" s="8"/>
      <c r="G874" s="8"/>
      <c r="H874" s="8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1:36" ht="12" customHeight="1" x14ac:dyDescent="0.2">
      <c r="A875" s="651"/>
      <c r="B875" s="651"/>
      <c r="C875" s="8"/>
      <c r="D875" s="8"/>
      <c r="E875" s="8"/>
      <c r="F875" s="8"/>
      <c r="G875" s="8"/>
      <c r="H875" s="8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1:36" ht="12" customHeight="1" x14ac:dyDescent="0.2">
      <c r="A876" s="651"/>
      <c r="B876" s="651"/>
      <c r="C876" s="8"/>
      <c r="D876" s="8"/>
      <c r="E876" s="8"/>
      <c r="F876" s="8"/>
      <c r="G876" s="8"/>
      <c r="H876" s="8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1:36" ht="12" customHeight="1" x14ac:dyDescent="0.2">
      <c r="A877" s="651"/>
      <c r="B877" s="651"/>
      <c r="C877" s="8"/>
      <c r="D877" s="8"/>
      <c r="E877" s="8"/>
      <c r="F877" s="8"/>
      <c r="G877" s="8"/>
      <c r="H877" s="8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1:36" ht="12" customHeight="1" x14ac:dyDescent="0.2">
      <c r="A878" s="651"/>
      <c r="B878" s="651"/>
      <c r="C878" s="8"/>
      <c r="D878" s="8"/>
      <c r="E878" s="8"/>
      <c r="F878" s="8"/>
      <c r="G878" s="8"/>
      <c r="H878" s="8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1:36" ht="12" customHeight="1" x14ac:dyDescent="0.2">
      <c r="A879" s="651"/>
      <c r="B879" s="651"/>
      <c r="C879" s="8"/>
      <c r="D879" s="8"/>
      <c r="E879" s="8"/>
      <c r="F879" s="8"/>
      <c r="G879" s="8"/>
      <c r="H879" s="8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1:36" ht="12" customHeight="1" x14ac:dyDescent="0.2">
      <c r="A880" s="651"/>
      <c r="B880" s="651"/>
      <c r="C880" s="8"/>
      <c r="D880" s="8"/>
      <c r="E880" s="8"/>
      <c r="F880" s="8"/>
      <c r="G880" s="8"/>
      <c r="H880" s="8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1:36" ht="12" customHeight="1" x14ac:dyDescent="0.2">
      <c r="A881" s="651"/>
      <c r="B881" s="651"/>
      <c r="C881" s="8"/>
      <c r="D881" s="8"/>
      <c r="E881" s="8"/>
      <c r="F881" s="8"/>
      <c r="G881" s="8"/>
      <c r="H881" s="8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1:36" ht="12" customHeight="1" x14ac:dyDescent="0.2">
      <c r="A882" s="651"/>
      <c r="B882" s="651"/>
      <c r="C882" s="8"/>
      <c r="D882" s="8"/>
      <c r="E882" s="8"/>
      <c r="F882" s="8"/>
      <c r="G882" s="8"/>
      <c r="H882" s="8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1:36" ht="12" customHeight="1" x14ac:dyDescent="0.2">
      <c r="A883" s="651"/>
      <c r="B883" s="651"/>
      <c r="C883" s="8"/>
      <c r="D883" s="8"/>
      <c r="E883" s="8"/>
      <c r="F883" s="8"/>
      <c r="G883" s="8"/>
      <c r="H883" s="8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1:36" ht="12" customHeight="1" x14ac:dyDescent="0.2">
      <c r="A884" s="651"/>
      <c r="B884" s="651"/>
      <c r="C884" s="8"/>
      <c r="D884" s="8"/>
      <c r="E884" s="8"/>
      <c r="F884" s="8"/>
      <c r="G884" s="8"/>
      <c r="H884" s="8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1:36" ht="12" customHeight="1" x14ac:dyDescent="0.2">
      <c r="A885" s="651"/>
      <c r="B885" s="651"/>
      <c r="C885" s="8"/>
      <c r="D885" s="8"/>
      <c r="E885" s="8"/>
      <c r="F885" s="8"/>
      <c r="G885" s="8"/>
      <c r="H885" s="8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1:36" ht="12" customHeight="1" x14ac:dyDescent="0.2">
      <c r="A886" s="651"/>
      <c r="B886" s="651"/>
      <c r="C886" s="8"/>
      <c r="D886" s="8"/>
      <c r="E886" s="8"/>
      <c r="F886" s="8"/>
      <c r="G886" s="8"/>
      <c r="H886" s="8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1:36" ht="12" customHeight="1" x14ac:dyDescent="0.2">
      <c r="A887" s="651"/>
      <c r="B887" s="651"/>
      <c r="C887" s="8"/>
      <c r="D887" s="8"/>
      <c r="E887" s="8"/>
      <c r="F887" s="8"/>
      <c r="G887" s="8"/>
      <c r="H887" s="8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1:36" ht="12" customHeight="1" x14ac:dyDescent="0.2">
      <c r="A888" s="651"/>
      <c r="B888" s="651"/>
      <c r="C888" s="8"/>
      <c r="D888" s="8"/>
      <c r="E888" s="8"/>
      <c r="F888" s="8"/>
      <c r="G888" s="8"/>
      <c r="H888" s="8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1:36" ht="12" customHeight="1" x14ac:dyDescent="0.2">
      <c r="A889" s="651"/>
      <c r="B889" s="651"/>
      <c r="C889" s="8"/>
      <c r="D889" s="8"/>
      <c r="E889" s="8"/>
      <c r="F889" s="8"/>
      <c r="G889" s="8"/>
      <c r="H889" s="8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1:36" ht="12" customHeight="1" x14ac:dyDescent="0.2">
      <c r="A890" s="651"/>
      <c r="B890" s="651"/>
      <c r="C890" s="8"/>
      <c r="D890" s="8"/>
      <c r="E890" s="8"/>
      <c r="F890" s="8"/>
      <c r="G890" s="8"/>
      <c r="H890" s="8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1:36" ht="12" customHeight="1" x14ac:dyDescent="0.2">
      <c r="A891" s="651"/>
      <c r="B891" s="651"/>
      <c r="C891" s="8"/>
      <c r="D891" s="8"/>
      <c r="E891" s="8"/>
      <c r="F891" s="8"/>
      <c r="G891" s="8"/>
      <c r="H891" s="8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1:36" ht="12" customHeight="1" x14ac:dyDescent="0.2">
      <c r="A892" s="651"/>
      <c r="B892" s="651"/>
      <c r="C892" s="8"/>
      <c r="D892" s="8"/>
      <c r="E892" s="8"/>
      <c r="F892" s="8"/>
      <c r="G892" s="8"/>
      <c r="H892" s="8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1:36" ht="12" customHeight="1" x14ac:dyDescent="0.2">
      <c r="A893" s="651"/>
      <c r="B893" s="651"/>
      <c r="C893" s="8"/>
      <c r="D893" s="8"/>
      <c r="E893" s="8"/>
      <c r="F893" s="8"/>
      <c r="G893" s="8"/>
      <c r="H893" s="8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1:36" ht="12" customHeight="1" x14ac:dyDescent="0.2">
      <c r="A894" s="651"/>
      <c r="B894" s="651"/>
      <c r="C894" s="8"/>
      <c r="D894" s="8"/>
      <c r="E894" s="8"/>
      <c r="F894" s="8"/>
      <c r="G894" s="8"/>
      <c r="H894" s="8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1:36" ht="12" customHeight="1" x14ac:dyDescent="0.2">
      <c r="A895" s="651"/>
      <c r="B895" s="651"/>
      <c r="C895" s="8"/>
      <c r="D895" s="8"/>
      <c r="E895" s="8"/>
      <c r="F895" s="8"/>
      <c r="G895" s="8"/>
      <c r="H895" s="8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1:36" ht="12" customHeight="1" x14ac:dyDescent="0.2">
      <c r="A896" s="651"/>
      <c r="B896" s="651"/>
      <c r="C896" s="8"/>
      <c r="D896" s="8"/>
      <c r="E896" s="8"/>
      <c r="F896" s="8"/>
      <c r="G896" s="8"/>
      <c r="H896" s="8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1:36" ht="12" customHeight="1" x14ac:dyDescent="0.2">
      <c r="A897" s="651"/>
      <c r="B897" s="651"/>
      <c r="C897" s="8"/>
      <c r="D897" s="8"/>
      <c r="E897" s="8"/>
      <c r="F897" s="8"/>
      <c r="G897" s="8"/>
      <c r="H897" s="8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1:36" ht="12" customHeight="1" x14ac:dyDescent="0.2">
      <c r="A898" s="651"/>
      <c r="B898" s="651"/>
      <c r="C898" s="8"/>
      <c r="D898" s="8"/>
      <c r="E898" s="8"/>
      <c r="F898" s="8"/>
      <c r="G898" s="8"/>
      <c r="H898" s="8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1:36" ht="12" customHeight="1" x14ac:dyDescent="0.2">
      <c r="A899" s="651"/>
      <c r="B899" s="651"/>
      <c r="C899" s="8"/>
      <c r="D899" s="8"/>
      <c r="E899" s="8"/>
      <c r="F899" s="8"/>
      <c r="G899" s="8"/>
      <c r="H899" s="8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1:36" ht="12" customHeight="1" x14ac:dyDescent="0.2">
      <c r="A900" s="651"/>
      <c r="B900" s="651"/>
      <c r="C900" s="8"/>
      <c r="D900" s="8"/>
      <c r="E900" s="8"/>
      <c r="F900" s="8"/>
      <c r="G900" s="8"/>
      <c r="H900" s="8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1:36" ht="12" customHeight="1" x14ac:dyDescent="0.2">
      <c r="A901" s="651"/>
      <c r="B901" s="651"/>
      <c r="C901" s="8"/>
      <c r="D901" s="8"/>
      <c r="E901" s="8"/>
      <c r="F901" s="8"/>
      <c r="G901" s="8"/>
      <c r="H901" s="8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1:36" ht="12" customHeight="1" x14ac:dyDescent="0.2">
      <c r="A902" s="651"/>
      <c r="B902" s="651"/>
      <c r="C902" s="8"/>
      <c r="D902" s="8"/>
      <c r="E902" s="8"/>
      <c r="F902" s="8"/>
      <c r="G902" s="8"/>
      <c r="H902" s="8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1:36" ht="12" customHeight="1" x14ac:dyDescent="0.2">
      <c r="A903" s="651"/>
      <c r="B903" s="651"/>
      <c r="C903" s="8"/>
      <c r="D903" s="8"/>
      <c r="E903" s="8"/>
      <c r="F903" s="8"/>
      <c r="G903" s="8"/>
      <c r="H903" s="8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1:36" ht="12" customHeight="1" x14ac:dyDescent="0.2">
      <c r="A904" s="651"/>
      <c r="B904" s="651"/>
      <c r="C904" s="8"/>
      <c r="D904" s="8"/>
      <c r="E904" s="8"/>
      <c r="F904" s="8"/>
      <c r="G904" s="8"/>
      <c r="H904" s="8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1:36" ht="12" customHeight="1" x14ac:dyDescent="0.2">
      <c r="A905" s="651"/>
      <c r="B905" s="651"/>
      <c r="C905" s="8"/>
      <c r="D905" s="8"/>
      <c r="E905" s="8"/>
      <c r="F905" s="8"/>
      <c r="G905" s="8"/>
      <c r="H905" s="8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1:36" ht="12" customHeight="1" x14ac:dyDescent="0.2">
      <c r="A906" s="651"/>
      <c r="B906" s="651"/>
      <c r="C906" s="8"/>
      <c r="D906" s="8"/>
      <c r="E906" s="8"/>
      <c r="F906" s="8"/>
      <c r="G906" s="8"/>
      <c r="H906" s="8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1:36" ht="12" customHeight="1" x14ac:dyDescent="0.2">
      <c r="A907" s="651"/>
      <c r="B907" s="651"/>
      <c r="C907" s="8"/>
      <c r="D907" s="8"/>
      <c r="E907" s="8"/>
      <c r="F907" s="8"/>
      <c r="G907" s="8"/>
      <c r="H907" s="8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1:36" ht="12" customHeight="1" x14ac:dyDescent="0.2">
      <c r="A908" s="651"/>
      <c r="B908" s="651"/>
      <c r="C908" s="8"/>
      <c r="D908" s="8"/>
      <c r="E908" s="8"/>
      <c r="F908" s="8"/>
      <c r="G908" s="8"/>
      <c r="H908" s="8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1:36" ht="12" customHeight="1" x14ac:dyDescent="0.2">
      <c r="A909" s="651"/>
      <c r="B909" s="651"/>
      <c r="C909" s="8"/>
      <c r="D909" s="8"/>
      <c r="E909" s="8"/>
      <c r="F909" s="8"/>
      <c r="G909" s="8"/>
      <c r="H909" s="8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1:36" ht="12" customHeight="1" x14ac:dyDescent="0.2">
      <c r="A910" s="651"/>
      <c r="B910" s="651"/>
      <c r="C910" s="8"/>
      <c r="D910" s="8"/>
      <c r="E910" s="8"/>
      <c r="F910" s="8"/>
      <c r="G910" s="8"/>
      <c r="H910" s="8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1:36" ht="12" customHeight="1" x14ac:dyDescent="0.2">
      <c r="A911" s="651"/>
      <c r="B911" s="651"/>
      <c r="C911" s="8"/>
      <c r="D911" s="8"/>
      <c r="E911" s="8"/>
      <c r="F911" s="8"/>
      <c r="G911" s="8"/>
      <c r="H911" s="8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1:36" ht="12" customHeight="1" x14ac:dyDescent="0.2">
      <c r="A912" s="651"/>
      <c r="B912" s="651"/>
      <c r="C912" s="8"/>
      <c r="D912" s="8"/>
      <c r="E912" s="8"/>
      <c r="F912" s="8"/>
      <c r="G912" s="8"/>
      <c r="H912" s="8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1:36" ht="12" customHeight="1" x14ac:dyDescent="0.2">
      <c r="A913" s="651"/>
      <c r="B913" s="651"/>
      <c r="C913" s="8"/>
      <c r="D913" s="8"/>
      <c r="E913" s="8"/>
      <c r="F913" s="8"/>
      <c r="G913" s="8"/>
      <c r="H913" s="8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1:36" ht="12" customHeight="1" x14ac:dyDescent="0.2">
      <c r="A914" s="651"/>
      <c r="B914" s="651"/>
      <c r="C914" s="8"/>
      <c r="D914" s="8"/>
      <c r="E914" s="8"/>
      <c r="F914" s="8"/>
      <c r="G914" s="8"/>
      <c r="H914" s="8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1:36" ht="12" customHeight="1" x14ac:dyDescent="0.2">
      <c r="A915" s="651"/>
      <c r="B915" s="651"/>
      <c r="C915" s="8"/>
      <c r="D915" s="8"/>
      <c r="E915" s="8"/>
      <c r="F915" s="8"/>
      <c r="G915" s="8"/>
      <c r="H915" s="8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1:36" ht="12" customHeight="1" x14ac:dyDescent="0.2">
      <c r="A916" s="651"/>
      <c r="B916" s="651"/>
      <c r="C916" s="8"/>
      <c r="D916" s="8"/>
      <c r="E916" s="8"/>
      <c r="F916" s="8"/>
      <c r="G916" s="8"/>
      <c r="H916" s="8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1:36" ht="12" customHeight="1" x14ac:dyDescent="0.2">
      <c r="A917" s="651"/>
      <c r="B917" s="651"/>
      <c r="C917" s="8"/>
      <c r="D917" s="8"/>
      <c r="E917" s="8"/>
      <c r="F917" s="8"/>
      <c r="G917" s="8"/>
      <c r="H917" s="8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1:36" ht="12" customHeight="1" x14ac:dyDescent="0.2">
      <c r="A918" s="651"/>
      <c r="B918" s="651"/>
      <c r="C918" s="8"/>
      <c r="D918" s="8"/>
      <c r="E918" s="8"/>
      <c r="F918" s="8"/>
      <c r="G918" s="8"/>
      <c r="H918" s="8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1:36" ht="12" customHeight="1" x14ac:dyDescent="0.2">
      <c r="A919" s="651"/>
      <c r="B919" s="651"/>
      <c r="C919" s="8"/>
      <c r="D919" s="8"/>
      <c r="E919" s="8"/>
      <c r="F919" s="8"/>
      <c r="G919" s="8"/>
      <c r="H919" s="8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1:36" ht="12" customHeight="1" x14ac:dyDescent="0.2">
      <c r="A920" s="651"/>
      <c r="B920" s="651"/>
      <c r="C920" s="8"/>
      <c r="D920" s="8"/>
      <c r="E920" s="8"/>
      <c r="F920" s="8"/>
      <c r="G920" s="8"/>
      <c r="H920" s="8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1:36" ht="12" customHeight="1" x14ac:dyDescent="0.2">
      <c r="A921" s="651"/>
      <c r="B921" s="651"/>
      <c r="C921" s="8"/>
      <c r="D921" s="8"/>
      <c r="E921" s="8"/>
      <c r="F921" s="8"/>
      <c r="G921" s="8"/>
      <c r="H921" s="8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1:36" ht="12" customHeight="1" x14ac:dyDescent="0.2">
      <c r="A922" s="651"/>
      <c r="B922" s="651"/>
      <c r="C922" s="8"/>
      <c r="D922" s="8"/>
      <c r="E922" s="8"/>
      <c r="F922" s="8"/>
      <c r="G922" s="8"/>
      <c r="H922" s="8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1:36" ht="12" customHeight="1" x14ac:dyDescent="0.2">
      <c r="A923" s="651"/>
      <c r="B923" s="651"/>
      <c r="C923" s="8"/>
      <c r="D923" s="8"/>
      <c r="E923" s="8"/>
      <c r="F923" s="8"/>
      <c r="G923" s="8"/>
      <c r="H923" s="8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1:36" ht="12" customHeight="1" x14ac:dyDescent="0.2">
      <c r="A924" s="651"/>
      <c r="B924" s="651"/>
      <c r="C924" s="8"/>
      <c r="D924" s="8"/>
      <c r="E924" s="8"/>
      <c r="F924" s="8"/>
      <c r="G924" s="8"/>
      <c r="H924" s="8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1:36" ht="12" customHeight="1" x14ac:dyDescent="0.2">
      <c r="A925" s="651"/>
      <c r="B925" s="651"/>
      <c r="C925" s="8"/>
      <c r="D925" s="8"/>
      <c r="E925" s="8"/>
      <c r="F925" s="8"/>
      <c r="G925" s="8"/>
      <c r="H925" s="8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1:36" ht="12" customHeight="1" x14ac:dyDescent="0.2">
      <c r="A926" s="651"/>
      <c r="B926" s="651"/>
      <c r="C926" s="8"/>
      <c r="D926" s="8"/>
      <c r="E926" s="8"/>
      <c r="F926" s="8"/>
      <c r="G926" s="8"/>
      <c r="H926" s="8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1:36" ht="12" customHeight="1" x14ac:dyDescent="0.2">
      <c r="A927" s="651"/>
      <c r="B927" s="651"/>
      <c r="C927" s="8"/>
      <c r="D927" s="8"/>
      <c r="E927" s="8"/>
      <c r="F927" s="8"/>
      <c r="G927" s="8"/>
      <c r="H927" s="8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1:36" ht="12" customHeight="1" x14ac:dyDescent="0.2">
      <c r="A928" s="651"/>
      <c r="B928" s="651"/>
      <c r="C928" s="8"/>
      <c r="D928" s="8"/>
      <c r="E928" s="8"/>
      <c r="F928" s="8"/>
      <c r="G928" s="8"/>
      <c r="H928" s="8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1:36" ht="12" customHeight="1" x14ac:dyDescent="0.2">
      <c r="A929" s="651"/>
      <c r="B929" s="651"/>
      <c r="C929" s="8"/>
      <c r="D929" s="8"/>
      <c r="E929" s="8"/>
      <c r="F929" s="8"/>
      <c r="G929" s="8"/>
      <c r="H929" s="8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1:36" ht="12" customHeight="1" x14ac:dyDescent="0.2">
      <c r="A930" s="651"/>
      <c r="B930" s="651"/>
      <c r="C930" s="8"/>
      <c r="D930" s="8"/>
      <c r="E930" s="8"/>
      <c r="F930" s="8"/>
      <c r="G930" s="8"/>
      <c r="H930" s="8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1:36" ht="12" customHeight="1" x14ac:dyDescent="0.2">
      <c r="A931" s="651"/>
      <c r="B931" s="651"/>
      <c r="C931" s="8"/>
      <c r="D931" s="8"/>
      <c r="E931" s="8"/>
      <c r="F931" s="8"/>
      <c r="G931" s="8"/>
      <c r="H931" s="8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1:36" ht="12" customHeight="1" x14ac:dyDescent="0.2">
      <c r="A932" s="651"/>
      <c r="B932" s="651"/>
      <c r="C932" s="8"/>
      <c r="D932" s="8"/>
      <c r="E932" s="8"/>
      <c r="F932" s="8"/>
      <c r="G932" s="8"/>
      <c r="H932" s="8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1:36" ht="12" customHeight="1" x14ac:dyDescent="0.2">
      <c r="A933" s="651"/>
      <c r="B933" s="651"/>
      <c r="C933" s="8"/>
      <c r="D933" s="8"/>
      <c r="E933" s="8"/>
      <c r="F933" s="8"/>
      <c r="G933" s="8"/>
      <c r="H933" s="8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1:36" ht="12" customHeight="1" x14ac:dyDescent="0.2">
      <c r="A934" s="651"/>
      <c r="B934" s="651"/>
      <c r="C934" s="8"/>
      <c r="D934" s="8"/>
      <c r="E934" s="8"/>
      <c r="F934" s="8"/>
      <c r="G934" s="8"/>
      <c r="H934" s="8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1:36" ht="12" customHeight="1" x14ac:dyDescent="0.2">
      <c r="A935" s="651"/>
      <c r="B935" s="651"/>
      <c r="C935" s="8"/>
      <c r="D935" s="8"/>
      <c r="E935" s="8"/>
      <c r="F935" s="8"/>
      <c r="G935" s="8"/>
      <c r="H935" s="8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1:36" ht="12" customHeight="1" x14ac:dyDescent="0.2">
      <c r="A936" s="651"/>
      <c r="B936" s="651"/>
      <c r="C936" s="8"/>
      <c r="D936" s="8"/>
      <c r="E936" s="8"/>
      <c r="F936" s="8"/>
      <c r="G936" s="8"/>
      <c r="H936" s="8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1:36" ht="12" customHeight="1" x14ac:dyDescent="0.2">
      <c r="A937" s="651"/>
      <c r="B937" s="651"/>
      <c r="C937" s="8"/>
      <c r="D937" s="8"/>
      <c r="E937" s="8"/>
      <c r="F937" s="8"/>
      <c r="G937" s="8"/>
      <c r="H937" s="8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1:36" ht="12" customHeight="1" x14ac:dyDescent="0.2">
      <c r="A938" s="651"/>
      <c r="B938" s="651"/>
      <c r="C938" s="8"/>
      <c r="D938" s="8"/>
      <c r="E938" s="8"/>
      <c r="F938" s="8"/>
      <c r="G938" s="8"/>
      <c r="H938" s="8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1:36" ht="12" customHeight="1" x14ac:dyDescent="0.2">
      <c r="A939" s="651"/>
      <c r="B939" s="651"/>
      <c r="C939" s="8"/>
      <c r="D939" s="8"/>
      <c r="E939" s="8"/>
      <c r="F939" s="8"/>
      <c r="G939" s="8"/>
      <c r="H939" s="8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1:36" ht="12" customHeight="1" x14ac:dyDescent="0.2">
      <c r="A940" s="651"/>
      <c r="B940" s="651"/>
      <c r="C940" s="8"/>
      <c r="D940" s="8"/>
      <c r="E940" s="8"/>
      <c r="F940" s="8"/>
      <c r="G940" s="8"/>
      <c r="H940" s="8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1:36" ht="12" customHeight="1" x14ac:dyDescent="0.2">
      <c r="A941" s="651"/>
      <c r="B941" s="651"/>
      <c r="C941" s="8"/>
      <c r="D941" s="8"/>
      <c r="E941" s="8"/>
      <c r="F941" s="8"/>
      <c r="G941" s="8"/>
      <c r="H941" s="8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1:36" ht="12" customHeight="1" x14ac:dyDescent="0.2">
      <c r="A942" s="651"/>
      <c r="B942" s="651"/>
      <c r="C942" s="8"/>
      <c r="D942" s="8"/>
      <c r="E942" s="8"/>
      <c r="F942" s="8"/>
      <c r="G942" s="8"/>
      <c r="H942" s="8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1:36" ht="12" customHeight="1" x14ac:dyDescent="0.2">
      <c r="A943" s="651"/>
      <c r="B943" s="651"/>
      <c r="C943" s="8"/>
      <c r="D943" s="8"/>
      <c r="E943" s="8"/>
      <c r="F943" s="8"/>
      <c r="G943" s="8"/>
      <c r="H943" s="8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1:36" ht="12" customHeight="1" x14ac:dyDescent="0.2">
      <c r="A944" s="651"/>
      <c r="B944" s="651"/>
      <c r="C944" s="8"/>
      <c r="D944" s="8"/>
      <c r="E944" s="8"/>
      <c r="F944" s="8"/>
      <c r="G944" s="8"/>
      <c r="H944" s="8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1:36" ht="12" customHeight="1" x14ac:dyDescent="0.2">
      <c r="A945" s="651"/>
      <c r="B945" s="651"/>
      <c r="C945" s="8"/>
      <c r="D945" s="8"/>
      <c r="E945" s="8"/>
      <c r="F945" s="8"/>
      <c r="G945" s="8"/>
      <c r="H945" s="8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1:36" ht="12" customHeight="1" x14ac:dyDescent="0.2">
      <c r="A946" s="651"/>
      <c r="B946" s="651"/>
      <c r="C946" s="8"/>
      <c r="D946" s="8"/>
      <c r="E946" s="8"/>
      <c r="F946" s="8"/>
      <c r="G946" s="8"/>
      <c r="H946" s="8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1:36" ht="12" customHeight="1" x14ac:dyDescent="0.2">
      <c r="A947" s="651"/>
      <c r="B947" s="651"/>
      <c r="C947" s="8"/>
      <c r="D947" s="8"/>
      <c r="E947" s="8"/>
      <c r="F947" s="8"/>
      <c r="G947" s="8"/>
      <c r="H947" s="8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1:36" ht="12" customHeight="1" x14ac:dyDescent="0.2">
      <c r="A948" s="651"/>
      <c r="B948" s="651"/>
      <c r="C948" s="8"/>
      <c r="D948" s="8"/>
      <c r="E948" s="8"/>
      <c r="F948" s="8"/>
      <c r="G948" s="8"/>
      <c r="H948" s="8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1:36" ht="12" customHeight="1" x14ac:dyDescent="0.2">
      <c r="A949" s="651"/>
      <c r="B949" s="651"/>
      <c r="C949" s="8"/>
      <c r="D949" s="8"/>
      <c r="E949" s="8"/>
      <c r="F949" s="8"/>
      <c r="G949" s="8"/>
      <c r="H949" s="8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1:36" ht="12" customHeight="1" x14ac:dyDescent="0.2">
      <c r="A950" s="651"/>
      <c r="B950" s="651"/>
      <c r="C950" s="8"/>
      <c r="D950" s="8"/>
      <c r="E950" s="8"/>
      <c r="F950" s="8"/>
      <c r="G950" s="8"/>
      <c r="H950" s="8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1:36" ht="12" customHeight="1" x14ac:dyDescent="0.2">
      <c r="A951" s="651"/>
      <c r="B951" s="651"/>
      <c r="C951" s="8"/>
      <c r="D951" s="8"/>
      <c r="E951" s="8"/>
      <c r="F951" s="8"/>
      <c r="G951" s="8"/>
      <c r="H951" s="8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1:36" ht="12" customHeight="1" x14ac:dyDescent="0.2">
      <c r="A952" s="651"/>
      <c r="B952" s="651"/>
      <c r="C952" s="8"/>
      <c r="D952" s="8"/>
      <c r="E952" s="8"/>
      <c r="F952" s="8"/>
      <c r="G952" s="8"/>
      <c r="H952" s="8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1:36" ht="12" customHeight="1" x14ac:dyDescent="0.2">
      <c r="A953" s="651"/>
      <c r="B953" s="651"/>
      <c r="C953" s="8"/>
      <c r="D953" s="8"/>
      <c r="E953" s="8"/>
      <c r="F953" s="8"/>
      <c r="G953" s="8"/>
      <c r="H953" s="8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1:36" ht="12" customHeight="1" x14ac:dyDescent="0.2">
      <c r="A954" s="651"/>
      <c r="B954" s="651"/>
      <c r="C954" s="8"/>
      <c r="D954" s="8"/>
      <c r="E954" s="8"/>
      <c r="F954" s="8"/>
      <c r="G954" s="8"/>
      <c r="H954" s="8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1:36" ht="12" customHeight="1" x14ac:dyDescent="0.2">
      <c r="A955" s="651"/>
      <c r="B955" s="651"/>
      <c r="C955" s="8"/>
      <c r="D955" s="8"/>
      <c r="E955" s="8"/>
      <c r="F955" s="8"/>
      <c r="G955" s="8"/>
      <c r="H955" s="8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1:36" ht="12" customHeight="1" x14ac:dyDescent="0.2">
      <c r="A956" s="651"/>
      <c r="B956" s="651"/>
      <c r="C956" s="8"/>
      <c r="D956" s="8"/>
      <c r="E956" s="8"/>
      <c r="F956" s="8"/>
      <c r="G956" s="8"/>
      <c r="H956" s="8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1:36" ht="12" customHeight="1" x14ac:dyDescent="0.2">
      <c r="A957" s="651"/>
      <c r="B957" s="651"/>
      <c r="C957" s="8"/>
      <c r="D957" s="8"/>
      <c r="E957" s="8"/>
      <c r="F957" s="8"/>
      <c r="G957" s="8"/>
      <c r="H957" s="8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1:36" ht="12" customHeight="1" x14ac:dyDescent="0.2">
      <c r="A958" s="651"/>
      <c r="B958" s="651"/>
      <c r="C958" s="8"/>
      <c r="D958" s="8"/>
      <c r="E958" s="8"/>
      <c r="F958" s="8"/>
      <c r="G958" s="8"/>
      <c r="H958" s="8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1:36" ht="12" customHeight="1" x14ac:dyDescent="0.2">
      <c r="A959" s="651"/>
      <c r="B959" s="651"/>
      <c r="C959" s="8"/>
      <c r="D959" s="8"/>
      <c r="E959" s="8"/>
      <c r="F959" s="8"/>
      <c r="G959" s="8"/>
      <c r="H959" s="8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1:36" ht="12" customHeight="1" x14ac:dyDescent="0.2">
      <c r="A960" s="651"/>
      <c r="B960" s="651"/>
      <c r="C960" s="8"/>
      <c r="D960" s="8"/>
      <c r="E960" s="8"/>
      <c r="F960" s="8"/>
      <c r="G960" s="8"/>
      <c r="H960" s="8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1:36" ht="12" customHeight="1" x14ac:dyDescent="0.2">
      <c r="A961" s="651"/>
      <c r="B961" s="651"/>
      <c r="C961" s="8"/>
      <c r="D961" s="8"/>
      <c r="E961" s="8"/>
      <c r="F961" s="8"/>
      <c r="G961" s="8"/>
      <c r="H961" s="8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1:36" ht="12" customHeight="1" x14ac:dyDescent="0.2">
      <c r="A962" s="651"/>
      <c r="B962" s="651"/>
      <c r="C962" s="8"/>
      <c r="D962" s="8"/>
      <c r="E962" s="8"/>
      <c r="F962" s="8"/>
      <c r="G962" s="8"/>
      <c r="H962" s="8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1:36" ht="12" customHeight="1" x14ac:dyDescent="0.2">
      <c r="A963" s="651"/>
      <c r="B963" s="651"/>
      <c r="C963" s="8"/>
      <c r="D963" s="8"/>
      <c r="E963" s="8"/>
      <c r="F963" s="8"/>
      <c r="G963" s="8"/>
      <c r="H963" s="8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1:36" ht="12" customHeight="1" x14ac:dyDescent="0.2">
      <c r="A964" s="651"/>
      <c r="B964" s="651"/>
      <c r="C964" s="8"/>
      <c r="D964" s="8"/>
      <c r="E964" s="8"/>
      <c r="F964" s="8"/>
      <c r="G964" s="8"/>
      <c r="H964" s="8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1:36" ht="12" customHeight="1" x14ac:dyDescent="0.2">
      <c r="A965" s="651"/>
      <c r="B965" s="651"/>
      <c r="C965" s="8"/>
      <c r="D965" s="8"/>
      <c r="E965" s="8"/>
      <c r="F965" s="8"/>
      <c r="G965" s="8"/>
      <c r="H965" s="8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1:36" ht="12" customHeight="1" x14ac:dyDescent="0.2">
      <c r="A966" s="651"/>
      <c r="B966" s="651"/>
      <c r="C966" s="8"/>
      <c r="D966" s="8"/>
      <c r="E966" s="8"/>
      <c r="F966" s="8"/>
      <c r="G966" s="8"/>
      <c r="H966" s="8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1:36" ht="12" customHeight="1" x14ac:dyDescent="0.2">
      <c r="A967" s="651"/>
      <c r="B967" s="651"/>
      <c r="C967" s="8"/>
      <c r="D967" s="8"/>
      <c r="E967" s="8"/>
      <c r="F967" s="8"/>
      <c r="G967" s="8"/>
      <c r="H967" s="8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1:36" ht="12" customHeight="1" x14ac:dyDescent="0.2">
      <c r="A968" s="651"/>
      <c r="B968" s="651"/>
      <c r="C968" s="8"/>
      <c r="D968" s="8"/>
      <c r="E968" s="8"/>
      <c r="F968" s="8"/>
      <c r="G968" s="8"/>
      <c r="H968" s="8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1:36" ht="12" customHeight="1" x14ac:dyDescent="0.2">
      <c r="A969" s="651"/>
      <c r="B969" s="651"/>
      <c r="C969" s="8"/>
      <c r="D969" s="8"/>
      <c r="E969" s="8"/>
      <c r="F969" s="8"/>
      <c r="G969" s="8"/>
      <c r="H969" s="8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1:36" ht="12" customHeight="1" x14ac:dyDescent="0.2">
      <c r="A970" s="651"/>
      <c r="B970" s="651"/>
      <c r="C970" s="8"/>
      <c r="D970" s="8"/>
      <c r="E970" s="8"/>
      <c r="F970" s="8"/>
      <c r="G970" s="8"/>
      <c r="H970" s="8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1:36" ht="12" customHeight="1" x14ac:dyDescent="0.2">
      <c r="A971" s="651"/>
      <c r="B971" s="651"/>
      <c r="C971" s="8"/>
      <c r="D971" s="8"/>
      <c r="E971" s="8"/>
      <c r="F971" s="8"/>
      <c r="G971" s="8"/>
      <c r="H971" s="8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1:36" ht="12" customHeight="1" x14ac:dyDescent="0.2">
      <c r="A972" s="651"/>
      <c r="B972" s="651"/>
      <c r="C972" s="8"/>
      <c r="D972" s="8"/>
      <c r="E972" s="8"/>
      <c r="F972" s="8"/>
      <c r="G972" s="8"/>
      <c r="H972" s="8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1:36" ht="12" customHeight="1" x14ac:dyDescent="0.2">
      <c r="A973" s="651"/>
      <c r="B973" s="651"/>
      <c r="C973" s="8"/>
      <c r="D973" s="8"/>
      <c r="E973" s="8"/>
      <c r="F973" s="8"/>
      <c r="G973" s="8"/>
      <c r="H973" s="8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1:36" ht="12" customHeight="1" x14ac:dyDescent="0.2">
      <c r="A974" s="651"/>
      <c r="B974" s="651"/>
      <c r="C974" s="8"/>
      <c r="D974" s="8"/>
      <c r="E974" s="8"/>
      <c r="F974" s="8"/>
      <c r="G974" s="8"/>
      <c r="H974" s="8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1:36" ht="12" customHeight="1" x14ac:dyDescent="0.2">
      <c r="A975" s="651"/>
      <c r="B975" s="651"/>
      <c r="C975" s="8"/>
      <c r="D975" s="8"/>
      <c r="E975" s="8"/>
      <c r="F975" s="8"/>
      <c r="G975" s="8"/>
      <c r="H975" s="8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1:36" ht="12" customHeight="1" x14ac:dyDescent="0.2">
      <c r="A976" s="651"/>
      <c r="B976" s="651"/>
      <c r="C976" s="8"/>
      <c r="D976" s="8"/>
      <c r="E976" s="8"/>
      <c r="F976" s="8"/>
      <c r="G976" s="8"/>
      <c r="H976" s="8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1:36" ht="12" customHeight="1" x14ac:dyDescent="0.2">
      <c r="A977" s="651"/>
      <c r="B977" s="651"/>
      <c r="C977" s="8"/>
      <c r="D977" s="8"/>
      <c r="E977" s="8"/>
      <c r="F977" s="8"/>
      <c r="G977" s="8"/>
      <c r="H977" s="8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1:36" ht="12" customHeight="1" x14ac:dyDescent="0.2">
      <c r="A978" s="651"/>
      <c r="B978" s="651"/>
      <c r="C978" s="8"/>
      <c r="D978" s="8"/>
      <c r="E978" s="8"/>
      <c r="F978" s="8"/>
      <c r="G978" s="8"/>
      <c r="H978" s="8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1:36" ht="12" customHeight="1" x14ac:dyDescent="0.2">
      <c r="A979" s="651"/>
      <c r="B979" s="651"/>
      <c r="C979" s="8"/>
      <c r="D979" s="8"/>
      <c r="E979" s="8"/>
      <c r="F979" s="8"/>
      <c r="G979" s="8"/>
      <c r="H979" s="8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1:36" ht="12" customHeight="1" x14ac:dyDescent="0.2">
      <c r="A980" s="651"/>
      <c r="B980" s="651"/>
      <c r="C980" s="8"/>
      <c r="D980" s="8"/>
      <c r="E980" s="8"/>
      <c r="F980" s="8"/>
      <c r="G980" s="8"/>
      <c r="H980" s="8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1:36" ht="12" customHeight="1" x14ac:dyDescent="0.2">
      <c r="A981" s="651"/>
      <c r="B981" s="651"/>
      <c r="C981" s="8"/>
      <c r="D981" s="8"/>
      <c r="E981" s="8"/>
      <c r="F981" s="8"/>
      <c r="G981" s="8"/>
      <c r="H981" s="8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1:36" ht="12" customHeight="1" x14ac:dyDescent="0.2">
      <c r="A982" s="651"/>
      <c r="B982" s="651"/>
      <c r="C982" s="8"/>
      <c r="D982" s="8"/>
      <c r="E982" s="8"/>
      <c r="F982" s="8"/>
      <c r="G982" s="8"/>
      <c r="H982" s="8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1:36" ht="12" customHeight="1" x14ac:dyDescent="0.2">
      <c r="A983" s="651"/>
      <c r="B983" s="651"/>
      <c r="C983" s="8"/>
      <c r="D983" s="8"/>
      <c r="E983" s="8"/>
      <c r="F983" s="8"/>
      <c r="G983" s="8"/>
      <c r="H983" s="8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1:36" ht="12" customHeight="1" x14ac:dyDescent="0.2">
      <c r="A984" s="651"/>
      <c r="B984" s="651"/>
      <c r="C984" s="8"/>
      <c r="D984" s="8"/>
      <c r="E984" s="8"/>
      <c r="F984" s="8"/>
      <c r="G984" s="8"/>
      <c r="H984" s="8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1:36" ht="12" customHeight="1" x14ac:dyDescent="0.2">
      <c r="A985" s="651"/>
      <c r="B985" s="651"/>
      <c r="C985" s="8"/>
      <c r="D985" s="8"/>
      <c r="E985" s="8"/>
      <c r="F985" s="8"/>
      <c r="G985" s="8"/>
      <c r="H985" s="8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1:36" ht="12" customHeight="1" x14ac:dyDescent="0.2">
      <c r="A986" s="651"/>
      <c r="B986" s="651"/>
      <c r="C986" s="8"/>
      <c r="D986" s="8"/>
      <c r="E986" s="8"/>
      <c r="F986" s="8"/>
      <c r="G986" s="8"/>
      <c r="H986" s="8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1:36" ht="12" customHeight="1" x14ac:dyDescent="0.2">
      <c r="A987" s="651"/>
      <c r="B987" s="651"/>
      <c r="C987" s="8"/>
      <c r="D987" s="8"/>
      <c r="E987" s="8"/>
      <c r="F987" s="8"/>
      <c r="G987" s="8"/>
      <c r="H987" s="8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1:36" ht="12" customHeight="1" x14ac:dyDescent="0.2">
      <c r="A988" s="651"/>
      <c r="B988" s="651"/>
      <c r="C988" s="8"/>
      <c r="D988" s="8"/>
      <c r="E988" s="8"/>
      <c r="F988" s="8"/>
      <c r="G988" s="8"/>
      <c r="H988" s="8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1:36" ht="12" customHeight="1" x14ac:dyDescent="0.2">
      <c r="A989" s="651"/>
      <c r="B989" s="651"/>
      <c r="C989" s="8"/>
      <c r="D989" s="8"/>
      <c r="E989" s="8"/>
      <c r="F989" s="8"/>
      <c r="G989" s="8"/>
      <c r="H989" s="8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1:36" ht="12" customHeight="1" x14ac:dyDescent="0.2">
      <c r="A990" s="651"/>
      <c r="B990" s="651"/>
      <c r="C990" s="8"/>
      <c r="D990" s="8"/>
      <c r="E990" s="8"/>
      <c r="F990" s="8"/>
      <c r="G990" s="8"/>
      <c r="H990" s="8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1:36" ht="12" customHeight="1" x14ac:dyDescent="0.2">
      <c r="A991" s="651"/>
      <c r="B991" s="651"/>
      <c r="C991" s="8"/>
      <c r="D991" s="8"/>
      <c r="E991" s="8"/>
      <c r="F991" s="8"/>
      <c r="G991" s="8"/>
      <c r="H991" s="8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1:36" ht="12" customHeight="1" x14ac:dyDescent="0.2">
      <c r="A992" s="651"/>
      <c r="B992" s="651"/>
      <c r="C992" s="8"/>
      <c r="D992" s="8"/>
      <c r="E992" s="8"/>
      <c r="F992" s="8"/>
      <c r="G992" s="8"/>
      <c r="H992" s="8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1:36" ht="12" customHeight="1" x14ac:dyDescent="0.2">
      <c r="A993" s="651"/>
      <c r="B993" s="651"/>
      <c r="C993" s="8"/>
      <c r="D993" s="8"/>
      <c r="E993" s="8"/>
      <c r="F993" s="8"/>
      <c r="G993" s="8"/>
      <c r="H993" s="8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1:36" ht="12" customHeight="1" x14ac:dyDescent="0.2">
      <c r="A994" s="651"/>
      <c r="B994" s="651"/>
      <c r="C994" s="8"/>
      <c r="D994" s="8"/>
      <c r="E994" s="8"/>
      <c r="F994" s="8"/>
      <c r="G994" s="8"/>
      <c r="H994" s="8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  <row r="995" spans="1:36" ht="12" customHeight="1" x14ac:dyDescent="0.2">
      <c r="A995" s="651"/>
      <c r="B995" s="651"/>
      <c r="C995" s="8"/>
      <c r="D995" s="8"/>
      <c r="E995" s="8"/>
      <c r="F995" s="8"/>
      <c r="G995" s="8"/>
      <c r="H995" s="8"/>
      <c r="I995" s="8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</row>
    <row r="996" spans="1:36" ht="12" customHeight="1" x14ac:dyDescent="0.2">
      <c r="A996" s="651"/>
      <c r="B996" s="651"/>
      <c r="C996" s="8"/>
      <c r="D996" s="8"/>
      <c r="E996" s="8"/>
      <c r="F996" s="8"/>
      <c r="G996" s="8"/>
      <c r="H996" s="8"/>
      <c r="I996" s="8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</row>
    <row r="997" spans="1:36" ht="12" customHeight="1" x14ac:dyDescent="0.2">
      <c r="A997" s="651"/>
      <c r="B997" s="651"/>
      <c r="C997" s="8"/>
      <c r="D997" s="8"/>
      <c r="E997" s="8"/>
      <c r="F997" s="8"/>
      <c r="G997" s="8"/>
      <c r="H997" s="8"/>
      <c r="I997" s="8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</row>
    <row r="998" spans="1:36" ht="12" customHeight="1" x14ac:dyDescent="0.2">
      <c r="A998" s="651"/>
      <c r="B998" s="651"/>
      <c r="C998" s="8"/>
      <c r="D998" s="8"/>
      <c r="E998" s="8"/>
      <c r="F998" s="8"/>
      <c r="G998" s="8"/>
      <c r="H998" s="8"/>
      <c r="I998" s="8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</row>
    <row r="999" spans="1:36" ht="12" customHeight="1" x14ac:dyDescent="0.2">
      <c r="A999" s="651"/>
      <c r="B999" s="651"/>
      <c r="C999" s="8"/>
      <c r="D999" s="8"/>
      <c r="E999" s="8"/>
      <c r="F999" s="8"/>
      <c r="G999" s="8"/>
      <c r="H999" s="8"/>
      <c r="I999" s="8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</row>
    <row r="1000" spans="1:36" ht="12" customHeight="1" x14ac:dyDescent="0.2">
      <c r="A1000" s="651"/>
      <c r="B1000" s="651"/>
      <c r="C1000" s="8"/>
      <c r="D1000" s="8"/>
      <c r="E1000" s="8"/>
      <c r="F1000" s="8"/>
      <c r="G1000" s="8"/>
      <c r="H1000" s="8"/>
      <c r="I1000" s="8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</row>
  </sheetData>
  <mergeCells count="167">
    <mergeCell ref="O220:P220"/>
    <mergeCell ref="J223:L223"/>
    <mergeCell ref="B224:B225"/>
    <mergeCell ref="D224:E224"/>
    <mergeCell ref="D225:E225"/>
    <mergeCell ref="D215:E215"/>
    <mergeCell ref="A216:B216"/>
    <mergeCell ref="D216:E216"/>
    <mergeCell ref="A217:B217"/>
    <mergeCell ref="D217:E217"/>
    <mergeCell ref="O219:P219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A186:B186"/>
    <mergeCell ref="D186:E186"/>
    <mergeCell ref="D187:E187"/>
    <mergeCell ref="D188:E188"/>
    <mergeCell ref="D189:E189"/>
    <mergeCell ref="D190:E190"/>
    <mergeCell ref="D181:E181"/>
    <mergeCell ref="D182:E182"/>
    <mergeCell ref="D183:E183"/>
    <mergeCell ref="D184:E184"/>
    <mergeCell ref="A185:B185"/>
    <mergeCell ref="D185:E185"/>
    <mergeCell ref="D175:E175"/>
    <mergeCell ref="D176:E176"/>
    <mergeCell ref="D177:E177"/>
    <mergeCell ref="D178:E178"/>
    <mergeCell ref="D179:E179"/>
    <mergeCell ref="D180:E180"/>
    <mergeCell ref="A169:B169"/>
    <mergeCell ref="A171:B171"/>
    <mergeCell ref="D171:E171"/>
    <mergeCell ref="D172:E172"/>
    <mergeCell ref="D173:E173"/>
    <mergeCell ref="D174:E174"/>
    <mergeCell ref="G155:G168"/>
    <mergeCell ref="H155:H168"/>
    <mergeCell ref="K155:K168"/>
    <mergeCell ref="D116:E116"/>
    <mergeCell ref="D117:E117"/>
    <mergeCell ref="D122:E122"/>
    <mergeCell ref="A123:B123"/>
    <mergeCell ref="A70:B70"/>
    <mergeCell ref="D70:E70"/>
    <mergeCell ref="A71:B71"/>
    <mergeCell ref="D71:E71"/>
    <mergeCell ref="A73:B73"/>
    <mergeCell ref="A108:B108"/>
    <mergeCell ref="A129:B129"/>
    <mergeCell ref="D129:E129"/>
    <mergeCell ref="J130:L130"/>
    <mergeCell ref="A131:B131"/>
    <mergeCell ref="D131:E131"/>
    <mergeCell ref="A124:B124"/>
    <mergeCell ref="K125:L125"/>
    <mergeCell ref="A126:B126"/>
    <mergeCell ref="D126:E126"/>
    <mergeCell ref="D127:E127"/>
    <mergeCell ref="D128:E128"/>
    <mergeCell ref="D66:E66"/>
    <mergeCell ref="D67:E67"/>
    <mergeCell ref="D68:E68"/>
    <mergeCell ref="D69:E69"/>
    <mergeCell ref="D60:E60"/>
    <mergeCell ref="D61:E61"/>
    <mergeCell ref="D62:E62"/>
    <mergeCell ref="J109:L109"/>
    <mergeCell ref="A110:B110"/>
    <mergeCell ref="A63:B63"/>
    <mergeCell ref="D63:E63"/>
    <mergeCell ref="A65:B65"/>
    <mergeCell ref="D65:E65"/>
    <mergeCell ref="D54:E54"/>
    <mergeCell ref="D55:E55"/>
    <mergeCell ref="D56:E56"/>
    <mergeCell ref="A57:B57"/>
    <mergeCell ref="D57:E57"/>
    <mergeCell ref="A59:B59"/>
    <mergeCell ref="D59:E59"/>
    <mergeCell ref="D48:E48"/>
    <mergeCell ref="D49:E49"/>
    <mergeCell ref="D50:E50"/>
    <mergeCell ref="D51:E51"/>
    <mergeCell ref="D52:E52"/>
    <mergeCell ref="D53:E53"/>
    <mergeCell ref="A44:B44"/>
    <mergeCell ref="D44:E44"/>
    <mergeCell ref="A46:B46"/>
    <mergeCell ref="D46:E46"/>
    <mergeCell ref="R46:Y46"/>
    <mergeCell ref="D47:E47"/>
    <mergeCell ref="R47:Y47"/>
    <mergeCell ref="D37:E37"/>
    <mergeCell ref="D38:E38"/>
    <mergeCell ref="R38:R40"/>
    <mergeCell ref="D39:E39"/>
    <mergeCell ref="D40:E40"/>
    <mergeCell ref="D41:E41"/>
    <mergeCell ref="R41:R44"/>
    <mergeCell ref="D42:E42"/>
    <mergeCell ref="D43:E43"/>
    <mergeCell ref="A32:B32"/>
    <mergeCell ref="D32:E32"/>
    <mergeCell ref="A34:B34"/>
    <mergeCell ref="D34:E34"/>
    <mergeCell ref="D35:E35"/>
    <mergeCell ref="D36:E36"/>
    <mergeCell ref="D26:E26"/>
    <mergeCell ref="D27:E27"/>
    <mergeCell ref="D28:E28"/>
    <mergeCell ref="D29:E29"/>
    <mergeCell ref="D30:E30"/>
    <mergeCell ref="D31:E31"/>
    <mergeCell ref="D20:E20"/>
    <mergeCell ref="D21:E21"/>
    <mergeCell ref="D22:E22"/>
    <mergeCell ref="D23:E23"/>
    <mergeCell ref="D24:E24"/>
    <mergeCell ref="D25:E25"/>
    <mergeCell ref="D14:E14"/>
    <mergeCell ref="A16:B16"/>
    <mergeCell ref="D16:E16"/>
    <mergeCell ref="D17:E17"/>
    <mergeCell ref="D18:E18"/>
    <mergeCell ref="D19:E19"/>
    <mergeCell ref="D11:E11"/>
    <mergeCell ref="D12:E12"/>
    <mergeCell ref="D13:E13"/>
    <mergeCell ref="A4:B4"/>
    <mergeCell ref="D4:E4"/>
    <mergeCell ref="D5:E5"/>
    <mergeCell ref="D6:E6"/>
    <mergeCell ref="D7:E7"/>
    <mergeCell ref="J8:L8"/>
    <mergeCell ref="A1:B1"/>
    <mergeCell ref="R1:Y1"/>
    <mergeCell ref="B2:D2"/>
    <mergeCell ref="N3:P3"/>
    <mergeCell ref="R3:S3"/>
    <mergeCell ref="U3:Y3"/>
    <mergeCell ref="T9:V9"/>
    <mergeCell ref="A10:B10"/>
    <mergeCell ref="D10:E1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1001"/>
  <sheetViews>
    <sheetView zoomScale="55" zoomScaleNormal="55" workbookViewId="0">
      <selection activeCell="P141" sqref="P141"/>
    </sheetView>
  </sheetViews>
  <sheetFormatPr baseColWidth="10" defaultColWidth="17.28515625" defaultRowHeight="15" customHeight="1" x14ac:dyDescent="0.2"/>
  <cols>
    <col min="1" max="1" width="21.140625" customWidth="1"/>
    <col min="2" max="2" width="55.7109375" customWidth="1"/>
    <col min="3" max="3" width="7.42578125" customWidth="1"/>
    <col min="4" max="4" width="4.7109375" customWidth="1"/>
    <col min="5" max="5" width="10.7109375" customWidth="1"/>
    <col min="6" max="6" width="8.28515625" customWidth="1"/>
    <col min="7" max="8" width="6" customWidth="1"/>
    <col min="9" max="9" width="8.42578125" customWidth="1"/>
    <col min="10" max="10" width="10.7109375" customWidth="1"/>
    <col min="11" max="14" width="14.28515625" customWidth="1"/>
    <col min="15" max="15" width="15.5703125" customWidth="1"/>
    <col min="16" max="16" width="18.85546875" customWidth="1"/>
    <col min="17" max="17" width="15.140625" customWidth="1"/>
    <col min="18" max="18" width="20.42578125" customWidth="1"/>
    <col min="19" max="19" width="10.42578125" customWidth="1"/>
    <col min="20" max="20" width="8.7109375" customWidth="1"/>
    <col min="21" max="21" width="6.85546875" customWidth="1"/>
    <col min="22" max="22" width="5.5703125" customWidth="1"/>
    <col min="23" max="23" width="7" customWidth="1"/>
    <col min="24" max="24" width="4.7109375" customWidth="1"/>
    <col min="25" max="25" width="7.28515625" customWidth="1"/>
    <col min="26" max="36" width="10.85546875" customWidth="1"/>
  </cols>
  <sheetData>
    <row r="1" spans="1:36" ht="15.75" customHeight="1" x14ac:dyDescent="0.25">
      <c r="A1" s="1406" t="s">
        <v>58</v>
      </c>
      <c r="B1" s="1623"/>
      <c r="C1" s="887"/>
      <c r="D1" s="887"/>
      <c r="E1" s="887">
        <v>2017</v>
      </c>
      <c r="F1" s="193"/>
      <c r="G1" s="193"/>
      <c r="H1" s="193"/>
      <c r="I1" s="193"/>
      <c r="J1" s="1"/>
      <c r="K1" s="193"/>
      <c r="L1" s="193"/>
      <c r="M1" s="193"/>
      <c r="N1" s="651"/>
      <c r="O1" s="651"/>
      <c r="P1" s="651"/>
      <c r="Q1" s="193"/>
      <c r="R1" s="1529" t="s">
        <v>59</v>
      </c>
      <c r="S1" s="1429"/>
      <c r="T1" s="1429"/>
      <c r="U1" s="1429"/>
      <c r="V1" s="1429"/>
      <c r="W1" s="1429"/>
      <c r="X1" s="1429"/>
      <c r="Y1" s="1530"/>
      <c r="Z1" s="651"/>
      <c r="AA1" s="651"/>
      <c r="AB1" s="651"/>
      <c r="AC1" s="651"/>
      <c r="AD1" s="651"/>
      <c r="AE1" s="651"/>
      <c r="AF1" s="651"/>
      <c r="AG1" s="651"/>
      <c r="AH1" s="651"/>
      <c r="AI1" s="651"/>
      <c r="AJ1" s="651"/>
    </row>
    <row r="2" spans="1:36" ht="15.75" hidden="1" customHeight="1" x14ac:dyDescent="0.25">
      <c r="A2" s="887"/>
      <c r="B2" s="1408" t="s">
        <v>60</v>
      </c>
      <c r="C2" s="1623"/>
      <c r="D2" s="1623"/>
      <c r="E2" s="888"/>
      <c r="F2" s="193"/>
      <c r="G2" s="193"/>
      <c r="H2" s="193"/>
      <c r="I2" s="193"/>
      <c r="J2" s="1"/>
      <c r="K2" s="193"/>
      <c r="L2" s="193"/>
      <c r="M2" s="193"/>
      <c r="N2" s="193"/>
      <c r="O2" s="193"/>
      <c r="P2" s="193"/>
      <c r="Q2" s="193"/>
      <c r="R2" s="2"/>
      <c r="S2" s="3"/>
      <c r="T2" s="3"/>
      <c r="U2" s="3"/>
      <c r="V2" s="3"/>
      <c r="W2" s="3"/>
      <c r="X2" s="3"/>
      <c r="Y2" s="4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</row>
    <row r="3" spans="1:36" ht="15.75" customHeight="1" x14ac:dyDescent="0.25">
      <c r="A3" s="5"/>
      <c r="B3" s="651"/>
      <c r="C3" s="8"/>
      <c r="D3" s="8"/>
      <c r="E3" s="8"/>
      <c r="F3" s="10"/>
      <c r="G3" s="193"/>
      <c r="H3" s="193"/>
      <c r="I3" s="193"/>
      <c r="J3" s="1"/>
      <c r="K3" s="193"/>
      <c r="L3" s="193"/>
      <c r="M3" s="193"/>
      <c r="N3" s="1427" t="s">
        <v>61</v>
      </c>
      <c r="O3" s="1623"/>
      <c r="P3" s="1623"/>
      <c r="Q3" s="193"/>
      <c r="R3" s="1651" t="s">
        <v>1</v>
      </c>
      <c r="S3" s="1652"/>
      <c r="T3" s="904">
        <f>E1</f>
        <v>2017</v>
      </c>
      <c r="U3" s="1653" t="s">
        <v>2</v>
      </c>
      <c r="V3" s="1652"/>
      <c r="W3" s="1652"/>
      <c r="X3" s="1652"/>
      <c r="Y3" s="1654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1"/>
    </row>
    <row r="4" spans="1:36" ht="15" customHeight="1" x14ac:dyDescent="0.25">
      <c r="A4" s="1412" t="s">
        <v>62</v>
      </c>
      <c r="B4" s="1413"/>
      <c r="C4" s="653" t="s">
        <v>5</v>
      </c>
      <c r="D4" s="1414" t="s">
        <v>6</v>
      </c>
      <c r="E4" s="1413"/>
      <c r="F4" s="653" t="s">
        <v>7</v>
      </c>
      <c r="G4" s="653" t="s">
        <v>8</v>
      </c>
      <c r="H4" s="653" t="s">
        <v>9</v>
      </c>
      <c r="I4" s="16" t="s">
        <v>63</v>
      </c>
      <c r="J4" s="1"/>
      <c r="K4" s="193"/>
      <c r="L4" s="193"/>
      <c r="M4" s="193"/>
      <c r="N4" s="889"/>
      <c r="O4" s="17" t="s">
        <v>64</v>
      </c>
      <c r="P4" s="17" t="s">
        <v>65</v>
      </c>
      <c r="Q4" s="193"/>
      <c r="R4" s="18" t="s">
        <v>3</v>
      </c>
      <c r="S4" s="20" t="s">
        <v>4</v>
      </c>
      <c r="T4" s="23" t="s">
        <v>5</v>
      </c>
      <c r="U4" s="24" t="s">
        <v>6</v>
      </c>
      <c r="V4" s="24" t="s">
        <v>7</v>
      </c>
      <c r="W4" s="24" t="s">
        <v>8</v>
      </c>
      <c r="X4" s="24" t="s">
        <v>9</v>
      </c>
      <c r="Y4" s="25" t="s">
        <v>10</v>
      </c>
      <c r="Z4" s="11"/>
      <c r="AA4" s="651"/>
      <c r="AB4" s="651"/>
      <c r="AC4" s="651"/>
      <c r="AD4" s="651"/>
      <c r="AE4" s="651"/>
      <c r="AF4" s="651"/>
      <c r="AG4" s="651"/>
      <c r="AH4" s="651"/>
      <c r="AI4" s="651"/>
      <c r="AJ4" s="651"/>
    </row>
    <row r="5" spans="1:36" ht="12.75" customHeight="1" x14ac:dyDescent="0.2">
      <c r="A5" s="315" t="s">
        <v>66</v>
      </c>
      <c r="B5" s="28" t="s">
        <v>67</v>
      </c>
      <c r="C5" s="316">
        <v>80</v>
      </c>
      <c r="D5" s="1630"/>
      <c r="E5" s="1413"/>
      <c r="F5" s="901">
        <v>57</v>
      </c>
      <c r="G5" s="316">
        <v>11</v>
      </c>
      <c r="H5" s="53">
        <v>2</v>
      </c>
      <c r="I5" s="35"/>
      <c r="J5" s="651" t="s">
        <v>68</v>
      </c>
      <c r="K5" s="193"/>
      <c r="L5" s="193"/>
      <c r="M5" s="651"/>
      <c r="N5" s="39" t="s">
        <v>69</v>
      </c>
      <c r="O5" s="230">
        <f>IF(N5="*",$H5,0)</f>
        <v>0</v>
      </c>
      <c r="P5" s="230">
        <f>IF(N5="**",$H5,0)</f>
        <v>2</v>
      </c>
      <c r="Q5" s="877"/>
      <c r="R5" s="912" t="s">
        <v>476</v>
      </c>
      <c r="S5" s="714" t="s">
        <v>690</v>
      </c>
      <c r="T5" s="897">
        <f t="shared" ref="T5:U5" si="0">C127</f>
        <v>40</v>
      </c>
      <c r="U5" s="897">
        <f t="shared" si="0"/>
        <v>20</v>
      </c>
      <c r="V5" s="897">
        <f t="shared" ref="V5:Y5" si="1">F127</f>
        <v>261</v>
      </c>
      <c r="W5" s="897">
        <f t="shared" si="1"/>
        <v>549</v>
      </c>
      <c r="X5" s="897">
        <f t="shared" si="1"/>
        <v>35</v>
      </c>
      <c r="Y5" s="40">
        <f t="shared" si="1"/>
        <v>25</v>
      </c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</row>
    <row r="6" spans="1:36" ht="12.75" customHeight="1" x14ac:dyDescent="0.2">
      <c r="A6" s="315" t="s">
        <v>70</v>
      </c>
      <c r="B6" s="28"/>
      <c r="C6" s="694">
        <v>102</v>
      </c>
      <c r="D6" s="1630">
        <v>130</v>
      </c>
      <c r="E6" s="1413"/>
      <c r="F6" s="35"/>
      <c r="G6" s="35"/>
      <c r="H6" s="41"/>
      <c r="I6" s="41"/>
      <c r="J6" s="1"/>
      <c r="K6" s="193"/>
      <c r="L6" s="193"/>
      <c r="M6" s="193"/>
      <c r="N6" s="193"/>
      <c r="O6" s="10"/>
      <c r="P6" s="10"/>
      <c r="Q6" s="193"/>
      <c r="R6" s="45"/>
      <c r="S6" s="715" t="s">
        <v>691</v>
      </c>
      <c r="T6" s="42">
        <f t="shared" ref="T6:U6" si="2">C128</f>
        <v>162</v>
      </c>
      <c r="U6" s="42">
        <f t="shared" si="2"/>
        <v>170</v>
      </c>
      <c r="V6" s="42">
        <f t="shared" ref="V6:Y6" si="3">F128</f>
        <v>158</v>
      </c>
      <c r="W6" s="42">
        <f t="shared" si="3"/>
        <v>34</v>
      </c>
      <c r="X6" s="42">
        <f t="shared" si="3"/>
        <v>18</v>
      </c>
      <c r="Y6" s="40">
        <f t="shared" si="3"/>
        <v>36</v>
      </c>
      <c r="Z6" s="651"/>
      <c r="AA6" s="651"/>
      <c r="AB6" s="651"/>
      <c r="AC6" s="651"/>
      <c r="AD6" s="651"/>
      <c r="AE6" s="651"/>
      <c r="AF6" s="651"/>
      <c r="AG6" s="651"/>
      <c r="AH6" s="651"/>
      <c r="AI6" s="651"/>
      <c r="AJ6" s="651"/>
    </row>
    <row r="7" spans="1:36" ht="12.75" customHeight="1" x14ac:dyDescent="0.2">
      <c r="A7" s="315" t="s">
        <v>71</v>
      </c>
      <c r="B7" s="28" t="s">
        <v>72</v>
      </c>
      <c r="C7" s="43"/>
      <c r="D7" s="1628">
        <v>60</v>
      </c>
      <c r="E7" s="1413"/>
      <c r="F7" s="35"/>
      <c r="G7" s="35"/>
      <c r="H7" s="41"/>
      <c r="I7" s="41"/>
      <c r="J7" s="1"/>
      <c r="K7" s="193"/>
      <c r="L7" s="193"/>
      <c r="M7" s="193"/>
      <c r="N7" s="193"/>
      <c r="O7" s="10"/>
      <c r="P7" s="10"/>
      <c r="Q7" s="193"/>
      <c r="R7" s="45"/>
      <c r="S7" s="347" t="s">
        <v>21</v>
      </c>
      <c r="T7" s="42">
        <f t="shared" ref="T7:U7" si="4">C217</f>
        <v>544</v>
      </c>
      <c r="U7" s="42">
        <f t="shared" si="4"/>
        <v>482</v>
      </c>
      <c r="V7" s="42">
        <f t="shared" ref="V7:W7" si="5">F217</f>
        <v>687</v>
      </c>
      <c r="W7" s="42">
        <f t="shared" si="5"/>
        <v>481</v>
      </c>
      <c r="X7" s="42">
        <f>P217</f>
        <v>78</v>
      </c>
      <c r="Y7" s="40">
        <f>I217</f>
        <v>123</v>
      </c>
      <c r="Z7" s="651"/>
      <c r="AA7" s="651"/>
      <c r="AB7" s="651"/>
      <c r="AC7" s="651"/>
      <c r="AD7" s="651"/>
      <c r="AE7" s="651"/>
      <c r="AF7" s="651"/>
      <c r="AG7" s="651"/>
      <c r="AH7" s="651"/>
      <c r="AI7" s="651"/>
      <c r="AJ7" s="651"/>
    </row>
    <row r="8" spans="1:36" ht="15.75" customHeight="1" x14ac:dyDescent="0.25">
      <c r="A8" s="5"/>
      <c r="B8" s="5"/>
      <c r="C8" s="8"/>
      <c r="D8" s="8"/>
      <c r="E8" s="8"/>
      <c r="F8" s="8"/>
      <c r="G8" s="8"/>
      <c r="H8" s="193"/>
      <c r="I8" s="193"/>
      <c r="J8" s="1415"/>
      <c r="K8" s="1623"/>
      <c r="L8" s="1623"/>
      <c r="M8" s="370"/>
      <c r="N8" s="651"/>
      <c r="O8" s="651"/>
      <c r="P8" s="651"/>
      <c r="Q8" s="370"/>
      <c r="R8" s="45"/>
      <c r="S8" s="347" t="s">
        <v>477</v>
      </c>
      <c r="T8" s="42">
        <f t="shared" ref="T8:U8" si="6">C185</f>
        <v>191</v>
      </c>
      <c r="U8" s="42">
        <f t="shared" si="6"/>
        <v>168</v>
      </c>
      <c r="V8" s="42">
        <f t="shared" ref="V8:W8" si="7">F185</f>
        <v>227</v>
      </c>
      <c r="W8" s="42">
        <f t="shared" si="7"/>
        <v>204</v>
      </c>
      <c r="X8" s="42"/>
      <c r="Y8" s="40">
        <f>I185</f>
        <v>31</v>
      </c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J8" s="651"/>
    </row>
    <row r="9" spans="1:36" ht="12" customHeight="1" x14ac:dyDescent="0.2">
      <c r="A9" s="651"/>
      <c r="B9" s="46"/>
      <c r="C9" s="148"/>
      <c r="D9" s="8"/>
      <c r="E9" s="8"/>
      <c r="F9" s="8"/>
      <c r="G9" s="8"/>
      <c r="H9" s="148"/>
      <c r="I9" s="148"/>
      <c r="J9" s="889"/>
      <c r="K9" s="104"/>
      <c r="L9" s="104"/>
      <c r="M9" s="104"/>
      <c r="N9" s="889"/>
      <c r="O9" s="230"/>
      <c r="P9" s="230"/>
      <c r="Q9" s="104"/>
      <c r="R9" s="45"/>
      <c r="S9" s="349" t="s">
        <v>478</v>
      </c>
      <c r="T9" s="1625">
        <f>K169</f>
        <v>720</v>
      </c>
      <c r="U9" s="1462"/>
      <c r="V9" s="1413"/>
      <c r="W9" s="42">
        <f>G169</f>
        <v>177</v>
      </c>
      <c r="X9" s="42"/>
      <c r="Y9" s="40">
        <f>I169</f>
        <v>149</v>
      </c>
      <c r="Z9" s="651"/>
      <c r="AA9" s="651"/>
      <c r="AB9" s="651"/>
      <c r="AC9" s="651"/>
      <c r="AD9" s="651"/>
      <c r="AE9" s="651"/>
      <c r="AF9" s="651"/>
      <c r="AG9" s="651"/>
      <c r="AH9" s="651"/>
      <c r="AI9" s="651"/>
      <c r="AJ9" s="651"/>
    </row>
    <row r="10" spans="1:36" ht="15" customHeight="1" x14ac:dyDescent="0.25">
      <c r="A10" s="1412" t="s">
        <v>74</v>
      </c>
      <c r="B10" s="1413"/>
      <c r="C10" s="896" t="s">
        <v>5</v>
      </c>
      <c r="D10" s="1624" t="s">
        <v>6</v>
      </c>
      <c r="E10" s="1413"/>
      <c r="F10" s="896" t="s">
        <v>7</v>
      </c>
      <c r="G10" s="653" t="s">
        <v>8</v>
      </c>
      <c r="H10" s="653" t="s">
        <v>9</v>
      </c>
      <c r="I10" s="16" t="s">
        <v>63</v>
      </c>
      <c r="J10" s="889"/>
      <c r="K10" s="104"/>
      <c r="L10" s="104"/>
      <c r="M10" s="104"/>
      <c r="N10" s="889"/>
      <c r="O10" s="230">
        <f t="shared" ref="O10:O14" si="8">IF(N10="*",$H10,0)</f>
        <v>0</v>
      </c>
      <c r="P10" s="230">
        <f t="shared" ref="P10:P14" si="9">IF(N10="**",$H10,0)</f>
        <v>0</v>
      </c>
      <c r="Q10" s="104"/>
      <c r="R10" s="47"/>
      <c r="S10" s="336" t="s">
        <v>15</v>
      </c>
      <c r="T10" s="48">
        <f t="shared" ref="T10:V10" si="10">SUM(T5:T8)</f>
        <v>937</v>
      </c>
      <c r="U10" s="48">
        <f t="shared" si="10"/>
        <v>840</v>
      </c>
      <c r="V10" s="48">
        <f t="shared" si="10"/>
        <v>1333</v>
      </c>
      <c r="W10" s="48">
        <f t="shared" ref="W10:Y10" si="11">SUM(W5:W9)</f>
        <v>1445</v>
      </c>
      <c r="X10" s="48">
        <f t="shared" si="11"/>
        <v>131</v>
      </c>
      <c r="Y10" s="49">
        <f t="shared" si="11"/>
        <v>364</v>
      </c>
      <c r="Z10" s="651"/>
      <c r="AA10" s="651"/>
      <c r="AB10" s="651"/>
      <c r="AC10" s="651"/>
      <c r="AD10" s="651"/>
      <c r="AE10" s="651"/>
      <c r="AF10" s="651"/>
      <c r="AG10" s="651"/>
      <c r="AH10" s="651"/>
      <c r="AI10" s="651"/>
      <c r="AJ10" s="651"/>
    </row>
    <row r="11" spans="1:36" ht="12.75" customHeight="1" x14ac:dyDescent="0.2">
      <c r="A11" s="908" t="s">
        <v>75</v>
      </c>
      <c r="B11" s="50" t="s">
        <v>76</v>
      </c>
      <c r="C11" s="260">
        <v>51</v>
      </c>
      <c r="D11" s="1628">
        <v>18</v>
      </c>
      <c r="E11" s="1413"/>
      <c r="F11" s="51">
        <v>5</v>
      </c>
      <c r="G11" s="316"/>
      <c r="H11" s="53"/>
      <c r="I11" s="54"/>
      <c r="J11" s="889"/>
      <c r="K11" s="104"/>
      <c r="L11" s="104"/>
      <c r="M11" s="104"/>
      <c r="N11" s="889"/>
      <c r="O11" s="230">
        <f t="shared" si="8"/>
        <v>0</v>
      </c>
      <c r="P11" s="230">
        <f t="shared" si="9"/>
        <v>0</v>
      </c>
      <c r="Q11" s="104"/>
      <c r="R11" s="912" t="s">
        <v>479</v>
      </c>
      <c r="S11" s="55" t="s">
        <v>12</v>
      </c>
      <c r="T11" s="42">
        <f t="shared" ref="T11:U11" si="12">C109</f>
        <v>1147</v>
      </c>
      <c r="U11" s="42">
        <f t="shared" si="12"/>
        <v>602</v>
      </c>
      <c r="V11" s="42">
        <f t="shared" ref="V11:Y11" si="13">F109</f>
        <v>794</v>
      </c>
      <c r="W11" s="42">
        <f t="shared" si="13"/>
        <v>169</v>
      </c>
      <c r="X11" s="42">
        <f t="shared" si="13"/>
        <v>87</v>
      </c>
      <c r="Y11" s="40">
        <f t="shared" si="13"/>
        <v>15</v>
      </c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</row>
    <row r="12" spans="1:36" ht="12" customHeight="1" x14ac:dyDescent="0.2">
      <c r="A12" s="315" t="s">
        <v>77</v>
      </c>
      <c r="B12" s="185" t="s">
        <v>78</v>
      </c>
      <c r="C12" s="260">
        <v>42</v>
      </c>
      <c r="D12" s="1628">
        <v>27</v>
      </c>
      <c r="E12" s="1413"/>
      <c r="F12" s="62"/>
      <c r="G12" s="316"/>
      <c r="H12" s="316"/>
      <c r="I12" s="35"/>
      <c r="J12" s="889"/>
      <c r="K12" s="104"/>
      <c r="L12" s="104"/>
      <c r="M12" s="104"/>
      <c r="N12" s="889"/>
      <c r="O12" s="230">
        <f t="shared" si="8"/>
        <v>0</v>
      </c>
      <c r="P12" s="230">
        <f t="shared" si="9"/>
        <v>0</v>
      </c>
      <c r="Q12" s="104"/>
      <c r="R12" s="45"/>
      <c r="S12" s="57" t="s">
        <v>13</v>
      </c>
      <c r="T12" s="42"/>
      <c r="U12" s="42">
        <f>E109</f>
        <v>611</v>
      </c>
      <c r="V12" s="42"/>
      <c r="W12" s="42"/>
      <c r="X12" s="58"/>
      <c r="Y12" s="40"/>
      <c r="Z12" s="651"/>
      <c r="AA12" s="651"/>
      <c r="AB12" s="651"/>
      <c r="AC12" s="651"/>
      <c r="AD12" s="651"/>
      <c r="AE12" s="651"/>
      <c r="AF12" s="651"/>
      <c r="AG12" s="651"/>
      <c r="AH12" s="651"/>
      <c r="AI12" s="651"/>
      <c r="AJ12" s="651"/>
    </row>
    <row r="13" spans="1:36" ht="12" customHeight="1" x14ac:dyDescent="0.2">
      <c r="A13" s="315" t="s">
        <v>79</v>
      </c>
      <c r="B13" s="185" t="s">
        <v>80</v>
      </c>
      <c r="C13" s="79">
        <v>32</v>
      </c>
      <c r="D13" s="1629">
        <v>19</v>
      </c>
      <c r="E13" s="1413"/>
      <c r="F13" s="62">
        <v>37</v>
      </c>
      <c r="G13" s="63">
        <v>37</v>
      </c>
      <c r="H13" s="260">
        <v>4</v>
      </c>
      <c r="I13" s="64"/>
      <c r="J13" s="889"/>
      <c r="K13" s="104"/>
      <c r="L13" s="104"/>
      <c r="M13" s="104"/>
      <c r="N13" s="39" t="s">
        <v>81</v>
      </c>
      <c r="O13" s="230">
        <f t="shared" si="8"/>
        <v>4</v>
      </c>
      <c r="P13" s="230">
        <f t="shared" si="9"/>
        <v>0</v>
      </c>
      <c r="Q13" s="104"/>
      <c r="R13" s="47"/>
      <c r="S13" s="716" t="s">
        <v>14</v>
      </c>
      <c r="T13" s="42">
        <f>C123</f>
        <v>105</v>
      </c>
      <c r="U13" s="42">
        <f>SUM(D123:E123)</f>
        <v>40</v>
      </c>
      <c r="V13" s="42">
        <f t="shared" ref="V13:W13" si="14">F123</f>
        <v>32</v>
      </c>
      <c r="W13" s="42">
        <f t="shared" si="14"/>
        <v>54</v>
      </c>
      <c r="X13" s="42">
        <f>H123+O217</f>
        <v>248</v>
      </c>
      <c r="Y13" s="40">
        <f>I123</f>
        <v>12</v>
      </c>
      <c r="Z13" s="651"/>
      <c r="AA13" s="651"/>
      <c r="AB13" s="651"/>
      <c r="AC13" s="651"/>
      <c r="AD13" s="651"/>
      <c r="AE13" s="651"/>
      <c r="AF13" s="651"/>
      <c r="AG13" s="651"/>
      <c r="AH13" s="651"/>
      <c r="AI13" s="651"/>
      <c r="AJ13" s="651"/>
    </row>
    <row r="14" spans="1:36" ht="12" customHeight="1" x14ac:dyDescent="0.2">
      <c r="A14" s="315" t="s">
        <v>83</v>
      </c>
      <c r="B14" s="68" t="s">
        <v>84</v>
      </c>
      <c r="C14" s="79">
        <v>20</v>
      </c>
      <c r="D14" s="1630"/>
      <c r="E14" s="1413"/>
      <c r="F14" s="79">
        <v>6</v>
      </c>
      <c r="G14" s="316">
        <v>6</v>
      </c>
      <c r="H14" s="316">
        <v>2</v>
      </c>
      <c r="I14" s="316">
        <v>1</v>
      </c>
      <c r="J14" s="889"/>
      <c r="K14" s="104"/>
      <c r="L14" s="104"/>
      <c r="M14" s="104"/>
      <c r="N14" s="39" t="s">
        <v>81</v>
      </c>
      <c r="O14" s="230">
        <f t="shared" si="8"/>
        <v>2</v>
      </c>
      <c r="P14" s="230">
        <f t="shared" si="9"/>
        <v>0</v>
      </c>
      <c r="Q14" s="104"/>
      <c r="R14" s="906" t="s">
        <v>22</v>
      </c>
      <c r="S14" s="920" t="s">
        <v>23</v>
      </c>
      <c r="T14" s="72">
        <f t="shared" ref="T14:U14" si="15">C17+C18</f>
        <v>160</v>
      </c>
      <c r="U14" s="72">
        <f t="shared" si="15"/>
        <v>94</v>
      </c>
      <c r="V14" s="72">
        <f t="shared" ref="V14:Y14" si="16">F17+F18</f>
        <v>101</v>
      </c>
      <c r="W14" s="72">
        <f t="shared" si="16"/>
        <v>10</v>
      </c>
      <c r="X14" s="72">
        <f t="shared" si="16"/>
        <v>10</v>
      </c>
      <c r="Y14" s="40">
        <f t="shared" si="16"/>
        <v>0</v>
      </c>
      <c r="Z14" s="651"/>
      <c r="AA14" s="651"/>
      <c r="AB14" s="651"/>
      <c r="AC14" s="651"/>
      <c r="AD14" s="651"/>
      <c r="AE14" s="651"/>
      <c r="AF14" s="651"/>
      <c r="AG14" s="651"/>
      <c r="AH14" s="651"/>
      <c r="AI14" s="651"/>
      <c r="AJ14" s="651"/>
    </row>
    <row r="15" spans="1:36" ht="12" customHeight="1" x14ac:dyDescent="0.2">
      <c r="A15" s="651"/>
      <c r="B15" s="46"/>
      <c r="C15" s="148"/>
      <c r="D15" s="8"/>
      <c r="E15" s="8"/>
      <c r="F15" s="8"/>
      <c r="G15" s="8"/>
      <c r="H15" s="148"/>
      <c r="I15" s="148"/>
      <c r="J15" s="889"/>
      <c r="K15" s="104"/>
      <c r="L15" s="104"/>
      <c r="M15" s="104"/>
      <c r="N15" s="889"/>
      <c r="O15" s="230"/>
      <c r="P15" s="230"/>
      <c r="Q15" s="104"/>
      <c r="R15" s="74"/>
      <c r="S15" s="324" t="s">
        <v>702</v>
      </c>
      <c r="T15" s="72">
        <f t="shared" ref="T15:U15" si="17">C19+C20</f>
        <v>147</v>
      </c>
      <c r="U15" s="72">
        <f t="shared" si="17"/>
        <v>102</v>
      </c>
      <c r="V15" s="72">
        <f t="shared" ref="V15:Y15" si="18">F19+F20</f>
        <v>116</v>
      </c>
      <c r="W15" s="72">
        <f t="shared" si="18"/>
        <v>24</v>
      </c>
      <c r="X15" s="72">
        <f t="shared" si="18"/>
        <v>12</v>
      </c>
      <c r="Y15" s="40">
        <f t="shared" si="18"/>
        <v>0</v>
      </c>
      <c r="Z15" s="651"/>
      <c r="AA15" s="651"/>
      <c r="AB15" s="651"/>
      <c r="AC15" s="651"/>
      <c r="AD15" s="651"/>
      <c r="AE15" s="651"/>
      <c r="AF15" s="651"/>
      <c r="AG15" s="651"/>
      <c r="AH15" s="651"/>
      <c r="AI15" s="651"/>
      <c r="AJ15" s="651"/>
    </row>
    <row r="16" spans="1:36" ht="15" customHeight="1" x14ac:dyDescent="0.25">
      <c r="A16" s="1412" t="s">
        <v>86</v>
      </c>
      <c r="B16" s="1413"/>
      <c r="C16" s="653" t="s">
        <v>5</v>
      </c>
      <c r="D16" s="1414" t="s">
        <v>6</v>
      </c>
      <c r="E16" s="1413"/>
      <c r="F16" s="653" t="s">
        <v>7</v>
      </c>
      <c r="G16" s="653" t="s">
        <v>8</v>
      </c>
      <c r="H16" s="653" t="s">
        <v>9</v>
      </c>
      <c r="I16" s="16" t="s">
        <v>63</v>
      </c>
      <c r="J16" s="889"/>
      <c r="K16" s="104"/>
      <c r="L16" s="104"/>
      <c r="M16" s="104"/>
      <c r="N16" s="889"/>
      <c r="O16" s="230"/>
      <c r="P16" s="230"/>
      <c r="Q16" s="104"/>
      <c r="R16" s="74"/>
      <c r="S16" s="324" t="s">
        <v>26</v>
      </c>
      <c r="T16" s="72">
        <f t="shared" ref="T16:U16" si="19">C21</f>
        <v>127</v>
      </c>
      <c r="U16" s="72">
        <f t="shared" si="19"/>
        <v>62</v>
      </c>
      <c r="V16" s="72">
        <f t="shared" ref="V16:Y16" si="20">F21</f>
        <v>82</v>
      </c>
      <c r="W16" s="72">
        <f t="shared" si="20"/>
        <v>24</v>
      </c>
      <c r="X16" s="72">
        <f t="shared" si="20"/>
        <v>5</v>
      </c>
      <c r="Y16" s="40">
        <f t="shared" si="20"/>
        <v>0</v>
      </c>
      <c r="Z16" s="651"/>
      <c r="AA16" s="651"/>
      <c r="AB16" s="651"/>
      <c r="AC16" s="651"/>
      <c r="AD16" s="651"/>
      <c r="AE16" s="651"/>
      <c r="AF16" s="651"/>
      <c r="AG16" s="651"/>
      <c r="AH16" s="651"/>
      <c r="AI16" s="651"/>
      <c r="AJ16" s="651"/>
    </row>
    <row r="17" spans="1:36" ht="12" customHeight="1" x14ac:dyDescent="0.2">
      <c r="A17" s="315" t="s">
        <v>703</v>
      </c>
      <c r="B17" s="185" t="s">
        <v>704</v>
      </c>
      <c r="C17" s="316">
        <v>142</v>
      </c>
      <c r="D17" s="1630">
        <v>88</v>
      </c>
      <c r="E17" s="1413"/>
      <c r="F17" s="316">
        <v>93</v>
      </c>
      <c r="G17" s="316">
        <v>10</v>
      </c>
      <c r="H17" s="316">
        <v>10</v>
      </c>
      <c r="I17" s="79"/>
      <c r="J17" s="889"/>
      <c r="K17" s="104"/>
      <c r="L17" s="104"/>
      <c r="M17" s="104"/>
      <c r="N17" s="889" t="s">
        <v>69</v>
      </c>
      <c r="O17" s="230">
        <f t="shared" ref="O17:O30" si="21">IF(N17="*",$H17,0)</f>
        <v>0</v>
      </c>
      <c r="P17" s="230">
        <f t="shared" ref="P17:P30" si="22">IF(N17="**",$H17,0)</f>
        <v>10</v>
      </c>
      <c r="Q17" s="104"/>
      <c r="R17" s="74"/>
      <c r="S17" s="324" t="s">
        <v>27</v>
      </c>
      <c r="T17" s="72">
        <f t="shared" ref="T17:U17" si="23">C22+C23</f>
        <v>42</v>
      </c>
      <c r="U17" s="72">
        <f t="shared" si="23"/>
        <v>47</v>
      </c>
      <c r="V17" s="72">
        <f t="shared" ref="V17:Y17" si="24">F22+F23</f>
        <v>32</v>
      </c>
      <c r="W17" s="72">
        <f t="shared" si="24"/>
        <v>5</v>
      </c>
      <c r="X17" s="72">
        <f t="shared" si="24"/>
        <v>2</v>
      </c>
      <c r="Y17" s="40">
        <f t="shared" si="24"/>
        <v>0</v>
      </c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</row>
    <row r="18" spans="1:36" ht="12" customHeight="1" x14ac:dyDescent="0.2">
      <c r="A18" s="315" t="s">
        <v>705</v>
      </c>
      <c r="B18" s="185" t="s">
        <v>706</v>
      </c>
      <c r="C18" s="316">
        <v>18</v>
      </c>
      <c r="D18" s="1630">
        <v>6</v>
      </c>
      <c r="E18" s="1413"/>
      <c r="F18" s="316">
        <v>8</v>
      </c>
      <c r="G18" s="79"/>
      <c r="H18" s="316"/>
      <c r="I18" s="79"/>
      <c r="J18" s="889"/>
      <c r="K18" s="104"/>
      <c r="L18" s="104"/>
      <c r="M18" s="104"/>
      <c r="N18" s="889"/>
      <c r="O18" s="230">
        <f t="shared" si="21"/>
        <v>0</v>
      </c>
      <c r="P18" s="230">
        <f t="shared" si="22"/>
        <v>0</v>
      </c>
      <c r="Q18" s="104"/>
      <c r="R18" s="74"/>
      <c r="S18" s="324" t="s">
        <v>28</v>
      </c>
      <c r="T18" s="72">
        <f t="shared" ref="T18:U18" si="25">C24</f>
        <v>90</v>
      </c>
      <c r="U18" s="72">
        <f t="shared" si="25"/>
        <v>50</v>
      </c>
      <c r="V18" s="72">
        <f t="shared" ref="V18:Y18" si="26">F24</f>
        <v>60</v>
      </c>
      <c r="W18" s="72">
        <f t="shared" si="26"/>
        <v>12</v>
      </c>
      <c r="X18" s="72">
        <f t="shared" si="26"/>
        <v>5</v>
      </c>
      <c r="Y18" s="40">
        <f t="shared" si="26"/>
        <v>6</v>
      </c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</row>
    <row r="19" spans="1:36" ht="12" customHeight="1" x14ac:dyDescent="0.2">
      <c r="A19" s="315" t="s">
        <v>707</v>
      </c>
      <c r="B19" s="185" t="s">
        <v>708</v>
      </c>
      <c r="C19" s="316">
        <v>145</v>
      </c>
      <c r="D19" s="1630">
        <v>100</v>
      </c>
      <c r="E19" s="1413"/>
      <c r="F19" s="316">
        <v>115</v>
      </c>
      <c r="G19" s="316">
        <v>24</v>
      </c>
      <c r="H19" s="316">
        <v>12</v>
      </c>
      <c r="I19" s="79"/>
      <c r="J19" s="889"/>
      <c r="K19" s="104"/>
      <c r="L19" s="104"/>
      <c r="M19" s="104"/>
      <c r="N19" s="889" t="s">
        <v>69</v>
      </c>
      <c r="O19" s="230">
        <f t="shared" si="21"/>
        <v>0</v>
      </c>
      <c r="P19" s="230">
        <f t="shared" si="22"/>
        <v>12</v>
      </c>
      <c r="Q19" s="104"/>
      <c r="R19" s="74"/>
      <c r="S19" s="324" t="s">
        <v>29</v>
      </c>
      <c r="T19" s="72">
        <f t="shared" ref="T19:U19" si="27">C25</f>
        <v>135</v>
      </c>
      <c r="U19" s="72">
        <f t="shared" si="27"/>
        <v>55</v>
      </c>
      <c r="V19" s="72">
        <f t="shared" ref="V19:Y19" si="28">F25</f>
        <v>75</v>
      </c>
      <c r="W19" s="72">
        <f t="shared" si="28"/>
        <v>20</v>
      </c>
      <c r="X19" s="72">
        <f t="shared" si="28"/>
        <v>10</v>
      </c>
      <c r="Y19" s="40">
        <f t="shared" si="28"/>
        <v>15</v>
      </c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</row>
    <row r="20" spans="1:36" ht="12" customHeight="1" x14ac:dyDescent="0.2">
      <c r="A20" s="315" t="s">
        <v>709</v>
      </c>
      <c r="B20" s="185" t="s">
        <v>710</v>
      </c>
      <c r="C20" s="316">
        <v>2</v>
      </c>
      <c r="D20" s="1630">
        <v>2</v>
      </c>
      <c r="E20" s="1413"/>
      <c r="F20" s="316">
        <v>1</v>
      </c>
      <c r="G20" s="79"/>
      <c r="H20" s="316"/>
      <c r="I20" s="79"/>
      <c r="J20" s="889"/>
      <c r="K20" s="104"/>
      <c r="L20" s="104"/>
      <c r="M20" s="104"/>
      <c r="N20" s="889"/>
      <c r="O20" s="230">
        <f t="shared" si="21"/>
        <v>0</v>
      </c>
      <c r="P20" s="230">
        <f t="shared" si="22"/>
        <v>0</v>
      </c>
      <c r="Q20" s="104"/>
      <c r="R20" s="74"/>
      <c r="S20" s="324" t="s">
        <v>30</v>
      </c>
      <c r="T20" s="72">
        <f t="shared" ref="T20:U20" si="29">C26</f>
        <v>80</v>
      </c>
      <c r="U20" s="72">
        <f t="shared" si="29"/>
        <v>80</v>
      </c>
      <c r="V20" s="72">
        <f t="shared" ref="V20:Y20" si="30">F26</f>
        <v>60</v>
      </c>
      <c r="W20" s="72">
        <f t="shared" si="30"/>
        <v>10</v>
      </c>
      <c r="X20" s="72">
        <f t="shared" si="30"/>
        <v>5</v>
      </c>
      <c r="Y20" s="40">
        <f t="shared" si="30"/>
        <v>10</v>
      </c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</row>
    <row r="21" spans="1:36" ht="15.75" customHeight="1" x14ac:dyDescent="0.2">
      <c r="A21" s="315" t="s">
        <v>95</v>
      </c>
      <c r="B21" s="185" t="s">
        <v>96</v>
      </c>
      <c r="C21" s="316">
        <v>127</v>
      </c>
      <c r="D21" s="1630">
        <v>62</v>
      </c>
      <c r="E21" s="1413"/>
      <c r="F21" s="316">
        <v>82</v>
      </c>
      <c r="G21" s="316">
        <v>24</v>
      </c>
      <c r="H21" s="316">
        <v>5</v>
      </c>
      <c r="I21" s="79"/>
      <c r="J21" s="889"/>
      <c r="K21" s="104"/>
      <c r="L21" s="104"/>
      <c r="M21" s="104"/>
      <c r="N21" s="889" t="s">
        <v>69</v>
      </c>
      <c r="O21" s="230">
        <f t="shared" si="21"/>
        <v>0</v>
      </c>
      <c r="P21" s="230">
        <f t="shared" si="22"/>
        <v>5</v>
      </c>
      <c r="Q21" s="104"/>
      <c r="R21" s="74"/>
      <c r="S21" s="324" t="s">
        <v>31</v>
      </c>
      <c r="T21" s="72">
        <f t="shared" ref="T21:U21" si="31">C27</f>
        <v>20</v>
      </c>
      <c r="U21" s="72">
        <f t="shared" si="31"/>
        <v>5</v>
      </c>
      <c r="V21" s="72">
        <f t="shared" ref="V21:Y21" si="32">F27</f>
        <v>3</v>
      </c>
      <c r="W21" s="72">
        <f t="shared" si="32"/>
        <v>2</v>
      </c>
      <c r="X21" s="72">
        <f t="shared" si="32"/>
        <v>3</v>
      </c>
      <c r="Y21" s="40">
        <f t="shared" si="32"/>
        <v>0</v>
      </c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</row>
    <row r="22" spans="1:36" ht="12" customHeight="1" x14ac:dyDescent="0.2">
      <c r="A22" s="315" t="s">
        <v>97</v>
      </c>
      <c r="B22" s="185" t="s">
        <v>98</v>
      </c>
      <c r="C22" s="316">
        <v>40</v>
      </c>
      <c r="D22" s="1630">
        <v>45</v>
      </c>
      <c r="E22" s="1413"/>
      <c r="F22" s="316">
        <v>30</v>
      </c>
      <c r="G22" s="316">
        <v>5</v>
      </c>
      <c r="H22" s="316">
        <v>2</v>
      </c>
      <c r="I22" s="79"/>
      <c r="J22" s="889"/>
      <c r="K22" s="104"/>
      <c r="L22" s="104"/>
      <c r="M22" s="104"/>
      <c r="N22" s="889" t="s">
        <v>69</v>
      </c>
      <c r="O22" s="230">
        <f t="shared" si="21"/>
        <v>0</v>
      </c>
      <c r="P22" s="230">
        <f t="shared" si="22"/>
        <v>2</v>
      </c>
      <c r="Q22" s="104"/>
      <c r="R22" s="74"/>
      <c r="S22" s="324" t="s">
        <v>32</v>
      </c>
      <c r="T22" s="72">
        <f t="shared" ref="T22:U22" si="33">C28</f>
        <v>60</v>
      </c>
      <c r="U22" s="72">
        <f t="shared" si="33"/>
        <v>30</v>
      </c>
      <c r="V22" s="72">
        <f t="shared" ref="V22:Y22" si="34">F28</f>
        <v>60</v>
      </c>
      <c r="W22" s="72">
        <f t="shared" si="34"/>
        <v>20</v>
      </c>
      <c r="X22" s="72">
        <f t="shared" si="34"/>
        <v>10</v>
      </c>
      <c r="Y22" s="40">
        <f t="shared" si="34"/>
        <v>25</v>
      </c>
      <c r="Z22" s="651"/>
      <c r="AA22" s="651"/>
      <c r="AB22" s="651"/>
      <c r="AC22" s="651"/>
      <c r="AD22" s="651"/>
      <c r="AE22" s="651"/>
      <c r="AF22" s="651"/>
      <c r="AG22" s="651"/>
      <c r="AH22" s="651"/>
      <c r="AI22" s="651"/>
      <c r="AJ22" s="651"/>
    </row>
    <row r="23" spans="1:36" ht="12" customHeight="1" x14ac:dyDescent="0.2">
      <c r="A23" s="315" t="s">
        <v>99</v>
      </c>
      <c r="B23" s="185" t="s">
        <v>100</v>
      </c>
      <c r="C23" s="316">
        <v>2</v>
      </c>
      <c r="D23" s="1630">
        <v>2</v>
      </c>
      <c r="E23" s="1413"/>
      <c r="F23" s="316">
        <v>2</v>
      </c>
      <c r="G23" s="79"/>
      <c r="H23" s="316"/>
      <c r="I23" s="79"/>
      <c r="J23" s="889"/>
      <c r="K23" s="104"/>
      <c r="L23" s="104"/>
      <c r="M23" s="104"/>
      <c r="N23" s="889"/>
      <c r="O23" s="230">
        <f t="shared" si="21"/>
        <v>0</v>
      </c>
      <c r="P23" s="230">
        <f t="shared" si="22"/>
        <v>0</v>
      </c>
      <c r="Q23" s="104"/>
      <c r="R23" s="74"/>
      <c r="S23" s="324" t="s">
        <v>33</v>
      </c>
      <c r="T23" s="72">
        <f t="shared" ref="T23:U23" si="35">C29</f>
        <v>28</v>
      </c>
      <c r="U23" s="72">
        <f t="shared" si="35"/>
        <v>18</v>
      </c>
      <c r="V23" s="72">
        <f t="shared" ref="V23:Y23" si="36">F29</f>
        <v>28</v>
      </c>
      <c r="W23" s="72">
        <f t="shared" si="36"/>
        <v>0</v>
      </c>
      <c r="X23" s="72">
        <f t="shared" si="36"/>
        <v>0</v>
      </c>
      <c r="Y23" s="40">
        <f t="shared" si="36"/>
        <v>0</v>
      </c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</row>
    <row r="24" spans="1:36" ht="12.75" customHeight="1" x14ac:dyDescent="0.2">
      <c r="A24" s="315" t="s">
        <v>101</v>
      </c>
      <c r="B24" s="185" t="s">
        <v>102</v>
      </c>
      <c r="C24" s="316">
        <v>90</v>
      </c>
      <c r="D24" s="1630">
        <v>50</v>
      </c>
      <c r="E24" s="1413"/>
      <c r="F24" s="316">
        <v>60</v>
      </c>
      <c r="G24" s="316">
        <v>12</v>
      </c>
      <c r="H24" s="316">
        <v>5</v>
      </c>
      <c r="I24" s="316">
        <v>6</v>
      </c>
      <c r="J24" s="889"/>
      <c r="K24" s="104"/>
      <c r="L24" s="104"/>
      <c r="M24" s="104"/>
      <c r="N24" s="889" t="s">
        <v>69</v>
      </c>
      <c r="O24" s="230">
        <f t="shared" si="21"/>
        <v>0</v>
      </c>
      <c r="P24" s="230">
        <f t="shared" si="22"/>
        <v>5</v>
      </c>
      <c r="Q24" s="104"/>
      <c r="R24" s="74"/>
      <c r="S24" s="324" t="s">
        <v>34</v>
      </c>
      <c r="T24" s="72">
        <f t="shared" ref="T24:U24" si="37">C30</f>
        <v>10</v>
      </c>
      <c r="U24" s="72">
        <f t="shared" si="37"/>
        <v>15</v>
      </c>
      <c r="V24" s="72">
        <f t="shared" ref="V24:Y24" si="38">F30</f>
        <v>20</v>
      </c>
      <c r="W24" s="72">
        <f t="shared" si="38"/>
        <v>0</v>
      </c>
      <c r="X24" s="72">
        <f t="shared" si="38"/>
        <v>5</v>
      </c>
      <c r="Y24" s="40">
        <f t="shared" si="38"/>
        <v>0</v>
      </c>
      <c r="Z24" s="651"/>
      <c r="AA24" s="651"/>
      <c r="AB24" s="651"/>
      <c r="AC24" s="651"/>
      <c r="AD24" s="651"/>
      <c r="AE24" s="651"/>
      <c r="AF24" s="651"/>
      <c r="AG24" s="651"/>
      <c r="AH24" s="651"/>
      <c r="AI24" s="651"/>
      <c r="AJ24" s="651"/>
    </row>
    <row r="25" spans="1:36" ht="12.75" customHeight="1" x14ac:dyDescent="0.2">
      <c r="A25" s="315" t="s">
        <v>103</v>
      </c>
      <c r="B25" s="185" t="s">
        <v>104</v>
      </c>
      <c r="C25" s="316">
        <v>135</v>
      </c>
      <c r="D25" s="1630">
        <v>55</v>
      </c>
      <c r="E25" s="1413"/>
      <c r="F25" s="316">
        <v>75</v>
      </c>
      <c r="G25" s="316">
        <v>20</v>
      </c>
      <c r="H25" s="316">
        <v>10</v>
      </c>
      <c r="I25" s="316">
        <v>15</v>
      </c>
      <c r="J25" s="889"/>
      <c r="K25" s="104"/>
      <c r="L25" s="104"/>
      <c r="M25" s="104"/>
      <c r="N25" s="889" t="s">
        <v>69</v>
      </c>
      <c r="O25" s="230">
        <f t="shared" si="21"/>
        <v>0</v>
      </c>
      <c r="P25" s="230">
        <f t="shared" si="22"/>
        <v>10</v>
      </c>
      <c r="Q25" s="104"/>
      <c r="R25" s="92"/>
      <c r="S25" s="94" t="s">
        <v>15</v>
      </c>
      <c r="T25" s="96">
        <f>SUM(C32)</f>
        <v>988</v>
      </c>
      <c r="U25" s="96">
        <f>D32</f>
        <v>571</v>
      </c>
      <c r="V25" s="96">
        <f t="shared" ref="V25:Y25" si="39">F32</f>
        <v>653</v>
      </c>
      <c r="W25" s="96">
        <f t="shared" si="39"/>
        <v>127</v>
      </c>
      <c r="X25" s="96">
        <f t="shared" si="39"/>
        <v>67</v>
      </c>
      <c r="Y25" s="49">
        <f t="shared" si="39"/>
        <v>56</v>
      </c>
      <c r="Z25" s="651"/>
      <c r="AA25" s="651"/>
      <c r="AB25" s="651"/>
      <c r="AC25" s="651"/>
      <c r="AD25" s="651"/>
      <c r="AE25" s="651"/>
      <c r="AF25" s="651"/>
      <c r="AG25" s="651"/>
      <c r="AH25" s="651"/>
      <c r="AI25" s="651"/>
      <c r="AJ25" s="651"/>
    </row>
    <row r="26" spans="1:36" ht="12" customHeight="1" x14ac:dyDescent="0.2">
      <c r="A26" s="315" t="s">
        <v>105</v>
      </c>
      <c r="B26" s="185" t="s">
        <v>106</v>
      </c>
      <c r="C26" s="316">
        <v>80</v>
      </c>
      <c r="D26" s="1630">
        <v>80</v>
      </c>
      <c r="E26" s="1413"/>
      <c r="F26" s="316">
        <v>60</v>
      </c>
      <c r="G26" s="316">
        <v>10</v>
      </c>
      <c r="H26" s="316">
        <v>5</v>
      </c>
      <c r="I26" s="316">
        <v>10</v>
      </c>
      <c r="J26" s="889"/>
      <c r="K26" s="104"/>
      <c r="L26" s="104"/>
      <c r="M26" s="104"/>
      <c r="N26" s="889" t="s">
        <v>69</v>
      </c>
      <c r="O26" s="230">
        <f t="shared" si="21"/>
        <v>0</v>
      </c>
      <c r="P26" s="230">
        <f t="shared" si="22"/>
        <v>5</v>
      </c>
      <c r="Q26" s="104"/>
      <c r="R26" s="906" t="s">
        <v>37</v>
      </c>
      <c r="S26" s="920" t="s">
        <v>42</v>
      </c>
      <c r="T26" s="42">
        <f t="shared" ref="T26:U26" si="40">C39</f>
        <v>48</v>
      </c>
      <c r="U26" s="42">
        <f t="shared" si="40"/>
        <v>20</v>
      </c>
      <c r="V26" s="42">
        <f t="shared" ref="V26:Y26" si="41">F39</f>
        <v>35</v>
      </c>
      <c r="W26" s="42">
        <f t="shared" si="41"/>
        <v>5</v>
      </c>
      <c r="X26" s="42">
        <f t="shared" si="41"/>
        <v>2</v>
      </c>
      <c r="Y26" s="40">
        <f t="shared" si="41"/>
        <v>2</v>
      </c>
      <c r="Z26" s="651"/>
      <c r="AA26" s="651"/>
      <c r="AB26" s="651"/>
      <c r="AC26" s="651"/>
      <c r="AD26" s="651"/>
      <c r="AE26" s="651"/>
      <c r="AF26" s="651"/>
      <c r="AG26" s="651"/>
      <c r="AH26" s="651"/>
      <c r="AI26" s="651"/>
      <c r="AJ26" s="651"/>
    </row>
    <row r="27" spans="1:36" ht="12.75" customHeight="1" x14ac:dyDescent="0.2">
      <c r="A27" s="907" t="s">
        <v>107</v>
      </c>
      <c r="B27" s="185" t="s">
        <v>108</v>
      </c>
      <c r="C27" s="316">
        <v>20</v>
      </c>
      <c r="D27" s="1630">
        <v>5</v>
      </c>
      <c r="E27" s="1413"/>
      <c r="F27" s="316">
        <v>3</v>
      </c>
      <c r="G27" s="53">
        <v>2</v>
      </c>
      <c r="H27" s="316">
        <v>3</v>
      </c>
      <c r="I27" s="79"/>
      <c r="J27" s="889"/>
      <c r="K27" s="104"/>
      <c r="L27" s="104"/>
      <c r="M27" s="104"/>
      <c r="N27" s="889" t="s">
        <v>69</v>
      </c>
      <c r="O27" s="230">
        <f t="shared" si="21"/>
        <v>0</v>
      </c>
      <c r="P27" s="230">
        <f t="shared" si="22"/>
        <v>3</v>
      </c>
      <c r="Q27" s="104"/>
      <c r="R27" s="74"/>
      <c r="S27" s="324" t="s">
        <v>38</v>
      </c>
      <c r="T27" s="42">
        <f t="shared" ref="T27:U27" si="42">C35</f>
        <v>70</v>
      </c>
      <c r="U27" s="42">
        <f t="shared" si="42"/>
        <v>35</v>
      </c>
      <c r="V27" s="42">
        <f t="shared" ref="V27:Y27" si="43">F35</f>
        <v>45</v>
      </c>
      <c r="W27" s="42">
        <f t="shared" si="43"/>
        <v>2</v>
      </c>
      <c r="X27" s="42">
        <f t="shared" si="43"/>
        <v>1</v>
      </c>
      <c r="Y27" s="40">
        <f t="shared" si="43"/>
        <v>0</v>
      </c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</row>
    <row r="28" spans="1:36" ht="12" customHeight="1" x14ac:dyDescent="0.2">
      <c r="A28" s="315" t="s">
        <v>109</v>
      </c>
      <c r="B28" s="185" t="s">
        <v>110</v>
      </c>
      <c r="C28" s="316">
        <v>60</v>
      </c>
      <c r="D28" s="1630">
        <v>30</v>
      </c>
      <c r="E28" s="1413"/>
      <c r="F28" s="316">
        <v>60</v>
      </c>
      <c r="G28" s="316">
        <v>20</v>
      </c>
      <c r="H28" s="316">
        <v>10</v>
      </c>
      <c r="I28" s="316">
        <v>25</v>
      </c>
      <c r="J28" s="889"/>
      <c r="K28" s="104"/>
      <c r="L28" s="104"/>
      <c r="M28" s="104"/>
      <c r="N28" s="889" t="s">
        <v>69</v>
      </c>
      <c r="O28" s="230">
        <f t="shared" si="21"/>
        <v>0</v>
      </c>
      <c r="P28" s="230">
        <f t="shared" si="22"/>
        <v>10</v>
      </c>
      <c r="Q28" s="104"/>
      <c r="R28" s="74"/>
      <c r="S28" s="324" t="s">
        <v>39</v>
      </c>
      <c r="T28" s="42">
        <f t="shared" ref="T28:U28" si="44">C36</f>
        <v>70</v>
      </c>
      <c r="U28" s="42">
        <f t="shared" si="44"/>
        <v>34</v>
      </c>
      <c r="V28" s="42">
        <f t="shared" ref="V28:Y28" si="45">F36</f>
        <v>69</v>
      </c>
      <c r="W28" s="42">
        <f t="shared" si="45"/>
        <v>6</v>
      </c>
      <c r="X28" s="42">
        <f t="shared" si="45"/>
        <v>4</v>
      </c>
      <c r="Y28" s="40">
        <f t="shared" si="45"/>
        <v>0</v>
      </c>
      <c r="Z28" s="651"/>
      <c r="AA28" s="651"/>
      <c r="AB28" s="651"/>
      <c r="AC28" s="651"/>
      <c r="AD28" s="651"/>
      <c r="AE28" s="651"/>
      <c r="AF28" s="651"/>
      <c r="AG28" s="651"/>
      <c r="AH28" s="651"/>
      <c r="AI28" s="651"/>
      <c r="AJ28" s="651"/>
    </row>
    <row r="29" spans="1:36" ht="12.75" customHeight="1" x14ac:dyDescent="0.2">
      <c r="A29" s="315" t="s">
        <v>111</v>
      </c>
      <c r="B29" s="185" t="s">
        <v>33</v>
      </c>
      <c r="C29" s="316">
        <v>28</v>
      </c>
      <c r="D29" s="1630">
        <v>18</v>
      </c>
      <c r="E29" s="1413"/>
      <c r="F29" s="316">
        <v>28</v>
      </c>
      <c r="G29" s="101"/>
      <c r="H29" s="79"/>
      <c r="I29" s="79"/>
      <c r="J29" s="889"/>
      <c r="K29" s="104"/>
      <c r="L29" s="104"/>
      <c r="M29" s="104"/>
      <c r="N29" s="889"/>
      <c r="O29" s="230">
        <f t="shared" si="21"/>
        <v>0</v>
      </c>
      <c r="P29" s="230">
        <f t="shared" si="22"/>
        <v>0</v>
      </c>
      <c r="Q29" s="104"/>
      <c r="R29" s="74"/>
      <c r="S29" s="324" t="s">
        <v>40</v>
      </c>
      <c r="T29" s="42">
        <f t="shared" ref="T29:U29" si="46">C37</f>
        <v>56</v>
      </c>
      <c r="U29" s="42">
        <f t="shared" si="46"/>
        <v>33</v>
      </c>
      <c r="V29" s="42">
        <f t="shared" ref="V29:Y29" si="47">F37</f>
        <v>41</v>
      </c>
      <c r="W29" s="42">
        <f t="shared" si="47"/>
        <v>8</v>
      </c>
      <c r="X29" s="42">
        <f t="shared" si="47"/>
        <v>2</v>
      </c>
      <c r="Y29" s="40">
        <f t="shared" si="47"/>
        <v>0</v>
      </c>
      <c r="Z29" s="651"/>
      <c r="AA29" s="651"/>
      <c r="AB29" s="651"/>
      <c r="AC29" s="651"/>
      <c r="AD29" s="651"/>
      <c r="AE29" s="651"/>
      <c r="AF29" s="651"/>
      <c r="AG29" s="651"/>
      <c r="AH29" s="651"/>
      <c r="AI29" s="651"/>
      <c r="AJ29" s="651"/>
    </row>
    <row r="30" spans="1:36" ht="12.75" customHeight="1" x14ac:dyDescent="0.2">
      <c r="A30" s="315" t="s">
        <v>112</v>
      </c>
      <c r="B30" s="185" t="s">
        <v>113</v>
      </c>
      <c r="C30" s="316">
        <v>10</v>
      </c>
      <c r="D30" s="1630">
        <v>15</v>
      </c>
      <c r="E30" s="1413"/>
      <c r="F30" s="316">
        <v>20</v>
      </c>
      <c r="G30" s="101"/>
      <c r="H30" s="316">
        <v>5</v>
      </c>
      <c r="I30" s="79"/>
      <c r="J30" s="889"/>
      <c r="K30" s="104"/>
      <c r="L30" s="104"/>
      <c r="M30" s="104"/>
      <c r="N30" s="889" t="s">
        <v>69</v>
      </c>
      <c r="O30" s="230">
        <f t="shared" si="21"/>
        <v>0</v>
      </c>
      <c r="P30" s="230">
        <f t="shared" si="22"/>
        <v>5</v>
      </c>
      <c r="Q30" s="104"/>
      <c r="R30" s="74"/>
      <c r="S30" s="324" t="s">
        <v>41</v>
      </c>
      <c r="T30" s="42">
        <f t="shared" ref="T30:U30" si="48">C38</f>
        <v>81</v>
      </c>
      <c r="U30" s="42">
        <f t="shared" si="48"/>
        <v>29</v>
      </c>
      <c r="V30" s="42">
        <f t="shared" ref="V30:Y30" si="49">F38</f>
        <v>29</v>
      </c>
      <c r="W30" s="42">
        <f t="shared" si="49"/>
        <v>2</v>
      </c>
      <c r="X30" s="42">
        <f t="shared" si="49"/>
        <v>3</v>
      </c>
      <c r="Y30" s="40">
        <f t="shared" si="49"/>
        <v>0</v>
      </c>
      <c r="Z30" s="651"/>
      <c r="AA30" s="651"/>
      <c r="AB30" s="651"/>
      <c r="AC30" s="651"/>
      <c r="AD30" s="651"/>
      <c r="AE30" s="651"/>
      <c r="AF30" s="651"/>
      <c r="AG30" s="651"/>
      <c r="AH30" s="651"/>
      <c r="AI30" s="651"/>
      <c r="AJ30" s="651"/>
    </row>
    <row r="31" spans="1:36" ht="12.75" customHeight="1" x14ac:dyDescent="0.2">
      <c r="A31" s="315" t="s">
        <v>114</v>
      </c>
      <c r="B31" s="185"/>
      <c r="C31" s="316">
        <v>89</v>
      </c>
      <c r="D31" s="1630">
        <v>13</v>
      </c>
      <c r="E31" s="1413"/>
      <c r="F31" s="316">
        <v>16</v>
      </c>
      <c r="G31" s="101"/>
      <c r="H31" s="79"/>
      <c r="I31" s="79"/>
      <c r="J31" s="889"/>
      <c r="K31" s="104"/>
      <c r="L31" s="104"/>
      <c r="M31" s="104"/>
      <c r="N31" s="889"/>
      <c r="O31" s="230"/>
      <c r="P31" s="230"/>
      <c r="Q31" s="104"/>
      <c r="R31" s="74"/>
      <c r="S31" s="324" t="s">
        <v>480</v>
      </c>
      <c r="T31" s="42">
        <f t="shared" ref="T31:U31" si="50">C42</f>
        <v>68</v>
      </c>
      <c r="U31" s="42">
        <f t="shared" si="50"/>
        <v>23</v>
      </c>
      <c r="V31" s="42">
        <f t="shared" ref="V31:Y31" si="51">F42</f>
        <v>28</v>
      </c>
      <c r="W31" s="42">
        <f t="shared" si="51"/>
        <v>2</v>
      </c>
      <c r="X31" s="42">
        <f t="shared" si="51"/>
        <v>1</v>
      </c>
      <c r="Y31" s="40">
        <f t="shared" si="51"/>
        <v>0</v>
      </c>
      <c r="Z31" s="651"/>
      <c r="AA31" s="651"/>
      <c r="AB31" s="651"/>
      <c r="AC31" s="651"/>
      <c r="AD31" s="651"/>
      <c r="AE31" s="651"/>
      <c r="AF31" s="651"/>
      <c r="AG31" s="651"/>
      <c r="AH31" s="651"/>
      <c r="AI31" s="651"/>
      <c r="AJ31" s="651"/>
    </row>
    <row r="32" spans="1:36" ht="12.75" customHeight="1" x14ac:dyDescent="0.2">
      <c r="A32" s="1409" t="s">
        <v>117</v>
      </c>
      <c r="B32" s="1413"/>
      <c r="C32" s="16">
        <f t="shared" ref="C32:D32" si="52">SUM(C17:C31)</f>
        <v>988</v>
      </c>
      <c r="D32" s="1414">
        <f t="shared" si="52"/>
        <v>571</v>
      </c>
      <c r="E32" s="1413"/>
      <c r="F32" s="16">
        <f>SUM(F17:F31)</f>
        <v>653</v>
      </c>
      <c r="G32" s="16">
        <f>SUM(G17:G29)</f>
        <v>127</v>
      </c>
      <c r="H32" s="16">
        <f>SUM(H17:H31)</f>
        <v>67</v>
      </c>
      <c r="I32" s="16">
        <f>SUM(I17:I29)</f>
        <v>56</v>
      </c>
      <c r="J32" s="889"/>
      <c r="K32" s="104"/>
      <c r="L32" s="104"/>
      <c r="M32" s="104"/>
      <c r="N32" s="889"/>
      <c r="O32" s="230"/>
      <c r="P32" s="230"/>
      <c r="Q32" s="104"/>
      <c r="R32" s="74"/>
      <c r="S32" s="324" t="s">
        <v>44</v>
      </c>
      <c r="T32" s="42">
        <f t="shared" ref="T32:U32" si="53">C41</f>
        <v>50</v>
      </c>
      <c r="U32" s="42">
        <f t="shared" si="53"/>
        <v>37</v>
      </c>
      <c r="V32" s="42">
        <f t="shared" ref="V32:Y32" si="54">F41</f>
        <v>40</v>
      </c>
      <c r="W32" s="42">
        <f t="shared" si="54"/>
        <v>4</v>
      </c>
      <c r="X32" s="42">
        <f t="shared" si="54"/>
        <v>3</v>
      </c>
      <c r="Y32" s="40">
        <f t="shared" si="54"/>
        <v>0</v>
      </c>
      <c r="Z32" s="651"/>
      <c r="AA32" s="651"/>
      <c r="AB32" s="651"/>
      <c r="AC32" s="651"/>
      <c r="AD32" s="651"/>
      <c r="AE32" s="651"/>
      <c r="AF32" s="651"/>
      <c r="AG32" s="651"/>
      <c r="AH32" s="651"/>
      <c r="AI32" s="651"/>
      <c r="AJ32" s="651"/>
    </row>
    <row r="33" spans="1:36" ht="12" customHeight="1" x14ac:dyDescent="0.2">
      <c r="A33" s="651"/>
      <c r="B33" s="11"/>
      <c r="C33" s="8"/>
      <c r="D33" s="8"/>
      <c r="E33" s="8"/>
      <c r="F33" s="8"/>
      <c r="G33" s="8"/>
      <c r="H33" s="148"/>
      <c r="I33" s="148"/>
      <c r="J33" s="105"/>
      <c r="K33" s="104"/>
      <c r="L33" s="104"/>
      <c r="M33" s="104"/>
      <c r="N33" s="105"/>
      <c r="O33" s="230"/>
      <c r="P33" s="230"/>
      <c r="Q33" s="104"/>
      <c r="R33" s="74"/>
      <c r="S33" s="919" t="s">
        <v>43</v>
      </c>
      <c r="T33" s="42">
        <f t="shared" ref="T33:U33" si="55">C40</f>
        <v>40</v>
      </c>
      <c r="U33" s="42">
        <f t="shared" si="55"/>
        <v>40</v>
      </c>
      <c r="V33" s="42">
        <f t="shared" ref="V33:Y33" si="56">F40</f>
        <v>40</v>
      </c>
      <c r="W33" s="42">
        <f t="shared" si="56"/>
        <v>2</v>
      </c>
      <c r="X33" s="42">
        <f t="shared" si="56"/>
        <v>2</v>
      </c>
      <c r="Y33" s="40">
        <f t="shared" si="56"/>
        <v>0</v>
      </c>
      <c r="Z33" s="651"/>
      <c r="AA33" s="651"/>
      <c r="AB33" s="651"/>
      <c r="AC33" s="651"/>
      <c r="AD33" s="651"/>
      <c r="AE33" s="651"/>
      <c r="AF33" s="651"/>
      <c r="AG33" s="651"/>
      <c r="AH33" s="651"/>
      <c r="AI33" s="651"/>
      <c r="AJ33" s="651"/>
    </row>
    <row r="34" spans="1:36" ht="15" customHeight="1" x14ac:dyDescent="0.25">
      <c r="A34" s="1412" t="s">
        <v>118</v>
      </c>
      <c r="B34" s="1413"/>
      <c r="C34" s="653" t="s">
        <v>5</v>
      </c>
      <c r="D34" s="1414" t="s">
        <v>6</v>
      </c>
      <c r="E34" s="1413"/>
      <c r="F34" s="653" t="s">
        <v>7</v>
      </c>
      <c r="G34" s="653" t="s">
        <v>8</v>
      </c>
      <c r="H34" s="653" t="s">
        <v>9</v>
      </c>
      <c r="I34" s="16" t="s">
        <v>63</v>
      </c>
      <c r="J34" s="889"/>
      <c r="K34" s="104"/>
      <c r="L34" s="104"/>
      <c r="M34" s="104"/>
      <c r="N34" s="889"/>
      <c r="O34" s="230"/>
      <c r="P34" s="230"/>
      <c r="Q34" s="104"/>
      <c r="R34" s="74"/>
      <c r="S34" s="324" t="s">
        <v>46</v>
      </c>
      <c r="T34" s="42">
        <f t="shared" ref="T34:U34" si="57">C43</f>
        <v>50</v>
      </c>
      <c r="U34" s="42">
        <f t="shared" si="57"/>
        <v>0</v>
      </c>
      <c r="V34" s="42">
        <f t="shared" ref="V34:Y34" si="58">F43</f>
        <v>0</v>
      </c>
      <c r="W34" s="42">
        <f t="shared" si="58"/>
        <v>0</v>
      </c>
      <c r="X34" s="42">
        <f t="shared" si="58"/>
        <v>0</v>
      </c>
      <c r="Y34" s="40">
        <f t="shared" si="58"/>
        <v>0</v>
      </c>
      <c r="Z34" s="651"/>
      <c r="AA34" s="651"/>
      <c r="AB34" s="651"/>
      <c r="AC34" s="651"/>
      <c r="AD34" s="651"/>
      <c r="AE34" s="651"/>
      <c r="AF34" s="651"/>
      <c r="AG34" s="651"/>
      <c r="AH34" s="651"/>
      <c r="AI34" s="651"/>
      <c r="AJ34" s="651"/>
    </row>
    <row r="35" spans="1:36" ht="12" customHeight="1" x14ac:dyDescent="0.2">
      <c r="A35" s="315" t="s">
        <v>119</v>
      </c>
      <c r="B35" s="185" t="s">
        <v>120</v>
      </c>
      <c r="C35" s="316">
        <v>70</v>
      </c>
      <c r="D35" s="1630">
        <v>35</v>
      </c>
      <c r="E35" s="1413"/>
      <c r="F35" s="316">
        <v>45</v>
      </c>
      <c r="G35" s="316">
        <v>2</v>
      </c>
      <c r="H35" s="316">
        <v>1</v>
      </c>
      <c r="I35" s="79"/>
      <c r="J35" s="889"/>
      <c r="K35" s="104"/>
      <c r="L35" s="104"/>
      <c r="M35" s="104"/>
      <c r="N35" s="889" t="s">
        <v>69</v>
      </c>
      <c r="O35" s="230">
        <f t="shared" ref="O35:O43" si="59">IF(N35="*",$H35,0)</f>
        <v>0</v>
      </c>
      <c r="P35" s="230">
        <f t="shared" ref="P35:P43" si="60">IF(N35="**",$H35,0)</f>
        <v>1</v>
      </c>
      <c r="Q35" s="104"/>
      <c r="R35" s="912"/>
      <c r="S35" s="324" t="s">
        <v>481</v>
      </c>
      <c r="T35" s="42">
        <f t="shared" ref="T35:U35" si="61">C72</f>
        <v>282</v>
      </c>
      <c r="U35" s="42">
        <f t="shared" si="61"/>
        <v>210</v>
      </c>
      <c r="V35" s="42">
        <f t="shared" ref="V35:Y35" si="62">F72</f>
        <v>242</v>
      </c>
      <c r="W35" s="42">
        <f t="shared" si="62"/>
        <v>67</v>
      </c>
      <c r="X35" s="42">
        <f t="shared" si="62"/>
        <v>10</v>
      </c>
      <c r="Y35" s="40">
        <f t="shared" si="62"/>
        <v>10</v>
      </c>
      <c r="Z35" s="651"/>
      <c r="AA35" s="651"/>
      <c r="AB35" s="651"/>
      <c r="AC35" s="651"/>
      <c r="AD35" s="651"/>
      <c r="AE35" s="651"/>
      <c r="AF35" s="651"/>
      <c r="AG35" s="651"/>
      <c r="AH35" s="651"/>
      <c r="AI35" s="651"/>
      <c r="AJ35" s="651"/>
    </row>
    <row r="36" spans="1:36" ht="12" customHeight="1" x14ac:dyDescent="0.2">
      <c r="A36" s="315" t="s">
        <v>121</v>
      </c>
      <c r="B36" s="185" t="s">
        <v>122</v>
      </c>
      <c r="C36" s="316">
        <v>70</v>
      </c>
      <c r="D36" s="1630">
        <v>34</v>
      </c>
      <c r="E36" s="1413"/>
      <c r="F36" s="316">
        <v>69</v>
      </c>
      <c r="G36" s="316">
        <v>6</v>
      </c>
      <c r="H36" s="316">
        <v>4</v>
      </c>
      <c r="I36" s="35"/>
      <c r="J36" s="889"/>
      <c r="K36" s="104"/>
      <c r="L36" s="104"/>
      <c r="M36" s="104"/>
      <c r="N36" s="889" t="s">
        <v>69</v>
      </c>
      <c r="O36" s="230">
        <f t="shared" si="59"/>
        <v>0</v>
      </c>
      <c r="P36" s="230">
        <f t="shared" si="60"/>
        <v>4</v>
      </c>
      <c r="Q36" s="104"/>
      <c r="R36" s="45"/>
      <c r="S36" s="349" t="s">
        <v>482</v>
      </c>
      <c r="T36" s="42">
        <f t="shared" ref="T36:U36" si="63">C57</f>
        <v>338</v>
      </c>
      <c r="U36" s="42">
        <f t="shared" si="63"/>
        <v>97</v>
      </c>
      <c r="V36" s="42">
        <f t="shared" ref="V36:Y36" si="64">F57</f>
        <v>170</v>
      </c>
      <c r="W36" s="42">
        <f t="shared" si="64"/>
        <v>43</v>
      </c>
      <c r="X36" s="42">
        <f t="shared" si="64"/>
        <v>30</v>
      </c>
      <c r="Y36" s="40">
        <f t="shared" si="64"/>
        <v>10</v>
      </c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</row>
    <row r="37" spans="1:36" ht="15" customHeight="1" x14ac:dyDescent="0.2">
      <c r="A37" s="315" t="s">
        <v>123</v>
      </c>
      <c r="B37" s="185" t="s">
        <v>124</v>
      </c>
      <c r="C37" s="316">
        <v>56</v>
      </c>
      <c r="D37" s="1630">
        <v>33</v>
      </c>
      <c r="E37" s="1413"/>
      <c r="F37" s="316">
        <v>41</v>
      </c>
      <c r="G37" s="316">
        <v>8</v>
      </c>
      <c r="H37" s="316">
        <v>2</v>
      </c>
      <c r="I37" s="35"/>
      <c r="J37" s="889"/>
      <c r="K37" s="104"/>
      <c r="L37" s="104"/>
      <c r="M37" s="104"/>
      <c r="N37" s="889" t="s">
        <v>69</v>
      </c>
      <c r="O37" s="230">
        <f t="shared" si="59"/>
        <v>0</v>
      </c>
      <c r="P37" s="230">
        <f t="shared" si="60"/>
        <v>2</v>
      </c>
      <c r="Q37" s="104"/>
      <c r="R37" s="45"/>
      <c r="S37" s="336" t="s">
        <v>15</v>
      </c>
      <c r="T37" s="96">
        <f t="shared" ref="T37:U37" si="65">C73</f>
        <v>1226</v>
      </c>
      <c r="U37" s="96">
        <f t="shared" si="65"/>
        <v>633</v>
      </c>
      <c r="V37" s="96">
        <f t="shared" ref="V37:Y37" si="66">F73</f>
        <v>819</v>
      </c>
      <c r="W37" s="96">
        <f t="shared" si="66"/>
        <v>141</v>
      </c>
      <c r="X37" s="96">
        <f t="shared" si="66"/>
        <v>71</v>
      </c>
      <c r="Y37" s="49">
        <f t="shared" si="66"/>
        <v>22</v>
      </c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</row>
    <row r="38" spans="1:36" ht="15" customHeight="1" x14ac:dyDescent="0.2">
      <c r="A38" s="315" t="s">
        <v>125</v>
      </c>
      <c r="B38" s="185" t="s">
        <v>126</v>
      </c>
      <c r="C38" s="316">
        <v>81</v>
      </c>
      <c r="D38" s="1630">
        <v>29</v>
      </c>
      <c r="E38" s="1413"/>
      <c r="F38" s="316">
        <v>29</v>
      </c>
      <c r="G38" s="316">
        <v>2</v>
      </c>
      <c r="H38" s="316">
        <v>3</v>
      </c>
      <c r="I38" s="35"/>
      <c r="J38" s="889"/>
      <c r="K38" s="104"/>
      <c r="L38" s="104"/>
      <c r="M38" s="104"/>
      <c r="N38" s="889" t="s">
        <v>69</v>
      </c>
      <c r="O38" s="230">
        <f t="shared" si="59"/>
        <v>0</v>
      </c>
      <c r="P38" s="230">
        <f t="shared" si="60"/>
        <v>3</v>
      </c>
      <c r="Q38" s="104"/>
      <c r="R38" s="1656" t="s">
        <v>50</v>
      </c>
      <c r="S38" s="920" t="s">
        <v>51</v>
      </c>
      <c r="T38" s="42">
        <f>C5+C6</f>
        <v>182</v>
      </c>
      <c r="U38" s="42">
        <f t="shared" ref="U38:U39" si="67">D6</f>
        <v>130</v>
      </c>
      <c r="V38" s="42">
        <f t="shared" ref="V38:X38" si="68">F5</f>
        <v>57</v>
      </c>
      <c r="W38" s="42">
        <f t="shared" si="68"/>
        <v>11</v>
      </c>
      <c r="X38" s="42">
        <f t="shared" si="68"/>
        <v>2</v>
      </c>
      <c r="Y38" s="40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</row>
    <row r="39" spans="1:36" ht="12" customHeight="1" x14ac:dyDescent="0.2">
      <c r="A39" s="315" t="s">
        <v>127</v>
      </c>
      <c r="B39" s="185" t="s">
        <v>128</v>
      </c>
      <c r="C39" s="316">
        <v>48</v>
      </c>
      <c r="D39" s="1630">
        <v>20</v>
      </c>
      <c r="E39" s="1413"/>
      <c r="F39" s="316">
        <v>35</v>
      </c>
      <c r="G39" s="316">
        <v>5</v>
      </c>
      <c r="H39" s="316">
        <v>2</v>
      </c>
      <c r="I39" s="316">
        <v>2</v>
      </c>
      <c r="J39" s="889"/>
      <c r="K39" s="104"/>
      <c r="L39" s="104"/>
      <c r="M39" s="104"/>
      <c r="N39" s="889" t="s">
        <v>69</v>
      </c>
      <c r="O39" s="230">
        <f t="shared" si="59"/>
        <v>0</v>
      </c>
      <c r="P39" s="230">
        <f t="shared" si="60"/>
        <v>2</v>
      </c>
      <c r="Q39" s="104"/>
      <c r="R39" s="1657"/>
      <c r="S39" s="919" t="s">
        <v>52</v>
      </c>
      <c r="T39" s="58"/>
      <c r="U39" s="42">
        <f t="shared" si="67"/>
        <v>60</v>
      </c>
      <c r="V39" s="58"/>
      <c r="W39" s="72"/>
      <c r="X39" s="58"/>
      <c r="Y39" s="40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</row>
    <row r="40" spans="1:36" ht="12" customHeight="1" x14ac:dyDescent="0.2">
      <c r="A40" s="315" t="s">
        <v>129</v>
      </c>
      <c r="B40" s="185" t="s">
        <v>130</v>
      </c>
      <c r="C40" s="316">
        <v>40</v>
      </c>
      <c r="D40" s="1630">
        <v>40</v>
      </c>
      <c r="E40" s="1413"/>
      <c r="F40" s="316">
        <v>40</v>
      </c>
      <c r="G40" s="316">
        <v>2</v>
      </c>
      <c r="H40" s="316">
        <v>2</v>
      </c>
      <c r="I40" s="35"/>
      <c r="J40" s="889"/>
      <c r="K40" s="104"/>
      <c r="L40" s="104"/>
      <c r="M40" s="104"/>
      <c r="N40" s="889" t="s">
        <v>69</v>
      </c>
      <c r="O40" s="230">
        <f t="shared" si="59"/>
        <v>0</v>
      </c>
      <c r="P40" s="230">
        <f t="shared" si="60"/>
        <v>2</v>
      </c>
      <c r="Q40" s="104"/>
      <c r="R40" s="1658"/>
      <c r="S40" s="336" t="s">
        <v>15</v>
      </c>
      <c r="T40" s="48">
        <f t="shared" ref="T40:X40" si="69">SUM(T38:T39)</f>
        <v>182</v>
      </c>
      <c r="U40" s="48">
        <f t="shared" si="69"/>
        <v>190</v>
      </c>
      <c r="V40" s="48">
        <f t="shared" si="69"/>
        <v>57</v>
      </c>
      <c r="W40" s="96">
        <f t="shared" si="69"/>
        <v>11</v>
      </c>
      <c r="X40" s="48">
        <f t="shared" si="69"/>
        <v>2</v>
      </c>
      <c r="Y40" s="49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</row>
    <row r="41" spans="1:36" ht="12" customHeight="1" x14ac:dyDescent="0.2">
      <c r="A41" s="315" t="s">
        <v>131</v>
      </c>
      <c r="B41" s="185" t="s">
        <v>132</v>
      </c>
      <c r="C41" s="316">
        <v>50</v>
      </c>
      <c r="D41" s="1630">
        <v>37</v>
      </c>
      <c r="E41" s="1413"/>
      <c r="F41" s="316">
        <v>40</v>
      </c>
      <c r="G41" s="316">
        <v>4</v>
      </c>
      <c r="H41" s="316">
        <v>3</v>
      </c>
      <c r="I41" s="35"/>
      <c r="J41" s="889"/>
      <c r="K41" s="104"/>
      <c r="L41" s="104"/>
      <c r="M41" s="104"/>
      <c r="N41" s="889" t="s">
        <v>69</v>
      </c>
      <c r="O41" s="230">
        <f t="shared" si="59"/>
        <v>0</v>
      </c>
      <c r="P41" s="230">
        <f t="shared" si="60"/>
        <v>3</v>
      </c>
      <c r="Q41" s="104"/>
      <c r="R41" s="1659" t="s">
        <v>53</v>
      </c>
      <c r="S41" s="107" t="s">
        <v>54</v>
      </c>
      <c r="T41" s="42">
        <f t="shared" ref="T41:U41" si="70">C11</f>
        <v>51</v>
      </c>
      <c r="U41" s="42">
        <f t="shared" si="70"/>
        <v>18</v>
      </c>
      <c r="V41" s="42">
        <f>F11</f>
        <v>5</v>
      </c>
      <c r="W41" s="42"/>
      <c r="X41" s="42"/>
      <c r="Y41" s="40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</row>
    <row r="42" spans="1:36" ht="12" customHeight="1" x14ac:dyDescent="0.2">
      <c r="A42" s="315" t="s">
        <v>711</v>
      </c>
      <c r="B42" s="185" t="s">
        <v>134</v>
      </c>
      <c r="C42" s="316">
        <v>68</v>
      </c>
      <c r="D42" s="1630">
        <v>23</v>
      </c>
      <c r="E42" s="1413"/>
      <c r="F42" s="316">
        <v>28</v>
      </c>
      <c r="G42" s="316">
        <v>2</v>
      </c>
      <c r="H42" s="316">
        <v>1</v>
      </c>
      <c r="I42" s="35"/>
      <c r="J42" s="889"/>
      <c r="K42" s="104"/>
      <c r="L42" s="104"/>
      <c r="M42" s="104"/>
      <c r="N42" s="889" t="s">
        <v>69</v>
      </c>
      <c r="O42" s="230">
        <f t="shared" si="59"/>
        <v>0</v>
      </c>
      <c r="P42" s="230">
        <f t="shared" si="60"/>
        <v>1</v>
      </c>
      <c r="Q42" s="104"/>
      <c r="R42" s="1657"/>
      <c r="S42" s="105" t="s">
        <v>55</v>
      </c>
      <c r="T42" s="42">
        <f t="shared" ref="T42:U42" si="71">C12</f>
        <v>42</v>
      </c>
      <c r="U42" s="42">
        <f t="shared" si="71"/>
        <v>27</v>
      </c>
      <c r="V42" s="42"/>
      <c r="W42" s="42"/>
      <c r="X42" s="42"/>
      <c r="Y42" s="40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</row>
    <row r="43" spans="1:36" ht="12.75" customHeight="1" x14ac:dyDescent="0.2">
      <c r="A43" s="315" t="s">
        <v>135</v>
      </c>
      <c r="B43" s="185" t="s">
        <v>136</v>
      </c>
      <c r="C43" s="316">
        <v>50</v>
      </c>
      <c r="D43" s="1630"/>
      <c r="E43" s="1413"/>
      <c r="F43" s="316"/>
      <c r="G43" s="79"/>
      <c r="H43" s="101"/>
      <c r="I43" s="35"/>
      <c r="J43" s="183"/>
      <c r="K43" s="104"/>
      <c r="L43" s="104"/>
      <c r="M43" s="104"/>
      <c r="N43" s="183"/>
      <c r="O43" s="230">
        <f t="shared" si="59"/>
        <v>0</v>
      </c>
      <c r="P43" s="230">
        <f t="shared" si="60"/>
        <v>0</v>
      </c>
      <c r="Q43" s="104"/>
      <c r="R43" s="1657"/>
      <c r="S43" s="105" t="s">
        <v>56</v>
      </c>
      <c r="T43" s="42">
        <f t="shared" ref="T43:U43" si="72">C13</f>
        <v>32</v>
      </c>
      <c r="U43" s="42">
        <f t="shared" si="72"/>
        <v>19</v>
      </c>
      <c r="V43" s="42">
        <f t="shared" ref="V43:X43" si="73">F13</f>
        <v>37</v>
      </c>
      <c r="W43" s="42">
        <f t="shared" si="73"/>
        <v>37</v>
      </c>
      <c r="X43" s="42">
        <f t="shared" si="73"/>
        <v>4</v>
      </c>
      <c r="Y43" s="40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</row>
    <row r="44" spans="1:36" ht="12.75" customHeight="1" x14ac:dyDescent="0.2">
      <c r="A44" s="1409" t="s">
        <v>139</v>
      </c>
      <c r="B44" s="1413"/>
      <c r="C44" s="16">
        <f>SUM(C35:C43)</f>
        <v>533</v>
      </c>
      <c r="D44" s="1414">
        <f>SUM(D35:D42)</f>
        <v>251</v>
      </c>
      <c r="E44" s="1413"/>
      <c r="F44" s="16">
        <f t="shared" ref="F44:I44" si="74">SUM(F35:F42)</f>
        <v>327</v>
      </c>
      <c r="G44" s="16">
        <f t="shared" si="74"/>
        <v>31</v>
      </c>
      <c r="H44" s="16">
        <f t="shared" si="74"/>
        <v>18</v>
      </c>
      <c r="I44" s="16">
        <f t="shared" si="74"/>
        <v>2</v>
      </c>
      <c r="J44" s="889"/>
      <c r="K44" s="104"/>
      <c r="L44" s="104"/>
      <c r="M44" s="104"/>
      <c r="N44" s="889"/>
      <c r="O44" s="230"/>
      <c r="P44" s="230"/>
      <c r="Q44" s="104"/>
      <c r="R44" s="1658"/>
      <c r="S44" s="84" t="s">
        <v>57</v>
      </c>
      <c r="T44" s="42">
        <f>C14</f>
        <v>20</v>
      </c>
      <c r="U44" s="42"/>
      <c r="V44" s="42">
        <f t="shared" ref="V44:Y44" si="75">F14</f>
        <v>6</v>
      </c>
      <c r="W44" s="42">
        <f t="shared" si="75"/>
        <v>6</v>
      </c>
      <c r="X44" s="42">
        <f t="shared" si="75"/>
        <v>2</v>
      </c>
      <c r="Y44" s="40">
        <f t="shared" si="75"/>
        <v>1</v>
      </c>
      <c r="Z44" s="651" t="str">
        <f>J5</f>
        <v>50 places étrangers (avec MINI 20 en MP et 7 dans les autres filières)</v>
      </c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</row>
    <row r="45" spans="1:36" ht="13.5" customHeight="1" x14ac:dyDescent="0.2">
      <c r="A45" s="651"/>
      <c r="B45" s="108"/>
      <c r="C45" s="109"/>
      <c r="D45" s="109"/>
      <c r="E45" s="109"/>
      <c r="F45" s="109"/>
      <c r="G45" s="109"/>
      <c r="H45" s="148"/>
      <c r="I45" s="8"/>
      <c r="J45" s="889"/>
      <c r="K45" s="104"/>
      <c r="L45" s="104"/>
      <c r="M45" s="104"/>
      <c r="N45" s="889"/>
      <c r="O45" s="230"/>
      <c r="P45" s="230"/>
      <c r="Q45" s="104"/>
      <c r="R45" s="110" t="s">
        <v>15</v>
      </c>
      <c r="S45" s="111"/>
      <c r="T45" s="113">
        <f t="shared" ref="T45:Y45" si="76">SUM(T41:T44)+T37+T40+T25+T10+SUM(T11:T13)</f>
        <v>4730</v>
      </c>
      <c r="U45" s="113">
        <f t="shared" si="76"/>
        <v>3551</v>
      </c>
      <c r="V45" s="113">
        <f t="shared" si="76"/>
        <v>3736</v>
      </c>
      <c r="W45" s="113">
        <f t="shared" si="76"/>
        <v>1990</v>
      </c>
      <c r="X45" s="113">
        <f t="shared" si="76"/>
        <v>612</v>
      </c>
      <c r="Y45" s="114">
        <f t="shared" si="76"/>
        <v>470</v>
      </c>
      <c r="Z45" s="651"/>
      <c r="AA45" s="651"/>
      <c r="AB45" s="651"/>
      <c r="AC45" s="651"/>
      <c r="AD45" s="651"/>
      <c r="AE45" s="651"/>
      <c r="AF45" s="651"/>
      <c r="AG45" s="651"/>
      <c r="AH45" s="651"/>
      <c r="AI45" s="651"/>
      <c r="AJ45" s="651"/>
    </row>
    <row r="46" spans="1:36" ht="15" customHeight="1" x14ac:dyDescent="0.25">
      <c r="A46" s="1412" t="s">
        <v>484</v>
      </c>
      <c r="B46" s="1413"/>
      <c r="C46" s="653" t="s">
        <v>5</v>
      </c>
      <c r="D46" s="1414" t="s">
        <v>6</v>
      </c>
      <c r="E46" s="1413"/>
      <c r="F46" s="653" t="s">
        <v>7</v>
      </c>
      <c r="G46" s="653" t="s">
        <v>8</v>
      </c>
      <c r="H46" s="653" t="s">
        <v>9</v>
      </c>
      <c r="I46" s="634" t="s">
        <v>63</v>
      </c>
      <c r="J46" s="889"/>
      <c r="K46" s="104"/>
      <c r="L46" s="104"/>
      <c r="M46" s="104"/>
      <c r="N46" s="889"/>
      <c r="O46" s="230"/>
      <c r="P46" s="230"/>
      <c r="Q46" s="104"/>
      <c r="R46" s="1655" t="s">
        <v>483</v>
      </c>
      <c r="S46" s="1623"/>
      <c r="T46" s="1623"/>
      <c r="U46" s="1623"/>
      <c r="V46" s="1623"/>
      <c r="W46" s="1623"/>
      <c r="X46" s="1623"/>
      <c r="Y46" s="1623"/>
      <c r="Z46" s="651"/>
      <c r="AA46" s="651"/>
      <c r="AB46" s="651"/>
      <c r="AC46" s="651"/>
      <c r="AD46" s="651"/>
      <c r="AE46" s="651"/>
      <c r="AF46" s="651"/>
      <c r="AG46" s="651"/>
      <c r="AH46" s="651"/>
      <c r="AI46" s="651"/>
      <c r="AJ46" s="651"/>
    </row>
    <row r="47" spans="1:36" ht="12.75" customHeight="1" x14ac:dyDescent="0.2">
      <c r="A47" s="315" t="s">
        <v>141</v>
      </c>
      <c r="B47" s="185"/>
      <c r="C47" s="316">
        <v>89</v>
      </c>
      <c r="D47" s="1630">
        <v>31</v>
      </c>
      <c r="E47" s="1413"/>
      <c r="F47" s="316">
        <v>38</v>
      </c>
      <c r="G47" s="316">
        <v>7</v>
      </c>
      <c r="H47" s="53">
        <v>5</v>
      </c>
      <c r="I47" s="316">
        <v>5</v>
      </c>
      <c r="J47" s="889"/>
      <c r="K47" s="104"/>
      <c r="L47" s="104"/>
      <c r="M47" s="104"/>
      <c r="N47" s="889" t="s">
        <v>69</v>
      </c>
      <c r="O47" s="230">
        <f t="shared" ref="O47:O56" si="77">IF(N47="*",$H47,0)</f>
        <v>0</v>
      </c>
      <c r="P47" s="230">
        <f t="shared" ref="P47:P56" si="78">IF(N47="**",$H47,0)</f>
        <v>5</v>
      </c>
      <c r="Q47" s="104"/>
      <c r="R47" s="1459" t="s">
        <v>150</v>
      </c>
      <c r="S47" s="1623"/>
      <c r="T47" s="1623"/>
      <c r="U47" s="1623"/>
      <c r="V47" s="1623"/>
      <c r="W47" s="1623"/>
      <c r="X47" s="1623"/>
      <c r="Y47" s="1623"/>
      <c r="Z47" s="651"/>
      <c r="AA47" s="651"/>
      <c r="AB47" s="651"/>
      <c r="AC47" s="651"/>
      <c r="AD47" s="651"/>
      <c r="AE47" s="651"/>
      <c r="AF47" s="651"/>
      <c r="AG47" s="651"/>
      <c r="AH47" s="651"/>
      <c r="AI47" s="651"/>
      <c r="AJ47" s="651"/>
    </row>
    <row r="48" spans="1:36" ht="12.75" customHeight="1" x14ac:dyDescent="0.2">
      <c r="A48" s="315" t="s">
        <v>143</v>
      </c>
      <c r="B48" s="185" t="s">
        <v>144</v>
      </c>
      <c r="C48" s="316">
        <v>27</v>
      </c>
      <c r="D48" s="1630">
        <v>10</v>
      </c>
      <c r="E48" s="1413"/>
      <c r="F48" s="316">
        <v>15</v>
      </c>
      <c r="G48" s="316">
        <v>5</v>
      </c>
      <c r="H48" s="316">
        <v>3</v>
      </c>
      <c r="I48" s="316">
        <v>3</v>
      </c>
      <c r="J48" s="889"/>
      <c r="K48" s="104"/>
      <c r="L48" s="104"/>
      <c r="M48" s="104"/>
      <c r="N48" s="889" t="s">
        <v>69</v>
      </c>
      <c r="O48" s="230">
        <f t="shared" si="77"/>
        <v>0</v>
      </c>
      <c r="P48" s="230">
        <f t="shared" si="78"/>
        <v>3</v>
      </c>
      <c r="Q48" s="104"/>
      <c r="R48" s="651"/>
      <c r="S48" s="651"/>
      <c r="T48" s="651"/>
      <c r="U48" s="651"/>
      <c r="V48" s="651"/>
      <c r="W48" s="651"/>
      <c r="X48" s="651"/>
      <c r="Y48" s="651"/>
      <c r="Z48" s="651"/>
      <c r="AA48" s="651"/>
      <c r="AB48" s="651"/>
      <c r="AC48" s="651"/>
      <c r="AD48" s="651"/>
      <c r="AE48" s="651"/>
      <c r="AF48" s="651"/>
      <c r="AG48" s="651"/>
      <c r="AH48" s="651"/>
      <c r="AI48" s="651"/>
      <c r="AJ48" s="651"/>
    </row>
    <row r="49" spans="1:36" ht="15" customHeight="1" x14ac:dyDescent="0.2">
      <c r="A49" s="315" t="s">
        <v>485</v>
      </c>
      <c r="B49" s="185" t="s">
        <v>146</v>
      </c>
      <c r="C49" s="316">
        <v>25</v>
      </c>
      <c r="D49" s="1630">
        <v>17</v>
      </c>
      <c r="E49" s="1413"/>
      <c r="F49" s="316">
        <v>25</v>
      </c>
      <c r="G49" s="693">
        <v>4</v>
      </c>
      <c r="H49" s="316">
        <v>4</v>
      </c>
      <c r="I49" s="35"/>
      <c r="J49" s="889"/>
      <c r="K49" s="104"/>
      <c r="L49" s="104"/>
      <c r="M49" s="104"/>
      <c r="N49" s="889" t="s">
        <v>69</v>
      </c>
      <c r="O49" s="230">
        <f t="shared" si="77"/>
        <v>0</v>
      </c>
      <c r="P49" s="230">
        <f t="shared" si="78"/>
        <v>4</v>
      </c>
      <c r="Q49" s="104"/>
      <c r="R49" s="651"/>
      <c r="S49" s="651"/>
      <c r="T49" s="651"/>
      <c r="U49" s="651"/>
      <c r="V49" s="651"/>
      <c r="W49" s="651"/>
      <c r="X49" s="651"/>
      <c r="Y49" s="651"/>
      <c r="Z49" s="651"/>
      <c r="AA49" s="651"/>
      <c r="AB49" s="651"/>
      <c r="AC49" s="651"/>
      <c r="AD49" s="651"/>
      <c r="AE49" s="651"/>
      <c r="AF49" s="651"/>
      <c r="AG49" s="651"/>
      <c r="AH49" s="651"/>
      <c r="AI49" s="651"/>
      <c r="AJ49" s="651"/>
    </row>
    <row r="50" spans="1:36" ht="15" customHeight="1" x14ac:dyDescent="0.2">
      <c r="A50" s="315" t="s">
        <v>148</v>
      </c>
      <c r="B50" s="185" t="s">
        <v>149</v>
      </c>
      <c r="C50" s="316">
        <v>50</v>
      </c>
      <c r="D50" s="1630">
        <v>5</v>
      </c>
      <c r="E50" s="1413"/>
      <c r="F50" s="901">
        <v>15</v>
      </c>
      <c r="G50" s="693">
        <v>12</v>
      </c>
      <c r="H50" s="53">
        <v>3</v>
      </c>
      <c r="I50" s="316">
        <v>2</v>
      </c>
      <c r="J50" s="889"/>
      <c r="K50" s="104"/>
      <c r="L50" s="104"/>
      <c r="M50" s="104"/>
      <c r="N50" s="889" t="s">
        <v>69</v>
      </c>
      <c r="O50" s="230">
        <f t="shared" si="77"/>
        <v>0</v>
      </c>
      <c r="P50" s="230">
        <f t="shared" si="78"/>
        <v>3</v>
      </c>
      <c r="Q50" s="104"/>
      <c r="R50" s="651"/>
      <c r="S50" s="651"/>
      <c r="T50" s="651"/>
      <c r="U50" s="651"/>
      <c r="V50" s="651"/>
      <c r="W50" s="651"/>
      <c r="X50" s="651"/>
      <c r="Y50" s="651"/>
      <c r="Z50" s="651"/>
      <c r="AA50" s="651"/>
      <c r="AB50" s="651"/>
      <c r="AC50" s="651"/>
      <c r="AD50" s="651"/>
      <c r="AE50" s="651"/>
      <c r="AF50" s="651"/>
      <c r="AG50" s="651"/>
      <c r="AH50" s="651"/>
      <c r="AI50" s="651"/>
      <c r="AJ50" s="651"/>
    </row>
    <row r="51" spans="1:36" ht="15" customHeight="1" x14ac:dyDescent="0.2">
      <c r="A51" s="315" t="s">
        <v>486</v>
      </c>
      <c r="B51" s="185" t="s">
        <v>152</v>
      </c>
      <c r="C51" s="316">
        <v>9</v>
      </c>
      <c r="D51" s="1630">
        <v>5</v>
      </c>
      <c r="E51" s="1413"/>
      <c r="F51" s="316">
        <v>6</v>
      </c>
      <c r="G51" s="693">
        <v>2</v>
      </c>
      <c r="H51" s="53">
        <v>1</v>
      </c>
      <c r="I51" s="316"/>
      <c r="J51" s="889"/>
      <c r="K51" s="104"/>
      <c r="L51" s="104"/>
      <c r="M51" s="104"/>
      <c r="N51" s="889" t="s">
        <v>69</v>
      </c>
      <c r="O51" s="230">
        <f t="shared" si="77"/>
        <v>0</v>
      </c>
      <c r="P51" s="230">
        <f t="shared" si="78"/>
        <v>1</v>
      </c>
      <c r="Q51" s="104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51"/>
      <c r="AJ51" s="651"/>
    </row>
    <row r="52" spans="1:36" ht="12.75" customHeight="1" x14ac:dyDescent="0.2">
      <c r="A52" s="315" t="s">
        <v>154</v>
      </c>
      <c r="B52" s="185"/>
      <c r="C52" s="316">
        <v>16</v>
      </c>
      <c r="D52" s="1630">
        <v>8</v>
      </c>
      <c r="E52" s="1413"/>
      <c r="F52" s="901">
        <v>18</v>
      </c>
      <c r="G52" s="693">
        <v>2</v>
      </c>
      <c r="H52" s="53"/>
      <c r="I52" s="35"/>
      <c r="J52" s="889"/>
      <c r="K52" s="104"/>
      <c r="L52" s="104"/>
      <c r="M52" s="104"/>
      <c r="N52" s="889" t="s">
        <v>69</v>
      </c>
      <c r="O52" s="230">
        <f t="shared" si="77"/>
        <v>0</v>
      </c>
      <c r="P52" s="230">
        <f t="shared" si="78"/>
        <v>0</v>
      </c>
      <c r="Q52" s="104"/>
      <c r="R52" s="651"/>
      <c r="S52" s="651"/>
      <c r="T52" s="651"/>
      <c r="U52" s="651"/>
      <c r="V52" s="651"/>
      <c r="W52" s="651"/>
      <c r="X52" s="651"/>
      <c r="Y52" s="651"/>
      <c r="Z52" s="651"/>
      <c r="AA52" s="651"/>
      <c r="AB52" s="651"/>
      <c r="AC52" s="651"/>
      <c r="AD52" s="651"/>
      <c r="AE52" s="651"/>
      <c r="AF52" s="651"/>
      <c r="AG52" s="651"/>
      <c r="AH52" s="651"/>
      <c r="AI52" s="651"/>
      <c r="AJ52" s="651"/>
    </row>
    <row r="53" spans="1:36" ht="12.75" customHeight="1" x14ac:dyDescent="0.2">
      <c r="A53" s="315" t="s">
        <v>155</v>
      </c>
      <c r="B53" s="185"/>
      <c r="C53" s="316">
        <v>21</v>
      </c>
      <c r="D53" s="1630">
        <v>11</v>
      </c>
      <c r="E53" s="1413"/>
      <c r="F53" s="901">
        <v>21</v>
      </c>
      <c r="G53" s="693">
        <v>11</v>
      </c>
      <c r="H53" s="53">
        <v>9</v>
      </c>
      <c r="I53" s="35"/>
      <c r="J53" s="889"/>
      <c r="K53" s="104"/>
      <c r="L53" s="104"/>
      <c r="M53" s="104"/>
      <c r="N53" s="889" t="s">
        <v>69</v>
      </c>
      <c r="O53" s="230">
        <f t="shared" si="77"/>
        <v>0</v>
      </c>
      <c r="P53" s="230">
        <f t="shared" si="78"/>
        <v>9</v>
      </c>
      <c r="Q53" s="104"/>
      <c r="R53" s="651"/>
      <c r="S53" s="651"/>
      <c r="T53" s="651"/>
      <c r="U53" s="651"/>
      <c r="V53" s="651"/>
      <c r="W53" s="651"/>
      <c r="X53" s="651"/>
      <c r="Y53" s="651"/>
      <c r="Z53" s="651"/>
      <c r="AA53" s="651"/>
      <c r="AB53" s="651"/>
      <c r="AC53" s="651"/>
      <c r="AD53" s="651"/>
      <c r="AE53" s="651"/>
      <c r="AF53" s="651"/>
      <c r="AG53" s="651"/>
      <c r="AH53" s="651"/>
      <c r="AI53" s="651"/>
      <c r="AJ53" s="651"/>
    </row>
    <row r="54" spans="1:36" ht="12.75" customHeight="1" x14ac:dyDescent="0.2">
      <c r="A54" s="315" t="s">
        <v>712</v>
      </c>
      <c r="B54" s="185"/>
      <c r="C54" s="316">
        <v>16</v>
      </c>
      <c r="D54" s="1630">
        <v>0</v>
      </c>
      <c r="E54" s="1413"/>
      <c r="F54" s="901">
        <v>14</v>
      </c>
      <c r="G54" s="167"/>
      <c r="H54" s="101"/>
      <c r="I54" s="35"/>
      <c r="J54" s="183"/>
      <c r="K54" s="104"/>
      <c r="L54" s="104"/>
      <c r="M54" s="104"/>
      <c r="N54" s="183"/>
      <c r="O54" s="230">
        <f t="shared" si="77"/>
        <v>0</v>
      </c>
      <c r="P54" s="230">
        <f t="shared" si="78"/>
        <v>0</v>
      </c>
      <c r="Q54" s="104"/>
      <c r="R54" s="651"/>
      <c r="S54" s="651"/>
      <c r="T54" s="651"/>
      <c r="U54" s="651"/>
      <c r="V54" s="651"/>
      <c r="W54" s="651"/>
      <c r="X54" s="651"/>
      <c r="Y54" s="651"/>
      <c r="Z54" s="651"/>
      <c r="AA54" s="651"/>
      <c r="AB54" s="651"/>
      <c r="AC54" s="651"/>
      <c r="AD54" s="651"/>
      <c r="AE54" s="651"/>
      <c r="AF54" s="651"/>
      <c r="AG54" s="651"/>
      <c r="AH54" s="651"/>
      <c r="AI54" s="651"/>
      <c r="AJ54" s="651"/>
    </row>
    <row r="55" spans="1:36" ht="12.75" customHeight="1" x14ac:dyDescent="0.2">
      <c r="A55" s="315" t="s">
        <v>692</v>
      </c>
      <c r="B55" s="185" t="s">
        <v>159</v>
      </c>
      <c r="C55" s="699">
        <v>85</v>
      </c>
      <c r="D55" s="1630">
        <v>10</v>
      </c>
      <c r="E55" s="1413"/>
      <c r="F55" s="699">
        <v>18</v>
      </c>
      <c r="G55" s="717"/>
      <c r="H55" s="699">
        <v>5</v>
      </c>
      <c r="I55" s="79"/>
      <c r="J55" s="889"/>
      <c r="K55" s="104"/>
      <c r="L55" s="104"/>
      <c r="M55" s="104"/>
      <c r="N55" s="889" t="s">
        <v>69</v>
      </c>
      <c r="O55" s="230">
        <f t="shared" si="77"/>
        <v>0</v>
      </c>
      <c r="P55" s="230">
        <f t="shared" si="78"/>
        <v>5</v>
      </c>
      <c r="Q55" s="104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</row>
    <row r="56" spans="1:36" ht="12.75" customHeight="1" x14ac:dyDescent="0.2">
      <c r="A56" s="907" t="s">
        <v>693</v>
      </c>
      <c r="B56" s="718"/>
      <c r="C56" s="921"/>
      <c r="D56" s="1630"/>
      <c r="E56" s="1413"/>
      <c r="F56" s="921"/>
      <c r="G56" s="719"/>
      <c r="H56" s="720"/>
      <c r="I56" s="79"/>
      <c r="J56" s="889"/>
      <c r="K56" s="104"/>
      <c r="L56" s="104"/>
      <c r="M56" s="104"/>
      <c r="N56" s="889"/>
      <c r="O56" s="230">
        <f t="shared" si="77"/>
        <v>0</v>
      </c>
      <c r="P56" s="230">
        <f t="shared" si="78"/>
        <v>0</v>
      </c>
      <c r="Q56" s="104"/>
      <c r="R56" s="651"/>
      <c r="S56" s="651"/>
      <c r="T56" s="651"/>
      <c r="U56" s="651"/>
      <c r="V56" s="651"/>
      <c r="W56" s="651"/>
      <c r="X56" s="651"/>
      <c r="Y56" s="651"/>
      <c r="Z56" s="651"/>
      <c r="AA56" s="651"/>
      <c r="AB56" s="651"/>
      <c r="AC56" s="651"/>
      <c r="AD56" s="651"/>
      <c r="AE56" s="651"/>
      <c r="AF56" s="651"/>
      <c r="AG56" s="651"/>
      <c r="AH56" s="651"/>
      <c r="AI56" s="651"/>
      <c r="AJ56" s="651"/>
    </row>
    <row r="57" spans="1:36" ht="12.75" customHeight="1" x14ac:dyDescent="0.2">
      <c r="A57" s="1409" t="s">
        <v>167</v>
      </c>
      <c r="B57" s="1413"/>
      <c r="C57" s="16">
        <f t="shared" ref="C57:D57" si="79">SUM(C47:C56)</f>
        <v>338</v>
      </c>
      <c r="D57" s="1414">
        <f t="shared" si="79"/>
        <v>97</v>
      </c>
      <c r="E57" s="1413"/>
      <c r="F57" s="16">
        <f t="shared" ref="F57:I57" si="80">SUM(F47:F56)</f>
        <v>170</v>
      </c>
      <c r="G57" s="16">
        <f t="shared" si="80"/>
        <v>43</v>
      </c>
      <c r="H57" s="16">
        <f t="shared" si="80"/>
        <v>30</v>
      </c>
      <c r="I57" s="16">
        <f t="shared" si="80"/>
        <v>10</v>
      </c>
      <c r="J57" s="889"/>
      <c r="K57" s="104"/>
      <c r="L57" s="104"/>
      <c r="M57" s="104"/>
      <c r="N57" s="889"/>
      <c r="O57" s="230"/>
      <c r="P57" s="230"/>
      <c r="Q57" s="104"/>
      <c r="R57" s="651"/>
      <c r="S57" s="651"/>
      <c r="T57" s="651"/>
      <c r="U57" s="651"/>
      <c r="V57" s="651"/>
      <c r="W57" s="651"/>
      <c r="X57" s="651"/>
      <c r="Y57" s="651"/>
      <c r="Z57" s="651"/>
      <c r="AA57" s="651"/>
      <c r="AB57" s="651"/>
      <c r="AC57" s="651"/>
      <c r="AD57" s="651"/>
      <c r="AE57" s="651"/>
      <c r="AF57" s="651"/>
      <c r="AG57" s="651"/>
      <c r="AH57" s="651"/>
      <c r="AI57" s="651"/>
      <c r="AJ57" s="651"/>
    </row>
    <row r="58" spans="1:36" ht="12.75" customHeight="1" x14ac:dyDescent="0.2">
      <c r="A58" s="651"/>
      <c r="B58" s="46"/>
      <c r="C58" s="148"/>
      <c r="D58" s="148"/>
      <c r="E58" s="148"/>
      <c r="F58" s="148"/>
      <c r="G58" s="8"/>
      <c r="H58" s="148"/>
      <c r="I58" s="8"/>
      <c r="J58" s="889"/>
      <c r="K58" s="104"/>
      <c r="L58" s="104"/>
      <c r="M58" s="104"/>
      <c r="N58" s="889"/>
      <c r="O58" s="230"/>
      <c r="P58" s="230"/>
      <c r="Q58" s="104"/>
      <c r="R58" s="651"/>
      <c r="S58" s="651"/>
      <c r="T58" s="651"/>
      <c r="U58" s="651"/>
      <c r="V58" s="651"/>
      <c r="W58" s="651"/>
      <c r="X58" s="651"/>
      <c r="Y58" s="651"/>
      <c r="Z58" s="651"/>
      <c r="AA58" s="651"/>
      <c r="AB58" s="651"/>
      <c r="AC58" s="651"/>
      <c r="AD58" s="651"/>
      <c r="AE58" s="651"/>
      <c r="AF58" s="651"/>
      <c r="AG58" s="651"/>
      <c r="AH58" s="651"/>
      <c r="AI58" s="651"/>
      <c r="AJ58" s="651"/>
    </row>
    <row r="59" spans="1:36" ht="12.75" customHeight="1" x14ac:dyDescent="0.25">
      <c r="A59" s="1412" t="s">
        <v>168</v>
      </c>
      <c r="B59" s="1413"/>
      <c r="C59" s="653" t="s">
        <v>5</v>
      </c>
      <c r="D59" s="1414" t="s">
        <v>6</v>
      </c>
      <c r="E59" s="1413"/>
      <c r="F59" s="653" t="s">
        <v>7</v>
      </c>
      <c r="G59" s="653" t="s">
        <v>8</v>
      </c>
      <c r="H59" s="16" t="s">
        <v>9</v>
      </c>
      <c r="I59" s="16" t="s">
        <v>63</v>
      </c>
      <c r="J59" s="118"/>
      <c r="K59" s="104"/>
      <c r="L59" s="104"/>
      <c r="M59" s="104"/>
      <c r="N59" s="118"/>
      <c r="O59" s="230"/>
      <c r="P59" s="230"/>
      <c r="Q59" s="104"/>
      <c r="R59" s="651"/>
      <c r="S59" s="651"/>
      <c r="T59" s="651"/>
      <c r="U59" s="651"/>
      <c r="V59" s="651"/>
      <c r="W59" s="651"/>
      <c r="X59" s="651"/>
      <c r="Y59" s="651"/>
      <c r="Z59" s="651"/>
      <c r="AA59" s="651"/>
      <c r="AB59" s="651"/>
      <c r="AC59" s="651"/>
      <c r="AD59" s="651"/>
      <c r="AE59" s="651"/>
      <c r="AF59" s="651"/>
      <c r="AG59" s="651"/>
      <c r="AH59" s="651"/>
      <c r="AI59" s="651"/>
      <c r="AJ59" s="651"/>
    </row>
    <row r="60" spans="1:36" ht="12.75" customHeight="1" x14ac:dyDescent="0.2">
      <c r="A60" s="315" t="s">
        <v>169</v>
      </c>
      <c r="B60" s="185" t="s">
        <v>170</v>
      </c>
      <c r="C60" s="316">
        <v>42</v>
      </c>
      <c r="D60" s="1630">
        <v>48</v>
      </c>
      <c r="E60" s="1413"/>
      <c r="F60" s="316">
        <v>55</v>
      </c>
      <c r="G60" s="79"/>
      <c r="H60" s="316">
        <v>6</v>
      </c>
      <c r="I60" s="35"/>
      <c r="J60" s="183"/>
      <c r="K60" s="104"/>
      <c r="L60" s="104"/>
      <c r="M60" s="104"/>
      <c r="N60" s="183" t="s">
        <v>81</v>
      </c>
      <c r="O60" s="230">
        <f t="shared" ref="O60:O62" si="81">IF(N60="*",$H60,0)</f>
        <v>6</v>
      </c>
      <c r="P60" s="230">
        <f t="shared" ref="P60:P62" si="82">IF(N60="**",$H60,0)</f>
        <v>0</v>
      </c>
      <c r="Q60" s="104"/>
      <c r="R60" s="651"/>
      <c r="S60" s="651"/>
      <c r="T60" s="651"/>
      <c r="U60" s="651"/>
      <c r="V60" s="651"/>
      <c r="W60" s="651"/>
      <c r="X60" s="651"/>
      <c r="Y60" s="651"/>
      <c r="Z60" s="651"/>
      <c r="AA60" s="651"/>
      <c r="AB60" s="651"/>
      <c r="AC60" s="651"/>
      <c r="AD60" s="651"/>
      <c r="AE60" s="651"/>
      <c r="AF60" s="651"/>
      <c r="AG60" s="651"/>
      <c r="AH60" s="651"/>
      <c r="AI60" s="651"/>
      <c r="AJ60" s="651"/>
    </row>
    <row r="61" spans="1:36" ht="12.75" customHeight="1" x14ac:dyDescent="0.2">
      <c r="A61" s="315" t="s">
        <v>171</v>
      </c>
      <c r="B61" s="185" t="s">
        <v>172</v>
      </c>
      <c r="C61" s="63">
        <v>4</v>
      </c>
      <c r="D61" s="1632">
        <v>4</v>
      </c>
      <c r="E61" s="1413"/>
      <c r="F61" s="63">
        <v>3</v>
      </c>
      <c r="G61" s="79"/>
      <c r="H61" s="79"/>
      <c r="I61" s="35"/>
      <c r="J61" s="183"/>
      <c r="K61" s="104"/>
      <c r="L61" s="104"/>
      <c r="M61" s="104"/>
      <c r="N61" s="183"/>
      <c r="O61" s="230">
        <f t="shared" si="81"/>
        <v>0</v>
      </c>
      <c r="P61" s="230">
        <f t="shared" si="82"/>
        <v>0</v>
      </c>
      <c r="Q61" s="104"/>
      <c r="R61" s="651"/>
      <c r="S61" s="651"/>
      <c r="T61" s="651"/>
      <c r="U61" s="651"/>
      <c r="V61" s="651"/>
      <c r="W61" s="651"/>
      <c r="X61" s="651"/>
      <c r="Y61" s="651"/>
      <c r="Z61" s="651"/>
      <c r="AA61" s="651"/>
      <c r="AB61" s="651"/>
      <c r="AC61" s="651"/>
      <c r="AD61" s="651"/>
      <c r="AE61" s="651"/>
      <c r="AF61" s="651"/>
      <c r="AG61" s="651"/>
      <c r="AH61" s="651"/>
      <c r="AI61" s="651"/>
      <c r="AJ61" s="651"/>
    </row>
    <row r="62" spans="1:36" ht="12.75" customHeight="1" x14ac:dyDescent="0.2">
      <c r="A62" s="315" t="s">
        <v>173</v>
      </c>
      <c r="B62" s="185" t="s">
        <v>174</v>
      </c>
      <c r="C62" s="316">
        <v>27</v>
      </c>
      <c r="D62" s="1630">
        <v>23</v>
      </c>
      <c r="E62" s="1413"/>
      <c r="F62" s="316">
        <v>22</v>
      </c>
      <c r="G62" s="79"/>
      <c r="H62" s="316">
        <v>7</v>
      </c>
      <c r="I62" s="35"/>
      <c r="J62" s="183"/>
      <c r="K62" s="104"/>
      <c r="L62" s="104"/>
      <c r="M62" s="104"/>
      <c r="N62" s="183" t="s">
        <v>81</v>
      </c>
      <c r="O62" s="230">
        <f t="shared" si="81"/>
        <v>7</v>
      </c>
      <c r="P62" s="230">
        <f t="shared" si="82"/>
        <v>0</v>
      </c>
      <c r="Q62" s="104"/>
      <c r="R62" s="651"/>
      <c r="S62" s="651"/>
      <c r="T62" s="651"/>
      <c r="U62" s="651"/>
      <c r="V62" s="651"/>
      <c r="W62" s="651"/>
      <c r="X62" s="651"/>
      <c r="Y62" s="651"/>
      <c r="Z62" s="651"/>
      <c r="AA62" s="651"/>
      <c r="AB62" s="651"/>
      <c r="AC62" s="651"/>
      <c r="AD62" s="651"/>
      <c r="AE62" s="651"/>
      <c r="AF62" s="651"/>
      <c r="AG62" s="651"/>
      <c r="AH62" s="651"/>
      <c r="AI62" s="651"/>
      <c r="AJ62" s="651"/>
    </row>
    <row r="63" spans="1:36" ht="12.75" customHeight="1" x14ac:dyDescent="0.2">
      <c r="A63" s="1467" t="s">
        <v>175</v>
      </c>
      <c r="B63" s="1468"/>
      <c r="C63" s="16">
        <f t="shared" ref="C63:D63" si="83">SUM(C60:C62)</f>
        <v>73</v>
      </c>
      <c r="D63" s="1414">
        <f t="shared" si="83"/>
        <v>75</v>
      </c>
      <c r="E63" s="1413"/>
      <c r="F63" s="16">
        <f t="shared" ref="F63:I63" si="84">SUM(F60:F62)</f>
        <v>80</v>
      </c>
      <c r="G63" s="16">
        <f t="shared" si="84"/>
        <v>0</v>
      </c>
      <c r="H63" s="16">
        <f t="shared" si="84"/>
        <v>13</v>
      </c>
      <c r="I63" s="16">
        <f t="shared" si="84"/>
        <v>0</v>
      </c>
      <c r="J63" s="889"/>
      <c r="K63" s="104"/>
      <c r="L63" s="104"/>
      <c r="M63" s="104"/>
      <c r="N63" s="889"/>
      <c r="O63" s="230"/>
      <c r="P63" s="230"/>
      <c r="Q63" s="104"/>
      <c r="R63" s="651"/>
      <c r="S63" s="651"/>
      <c r="T63" s="651"/>
      <c r="U63" s="651"/>
      <c r="V63" s="651"/>
      <c r="W63" s="651"/>
      <c r="X63" s="651"/>
      <c r="Y63" s="651"/>
      <c r="Z63" s="651"/>
      <c r="AA63" s="651"/>
      <c r="AB63" s="651"/>
      <c r="AC63" s="651"/>
      <c r="AD63" s="651"/>
      <c r="AE63" s="651"/>
      <c r="AF63" s="651"/>
      <c r="AG63" s="651"/>
      <c r="AH63" s="651"/>
      <c r="AI63" s="651"/>
      <c r="AJ63" s="651"/>
    </row>
    <row r="64" spans="1:36" ht="15.75" customHeight="1" x14ac:dyDescent="0.2">
      <c r="A64" s="651"/>
      <c r="B64" s="46"/>
      <c r="C64" s="148"/>
      <c r="D64" s="148"/>
      <c r="E64" s="148"/>
      <c r="F64" s="148"/>
      <c r="G64" s="148"/>
      <c r="H64" s="148"/>
      <c r="I64" s="8"/>
      <c r="J64" s="889"/>
      <c r="K64" s="104"/>
      <c r="L64" s="104"/>
      <c r="M64" s="104"/>
      <c r="N64" s="889"/>
      <c r="O64" s="230"/>
      <c r="P64" s="230"/>
      <c r="Q64" s="104"/>
      <c r="R64" s="651"/>
      <c r="S64" s="651"/>
      <c r="T64" s="651"/>
      <c r="U64" s="651"/>
      <c r="V64" s="651"/>
      <c r="W64" s="651"/>
      <c r="X64" s="651"/>
      <c r="Y64" s="651"/>
      <c r="Z64" s="651"/>
      <c r="AA64" s="651"/>
      <c r="AB64" s="651"/>
      <c r="AC64" s="651"/>
      <c r="AD64" s="651"/>
      <c r="AE64" s="651"/>
      <c r="AF64" s="651"/>
      <c r="AG64" s="651"/>
      <c r="AH64" s="651"/>
      <c r="AI64" s="651"/>
      <c r="AJ64" s="651"/>
    </row>
    <row r="65" spans="1:36" ht="12.75" customHeight="1" x14ac:dyDescent="0.25">
      <c r="A65" s="1412" t="s">
        <v>488</v>
      </c>
      <c r="B65" s="1413"/>
      <c r="C65" s="653" t="s">
        <v>5</v>
      </c>
      <c r="D65" s="1414" t="s">
        <v>6</v>
      </c>
      <c r="E65" s="1413"/>
      <c r="F65" s="653" t="s">
        <v>7</v>
      </c>
      <c r="G65" s="653" t="s">
        <v>8</v>
      </c>
      <c r="H65" s="653" t="s">
        <v>9</v>
      </c>
      <c r="I65" s="16" t="s">
        <v>63</v>
      </c>
      <c r="J65" s="889"/>
      <c r="K65" s="104"/>
      <c r="L65" s="104"/>
      <c r="M65" s="104"/>
      <c r="N65" s="889"/>
      <c r="O65" s="230"/>
      <c r="P65" s="230"/>
      <c r="Q65" s="104"/>
      <c r="R65" s="651"/>
      <c r="S65" s="651"/>
      <c r="T65" s="651"/>
      <c r="U65" s="651"/>
      <c r="V65" s="651"/>
      <c r="W65" s="651"/>
      <c r="X65" s="651"/>
      <c r="Y65" s="651"/>
      <c r="Z65" s="651"/>
      <c r="AA65" s="651"/>
      <c r="AB65" s="651"/>
      <c r="AC65" s="651"/>
      <c r="AD65" s="651"/>
      <c r="AE65" s="651"/>
      <c r="AF65" s="651"/>
      <c r="AG65" s="651"/>
      <c r="AH65" s="651"/>
      <c r="AI65" s="651"/>
      <c r="AJ65" s="651"/>
    </row>
    <row r="66" spans="1:36" ht="12.75" customHeight="1" x14ac:dyDescent="0.2">
      <c r="A66" s="315" t="s">
        <v>713</v>
      </c>
      <c r="B66" s="185" t="s">
        <v>714</v>
      </c>
      <c r="C66" s="693">
        <v>55</v>
      </c>
      <c r="D66" s="1630">
        <v>50</v>
      </c>
      <c r="E66" s="1413"/>
      <c r="F66" s="693">
        <v>45</v>
      </c>
      <c r="G66" s="693">
        <v>8</v>
      </c>
      <c r="H66" s="693">
        <v>2</v>
      </c>
      <c r="I66" s="35"/>
      <c r="J66" s="889"/>
      <c r="K66" s="104"/>
      <c r="L66" s="104"/>
      <c r="M66" s="104"/>
      <c r="N66" s="889" t="s">
        <v>69</v>
      </c>
      <c r="O66" s="230">
        <f t="shared" ref="O66:O71" si="85">IF(N66="*",$H66,0)</f>
        <v>0</v>
      </c>
      <c r="P66" s="230">
        <f t="shared" ref="P66:P71" si="86">IF(N66="**",$H66,0)</f>
        <v>2</v>
      </c>
      <c r="Q66" s="104"/>
      <c r="R66" s="651"/>
      <c r="S66" s="651"/>
      <c r="T66" s="651"/>
      <c r="U66" s="651"/>
      <c r="V66" s="651"/>
      <c r="W66" s="651"/>
      <c r="X66" s="651"/>
      <c r="Y66" s="651"/>
      <c r="Z66" s="651"/>
      <c r="AA66" s="651"/>
      <c r="AB66" s="651"/>
      <c r="AC66" s="651"/>
      <c r="AD66" s="651"/>
      <c r="AE66" s="651"/>
      <c r="AF66" s="651"/>
      <c r="AG66" s="651"/>
      <c r="AH66" s="651"/>
      <c r="AI66" s="651"/>
      <c r="AJ66" s="651"/>
    </row>
    <row r="67" spans="1:36" ht="12" customHeight="1" x14ac:dyDescent="0.2">
      <c r="A67" s="315" t="s">
        <v>715</v>
      </c>
      <c r="B67" s="185" t="s">
        <v>166</v>
      </c>
      <c r="C67" s="693">
        <v>56</v>
      </c>
      <c r="D67" s="1630">
        <v>47</v>
      </c>
      <c r="E67" s="1413"/>
      <c r="F67" s="693">
        <v>47</v>
      </c>
      <c r="G67" s="693">
        <v>20</v>
      </c>
      <c r="H67" s="693">
        <v>2</v>
      </c>
      <c r="I67" s="316">
        <v>5</v>
      </c>
      <c r="J67" s="889"/>
      <c r="K67" s="104"/>
      <c r="L67" s="104"/>
      <c r="M67" s="104"/>
      <c r="N67" s="889" t="s">
        <v>69</v>
      </c>
      <c r="O67" s="230">
        <f t="shared" si="85"/>
        <v>0</v>
      </c>
      <c r="P67" s="230">
        <f t="shared" si="86"/>
        <v>2</v>
      </c>
      <c r="Q67" s="104"/>
      <c r="R67" s="651"/>
      <c r="S67" s="651"/>
      <c r="T67" s="651"/>
      <c r="U67" s="651"/>
      <c r="V67" s="651"/>
      <c r="W67" s="651"/>
      <c r="X67" s="651"/>
      <c r="Y67" s="651"/>
      <c r="Z67" s="651"/>
      <c r="AA67" s="651"/>
      <c r="AB67" s="651"/>
      <c r="AC67" s="651"/>
      <c r="AD67" s="651"/>
      <c r="AE67" s="651"/>
      <c r="AF67" s="651"/>
      <c r="AG67" s="651"/>
      <c r="AH67" s="651"/>
      <c r="AI67" s="651"/>
      <c r="AJ67" s="651"/>
    </row>
    <row r="68" spans="1:36" ht="12" customHeight="1" x14ac:dyDescent="0.2">
      <c r="A68" s="315" t="s">
        <v>716</v>
      </c>
      <c r="B68" s="185" t="s">
        <v>717</v>
      </c>
      <c r="C68" s="693">
        <v>55</v>
      </c>
      <c r="D68" s="1630">
        <v>47</v>
      </c>
      <c r="E68" s="1413"/>
      <c r="F68" s="693">
        <v>48</v>
      </c>
      <c r="G68" s="693">
        <v>20</v>
      </c>
      <c r="H68" s="693">
        <v>2</v>
      </c>
      <c r="I68" s="316">
        <v>5</v>
      </c>
      <c r="J68" s="889"/>
      <c r="K68" s="104"/>
      <c r="L68" s="104"/>
      <c r="M68" s="104"/>
      <c r="N68" s="889" t="s">
        <v>69</v>
      </c>
      <c r="O68" s="230">
        <f t="shared" si="85"/>
        <v>0</v>
      </c>
      <c r="P68" s="230">
        <f t="shared" si="86"/>
        <v>2</v>
      </c>
      <c r="Q68" s="104"/>
      <c r="R68" s="651"/>
      <c r="S68" s="651"/>
      <c r="T68" s="651"/>
      <c r="U68" s="651"/>
      <c r="V68" s="651"/>
      <c r="W68" s="651"/>
      <c r="X68" s="651"/>
      <c r="Y68" s="651"/>
      <c r="Z68" s="651"/>
      <c r="AA68" s="651"/>
      <c r="AB68" s="651"/>
      <c r="AC68" s="651"/>
      <c r="AD68" s="651"/>
      <c r="AE68" s="651"/>
      <c r="AF68" s="651"/>
      <c r="AG68" s="651"/>
      <c r="AH68" s="651"/>
      <c r="AI68" s="651"/>
      <c r="AJ68" s="651"/>
    </row>
    <row r="69" spans="1:36" ht="12" customHeight="1" x14ac:dyDescent="0.2">
      <c r="A69" s="315" t="s">
        <v>718</v>
      </c>
      <c r="B69" s="185" t="s">
        <v>719</v>
      </c>
      <c r="C69" s="693">
        <v>58</v>
      </c>
      <c r="D69" s="1630">
        <v>43</v>
      </c>
      <c r="E69" s="1413"/>
      <c r="F69" s="693">
        <v>49</v>
      </c>
      <c r="G69" s="693">
        <v>3</v>
      </c>
      <c r="H69" s="693">
        <v>2</v>
      </c>
      <c r="I69" s="35"/>
      <c r="J69" s="889"/>
      <c r="K69" s="104"/>
      <c r="L69" s="104"/>
      <c r="M69" s="104"/>
      <c r="N69" s="889" t="s">
        <v>69</v>
      </c>
      <c r="O69" s="230">
        <f t="shared" si="85"/>
        <v>0</v>
      </c>
      <c r="P69" s="230">
        <f t="shared" si="86"/>
        <v>2</v>
      </c>
      <c r="Q69" s="104"/>
      <c r="R69" s="651"/>
      <c r="S69" s="651"/>
      <c r="T69" s="651"/>
      <c r="U69" s="651"/>
      <c r="V69" s="651"/>
      <c r="W69" s="651"/>
      <c r="X69" s="651"/>
      <c r="Y69" s="651"/>
      <c r="Z69" s="651"/>
      <c r="AA69" s="651"/>
      <c r="AB69" s="651"/>
      <c r="AC69" s="651"/>
      <c r="AD69" s="651"/>
      <c r="AE69" s="651"/>
      <c r="AF69" s="651"/>
      <c r="AG69" s="651"/>
      <c r="AH69" s="651"/>
      <c r="AI69" s="651"/>
      <c r="AJ69" s="651"/>
    </row>
    <row r="70" spans="1:36" ht="15.75" customHeight="1" x14ac:dyDescent="0.2">
      <c r="A70" s="315" t="s">
        <v>160</v>
      </c>
      <c r="B70" s="185" t="s">
        <v>161</v>
      </c>
      <c r="C70" s="693">
        <v>45</v>
      </c>
      <c r="D70" s="1630">
        <v>15</v>
      </c>
      <c r="E70" s="1413"/>
      <c r="F70" s="693">
        <v>40</v>
      </c>
      <c r="G70" s="693">
        <v>13</v>
      </c>
      <c r="H70" s="693">
        <v>2</v>
      </c>
      <c r="I70" s="35"/>
      <c r="J70" s="889"/>
      <c r="K70" s="104"/>
      <c r="L70" s="104"/>
      <c r="M70" s="104"/>
      <c r="N70" s="889" t="s">
        <v>69</v>
      </c>
      <c r="O70" s="230">
        <f t="shared" si="85"/>
        <v>0</v>
      </c>
      <c r="P70" s="230">
        <f t="shared" si="86"/>
        <v>2</v>
      </c>
      <c r="Q70" s="104"/>
      <c r="R70" s="651"/>
      <c r="S70" s="651"/>
      <c r="T70" s="651"/>
      <c r="U70" s="651"/>
      <c r="V70" s="651"/>
      <c r="W70" s="651"/>
      <c r="X70" s="651"/>
      <c r="Y70" s="651"/>
      <c r="Z70" s="651"/>
      <c r="AA70" s="651"/>
      <c r="AB70" s="651"/>
      <c r="AC70" s="651"/>
      <c r="AD70" s="651"/>
      <c r="AE70" s="651"/>
      <c r="AF70" s="651"/>
      <c r="AG70" s="651"/>
      <c r="AH70" s="651"/>
      <c r="AI70" s="651"/>
      <c r="AJ70" s="651"/>
    </row>
    <row r="71" spans="1:36" ht="15.75" customHeight="1" x14ac:dyDescent="0.2">
      <c r="A71" s="315"/>
      <c r="B71" s="185" t="s">
        <v>162</v>
      </c>
      <c r="C71" s="693">
        <v>13</v>
      </c>
      <c r="D71" s="1630">
        <v>8</v>
      </c>
      <c r="E71" s="1413"/>
      <c r="F71" s="693">
        <v>13</v>
      </c>
      <c r="G71" s="693">
        <v>3</v>
      </c>
      <c r="H71" s="693"/>
      <c r="I71" s="35"/>
      <c r="J71" s="889"/>
      <c r="K71" s="104"/>
      <c r="L71" s="104"/>
      <c r="M71" s="104"/>
      <c r="N71" s="889" t="s">
        <v>69</v>
      </c>
      <c r="O71" s="230">
        <f t="shared" si="85"/>
        <v>0</v>
      </c>
      <c r="P71" s="230">
        <f t="shared" si="86"/>
        <v>0</v>
      </c>
      <c r="Q71" s="104"/>
      <c r="R71" s="230"/>
      <c r="S71" s="10"/>
      <c r="T71" s="10"/>
      <c r="U71" s="10"/>
      <c r="V71" s="651"/>
      <c r="W71" s="651"/>
      <c r="X71" s="651"/>
      <c r="Y71" s="651"/>
      <c r="Z71" s="651"/>
      <c r="AA71" s="651"/>
      <c r="AB71" s="651"/>
      <c r="AC71" s="651"/>
      <c r="AD71" s="651"/>
      <c r="AE71" s="651"/>
      <c r="AF71" s="651"/>
      <c r="AG71" s="651"/>
      <c r="AH71" s="651"/>
      <c r="AI71" s="651"/>
      <c r="AJ71" s="651"/>
    </row>
    <row r="72" spans="1:36" ht="11.25" customHeight="1" x14ac:dyDescent="0.2">
      <c r="A72" s="1409" t="s">
        <v>489</v>
      </c>
      <c r="B72" s="1413"/>
      <c r="C72" s="16">
        <f t="shared" ref="C72:D72" si="87">SUM(C66:C71)</f>
        <v>282</v>
      </c>
      <c r="D72" s="1414">
        <f t="shared" si="87"/>
        <v>210</v>
      </c>
      <c r="E72" s="1413"/>
      <c r="F72" s="16">
        <f t="shared" ref="F72:I72" si="88">SUM(F66:F71)</f>
        <v>242</v>
      </c>
      <c r="G72" s="16">
        <f t="shared" si="88"/>
        <v>67</v>
      </c>
      <c r="H72" s="16">
        <f t="shared" si="88"/>
        <v>10</v>
      </c>
      <c r="I72" s="16">
        <f t="shared" si="88"/>
        <v>10</v>
      </c>
      <c r="J72" s="889"/>
      <c r="K72" s="230"/>
      <c r="L72" s="230"/>
      <c r="M72" s="230"/>
      <c r="N72" s="230"/>
      <c r="O72" s="889"/>
      <c r="P72" s="230"/>
      <c r="Q72" s="230"/>
      <c r="R72" s="10"/>
      <c r="S72" s="10"/>
      <c r="T72" s="10"/>
      <c r="U72" s="10"/>
      <c r="V72" s="651"/>
      <c r="W72" s="651"/>
      <c r="X72" s="651"/>
      <c r="Y72" s="651"/>
      <c r="Z72" s="651"/>
      <c r="AA72" s="651"/>
      <c r="AB72" s="651"/>
      <c r="AC72" s="651"/>
      <c r="AD72" s="651"/>
      <c r="AE72" s="651"/>
      <c r="AF72" s="651"/>
      <c r="AG72" s="651"/>
      <c r="AH72" s="651"/>
      <c r="AI72" s="651"/>
      <c r="AJ72" s="651"/>
    </row>
    <row r="73" spans="1:36" ht="12.75" customHeight="1" x14ac:dyDescent="0.2">
      <c r="A73" s="1636" t="s">
        <v>490</v>
      </c>
      <c r="B73" s="1413"/>
      <c r="C73" s="120">
        <f t="shared" ref="C73:D73" si="89">C44+C57+C63+C72</f>
        <v>1226</v>
      </c>
      <c r="D73" s="1556">
        <f t="shared" si="89"/>
        <v>633</v>
      </c>
      <c r="E73" s="1413"/>
      <c r="F73" s="120">
        <f t="shared" ref="F73:I73" si="90">F44+F57+F63+F72</f>
        <v>819</v>
      </c>
      <c r="G73" s="120">
        <f t="shared" si="90"/>
        <v>141</v>
      </c>
      <c r="H73" s="120">
        <f t="shared" si="90"/>
        <v>71</v>
      </c>
      <c r="I73" s="120">
        <f t="shared" si="90"/>
        <v>22</v>
      </c>
      <c r="J73" s="1"/>
      <c r="K73" s="877"/>
      <c r="L73" s="10"/>
      <c r="M73" s="10"/>
      <c r="N73" s="10"/>
      <c r="O73" s="877"/>
      <c r="P73" s="877"/>
      <c r="Q73" s="10"/>
      <c r="R73" s="10"/>
      <c r="S73" s="10"/>
      <c r="T73" s="10"/>
      <c r="U73" s="651"/>
      <c r="V73" s="651"/>
      <c r="W73" s="651"/>
      <c r="X73" s="651"/>
      <c r="Y73" s="651"/>
      <c r="Z73" s="651"/>
      <c r="AA73" s="651"/>
      <c r="AB73" s="651"/>
      <c r="AC73" s="651"/>
      <c r="AD73" s="651"/>
      <c r="AE73" s="651"/>
      <c r="AF73" s="651"/>
      <c r="AG73" s="651"/>
      <c r="AH73" s="651"/>
      <c r="AI73" s="651"/>
      <c r="AJ73" s="651"/>
    </row>
    <row r="74" spans="1:36" ht="12.75" customHeight="1" x14ac:dyDescent="0.2">
      <c r="A74" s="651"/>
      <c r="B74" s="644"/>
      <c r="C74" s="8"/>
      <c r="D74" s="8"/>
      <c r="E74" s="8"/>
      <c r="F74" s="8"/>
      <c r="G74" s="8"/>
      <c r="H74" s="8"/>
      <c r="I74" s="8"/>
      <c r="J74" s="877"/>
      <c r="K74" s="10"/>
      <c r="L74" s="10"/>
      <c r="M74" s="10"/>
      <c r="N74" s="10"/>
      <c r="O74" s="10"/>
      <c r="P74" s="10"/>
      <c r="Q74" s="193"/>
      <c r="R74" s="10"/>
      <c r="S74" s="10"/>
      <c r="T74" s="10"/>
      <c r="U74" s="651"/>
      <c r="V74" s="651"/>
      <c r="W74" s="651"/>
      <c r="X74" s="651"/>
      <c r="Y74" s="651"/>
      <c r="Z74" s="651"/>
      <c r="AA74" s="651"/>
      <c r="AB74" s="651"/>
      <c r="AC74" s="651"/>
      <c r="AD74" s="651"/>
      <c r="AE74" s="651"/>
      <c r="AF74" s="651"/>
      <c r="AG74" s="651"/>
      <c r="AH74" s="651"/>
      <c r="AI74" s="651"/>
      <c r="AJ74" s="651"/>
    </row>
    <row r="75" spans="1:36" ht="12.75" customHeight="1" x14ac:dyDescent="0.25">
      <c r="A75" s="1412" t="s">
        <v>491</v>
      </c>
      <c r="B75" s="1413"/>
      <c r="C75" s="653" t="s">
        <v>5</v>
      </c>
      <c r="D75" s="653" t="s">
        <v>178</v>
      </c>
      <c r="E75" s="653" t="s">
        <v>179</v>
      </c>
      <c r="F75" s="653" t="s">
        <v>7</v>
      </c>
      <c r="G75" s="653" t="s">
        <v>8</v>
      </c>
      <c r="H75" s="16" t="s">
        <v>9</v>
      </c>
      <c r="I75" s="16" t="s">
        <v>63</v>
      </c>
      <c r="J75" s="889"/>
      <c r="K75" s="121"/>
      <c r="L75" s="121"/>
      <c r="M75" s="121"/>
      <c r="N75" s="121"/>
      <c r="O75" s="121"/>
      <c r="P75" s="121"/>
      <c r="Q75" s="123"/>
      <c r="R75" s="124"/>
      <c r="S75" s="10"/>
      <c r="T75" s="10"/>
      <c r="U75" s="651"/>
      <c r="V75" s="651"/>
      <c r="W75" s="651"/>
      <c r="X75" s="651"/>
      <c r="Y75" s="651"/>
      <c r="Z75" s="651"/>
      <c r="AA75" s="651"/>
      <c r="AB75" s="651"/>
      <c r="AC75" s="651"/>
      <c r="AD75" s="651"/>
      <c r="AE75" s="651"/>
      <c r="AF75" s="651"/>
      <c r="AG75" s="651"/>
      <c r="AH75" s="651"/>
      <c r="AI75" s="651"/>
      <c r="AJ75" s="651"/>
    </row>
    <row r="76" spans="1:36" ht="12.75" customHeight="1" x14ac:dyDescent="0.25">
      <c r="A76" s="315" t="s">
        <v>492</v>
      </c>
      <c r="B76" s="185" t="s">
        <v>214</v>
      </c>
      <c r="C76" s="316">
        <v>44</v>
      </c>
      <c r="D76" s="316">
        <v>25</v>
      </c>
      <c r="E76" s="316"/>
      <c r="F76" s="316">
        <v>54</v>
      </c>
      <c r="G76" s="316">
        <v>47</v>
      </c>
      <c r="H76" s="316">
        <v>19</v>
      </c>
      <c r="I76" s="125"/>
      <c r="J76" s="889"/>
      <c r="K76" s="39"/>
      <c r="L76" s="39"/>
      <c r="M76" s="39"/>
      <c r="N76" s="889" t="s">
        <v>81</v>
      </c>
      <c r="O76" s="230">
        <f t="shared" ref="O76:O108" si="91">IF(N76="*",$H76,0)</f>
        <v>19</v>
      </c>
      <c r="P76" s="230">
        <f t="shared" ref="P76:P108" si="92">IF(N76="**",$H76,0)</f>
        <v>0</v>
      </c>
      <c r="Q76" s="123"/>
      <c r="R76" s="124"/>
      <c r="S76" s="10"/>
      <c r="T76" s="10"/>
      <c r="U76" s="651"/>
      <c r="V76" s="651"/>
      <c r="W76" s="651"/>
      <c r="X76" s="651"/>
      <c r="Y76" s="651"/>
      <c r="Z76" s="651"/>
      <c r="AA76" s="651"/>
      <c r="AB76" s="651"/>
      <c r="AC76" s="651"/>
      <c r="AD76" s="651"/>
      <c r="AE76" s="651"/>
      <c r="AF76" s="651"/>
      <c r="AG76" s="651"/>
      <c r="AH76" s="651"/>
      <c r="AI76" s="651"/>
      <c r="AJ76" s="651"/>
    </row>
    <row r="77" spans="1:36" ht="12.75" customHeight="1" x14ac:dyDescent="0.25">
      <c r="A77" s="315" t="s">
        <v>494</v>
      </c>
      <c r="B77" s="185" t="s">
        <v>183</v>
      </c>
      <c r="C77" s="79"/>
      <c r="D77" s="79"/>
      <c r="E77" s="316">
        <v>45</v>
      </c>
      <c r="F77" s="79"/>
      <c r="G77" s="79"/>
      <c r="H77" s="79"/>
      <c r="I77" s="125"/>
      <c r="J77" s="889"/>
      <c r="K77" s="39"/>
      <c r="L77" s="39"/>
      <c r="M77" s="39"/>
      <c r="N77" s="889"/>
      <c r="O77" s="230">
        <f t="shared" si="91"/>
        <v>0</v>
      </c>
      <c r="P77" s="230">
        <f t="shared" si="92"/>
        <v>0</v>
      </c>
      <c r="Q77" s="123"/>
      <c r="R77" s="124"/>
      <c r="S77" s="10"/>
      <c r="T77" s="10"/>
      <c r="U77" s="651"/>
      <c r="V77" s="651"/>
      <c r="W77" s="651"/>
      <c r="X77" s="651"/>
      <c r="Y77" s="651"/>
      <c r="Z77" s="651"/>
      <c r="AA77" s="651"/>
      <c r="AB77" s="651"/>
      <c r="AC77" s="651"/>
      <c r="AD77" s="651"/>
      <c r="AE77" s="651"/>
      <c r="AF77" s="651"/>
      <c r="AG77" s="651"/>
      <c r="AH77" s="651"/>
      <c r="AI77" s="651"/>
      <c r="AJ77" s="651"/>
    </row>
    <row r="78" spans="1:36" ht="15" customHeight="1" x14ac:dyDescent="0.25">
      <c r="A78" s="315" t="s">
        <v>495</v>
      </c>
      <c r="B78" s="185" t="s">
        <v>185</v>
      </c>
      <c r="C78" s="316">
        <v>148</v>
      </c>
      <c r="D78" s="316">
        <v>37</v>
      </c>
      <c r="E78" s="316"/>
      <c r="F78" s="316">
        <v>55</v>
      </c>
      <c r="G78" s="316">
        <v>8</v>
      </c>
      <c r="H78" s="316">
        <v>8</v>
      </c>
      <c r="I78" s="125"/>
      <c r="J78" s="889"/>
      <c r="K78" s="39"/>
      <c r="L78" s="39"/>
      <c r="M78" s="39"/>
      <c r="N78" s="889" t="s">
        <v>81</v>
      </c>
      <c r="O78" s="230">
        <f t="shared" si="91"/>
        <v>8</v>
      </c>
      <c r="P78" s="230">
        <f t="shared" si="92"/>
        <v>0</v>
      </c>
      <c r="Q78" s="123"/>
      <c r="R78" s="124"/>
      <c r="S78" s="10"/>
      <c r="T78" s="10"/>
      <c r="U78" s="651"/>
      <c r="V78" s="651"/>
      <c r="W78" s="651"/>
      <c r="X78" s="651"/>
      <c r="Y78" s="651"/>
      <c r="Z78" s="651"/>
      <c r="AA78" s="651"/>
      <c r="AB78" s="651"/>
      <c r="AC78" s="651"/>
      <c r="AD78" s="651"/>
      <c r="AE78" s="651"/>
      <c r="AF78" s="651"/>
      <c r="AG78" s="651"/>
      <c r="AH78" s="651"/>
      <c r="AI78" s="651"/>
      <c r="AJ78" s="651"/>
    </row>
    <row r="79" spans="1:36" ht="15" customHeight="1" x14ac:dyDescent="0.25">
      <c r="A79" s="315" t="s">
        <v>496</v>
      </c>
      <c r="B79" s="185" t="s">
        <v>212</v>
      </c>
      <c r="C79" s="702">
        <v>50</v>
      </c>
      <c r="D79" s="702">
        <v>23</v>
      </c>
      <c r="E79" s="702">
        <v>30</v>
      </c>
      <c r="F79" s="702">
        <v>17</v>
      </c>
      <c r="G79" s="316">
        <v>8</v>
      </c>
      <c r="H79" s="316">
        <v>2</v>
      </c>
      <c r="I79" s="125"/>
      <c r="J79" s="889"/>
      <c r="K79" s="39"/>
      <c r="L79" s="39"/>
      <c r="M79" s="39"/>
      <c r="N79" s="889" t="s">
        <v>81</v>
      </c>
      <c r="O79" s="230">
        <f t="shared" si="91"/>
        <v>2</v>
      </c>
      <c r="P79" s="230">
        <f t="shared" si="92"/>
        <v>0</v>
      </c>
      <c r="Q79" s="123"/>
      <c r="R79" s="124"/>
      <c r="S79" s="10"/>
      <c r="T79" s="10"/>
      <c r="U79" s="651"/>
      <c r="V79" s="651"/>
      <c r="W79" s="651"/>
      <c r="X79" s="651"/>
      <c r="Y79" s="651"/>
      <c r="Z79" s="651"/>
      <c r="AA79" s="651"/>
      <c r="AB79" s="651"/>
      <c r="AC79" s="651"/>
      <c r="AD79" s="651"/>
      <c r="AE79" s="651"/>
      <c r="AF79" s="651"/>
      <c r="AG79" s="651"/>
      <c r="AH79" s="651"/>
      <c r="AI79" s="651"/>
      <c r="AJ79" s="651"/>
    </row>
    <row r="80" spans="1:36" ht="14.25" customHeight="1" x14ac:dyDescent="0.25">
      <c r="A80" s="315" t="s">
        <v>497</v>
      </c>
      <c r="B80" s="185" t="s">
        <v>194</v>
      </c>
      <c r="C80" s="316">
        <v>46</v>
      </c>
      <c r="D80" s="316">
        <v>12</v>
      </c>
      <c r="E80" s="316"/>
      <c r="F80" s="316">
        <v>15</v>
      </c>
      <c r="G80" s="316">
        <v>5</v>
      </c>
      <c r="H80" s="79"/>
      <c r="I80" s="125"/>
      <c r="J80" s="889"/>
      <c r="K80" s="39"/>
      <c r="L80" s="39"/>
      <c r="M80" s="39"/>
      <c r="N80" s="889"/>
      <c r="O80" s="230">
        <f t="shared" si="91"/>
        <v>0</v>
      </c>
      <c r="P80" s="230">
        <f t="shared" si="92"/>
        <v>0</v>
      </c>
      <c r="Q80" s="123"/>
      <c r="R80" s="124"/>
      <c r="S80" s="10"/>
      <c r="T80" s="10"/>
      <c r="U80" s="651"/>
      <c r="V80" s="651"/>
      <c r="W80" s="651"/>
      <c r="X80" s="651"/>
      <c r="Y80" s="651"/>
      <c r="Z80" s="651"/>
      <c r="AA80" s="651"/>
      <c r="AB80" s="651"/>
      <c r="AC80" s="651"/>
      <c r="AD80" s="651"/>
      <c r="AE80" s="651"/>
      <c r="AF80" s="651"/>
      <c r="AG80" s="651"/>
      <c r="AH80" s="651"/>
      <c r="AI80" s="651"/>
      <c r="AJ80" s="651"/>
    </row>
    <row r="81" spans="1:36" ht="14.25" customHeight="1" x14ac:dyDescent="0.25">
      <c r="A81" s="315" t="s">
        <v>498</v>
      </c>
      <c r="B81" s="185" t="s">
        <v>499</v>
      </c>
      <c r="C81" s="723"/>
      <c r="D81" s="723"/>
      <c r="E81" s="702">
        <v>36</v>
      </c>
      <c r="F81" s="723"/>
      <c r="G81" s="79"/>
      <c r="H81" s="79"/>
      <c r="I81" s="127">
        <v>8</v>
      </c>
      <c r="J81" s="889"/>
      <c r="K81" s="39"/>
      <c r="L81" s="39"/>
      <c r="M81" s="39"/>
      <c r="N81" s="889"/>
      <c r="O81" s="230">
        <f t="shared" si="91"/>
        <v>0</v>
      </c>
      <c r="P81" s="230">
        <f t="shared" si="92"/>
        <v>0</v>
      </c>
      <c r="Q81" s="123"/>
      <c r="R81" s="124"/>
      <c r="S81" s="10"/>
      <c r="T81" s="10"/>
      <c r="U81" s="651"/>
      <c r="V81" s="651"/>
      <c r="W81" s="651"/>
      <c r="X81" s="651"/>
      <c r="Y81" s="651"/>
      <c r="Z81" s="651"/>
      <c r="AA81" s="651"/>
      <c r="AB81" s="651"/>
      <c r="AC81" s="651"/>
      <c r="AD81" s="651"/>
      <c r="AE81" s="651"/>
      <c r="AF81" s="651"/>
      <c r="AG81" s="651"/>
      <c r="AH81" s="651"/>
      <c r="AI81" s="651"/>
      <c r="AJ81" s="651"/>
    </row>
    <row r="82" spans="1:36" ht="14.25" customHeight="1" x14ac:dyDescent="0.25">
      <c r="A82" s="315" t="s">
        <v>500</v>
      </c>
      <c r="B82" s="185" t="s">
        <v>228</v>
      </c>
      <c r="C82" s="702">
        <v>40</v>
      </c>
      <c r="D82" s="702">
        <v>8</v>
      </c>
      <c r="E82" s="702"/>
      <c r="F82" s="702">
        <v>12</v>
      </c>
      <c r="G82" s="316">
        <v>5</v>
      </c>
      <c r="H82" s="316">
        <v>5</v>
      </c>
      <c r="I82" s="125"/>
      <c r="J82" s="889"/>
      <c r="K82" s="39"/>
      <c r="L82" s="39"/>
      <c r="M82" s="39"/>
      <c r="N82" s="889" t="s">
        <v>81</v>
      </c>
      <c r="O82" s="230">
        <f t="shared" si="91"/>
        <v>5</v>
      </c>
      <c r="P82" s="230">
        <f t="shared" si="92"/>
        <v>0</v>
      </c>
      <c r="Q82" s="123"/>
      <c r="R82" s="124"/>
      <c r="S82" s="10"/>
      <c r="T82" s="10"/>
      <c r="U82" s="651"/>
      <c r="V82" s="651"/>
      <c r="W82" s="651"/>
      <c r="X82" s="651"/>
      <c r="Y82" s="651"/>
      <c r="Z82" s="651"/>
      <c r="AA82" s="651"/>
      <c r="AB82" s="651"/>
      <c r="AC82" s="651"/>
      <c r="AD82" s="651"/>
      <c r="AE82" s="651"/>
      <c r="AF82" s="651"/>
      <c r="AG82" s="651"/>
      <c r="AH82" s="651"/>
      <c r="AI82" s="651"/>
      <c r="AJ82" s="651"/>
    </row>
    <row r="83" spans="1:36" ht="15" customHeight="1" x14ac:dyDescent="0.25">
      <c r="A83" s="315" t="s">
        <v>501</v>
      </c>
      <c r="B83" s="185" t="s">
        <v>216</v>
      </c>
      <c r="C83" s="316">
        <v>70</v>
      </c>
      <c r="D83" s="316">
        <v>60</v>
      </c>
      <c r="E83" s="316"/>
      <c r="F83" s="316">
        <v>80</v>
      </c>
      <c r="G83" s="316">
        <v>15</v>
      </c>
      <c r="H83" s="316">
        <v>3</v>
      </c>
      <c r="I83" s="125"/>
      <c r="J83" s="889"/>
      <c r="K83" s="39"/>
      <c r="L83" s="39"/>
      <c r="M83" s="39"/>
      <c r="N83" s="889" t="s">
        <v>81</v>
      </c>
      <c r="O83" s="230">
        <f t="shared" si="91"/>
        <v>3</v>
      </c>
      <c r="P83" s="230">
        <f t="shared" si="92"/>
        <v>0</v>
      </c>
      <c r="Q83" s="123"/>
      <c r="R83" s="124"/>
      <c r="S83" s="10"/>
      <c r="T83" s="10"/>
      <c r="U83" s="651"/>
      <c r="V83" s="651"/>
      <c r="W83" s="651"/>
      <c r="X83" s="651"/>
      <c r="Y83" s="651"/>
      <c r="Z83" s="651"/>
      <c r="AA83" s="651"/>
      <c r="AB83" s="651"/>
      <c r="AC83" s="651"/>
      <c r="AD83" s="651"/>
      <c r="AE83" s="651"/>
      <c r="AF83" s="651"/>
      <c r="AG83" s="651"/>
      <c r="AH83" s="651"/>
      <c r="AI83" s="651"/>
      <c r="AJ83" s="651"/>
    </row>
    <row r="84" spans="1:36" ht="14.25" customHeight="1" x14ac:dyDescent="0.25">
      <c r="A84" s="315" t="s">
        <v>502</v>
      </c>
      <c r="B84" s="185" t="s">
        <v>218</v>
      </c>
      <c r="C84" s="316">
        <v>120</v>
      </c>
      <c r="D84" s="316">
        <v>10</v>
      </c>
      <c r="E84" s="316"/>
      <c r="F84" s="901">
        <v>10</v>
      </c>
      <c r="G84" s="316">
        <v>10</v>
      </c>
      <c r="H84" s="79"/>
      <c r="I84" s="125"/>
      <c r="J84" s="889"/>
      <c r="K84" s="39"/>
      <c r="L84" s="39"/>
      <c r="M84" s="39"/>
      <c r="N84" s="889"/>
      <c r="O84" s="230">
        <f t="shared" si="91"/>
        <v>0</v>
      </c>
      <c r="P84" s="230">
        <f t="shared" si="92"/>
        <v>0</v>
      </c>
      <c r="Q84" s="123"/>
      <c r="R84" s="124"/>
      <c r="S84" s="10"/>
      <c r="T84" s="10"/>
      <c r="U84" s="651"/>
      <c r="V84" s="651"/>
      <c r="W84" s="651"/>
      <c r="X84" s="651"/>
      <c r="Y84" s="651"/>
      <c r="Z84" s="651"/>
      <c r="AA84" s="651"/>
      <c r="AB84" s="651"/>
      <c r="AC84" s="651"/>
      <c r="AD84" s="651"/>
      <c r="AE84" s="651"/>
      <c r="AF84" s="651"/>
      <c r="AG84" s="651"/>
      <c r="AH84" s="651"/>
      <c r="AI84" s="651"/>
      <c r="AJ84" s="651"/>
    </row>
    <row r="85" spans="1:36" ht="14.25" customHeight="1" x14ac:dyDescent="0.25">
      <c r="A85" s="315" t="s">
        <v>503</v>
      </c>
      <c r="B85" s="185" t="s">
        <v>220</v>
      </c>
      <c r="C85" s="316">
        <v>11</v>
      </c>
      <c r="D85" s="316">
        <v>6</v>
      </c>
      <c r="E85" s="316"/>
      <c r="F85" s="316">
        <v>12</v>
      </c>
      <c r="G85" s="316">
        <v>3</v>
      </c>
      <c r="H85" s="79"/>
      <c r="I85" s="125"/>
      <c r="J85" s="889"/>
      <c r="K85" s="39"/>
      <c r="L85" s="39"/>
      <c r="M85" s="39"/>
      <c r="N85" s="889"/>
      <c r="O85" s="230">
        <f t="shared" si="91"/>
        <v>0</v>
      </c>
      <c r="P85" s="230">
        <f t="shared" si="92"/>
        <v>0</v>
      </c>
      <c r="Q85" s="123"/>
      <c r="R85" s="124"/>
      <c r="S85" s="10"/>
      <c r="T85" s="10"/>
      <c r="U85" s="651"/>
      <c r="V85" s="651"/>
      <c r="W85" s="651"/>
      <c r="X85" s="651"/>
      <c r="Y85" s="651"/>
      <c r="Z85" s="651"/>
      <c r="AA85" s="651"/>
      <c r="AB85" s="651"/>
      <c r="AC85" s="651"/>
      <c r="AD85" s="651"/>
      <c r="AE85" s="651"/>
      <c r="AF85" s="651"/>
      <c r="AG85" s="651"/>
      <c r="AH85" s="651"/>
      <c r="AI85" s="651"/>
      <c r="AJ85" s="651"/>
    </row>
    <row r="86" spans="1:36" ht="14.25" customHeight="1" x14ac:dyDescent="0.25">
      <c r="A86" s="315" t="s">
        <v>504</v>
      </c>
      <c r="B86" s="185" t="s">
        <v>222</v>
      </c>
      <c r="C86" s="316">
        <v>10</v>
      </c>
      <c r="D86" s="316">
        <v>18</v>
      </c>
      <c r="E86" s="316"/>
      <c r="F86" s="316">
        <v>11</v>
      </c>
      <c r="G86" s="316">
        <v>1</v>
      </c>
      <c r="H86" s="316">
        <v>1</v>
      </c>
      <c r="I86" s="125"/>
      <c r="J86" s="889"/>
      <c r="K86" s="39"/>
      <c r="L86" s="39"/>
      <c r="M86" s="39"/>
      <c r="N86" s="889" t="s">
        <v>81</v>
      </c>
      <c r="O86" s="230">
        <f t="shared" si="91"/>
        <v>1</v>
      </c>
      <c r="P86" s="230">
        <f t="shared" si="92"/>
        <v>0</v>
      </c>
      <c r="Q86" s="123"/>
      <c r="R86" s="124"/>
      <c r="S86" s="10"/>
      <c r="T86" s="10"/>
      <c r="U86" s="651"/>
      <c r="V86" s="651"/>
      <c r="W86" s="651"/>
      <c r="X86" s="651"/>
      <c r="Y86" s="651"/>
      <c r="Z86" s="651"/>
      <c r="AA86" s="651"/>
      <c r="AB86" s="651"/>
      <c r="AC86" s="651"/>
      <c r="AD86" s="651"/>
      <c r="AE86" s="651"/>
      <c r="AF86" s="651"/>
      <c r="AG86" s="651"/>
      <c r="AH86" s="651"/>
      <c r="AI86" s="651"/>
      <c r="AJ86" s="651"/>
    </row>
    <row r="87" spans="1:36" ht="14.25" customHeight="1" x14ac:dyDescent="0.25">
      <c r="A87" s="315" t="s">
        <v>505</v>
      </c>
      <c r="B87" s="128" t="s">
        <v>224</v>
      </c>
      <c r="C87" s="316">
        <v>96</v>
      </c>
      <c r="D87" s="316">
        <v>101</v>
      </c>
      <c r="E87" s="316"/>
      <c r="F87" s="316">
        <v>77</v>
      </c>
      <c r="G87" s="316">
        <v>6</v>
      </c>
      <c r="H87" s="316">
        <v>4</v>
      </c>
      <c r="I87" s="125"/>
      <c r="J87" s="889"/>
      <c r="K87" s="39"/>
      <c r="L87" s="39"/>
      <c r="M87" s="39"/>
      <c r="N87" s="889" t="s">
        <v>81</v>
      </c>
      <c r="O87" s="230">
        <f t="shared" si="91"/>
        <v>4</v>
      </c>
      <c r="P87" s="230">
        <f t="shared" si="92"/>
        <v>0</v>
      </c>
      <c r="Q87" s="123"/>
      <c r="R87" s="124"/>
      <c r="S87" s="10"/>
      <c r="T87" s="10"/>
      <c r="U87" s="651"/>
      <c r="V87" s="651"/>
      <c r="W87" s="651"/>
      <c r="X87" s="651"/>
      <c r="Y87" s="651"/>
      <c r="Z87" s="651"/>
      <c r="AA87" s="651"/>
      <c r="AB87" s="651"/>
      <c r="AC87" s="651"/>
      <c r="AD87" s="651"/>
      <c r="AE87" s="651"/>
      <c r="AF87" s="651"/>
      <c r="AG87" s="651"/>
      <c r="AH87" s="651"/>
      <c r="AI87" s="651"/>
      <c r="AJ87" s="651"/>
    </row>
    <row r="88" spans="1:36" ht="14.25" customHeight="1" x14ac:dyDescent="0.25">
      <c r="A88" s="315" t="s">
        <v>506</v>
      </c>
      <c r="B88" s="185" t="s">
        <v>200</v>
      </c>
      <c r="C88" s="316">
        <v>2</v>
      </c>
      <c r="D88" s="316"/>
      <c r="E88" s="316">
        <v>40</v>
      </c>
      <c r="F88" s="316"/>
      <c r="G88" s="316"/>
      <c r="H88" s="316"/>
      <c r="I88" s="125"/>
      <c r="J88" s="889"/>
      <c r="K88" s="39"/>
      <c r="L88" s="39"/>
      <c r="M88" s="39"/>
      <c r="N88" s="889"/>
      <c r="O88" s="230">
        <f t="shared" si="91"/>
        <v>0</v>
      </c>
      <c r="P88" s="230">
        <f t="shared" si="92"/>
        <v>0</v>
      </c>
      <c r="Q88" s="123"/>
      <c r="R88" s="124"/>
      <c r="S88" s="10"/>
      <c r="T88" s="10"/>
      <c r="U88" s="651"/>
      <c r="V88" s="651"/>
      <c r="W88" s="651"/>
      <c r="X88" s="651"/>
      <c r="Y88" s="651"/>
      <c r="Z88" s="651"/>
      <c r="AA88" s="651"/>
      <c r="AB88" s="651"/>
      <c r="AC88" s="651"/>
      <c r="AD88" s="651"/>
      <c r="AE88" s="651"/>
      <c r="AF88" s="651"/>
      <c r="AG88" s="651"/>
      <c r="AH88" s="651"/>
      <c r="AI88" s="651"/>
      <c r="AJ88" s="651"/>
    </row>
    <row r="89" spans="1:36" ht="14.25" customHeight="1" x14ac:dyDescent="0.25">
      <c r="A89" s="315" t="s">
        <v>507</v>
      </c>
      <c r="B89" s="185" t="s">
        <v>190</v>
      </c>
      <c r="C89" s="316">
        <v>12</v>
      </c>
      <c r="D89" s="316">
        <v>8</v>
      </c>
      <c r="E89" s="316">
        <v>45</v>
      </c>
      <c r="F89" s="316">
        <v>12</v>
      </c>
      <c r="G89" s="316">
        <v>2</v>
      </c>
      <c r="H89" s="316">
        <v>2</v>
      </c>
      <c r="I89" s="125"/>
      <c r="J89" s="889"/>
      <c r="K89" s="39"/>
      <c r="L89" s="39"/>
      <c r="M89" s="39"/>
      <c r="N89" s="889" t="s">
        <v>81</v>
      </c>
      <c r="O89" s="230">
        <f t="shared" si="91"/>
        <v>2</v>
      </c>
      <c r="P89" s="230">
        <f t="shared" si="92"/>
        <v>0</v>
      </c>
      <c r="Q89" s="123"/>
      <c r="R89" s="124"/>
      <c r="S89" s="10"/>
      <c r="T89" s="10"/>
      <c r="U89" s="651"/>
      <c r="V89" s="651"/>
      <c r="W89" s="651"/>
      <c r="X89" s="651"/>
      <c r="Y89" s="651"/>
      <c r="Z89" s="651"/>
      <c r="AA89" s="651"/>
      <c r="AB89" s="651"/>
      <c r="AC89" s="651"/>
      <c r="AD89" s="651"/>
      <c r="AE89" s="651"/>
      <c r="AF89" s="651"/>
      <c r="AG89" s="651"/>
      <c r="AH89" s="651"/>
      <c r="AI89" s="651"/>
      <c r="AJ89" s="651"/>
    </row>
    <row r="90" spans="1:36" ht="14.25" customHeight="1" x14ac:dyDescent="0.25">
      <c r="A90" s="315" t="s">
        <v>508</v>
      </c>
      <c r="B90" s="185" t="s">
        <v>202</v>
      </c>
      <c r="C90" s="316"/>
      <c r="D90" s="316"/>
      <c r="E90" s="316">
        <v>60</v>
      </c>
      <c r="F90" s="316"/>
      <c r="G90" s="316"/>
      <c r="H90" s="316"/>
      <c r="I90" s="125"/>
      <c r="J90" s="889"/>
      <c r="K90" s="39"/>
      <c r="L90" s="39"/>
      <c r="M90" s="39"/>
      <c r="N90" s="889"/>
      <c r="O90" s="230">
        <f t="shared" si="91"/>
        <v>0</v>
      </c>
      <c r="P90" s="230">
        <f t="shared" si="92"/>
        <v>0</v>
      </c>
      <c r="Q90" s="123"/>
      <c r="R90" s="124"/>
      <c r="S90" s="10"/>
      <c r="T90" s="10"/>
      <c r="U90" s="651"/>
      <c r="V90" s="651"/>
      <c r="W90" s="651"/>
      <c r="X90" s="651"/>
      <c r="Y90" s="651"/>
      <c r="Z90" s="651"/>
      <c r="AA90" s="651"/>
      <c r="AB90" s="651"/>
      <c r="AC90" s="651"/>
      <c r="AD90" s="651"/>
      <c r="AE90" s="651"/>
      <c r="AF90" s="651"/>
      <c r="AG90" s="651"/>
      <c r="AH90" s="651"/>
      <c r="AI90" s="651"/>
      <c r="AJ90" s="651"/>
    </row>
    <row r="91" spans="1:36" ht="14.25" customHeight="1" x14ac:dyDescent="0.25">
      <c r="A91" s="315" t="s">
        <v>509</v>
      </c>
      <c r="B91" s="185" t="s">
        <v>204</v>
      </c>
      <c r="C91" s="316"/>
      <c r="D91" s="316"/>
      <c r="E91" s="316">
        <v>40</v>
      </c>
      <c r="F91" s="316"/>
      <c r="G91" s="316"/>
      <c r="H91" s="316"/>
      <c r="I91" s="125"/>
      <c r="J91" s="889"/>
      <c r="K91" s="39"/>
      <c r="L91" s="39"/>
      <c r="M91" s="39"/>
      <c r="N91" s="889"/>
      <c r="O91" s="230">
        <f t="shared" si="91"/>
        <v>0</v>
      </c>
      <c r="P91" s="230">
        <f t="shared" si="92"/>
        <v>0</v>
      </c>
      <c r="Q91" s="123"/>
      <c r="R91" s="124"/>
      <c r="S91" s="10"/>
      <c r="T91" s="10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1"/>
      <c r="AI91" s="651"/>
      <c r="AJ91" s="651"/>
    </row>
    <row r="92" spans="1:36" ht="14.25" customHeight="1" x14ac:dyDescent="0.25">
      <c r="A92" s="315" t="s">
        <v>510</v>
      </c>
      <c r="B92" s="185" t="s">
        <v>230</v>
      </c>
      <c r="C92" s="316">
        <v>45</v>
      </c>
      <c r="D92" s="316">
        <v>27</v>
      </c>
      <c r="E92" s="316"/>
      <c r="F92" s="316">
        <v>46</v>
      </c>
      <c r="G92" s="316">
        <v>5</v>
      </c>
      <c r="H92" s="316">
        <v>5</v>
      </c>
      <c r="I92" s="125"/>
      <c r="J92" s="889"/>
      <c r="K92" s="39"/>
      <c r="L92" s="39"/>
      <c r="M92" s="39"/>
      <c r="N92" s="889" t="s">
        <v>81</v>
      </c>
      <c r="O92" s="230">
        <f t="shared" si="91"/>
        <v>5</v>
      </c>
      <c r="P92" s="230">
        <f t="shared" si="92"/>
        <v>0</v>
      </c>
      <c r="Q92" s="123"/>
      <c r="R92" s="124"/>
      <c r="S92" s="10"/>
      <c r="T92" s="10"/>
      <c r="U92" s="651"/>
      <c r="V92" s="651"/>
      <c r="W92" s="651"/>
      <c r="X92" s="651"/>
      <c r="Y92" s="651"/>
      <c r="Z92" s="651"/>
      <c r="AA92" s="651"/>
      <c r="AB92" s="651"/>
      <c r="AC92" s="651"/>
      <c r="AD92" s="651"/>
      <c r="AE92" s="651"/>
      <c r="AF92" s="651"/>
      <c r="AG92" s="651"/>
      <c r="AH92" s="651"/>
      <c r="AI92" s="651"/>
      <c r="AJ92" s="651"/>
    </row>
    <row r="93" spans="1:36" ht="14.25" customHeight="1" x14ac:dyDescent="0.25">
      <c r="A93" s="315" t="s">
        <v>511</v>
      </c>
      <c r="B93" s="185" t="s">
        <v>512</v>
      </c>
      <c r="C93" s="316">
        <v>5</v>
      </c>
      <c r="D93" s="316">
        <v>10</v>
      </c>
      <c r="E93" s="316"/>
      <c r="F93" s="316">
        <v>5</v>
      </c>
      <c r="G93" s="79"/>
      <c r="H93" s="79"/>
      <c r="I93" s="125"/>
      <c r="J93" s="889"/>
      <c r="K93" s="39"/>
      <c r="L93" s="39"/>
      <c r="M93" s="39"/>
      <c r="N93" s="889"/>
      <c r="O93" s="230">
        <f t="shared" si="91"/>
        <v>0</v>
      </c>
      <c r="P93" s="230">
        <f t="shared" si="92"/>
        <v>0</v>
      </c>
      <c r="Q93" s="123"/>
      <c r="R93" s="124"/>
      <c r="S93" s="10"/>
      <c r="T93" s="10"/>
      <c r="U93" s="651"/>
      <c r="V93" s="651"/>
      <c r="W93" s="651"/>
      <c r="X93" s="651"/>
      <c r="Y93" s="651"/>
      <c r="Z93" s="651"/>
      <c r="AA93" s="651"/>
      <c r="AB93" s="651"/>
      <c r="AC93" s="651"/>
      <c r="AD93" s="651"/>
      <c r="AE93" s="651"/>
      <c r="AF93" s="651"/>
      <c r="AG93" s="651"/>
      <c r="AH93" s="651"/>
      <c r="AI93" s="651"/>
      <c r="AJ93" s="651"/>
    </row>
    <row r="94" spans="1:36" ht="14.25" customHeight="1" x14ac:dyDescent="0.25">
      <c r="A94" s="315" t="s">
        <v>513</v>
      </c>
      <c r="B94" s="185" t="s">
        <v>232</v>
      </c>
      <c r="C94" s="316">
        <v>7</v>
      </c>
      <c r="D94" s="316"/>
      <c r="E94" s="316">
        <v>45</v>
      </c>
      <c r="F94" s="316">
        <v>7</v>
      </c>
      <c r="G94" s="79"/>
      <c r="H94" s="79"/>
      <c r="I94" s="125"/>
      <c r="J94" s="889"/>
      <c r="K94" s="39"/>
      <c r="L94" s="39"/>
      <c r="M94" s="39"/>
      <c r="N94" s="889"/>
      <c r="O94" s="230">
        <f t="shared" si="91"/>
        <v>0</v>
      </c>
      <c r="P94" s="230">
        <f t="shared" si="92"/>
        <v>0</v>
      </c>
      <c r="Q94" s="123"/>
      <c r="R94" s="124"/>
      <c r="S94" s="10"/>
      <c r="T94" s="10"/>
      <c r="U94" s="651"/>
      <c r="V94" s="651"/>
      <c r="W94" s="651"/>
      <c r="X94" s="651"/>
      <c r="Y94" s="651"/>
      <c r="Z94" s="651"/>
      <c r="AA94" s="651"/>
      <c r="AB94" s="651"/>
      <c r="AC94" s="651"/>
      <c r="AD94" s="651"/>
      <c r="AE94" s="651"/>
      <c r="AF94" s="651"/>
      <c r="AG94" s="651"/>
      <c r="AH94" s="651"/>
      <c r="AI94" s="651"/>
      <c r="AJ94" s="651"/>
    </row>
    <row r="95" spans="1:36" ht="14.25" customHeight="1" x14ac:dyDescent="0.25">
      <c r="A95" s="315" t="s">
        <v>137</v>
      </c>
      <c r="B95" s="185" t="s">
        <v>138</v>
      </c>
      <c r="C95" s="316">
        <v>3</v>
      </c>
      <c r="D95" s="316"/>
      <c r="E95" s="316">
        <v>65</v>
      </c>
      <c r="F95" s="316"/>
      <c r="G95" s="316"/>
      <c r="H95" s="316"/>
      <c r="I95" s="125"/>
      <c r="J95" s="889"/>
      <c r="K95" s="39"/>
      <c r="L95" s="39"/>
      <c r="M95" s="39"/>
      <c r="N95" s="889"/>
      <c r="O95" s="230">
        <f t="shared" si="91"/>
        <v>0</v>
      </c>
      <c r="P95" s="230">
        <f t="shared" si="92"/>
        <v>0</v>
      </c>
      <c r="Q95" s="123"/>
      <c r="R95" s="124"/>
      <c r="S95" s="10"/>
      <c r="T95" s="10"/>
      <c r="U95" s="651"/>
      <c r="V95" s="651"/>
      <c r="W95" s="651"/>
      <c r="X95" s="651"/>
      <c r="Y95" s="651"/>
      <c r="Z95" s="651"/>
      <c r="AA95" s="651"/>
      <c r="AB95" s="651"/>
      <c r="AC95" s="651"/>
      <c r="AD95" s="651"/>
      <c r="AE95" s="651"/>
      <c r="AF95" s="651"/>
      <c r="AG95" s="651"/>
      <c r="AH95" s="651"/>
      <c r="AI95" s="651"/>
      <c r="AJ95" s="651"/>
    </row>
    <row r="96" spans="1:36" ht="14.25" customHeight="1" x14ac:dyDescent="0.25">
      <c r="A96" s="315" t="s">
        <v>514</v>
      </c>
      <c r="B96" s="185" t="s">
        <v>515</v>
      </c>
      <c r="C96" s="316">
        <v>45</v>
      </c>
      <c r="D96" s="316">
        <v>20</v>
      </c>
      <c r="E96" s="316"/>
      <c r="F96" s="316">
        <v>45</v>
      </c>
      <c r="G96" s="316">
        <v>12</v>
      </c>
      <c r="H96" s="316">
        <v>3</v>
      </c>
      <c r="I96" s="145">
        <v>5</v>
      </c>
      <c r="J96" s="889"/>
      <c r="K96" s="39"/>
      <c r="L96" s="39"/>
      <c r="M96" s="39"/>
      <c r="N96" s="889" t="s">
        <v>81</v>
      </c>
      <c r="O96" s="230">
        <f t="shared" si="91"/>
        <v>3</v>
      </c>
      <c r="P96" s="230">
        <f t="shared" si="92"/>
        <v>0</v>
      </c>
      <c r="Q96" s="123"/>
      <c r="R96" s="124"/>
      <c r="S96" s="10"/>
      <c r="T96" s="10"/>
      <c r="U96" s="651"/>
      <c r="V96" s="651"/>
      <c r="W96" s="651"/>
      <c r="X96" s="651"/>
      <c r="Y96" s="651"/>
      <c r="Z96" s="651"/>
      <c r="AA96" s="651"/>
      <c r="AB96" s="651"/>
      <c r="AC96" s="651"/>
      <c r="AD96" s="651"/>
      <c r="AE96" s="651"/>
      <c r="AF96" s="651"/>
      <c r="AG96" s="651"/>
      <c r="AH96" s="651"/>
      <c r="AI96" s="651"/>
      <c r="AJ96" s="651"/>
    </row>
    <row r="97" spans="1:36" ht="14.25" customHeight="1" x14ac:dyDescent="0.25">
      <c r="A97" s="315" t="s">
        <v>516</v>
      </c>
      <c r="B97" s="185" t="s">
        <v>515</v>
      </c>
      <c r="C97" s="316">
        <v>20</v>
      </c>
      <c r="D97" s="316">
        <v>16</v>
      </c>
      <c r="E97" s="316"/>
      <c r="F97" s="316">
        <v>27</v>
      </c>
      <c r="G97" s="316">
        <v>8</v>
      </c>
      <c r="H97" s="316">
        <v>4</v>
      </c>
      <c r="I97" s="125"/>
      <c r="J97" s="889"/>
      <c r="K97" s="39"/>
      <c r="L97" s="39"/>
      <c r="M97" s="39"/>
      <c r="N97" s="889" t="s">
        <v>81</v>
      </c>
      <c r="O97" s="230">
        <f t="shared" si="91"/>
        <v>4</v>
      </c>
      <c r="P97" s="230">
        <f t="shared" si="92"/>
        <v>0</v>
      </c>
      <c r="Q97" s="123"/>
      <c r="R97" s="124"/>
      <c r="S97" s="10"/>
      <c r="T97" s="10"/>
      <c r="U97" s="651"/>
      <c r="V97" s="651"/>
      <c r="W97" s="651"/>
      <c r="X97" s="651"/>
      <c r="Y97" s="651"/>
      <c r="Z97" s="651"/>
      <c r="AA97" s="651"/>
      <c r="AB97" s="651"/>
      <c r="AC97" s="651"/>
      <c r="AD97" s="651"/>
      <c r="AE97" s="651"/>
      <c r="AF97" s="651"/>
      <c r="AG97" s="651"/>
      <c r="AH97" s="651"/>
      <c r="AI97" s="651"/>
      <c r="AJ97" s="651"/>
    </row>
    <row r="98" spans="1:36" ht="14.25" customHeight="1" x14ac:dyDescent="0.25">
      <c r="A98" s="315" t="s">
        <v>517</v>
      </c>
      <c r="B98" s="128" t="s">
        <v>208</v>
      </c>
      <c r="C98" s="316">
        <v>10</v>
      </c>
      <c r="D98" s="316">
        <v>12</v>
      </c>
      <c r="E98" s="316"/>
      <c r="F98" s="901">
        <v>12</v>
      </c>
      <c r="G98" s="79"/>
      <c r="H98" s="79"/>
      <c r="I98" s="125"/>
      <c r="J98" s="889"/>
      <c r="K98" s="39"/>
      <c r="L98" s="39"/>
      <c r="M98" s="39"/>
      <c r="N98" s="889"/>
      <c r="O98" s="230">
        <f t="shared" si="91"/>
        <v>0</v>
      </c>
      <c r="P98" s="230">
        <f t="shared" si="92"/>
        <v>0</v>
      </c>
      <c r="Q98" s="123"/>
      <c r="R98" s="124"/>
      <c r="S98" s="10"/>
      <c r="T98" s="10"/>
      <c r="U98" s="651"/>
      <c r="V98" s="651"/>
      <c r="W98" s="651"/>
      <c r="X98" s="651"/>
      <c r="Y98" s="651"/>
      <c r="Z98" s="651"/>
      <c r="AA98" s="651"/>
      <c r="AB98" s="651"/>
      <c r="AC98" s="651"/>
      <c r="AD98" s="651"/>
      <c r="AE98" s="651"/>
      <c r="AF98" s="651"/>
      <c r="AG98" s="651"/>
      <c r="AH98" s="651"/>
      <c r="AI98" s="651"/>
      <c r="AJ98" s="651"/>
    </row>
    <row r="99" spans="1:36" ht="14.25" customHeight="1" x14ac:dyDescent="0.25">
      <c r="A99" s="315" t="s">
        <v>518</v>
      </c>
      <c r="B99" s="185" t="s">
        <v>226</v>
      </c>
      <c r="C99" s="316">
        <v>55</v>
      </c>
      <c r="D99" s="316">
        <v>28</v>
      </c>
      <c r="E99" s="316"/>
      <c r="F99" s="901">
        <v>58</v>
      </c>
      <c r="G99" s="316">
        <v>5</v>
      </c>
      <c r="H99" s="316">
        <v>2</v>
      </c>
      <c r="I99" s="145">
        <v>2</v>
      </c>
      <c r="J99" s="889"/>
      <c r="K99" s="39"/>
      <c r="L99" s="39"/>
      <c r="M99" s="39"/>
      <c r="N99" s="889" t="s">
        <v>81</v>
      </c>
      <c r="O99" s="230">
        <f t="shared" si="91"/>
        <v>2</v>
      </c>
      <c r="P99" s="230">
        <f t="shared" si="92"/>
        <v>0</v>
      </c>
      <c r="Q99" s="123"/>
      <c r="R99" s="124"/>
      <c r="S99" s="10"/>
      <c r="T99" s="10"/>
      <c r="U99" s="651"/>
      <c r="V99" s="651"/>
      <c r="W99" s="651"/>
      <c r="X99" s="651"/>
      <c r="Y99" s="651"/>
      <c r="Z99" s="651"/>
      <c r="AA99" s="651"/>
      <c r="AB99" s="651"/>
      <c r="AC99" s="651"/>
      <c r="AD99" s="651"/>
      <c r="AE99" s="651"/>
      <c r="AF99" s="651"/>
      <c r="AG99" s="651"/>
      <c r="AH99" s="651"/>
      <c r="AI99" s="651"/>
      <c r="AJ99" s="651"/>
    </row>
    <row r="100" spans="1:36" ht="14.25" customHeight="1" x14ac:dyDescent="0.25">
      <c r="A100" s="315" t="s">
        <v>519</v>
      </c>
      <c r="B100" s="185" t="s">
        <v>210</v>
      </c>
      <c r="C100" s="316">
        <v>23</v>
      </c>
      <c r="D100" s="316">
        <v>17</v>
      </c>
      <c r="E100" s="316">
        <v>21</v>
      </c>
      <c r="F100" s="901">
        <v>27</v>
      </c>
      <c r="G100" s="316"/>
      <c r="H100" s="316">
        <v>3</v>
      </c>
      <c r="I100" s="125"/>
      <c r="J100" s="889"/>
      <c r="K100" s="39"/>
      <c r="L100" s="39"/>
      <c r="M100" s="39"/>
      <c r="N100" s="889" t="s">
        <v>81</v>
      </c>
      <c r="O100" s="230">
        <f t="shared" si="91"/>
        <v>3</v>
      </c>
      <c r="P100" s="230">
        <f t="shared" si="92"/>
        <v>0</v>
      </c>
      <c r="Q100" s="123"/>
      <c r="R100" s="10"/>
      <c r="S100" s="10"/>
      <c r="T100" s="10"/>
      <c r="U100" s="651"/>
      <c r="V100" s="651"/>
      <c r="W100" s="651"/>
      <c r="X100" s="651"/>
      <c r="Y100" s="651"/>
      <c r="Z100" s="651"/>
      <c r="AA100" s="651"/>
      <c r="AB100" s="651"/>
      <c r="AC100" s="651"/>
      <c r="AD100" s="651"/>
      <c r="AE100" s="651"/>
      <c r="AF100" s="651"/>
      <c r="AG100" s="651"/>
      <c r="AH100" s="651"/>
      <c r="AI100" s="651"/>
      <c r="AJ100" s="651"/>
    </row>
    <row r="101" spans="1:36" ht="14.25" customHeight="1" x14ac:dyDescent="0.25">
      <c r="A101" s="315" t="s">
        <v>520</v>
      </c>
      <c r="B101" s="185" t="s">
        <v>206</v>
      </c>
      <c r="C101" s="79"/>
      <c r="D101" s="79"/>
      <c r="E101" s="316">
        <v>40</v>
      </c>
      <c r="F101" s="79"/>
      <c r="G101" s="79"/>
      <c r="H101" s="79"/>
      <c r="I101" s="125"/>
      <c r="J101" s="889"/>
      <c r="K101" s="39"/>
      <c r="L101" s="39"/>
      <c r="M101" s="39"/>
      <c r="N101" s="889"/>
      <c r="O101" s="230">
        <f t="shared" si="91"/>
        <v>0</v>
      </c>
      <c r="P101" s="230">
        <f t="shared" si="92"/>
        <v>0</v>
      </c>
      <c r="Q101" s="123"/>
      <c r="R101" s="124"/>
      <c r="S101" s="10"/>
      <c r="T101" s="10"/>
      <c r="U101" s="651"/>
      <c r="V101" s="651"/>
      <c r="W101" s="651"/>
      <c r="X101" s="651"/>
      <c r="Y101" s="651"/>
      <c r="Z101" s="651"/>
      <c r="AA101" s="651"/>
      <c r="AB101" s="651"/>
      <c r="AC101" s="651"/>
      <c r="AD101" s="651"/>
      <c r="AE101" s="651"/>
      <c r="AF101" s="651"/>
      <c r="AG101" s="651"/>
      <c r="AH101" s="651"/>
      <c r="AI101" s="651"/>
      <c r="AJ101" s="651"/>
    </row>
    <row r="102" spans="1:36" ht="14.25" customHeight="1" x14ac:dyDescent="0.25">
      <c r="A102" s="315" t="s">
        <v>521</v>
      </c>
      <c r="B102" s="185" t="s">
        <v>192</v>
      </c>
      <c r="C102" s="79"/>
      <c r="D102" s="79"/>
      <c r="E102" s="316">
        <v>47</v>
      </c>
      <c r="F102" s="79"/>
      <c r="G102" s="79"/>
      <c r="H102" s="79"/>
      <c r="I102" s="125"/>
      <c r="J102" s="889"/>
      <c r="K102" s="39"/>
      <c r="L102" s="39"/>
      <c r="M102" s="39"/>
      <c r="N102" s="889"/>
      <c r="O102" s="230">
        <f t="shared" si="91"/>
        <v>0</v>
      </c>
      <c r="P102" s="230">
        <f t="shared" si="92"/>
        <v>0</v>
      </c>
      <c r="Q102" s="123"/>
      <c r="R102" s="124"/>
      <c r="S102" s="10"/>
      <c r="T102" s="10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  <c r="AE102" s="651"/>
      <c r="AF102" s="651"/>
      <c r="AG102" s="651"/>
      <c r="AH102" s="651"/>
      <c r="AI102" s="651"/>
      <c r="AJ102" s="651"/>
    </row>
    <row r="103" spans="1:36" ht="14.25" customHeight="1" x14ac:dyDescent="0.25">
      <c r="A103" s="315" t="s">
        <v>522</v>
      </c>
      <c r="B103" s="185" t="s">
        <v>198</v>
      </c>
      <c r="C103" s="316">
        <v>13</v>
      </c>
      <c r="D103" s="316">
        <v>15</v>
      </c>
      <c r="E103" s="316"/>
      <c r="F103" s="316">
        <v>15</v>
      </c>
      <c r="G103" s="79"/>
      <c r="H103" s="260">
        <v>2</v>
      </c>
      <c r="I103" s="125"/>
      <c r="J103" s="877"/>
      <c r="K103" s="598"/>
      <c r="L103" s="598"/>
      <c r="M103" s="598"/>
      <c r="N103" s="877" t="s">
        <v>81</v>
      </c>
      <c r="O103" s="230">
        <f t="shared" si="91"/>
        <v>2</v>
      </c>
      <c r="P103" s="230">
        <f t="shared" si="92"/>
        <v>0</v>
      </c>
      <c r="Q103" s="877"/>
      <c r="R103" s="124"/>
      <c r="S103" s="10"/>
      <c r="T103" s="10"/>
      <c r="U103" s="651"/>
      <c r="V103" s="651"/>
      <c r="W103" s="651"/>
      <c r="X103" s="651"/>
      <c r="Y103" s="651"/>
      <c r="Z103" s="651"/>
      <c r="AA103" s="651"/>
      <c r="AB103" s="651"/>
      <c r="AC103" s="651"/>
      <c r="AD103" s="651"/>
      <c r="AE103" s="651"/>
      <c r="AF103" s="651"/>
      <c r="AG103" s="651"/>
      <c r="AH103" s="651"/>
      <c r="AI103" s="651"/>
      <c r="AJ103" s="651"/>
    </row>
    <row r="104" spans="1:36" ht="14.25" customHeight="1" x14ac:dyDescent="0.25">
      <c r="A104" s="315" t="s">
        <v>523</v>
      </c>
      <c r="B104" s="185" t="s">
        <v>720</v>
      </c>
      <c r="C104" s="316">
        <v>31</v>
      </c>
      <c r="D104" s="316">
        <v>31</v>
      </c>
      <c r="E104" s="316"/>
      <c r="F104" s="316">
        <v>28</v>
      </c>
      <c r="G104" s="316"/>
      <c r="H104" s="316">
        <v>6</v>
      </c>
      <c r="I104" s="125"/>
      <c r="J104" s="889"/>
      <c r="K104" s="39"/>
      <c r="L104" s="39"/>
      <c r="M104" s="39"/>
      <c r="N104" s="889" t="s">
        <v>81</v>
      </c>
      <c r="O104" s="230">
        <f t="shared" si="91"/>
        <v>6</v>
      </c>
      <c r="P104" s="230">
        <f t="shared" si="92"/>
        <v>0</v>
      </c>
      <c r="Q104" s="123"/>
      <c r="R104" s="124"/>
      <c r="S104" s="10"/>
      <c r="T104" s="10"/>
      <c r="U104" s="651"/>
      <c r="V104" s="651"/>
      <c r="W104" s="651"/>
      <c r="X104" s="651"/>
      <c r="Y104" s="651"/>
      <c r="Z104" s="651"/>
      <c r="AA104" s="651"/>
      <c r="AB104" s="651"/>
      <c r="AC104" s="651"/>
      <c r="AD104" s="651"/>
      <c r="AE104" s="651"/>
      <c r="AF104" s="651"/>
      <c r="AG104" s="651"/>
      <c r="AH104" s="651"/>
      <c r="AI104" s="651"/>
      <c r="AJ104" s="651"/>
    </row>
    <row r="105" spans="1:36" ht="14.25" customHeight="1" x14ac:dyDescent="0.25">
      <c r="A105" s="315" t="s">
        <v>524</v>
      </c>
      <c r="B105" s="185" t="s">
        <v>196</v>
      </c>
      <c r="C105" s="316">
        <v>45</v>
      </c>
      <c r="D105" s="316">
        <v>23</v>
      </c>
      <c r="E105" s="316"/>
      <c r="F105" s="316">
        <v>39</v>
      </c>
      <c r="G105" s="316">
        <v>3</v>
      </c>
      <c r="H105" s="316"/>
      <c r="I105" s="125"/>
      <c r="J105" s="889"/>
      <c r="K105" s="39"/>
      <c r="L105" s="39"/>
      <c r="M105" s="39"/>
      <c r="N105" s="889"/>
      <c r="O105" s="230">
        <f t="shared" si="91"/>
        <v>0</v>
      </c>
      <c r="P105" s="230">
        <f t="shared" si="92"/>
        <v>0</v>
      </c>
      <c r="Q105" s="123"/>
      <c r="R105" s="124"/>
      <c r="S105" s="10"/>
      <c r="T105" s="10"/>
      <c r="U105" s="651"/>
      <c r="V105" s="651"/>
      <c r="W105" s="651"/>
      <c r="X105" s="651"/>
      <c r="Y105" s="651"/>
      <c r="Z105" s="651"/>
      <c r="AA105" s="651"/>
      <c r="AB105" s="651"/>
      <c r="AC105" s="651"/>
      <c r="AD105" s="651"/>
      <c r="AE105" s="651"/>
      <c r="AF105" s="651"/>
      <c r="AG105" s="651"/>
      <c r="AH105" s="651"/>
      <c r="AI105" s="651"/>
      <c r="AJ105" s="651"/>
    </row>
    <row r="106" spans="1:36" ht="14.25" customHeight="1" x14ac:dyDescent="0.25">
      <c r="A106" s="315" t="s">
        <v>525</v>
      </c>
      <c r="B106" s="185" t="s">
        <v>241</v>
      </c>
      <c r="C106" s="316">
        <v>133</v>
      </c>
      <c r="D106" s="316">
        <v>43</v>
      </c>
      <c r="E106" s="316"/>
      <c r="F106" s="316">
        <v>104</v>
      </c>
      <c r="G106" s="316">
        <v>10</v>
      </c>
      <c r="H106" s="316">
        <v>2</v>
      </c>
      <c r="I106" s="125"/>
      <c r="J106" s="889"/>
      <c r="K106" s="39"/>
      <c r="L106" s="39"/>
      <c r="M106" s="39"/>
      <c r="N106" s="889" t="s">
        <v>81</v>
      </c>
      <c r="O106" s="230">
        <f t="shared" si="91"/>
        <v>2</v>
      </c>
      <c r="P106" s="230">
        <f t="shared" si="92"/>
        <v>0</v>
      </c>
      <c r="Q106" s="123"/>
      <c r="R106" s="124"/>
      <c r="S106" s="10"/>
      <c r="T106" s="10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651"/>
      <c r="AI106" s="651"/>
      <c r="AJ106" s="651"/>
    </row>
    <row r="107" spans="1:36" ht="14.25" customHeight="1" x14ac:dyDescent="0.25">
      <c r="A107" s="315" t="s">
        <v>526</v>
      </c>
      <c r="B107" s="185" t="s">
        <v>243</v>
      </c>
      <c r="C107" s="316">
        <v>28</v>
      </c>
      <c r="D107" s="316">
        <v>27</v>
      </c>
      <c r="E107" s="316">
        <v>97</v>
      </c>
      <c r="F107" s="316">
        <v>26</v>
      </c>
      <c r="G107" s="79"/>
      <c r="H107" s="79"/>
      <c r="I107" s="125"/>
      <c r="J107" s="889"/>
      <c r="K107" s="39"/>
      <c r="L107" s="39"/>
      <c r="M107" s="39"/>
      <c r="N107" s="889"/>
      <c r="O107" s="230">
        <f t="shared" si="91"/>
        <v>0</v>
      </c>
      <c r="P107" s="230">
        <f t="shared" si="92"/>
        <v>0</v>
      </c>
      <c r="Q107" s="123"/>
      <c r="R107" s="124"/>
      <c r="S107" s="10"/>
      <c r="T107" s="10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  <c r="AE107" s="651"/>
      <c r="AF107" s="651"/>
      <c r="AG107" s="651"/>
      <c r="AH107" s="651"/>
      <c r="AI107" s="651"/>
      <c r="AJ107" s="651"/>
    </row>
    <row r="108" spans="1:36" ht="14.25" customHeight="1" x14ac:dyDescent="0.25">
      <c r="A108" s="315" t="s">
        <v>244</v>
      </c>
      <c r="B108" s="185" t="s">
        <v>527</v>
      </c>
      <c r="C108" s="316">
        <v>35</v>
      </c>
      <c r="D108" s="316">
        <v>25</v>
      </c>
      <c r="E108" s="316"/>
      <c r="F108" s="316"/>
      <c r="G108" s="316">
        <v>16</v>
      </c>
      <c r="H108" s="316">
        <v>16</v>
      </c>
      <c r="I108" s="125"/>
      <c r="J108" s="889"/>
      <c r="K108" s="39"/>
      <c r="L108" s="39"/>
      <c r="M108" s="39"/>
      <c r="N108" s="889" t="s">
        <v>81</v>
      </c>
      <c r="O108" s="230">
        <f t="shared" si="91"/>
        <v>16</v>
      </c>
      <c r="P108" s="230">
        <f t="shared" si="92"/>
        <v>0</v>
      </c>
      <c r="Q108" s="123"/>
      <c r="R108" s="124"/>
      <c r="S108" s="10"/>
      <c r="T108" s="10"/>
      <c r="U108" s="651"/>
      <c r="V108" s="651"/>
      <c r="W108" s="651"/>
      <c r="X108" s="651"/>
      <c r="Y108" s="651"/>
      <c r="Z108" s="651"/>
      <c r="AA108" s="651"/>
      <c r="AB108" s="651"/>
      <c r="AC108" s="651"/>
      <c r="AD108" s="651"/>
      <c r="AE108" s="651"/>
      <c r="AF108" s="651"/>
      <c r="AG108" s="651"/>
      <c r="AH108" s="651"/>
      <c r="AI108" s="651"/>
      <c r="AJ108" s="651"/>
    </row>
    <row r="109" spans="1:36" ht="12.75" customHeight="1" x14ac:dyDescent="0.2">
      <c r="A109" s="1409" t="s">
        <v>245</v>
      </c>
      <c r="B109" s="1413"/>
      <c r="C109" s="132">
        <f t="shared" ref="C109:I109" si="93">SUM(C76:C108)</f>
        <v>1147</v>
      </c>
      <c r="D109" s="132">
        <f t="shared" si="93"/>
        <v>602</v>
      </c>
      <c r="E109" s="132">
        <f t="shared" si="93"/>
        <v>611</v>
      </c>
      <c r="F109" s="132">
        <f t="shared" si="93"/>
        <v>794</v>
      </c>
      <c r="G109" s="132">
        <f t="shared" si="93"/>
        <v>169</v>
      </c>
      <c r="H109" s="132">
        <f t="shared" si="93"/>
        <v>87</v>
      </c>
      <c r="I109" s="132">
        <f t="shared" si="93"/>
        <v>15</v>
      </c>
      <c r="J109" s="105"/>
      <c r="K109" s="134"/>
      <c r="L109" s="134"/>
      <c r="M109" s="134"/>
      <c r="N109" s="134"/>
      <c r="O109" s="134"/>
      <c r="P109" s="134"/>
      <c r="Q109" s="134"/>
      <c r="R109" s="136"/>
      <c r="S109" s="136"/>
      <c r="T109" s="10"/>
      <c r="U109" s="651"/>
      <c r="V109" s="651"/>
      <c r="W109" s="651"/>
      <c r="X109" s="651"/>
      <c r="Y109" s="651"/>
      <c r="Z109" s="651"/>
      <c r="AA109" s="651"/>
      <c r="AB109" s="651"/>
      <c r="AC109" s="651"/>
      <c r="AD109" s="651"/>
      <c r="AE109" s="651"/>
      <c r="AF109" s="651"/>
      <c r="AG109" s="651"/>
      <c r="AH109" s="651"/>
      <c r="AI109" s="651"/>
      <c r="AJ109" s="651"/>
    </row>
    <row r="110" spans="1:36" ht="12.75" customHeight="1" x14ac:dyDescent="0.2">
      <c r="A110" s="649"/>
      <c r="B110" s="137"/>
      <c r="C110" s="138"/>
      <c r="D110" s="138"/>
      <c r="E110" s="138"/>
      <c r="F110" s="138"/>
      <c r="G110" s="138"/>
      <c r="H110" s="138"/>
      <c r="I110" s="315"/>
      <c r="J110" s="1414" t="s">
        <v>246</v>
      </c>
      <c r="K110" s="1462"/>
      <c r="L110" s="1413"/>
      <c r="M110" s="139"/>
      <c r="N110" s="139"/>
      <c r="O110" s="139"/>
      <c r="P110" s="139"/>
      <c r="Q110" s="140"/>
      <c r="R110" s="124"/>
      <c r="S110" s="10"/>
      <c r="T110" s="10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  <c r="AE110" s="651"/>
      <c r="AF110" s="651"/>
      <c r="AG110" s="651"/>
      <c r="AH110" s="651"/>
      <c r="AI110" s="651"/>
      <c r="AJ110" s="651"/>
    </row>
    <row r="111" spans="1:36" ht="15" customHeight="1" x14ac:dyDescent="0.25">
      <c r="A111" s="1412" t="s">
        <v>528</v>
      </c>
      <c r="B111" s="1413"/>
      <c r="C111" s="653" t="s">
        <v>5</v>
      </c>
      <c r="D111" s="653" t="s">
        <v>178</v>
      </c>
      <c r="E111" s="653" t="s">
        <v>179</v>
      </c>
      <c r="F111" s="653" t="s">
        <v>7</v>
      </c>
      <c r="G111" s="653" t="s">
        <v>8</v>
      </c>
      <c r="H111" s="16" t="s">
        <v>9</v>
      </c>
      <c r="I111" s="16" t="s">
        <v>63</v>
      </c>
      <c r="J111" s="139" t="s">
        <v>248</v>
      </c>
      <c r="K111" s="139" t="s">
        <v>249</v>
      </c>
      <c r="L111" s="139" t="s">
        <v>250</v>
      </c>
      <c r="M111" s="139"/>
      <c r="N111" s="139"/>
      <c r="O111" s="139"/>
      <c r="P111" s="139"/>
      <c r="Q111" s="139"/>
      <c r="R111" s="10"/>
      <c r="S111" s="10"/>
      <c r="T111" s="10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  <c r="AE111" s="651"/>
      <c r="AF111" s="651"/>
      <c r="AG111" s="651"/>
      <c r="AH111" s="651"/>
      <c r="AI111" s="651"/>
      <c r="AJ111" s="651"/>
    </row>
    <row r="112" spans="1:36" ht="14.25" customHeight="1" x14ac:dyDescent="0.25">
      <c r="A112" s="315" t="s">
        <v>529</v>
      </c>
      <c r="B112" s="185" t="s">
        <v>530</v>
      </c>
      <c r="C112" s="79"/>
      <c r="D112" s="79"/>
      <c r="E112" s="79"/>
      <c r="F112" s="79"/>
      <c r="G112" s="79"/>
      <c r="H112" s="79"/>
      <c r="I112" s="125"/>
      <c r="J112" s="598">
        <v>10</v>
      </c>
      <c r="K112" s="148"/>
      <c r="L112" s="193"/>
      <c r="M112" s="148"/>
      <c r="N112" s="148"/>
      <c r="O112" s="230">
        <f t="shared" ref="O112:O122" si="94">IF(N112="*",$H112,0)</f>
        <v>0</v>
      </c>
      <c r="P112" s="230">
        <f t="shared" ref="P112:P122" si="95">IF(N112="**",$H112,0)</f>
        <v>0</v>
      </c>
      <c r="Q112" s="193"/>
      <c r="R112" s="10"/>
      <c r="S112" s="10"/>
      <c r="T112" s="10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  <c r="AE112" s="651"/>
      <c r="AF112" s="651"/>
      <c r="AG112" s="651"/>
      <c r="AH112" s="651"/>
      <c r="AI112" s="651"/>
      <c r="AJ112" s="651"/>
    </row>
    <row r="113" spans="1:36" ht="14.25" customHeight="1" x14ac:dyDescent="0.25">
      <c r="A113" s="315" t="s">
        <v>531</v>
      </c>
      <c r="B113" s="185" t="s">
        <v>532</v>
      </c>
      <c r="C113" s="79"/>
      <c r="D113" s="79"/>
      <c r="E113" s="79"/>
      <c r="F113" s="79"/>
      <c r="G113" s="260"/>
      <c r="H113" s="316">
        <v>15</v>
      </c>
      <c r="I113" s="145"/>
      <c r="J113" s="1"/>
      <c r="K113" s="148"/>
      <c r="L113" s="1"/>
      <c r="M113" s="148"/>
      <c r="N113" s="183" t="s">
        <v>81</v>
      </c>
      <c r="O113" s="230">
        <f t="shared" si="94"/>
        <v>15</v>
      </c>
      <c r="P113" s="230">
        <f t="shared" si="95"/>
        <v>0</v>
      </c>
      <c r="Q113" s="1"/>
      <c r="R113" s="10"/>
      <c r="S113" s="10"/>
      <c r="T113" s="10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  <c r="AE113" s="651"/>
      <c r="AF113" s="651"/>
      <c r="AG113" s="651"/>
      <c r="AH113" s="651"/>
      <c r="AI113" s="651"/>
      <c r="AJ113" s="651"/>
    </row>
    <row r="114" spans="1:36" ht="14.25" customHeight="1" x14ac:dyDescent="0.25">
      <c r="A114" s="315" t="s">
        <v>535</v>
      </c>
      <c r="B114" s="185" t="s">
        <v>536</v>
      </c>
      <c r="C114" s="316">
        <v>73</v>
      </c>
      <c r="D114" s="79"/>
      <c r="E114" s="79"/>
      <c r="F114" s="79"/>
      <c r="G114" s="79"/>
      <c r="H114" s="79"/>
      <c r="I114" s="125"/>
      <c r="J114" s="1"/>
      <c r="K114" s="148"/>
      <c r="L114" s="1"/>
      <c r="M114" s="148"/>
      <c r="N114" s="148"/>
      <c r="O114" s="230">
        <f t="shared" si="94"/>
        <v>0</v>
      </c>
      <c r="P114" s="230">
        <f t="shared" si="95"/>
        <v>0</v>
      </c>
      <c r="Q114" s="1"/>
      <c r="R114" s="10"/>
      <c r="S114" s="10"/>
      <c r="T114" s="10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  <c r="AE114" s="651"/>
      <c r="AF114" s="651"/>
      <c r="AG114" s="651"/>
      <c r="AH114" s="651"/>
      <c r="AI114" s="651"/>
      <c r="AJ114" s="651"/>
    </row>
    <row r="115" spans="1:36" ht="14.25" customHeight="1" x14ac:dyDescent="0.25">
      <c r="A115" s="315" t="s">
        <v>537</v>
      </c>
      <c r="B115" s="185" t="s">
        <v>538</v>
      </c>
      <c r="C115" s="79"/>
      <c r="D115" s="79"/>
      <c r="E115" s="79"/>
      <c r="F115" s="79"/>
      <c r="G115" s="316"/>
      <c r="H115" s="79"/>
      <c r="I115" s="125"/>
      <c r="J115" s="1"/>
      <c r="K115" s="598">
        <v>45</v>
      </c>
      <c r="L115" s="1"/>
      <c r="M115" s="598"/>
      <c r="N115" s="598"/>
      <c r="O115" s="230">
        <f t="shared" si="94"/>
        <v>0</v>
      </c>
      <c r="P115" s="230">
        <f t="shared" si="95"/>
        <v>0</v>
      </c>
      <c r="Q115" s="1"/>
      <c r="R115" s="10"/>
      <c r="S115" s="10"/>
      <c r="T115" s="10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  <c r="AE115" s="651"/>
      <c r="AF115" s="651"/>
      <c r="AG115" s="651"/>
      <c r="AH115" s="651"/>
      <c r="AI115" s="651"/>
      <c r="AJ115" s="651"/>
    </row>
    <row r="116" spans="1:36" ht="13.5" customHeight="1" x14ac:dyDescent="0.25">
      <c r="A116" s="315" t="s">
        <v>264</v>
      </c>
      <c r="B116" s="185" t="s">
        <v>539</v>
      </c>
      <c r="C116" s="694">
        <v>15</v>
      </c>
      <c r="D116" s="1634">
        <v>22</v>
      </c>
      <c r="E116" s="1635"/>
      <c r="F116" s="694">
        <v>28</v>
      </c>
      <c r="G116" s="316">
        <v>25</v>
      </c>
      <c r="H116" s="316">
        <v>15</v>
      </c>
      <c r="I116" s="145">
        <v>12</v>
      </c>
      <c r="J116" s="1"/>
      <c r="K116" s="148"/>
      <c r="L116" s="1"/>
      <c r="M116" s="148"/>
      <c r="N116" s="183" t="s">
        <v>81</v>
      </c>
      <c r="O116" s="230">
        <f t="shared" si="94"/>
        <v>15</v>
      </c>
      <c r="P116" s="230">
        <f t="shared" si="95"/>
        <v>0</v>
      </c>
      <c r="Q116" s="1"/>
      <c r="R116" s="10"/>
      <c r="S116" s="10"/>
      <c r="T116" s="10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  <c r="AE116" s="651"/>
      <c r="AF116" s="651"/>
      <c r="AG116" s="651"/>
      <c r="AH116" s="651"/>
      <c r="AI116" s="651"/>
      <c r="AJ116" s="651"/>
    </row>
    <row r="117" spans="1:36" ht="14.25" customHeight="1" x14ac:dyDescent="0.25">
      <c r="A117" s="315" t="s">
        <v>266</v>
      </c>
      <c r="B117" s="185" t="s">
        <v>540</v>
      </c>
      <c r="C117" s="694">
        <v>11</v>
      </c>
      <c r="D117" s="1634">
        <v>12</v>
      </c>
      <c r="E117" s="1635"/>
      <c r="F117" s="694">
        <v>4</v>
      </c>
      <c r="G117" s="79"/>
      <c r="H117" s="79"/>
      <c r="I117" s="125"/>
      <c r="J117" s="1"/>
      <c r="K117" s="148"/>
      <c r="L117" s="1"/>
      <c r="M117" s="148"/>
      <c r="N117" s="148"/>
      <c r="O117" s="230">
        <f t="shared" si="94"/>
        <v>0</v>
      </c>
      <c r="P117" s="230">
        <f t="shared" si="95"/>
        <v>0</v>
      </c>
      <c r="Q117" s="1"/>
      <c r="R117" s="10"/>
      <c r="S117" s="10"/>
      <c r="T117" s="10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  <c r="AE117" s="651"/>
      <c r="AF117" s="651"/>
      <c r="AG117" s="651"/>
      <c r="AH117" s="651"/>
      <c r="AI117" s="651"/>
      <c r="AJ117" s="651"/>
    </row>
    <row r="118" spans="1:36" ht="14.25" customHeight="1" x14ac:dyDescent="0.25">
      <c r="A118" s="315" t="s">
        <v>541</v>
      </c>
      <c r="B118" s="128" t="s">
        <v>542</v>
      </c>
      <c r="C118" s="79"/>
      <c r="D118" s="79"/>
      <c r="E118" s="79"/>
      <c r="F118" s="79"/>
      <c r="G118" s="316">
        <v>8</v>
      </c>
      <c r="H118" s="79"/>
      <c r="I118" s="125"/>
      <c r="J118" s="1"/>
      <c r="K118" s="598">
        <v>80</v>
      </c>
      <c r="L118" s="1"/>
      <c r="M118" s="598"/>
      <c r="N118" s="598"/>
      <c r="O118" s="230">
        <f t="shared" si="94"/>
        <v>0</v>
      </c>
      <c r="P118" s="230">
        <f t="shared" si="95"/>
        <v>0</v>
      </c>
      <c r="Q118" s="1"/>
      <c r="R118" s="10"/>
      <c r="S118" s="10"/>
      <c r="T118" s="10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  <c r="AE118" s="651"/>
      <c r="AF118" s="651"/>
      <c r="AG118" s="651"/>
      <c r="AH118" s="651"/>
      <c r="AI118" s="651"/>
      <c r="AJ118" s="651"/>
    </row>
    <row r="119" spans="1:36" ht="14.25" customHeight="1" x14ac:dyDescent="0.25">
      <c r="A119" s="315" t="s">
        <v>543</v>
      </c>
      <c r="B119" s="128" t="s">
        <v>544</v>
      </c>
      <c r="C119" s="79"/>
      <c r="D119" s="79"/>
      <c r="E119" s="79"/>
      <c r="F119" s="79"/>
      <c r="G119" s="62"/>
      <c r="H119" s="79"/>
      <c r="I119" s="125"/>
      <c r="J119" s="1"/>
      <c r="K119" s="148"/>
      <c r="L119" s="598">
        <v>35</v>
      </c>
      <c r="M119" s="148"/>
      <c r="N119" s="148"/>
      <c r="O119" s="230">
        <f t="shared" si="94"/>
        <v>0</v>
      </c>
      <c r="P119" s="230">
        <f t="shared" si="95"/>
        <v>0</v>
      </c>
      <c r="Q119" s="598"/>
      <c r="R119" s="123"/>
      <c r="S119" s="10"/>
      <c r="T119" s="10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  <c r="AE119" s="651"/>
      <c r="AF119" s="651"/>
      <c r="AG119" s="651"/>
      <c r="AH119" s="651"/>
      <c r="AI119" s="651"/>
      <c r="AJ119" s="651"/>
    </row>
    <row r="120" spans="1:36" ht="14.25" customHeight="1" x14ac:dyDescent="0.25">
      <c r="A120" s="315" t="s">
        <v>545</v>
      </c>
      <c r="B120" s="185" t="s">
        <v>546</v>
      </c>
      <c r="C120" s="79"/>
      <c r="D120" s="79"/>
      <c r="E120" s="79"/>
      <c r="F120" s="79"/>
      <c r="G120" s="316">
        <v>3</v>
      </c>
      <c r="H120" s="316"/>
      <c r="I120" s="125"/>
      <c r="J120" s="1"/>
      <c r="K120" s="598">
        <v>56</v>
      </c>
      <c r="L120" s="1"/>
      <c r="M120" s="598"/>
      <c r="N120" s="183"/>
      <c r="O120" s="230">
        <f t="shared" si="94"/>
        <v>0</v>
      </c>
      <c r="P120" s="230">
        <f t="shared" si="95"/>
        <v>0</v>
      </c>
      <c r="Q120" s="1"/>
      <c r="R120" s="183"/>
      <c r="S120" s="149"/>
      <c r="T120" s="149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  <c r="AE120" s="651"/>
      <c r="AF120" s="651"/>
      <c r="AG120" s="651"/>
      <c r="AH120" s="651"/>
      <c r="AI120" s="651"/>
      <c r="AJ120" s="651"/>
    </row>
    <row r="121" spans="1:36" ht="14.25" customHeight="1" x14ac:dyDescent="0.25">
      <c r="A121" s="704" t="s">
        <v>547</v>
      </c>
      <c r="B121" s="150" t="s">
        <v>548</v>
      </c>
      <c r="C121" s="79"/>
      <c r="D121" s="79"/>
      <c r="E121" s="79"/>
      <c r="F121" s="79"/>
      <c r="G121" s="79"/>
      <c r="H121" s="316"/>
      <c r="I121" s="125"/>
      <c r="J121" s="1"/>
      <c r="K121" s="598">
        <v>72</v>
      </c>
      <c r="L121" s="1"/>
      <c r="M121" s="148"/>
      <c r="N121" s="183"/>
      <c r="O121" s="230">
        <f t="shared" si="94"/>
        <v>0</v>
      </c>
      <c r="P121" s="230">
        <f t="shared" si="95"/>
        <v>0</v>
      </c>
      <c r="Q121" s="1"/>
      <c r="R121" s="10"/>
      <c r="S121" s="10"/>
      <c r="T121" s="10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  <c r="AE121" s="651"/>
      <c r="AF121" s="651"/>
      <c r="AG121" s="651"/>
      <c r="AH121" s="651"/>
      <c r="AI121" s="651"/>
      <c r="AJ121" s="651"/>
    </row>
    <row r="122" spans="1:36" ht="14.25" customHeight="1" x14ac:dyDescent="0.2">
      <c r="A122" s="704" t="s">
        <v>549</v>
      </c>
      <c r="B122" s="150" t="s">
        <v>550</v>
      </c>
      <c r="C122" s="316">
        <v>6</v>
      </c>
      <c r="D122" s="1630">
        <v>6</v>
      </c>
      <c r="E122" s="1413"/>
      <c r="F122" s="316"/>
      <c r="G122" s="316">
        <v>18</v>
      </c>
      <c r="H122" s="316">
        <v>7</v>
      </c>
      <c r="I122" s="153"/>
      <c r="J122" s="651"/>
      <c r="K122" s="651"/>
      <c r="L122" s="651"/>
      <c r="M122" s="651"/>
      <c r="N122" s="183" t="s">
        <v>81</v>
      </c>
      <c r="O122" s="230">
        <f t="shared" si="94"/>
        <v>7</v>
      </c>
      <c r="P122" s="230">
        <f t="shared" si="95"/>
        <v>0</v>
      </c>
      <c r="Q122" s="651"/>
      <c r="R122" s="124"/>
      <c r="S122" s="10"/>
      <c r="T122" s="10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  <c r="AE122" s="651"/>
      <c r="AF122" s="651"/>
      <c r="AG122" s="651"/>
      <c r="AH122" s="651"/>
      <c r="AI122" s="651"/>
      <c r="AJ122" s="651"/>
    </row>
    <row r="123" spans="1:36" ht="12.75" customHeight="1" x14ac:dyDescent="0.2">
      <c r="A123" s="1409" t="s">
        <v>283</v>
      </c>
      <c r="B123" s="1413"/>
      <c r="C123" s="132">
        <f t="shared" ref="C123:L123" si="96">SUM(C112:C122)</f>
        <v>105</v>
      </c>
      <c r="D123" s="132">
        <f t="shared" si="96"/>
        <v>40</v>
      </c>
      <c r="E123" s="132">
        <f t="shared" si="96"/>
        <v>0</v>
      </c>
      <c r="F123" s="132">
        <f t="shared" si="96"/>
        <v>32</v>
      </c>
      <c r="G123" s="132">
        <f t="shared" si="96"/>
        <v>54</v>
      </c>
      <c r="H123" s="132">
        <f t="shared" si="96"/>
        <v>37</v>
      </c>
      <c r="I123" s="132">
        <f t="shared" si="96"/>
        <v>12</v>
      </c>
      <c r="J123" s="132">
        <f t="shared" si="96"/>
        <v>10</v>
      </c>
      <c r="K123" s="132">
        <f t="shared" si="96"/>
        <v>253</v>
      </c>
      <c r="L123" s="132">
        <f t="shared" si="96"/>
        <v>35</v>
      </c>
      <c r="M123" s="139"/>
      <c r="N123" s="139"/>
      <c r="O123" s="139"/>
      <c r="P123" s="139"/>
      <c r="Q123" s="139"/>
      <c r="R123" s="10"/>
      <c r="S123" s="10"/>
      <c r="T123" s="10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  <c r="AE123" s="651"/>
      <c r="AF123" s="651"/>
      <c r="AG123" s="651"/>
      <c r="AH123" s="651"/>
      <c r="AI123" s="651"/>
      <c r="AJ123" s="651"/>
    </row>
    <row r="124" spans="1:36" ht="12.75" customHeight="1" x14ac:dyDescent="0.2">
      <c r="A124" s="1409" t="s">
        <v>284</v>
      </c>
      <c r="B124" s="1413"/>
      <c r="C124" s="132">
        <f t="shared" ref="C124:L124" si="97">C123+C109</f>
        <v>1252</v>
      </c>
      <c r="D124" s="132">
        <f t="shared" si="97"/>
        <v>642</v>
      </c>
      <c r="E124" s="132">
        <f t="shared" si="97"/>
        <v>611</v>
      </c>
      <c r="F124" s="132">
        <f t="shared" si="97"/>
        <v>826</v>
      </c>
      <c r="G124" s="132">
        <f t="shared" si="97"/>
        <v>223</v>
      </c>
      <c r="H124" s="132">
        <f t="shared" si="97"/>
        <v>124</v>
      </c>
      <c r="I124" s="132">
        <f t="shared" si="97"/>
        <v>27</v>
      </c>
      <c r="J124" s="132">
        <f t="shared" si="97"/>
        <v>10</v>
      </c>
      <c r="K124" s="132">
        <f t="shared" si="97"/>
        <v>253</v>
      </c>
      <c r="L124" s="132">
        <f t="shared" si="97"/>
        <v>35</v>
      </c>
      <c r="M124" s="156"/>
      <c r="N124" s="156"/>
      <c r="O124" s="157"/>
      <c r="P124" s="157"/>
      <c r="Q124" s="156"/>
      <c r="R124" s="123"/>
      <c r="S124" s="10"/>
      <c r="T124" s="10"/>
      <c r="U124" s="10"/>
      <c r="V124" s="651"/>
      <c r="W124" s="651"/>
      <c r="X124" s="651"/>
      <c r="Y124" s="651"/>
      <c r="Z124" s="651"/>
      <c r="AA124" s="651"/>
      <c r="AB124" s="651"/>
      <c r="AC124" s="651"/>
      <c r="AD124" s="651"/>
      <c r="AE124" s="651"/>
      <c r="AF124" s="651"/>
      <c r="AG124" s="651"/>
      <c r="AH124" s="651"/>
      <c r="AI124" s="651"/>
      <c r="AJ124" s="651"/>
    </row>
    <row r="125" spans="1:36" ht="12.75" customHeight="1" x14ac:dyDescent="0.2">
      <c r="A125" s="651"/>
      <c r="B125" s="108"/>
      <c r="C125" s="158"/>
      <c r="D125" s="158"/>
      <c r="E125" s="158"/>
      <c r="F125" s="158"/>
      <c r="G125" s="158"/>
      <c r="H125" s="158"/>
      <c r="I125" s="158"/>
      <c r="J125" s="1"/>
      <c r="K125" s="1477"/>
      <c r="L125" s="1623"/>
      <c r="M125" s="651"/>
      <c r="N125" s="880"/>
      <c r="O125" s="880"/>
      <c r="P125" s="17"/>
      <c r="Q125" s="17"/>
      <c r="R125" s="17"/>
      <c r="S125" s="10"/>
      <c r="T125" s="10"/>
      <c r="U125" s="10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</row>
    <row r="126" spans="1:36" ht="12.75" customHeight="1" x14ac:dyDescent="0.25">
      <c r="A126" s="1412" t="s">
        <v>694</v>
      </c>
      <c r="B126" s="1413"/>
      <c r="C126" s="653" t="s">
        <v>5</v>
      </c>
      <c r="D126" s="1414" t="s">
        <v>6</v>
      </c>
      <c r="E126" s="1413"/>
      <c r="F126" s="653" t="s">
        <v>7</v>
      </c>
      <c r="G126" s="653" t="s">
        <v>8</v>
      </c>
      <c r="H126" s="16" t="s">
        <v>9</v>
      </c>
      <c r="I126" s="16" t="s">
        <v>63</v>
      </c>
      <c r="J126" s="183"/>
      <c r="K126" s="17"/>
      <c r="L126" s="17"/>
      <c r="M126" s="123"/>
      <c r="N126" s="17"/>
      <c r="O126" s="889"/>
      <c r="P126" s="889"/>
      <c r="Q126" s="17"/>
      <c r="R126" s="370"/>
      <c r="S126" s="10"/>
      <c r="T126" s="10"/>
      <c r="U126" s="10"/>
      <c r="V126" s="651"/>
      <c r="W126" s="651"/>
      <c r="X126" s="651"/>
      <c r="Y126" s="651"/>
      <c r="Z126" s="651"/>
      <c r="AA126" s="651"/>
      <c r="AB126" s="651"/>
      <c r="AC126" s="651"/>
      <c r="AD126" s="651"/>
      <c r="AE126" s="651"/>
      <c r="AF126" s="651"/>
      <c r="AG126" s="651"/>
      <c r="AH126" s="651"/>
      <c r="AI126" s="651"/>
      <c r="AJ126" s="651"/>
    </row>
    <row r="127" spans="1:36" ht="12.75" customHeight="1" x14ac:dyDescent="0.2">
      <c r="A127" s="315" t="s">
        <v>90</v>
      </c>
      <c r="B127" s="185" t="s">
        <v>91</v>
      </c>
      <c r="C127" s="316">
        <v>40</v>
      </c>
      <c r="D127" s="1630">
        <v>20</v>
      </c>
      <c r="E127" s="1413"/>
      <c r="F127" s="316">
        <v>261</v>
      </c>
      <c r="G127" s="316">
        <v>549</v>
      </c>
      <c r="H127" s="53">
        <v>35</v>
      </c>
      <c r="I127" s="316">
        <v>25</v>
      </c>
      <c r="J127" s="889"/>
      <c r="K127" s="370"/>
      <c r="L127" s="370"/>
      <c r="M127" s="123"/>
      <c r="N127" s="889" t="s">
        <v>69</v>
      </c>
      <c r="O127" s="230">
        <f t="shared" ref="O127:O128" si="98">IF(N127="*",$H127,0)</f>
        <v>0</v>
      </c>
      <c r="P127" s="230">
        <f t="shared" ref="P127:P128" si="99">IF(N127="**",$H127,0)</f>
        <v>35</v>
      </c>
      <c r="Q127" s="370"/>
      <c r="R127" s="149"/>
      <c r="S127" s="10"/>
      <c r="T127" s="10"/>
      <c r="U127" s="10"/>
      <c r="V127" s="651"/>
      <c r="W127" s="651"/>
      <c r="X127" s="651"/>
      <c r="Y127" s="651"/>
      <c r="Z127" s="651"/>
      <c r="AA127" s="651"/>
      <c r="AB127" s="651"/>
      <c r="AC127" s="651"/>
      <c r="AD127" s="651"/>
      <c r="AE127" s="651"/>
      <c r="AF127" s="651"/>
      <c r="AG127" s="651"/>
      <c r="AH127" s="651"/>
      <c r="AI127" s="651"/>
      <c r="AJ127" s="651"/>
    </row>
    <row r="128" spans="1:36" ht="12.75" customHeight="1" x14ac:dyDescent="0.2">
      <c r="A128" s="315" t="s">
        <v>25</v>
      </c>
      <c r="B128" s="185" t="s">
        <v>94</v>
      </c>
      <c r="C128" s="316">
        <v>162</v>
      </c>
      <c r="D128" s="1630">
        <v>170</v>
      </c>
      <c r="E128" s="1413"/>
      <c r="F128" s="316">
        <v>158</v>
      </c>
      <c r="G128" s="316">
        <v>34</v>
      </c>
      <c r="H128" s="316">
        <v>18</v>
      </c>
      <c r="I128" s="316">
        <v>36</v>
      </c>
      <c r="J128" s="183"/>
      <c r="K128" s="149"/>
      <c r="L128" s="149"/>
      <c r="M128" s="123"/>
      <c r="N128" s="183" t="s">
        <v>81</v>
      </c>
      <c r="O128" s="230">
        <f t="shared" si="98"/>
        <v>18</v>
      </c>
      <c r="P128" s="230">
        <f t="shared" si="99"/>
        <v>0</v>
      </c>
      <c r="Q128" s="149"/>
      <c r="R128" s="39"/>
      <c r="S128" s="10"/>
      <c r="T128" s="10"/>
      <c r="U128" s="10"/>
      <c r="V128" s="651"/>
      <c r="W128" s="651"/>
      <c r="X128" s="651"/>
      <c r="Y128" s="651"/>
      <c r="Z128" s="651"/>
      <c r="AA128" s="651"/>
      <c r="AB128" s="651"/>
      <c r="AC128" s="651"/>
      <c r="AD128" s="651"/>
      <c r="AE128" s="651"/>
      <c r="AF128" s="651"/>
      <c r="AG128" s="651"/>
      <c r="AH128" s="651"/>
      <c r="AI128" s="651"/>
      <c r="AJ128" s="651"/>
    </row>
    <row r="129" spans="1:36" ht="15" customHeight="1" x14ac:dyDescent="0.2">
      <c r="A129" s="1467" t="s">
        <v>695</v>
      </c>
      <c r="B129" s="1468"/>
      <c r="C129" s="16">
        <f t="shared" ref="C129:D129" si="100">SUM(C127:C128)</f>
        <v>202</v>
      </c>
      <c r="D129" s="1414">
        <f t="shared" si="100"/>
        <v>190</v>
      </c>
      <c r="E129" s="1413"/>
      <c r="F129" s="16">
        <f t="shared" ref="F129:I129" si="101">SUM(F127:F128)</f>
        <v>419</v>
      </c>
      <c r="G129" s="16">
        <f t="shared" si="101"/>
        <v>583</v>
      </c>
      <c r="H129" s="16">
        <f t="shared" si="101"/>
        <v>53</v>
      </c>
      <c r="I129" s="16">
        <f t="shared" si="101"/>
        <v>61</v>
      </c>
      <c r="J129" s="183"/>
      <c r="K129" s="39"/>
      <c r="L129" s="39"/>
      <c r="M129" s="39"/>
      <c r="N129" s="183"/>
      <c r="O129" s="889"/>
      <c r="P129" s="651"/>
      <c r="Q129" s="39"/>
      <c r="R129" s="370"/>
      <c r="S129" s="10"/>
      <c r="T129" s="10"/>
      <c r="U129" s="10"/>
      <c r="V129" s="651"/>
      <c r="W129" s="651"/>
      <c r="X129" s="651"/>
      <c r="Y129" s="651"/>
      <c r="Z129" s="651"/>
      <c r="AA129" s="651"/>
      <c r="AB129" s="651"/>
      <c r="AC129" s="651"/>
      <c r="AD129" s="651"/>
      <c r="AE129" s="651"/>
      <c r="AF129" s="651"/>
      <c r="AG129" s="651"/>
      <c r="AH129" s="651"/>
      <c r="AI129" s="651"/>
      <c r="AJ129" s="651"/>
    </row>
    <row r="130" spans="1:36" ht="15" customHeight="1" x14ac:dyDescent="0.2">
      <c r="A130" s="651"/>
      <c r="B130" s="108"/>
      <c r="C130" s="109"/>
      <c r="D130" s="161"/>
      <c r="E130" s="161"/>
      <c r="F130" s="109"/>
      <c r="G130" s="109"/>
      <c r="H130" s="148"/>
      <c r="I130" s="1"/>
      <c r="J130" s="1414" t="s">
        <v>246</v>
      </c>
      <c r="K130" s="1462"/>
      <c r="L130" s="1413"/>
      <c r="M130" s="370"/>
      <c r="N130" s="183"/>
      <c r="O130" s="889"/>
      <c r="P130" s="651"/>
      <c r="Q130" s="370"/>
      <c r="R130" s="17"/>
      <c r="S130" s="10"/>
      <c r="T130" s="10"/>
      <c r="U130" s="10"/>
      <c r="V130" s="651"/>
      <c r="W130" s="651"/>
      <c r="X130" s="651"/>
      <c r="Y130" s="651"/>
      <c r="Z130" s="651"/>
      <c r="AA130" s="651"/>
      <c r="AB130" s="651"/>
      <c r="AC130" s="651"/>
      <c r="AD130" s="651"/>
      <c r="AE130" s="651"/>
      <c r="AF130" s="651"/>
      <c r="AG130" s="651"/>
      <c r="AH130" s="651"/>
      <c r="AI130" s="651"/>
      <c r="AJ130" s="651"/>
    </row>
    <row r="131" spans="1:36" ht="15" customHeight="1" x14ac:dyDescent="0.25">
      <c r="A131" s="1637" t="s">
        <v>551</v>
      </c>
      <c r="B131" s="1413"/>
      <c r="C131" s="653" t="s">
        <v>5</v>
      </c>
      <c r="D131" s="1414" t="s">
        <v>6</v>
      </c>
      <c r="E131" s="1413"/>
      <c r="F131" s="653" t="s">
        <v>7</v>
      </c>
      <c r="G131" s="653" t="s">
        <v>8</v>
      </c>
      <c r="H131" s="653" t="s">
        <v>9</v>
      </c>
      <c r="I131" s="16" t="s">
        <v>63</v>
      </c>
      <c r="J131" s="183"/>
      <c r="K131" s="139" t="s">
        <v>249</v>
      </c>
      <c r="L131" s="17"/>
      <c r="M131" s="17"/>
      <c r="N131" s="183"/>
      <c r="O131" s="889"/>
      <c r="P131" s="651"/>
      <c r="Q131" s="17"/>
      <c r="R131" s="370"/>
      <c r="S131" s="10"/>
      <c r="T131" s="10"/>
      <c r="U131" s="10"/>
      <c r="V131" s="651"/>
      <c r="W131" s="651"/>
      <c r="X131" s="651"/>
      <c r="Y131" s="651"/>
      <c r="Z131" s="651"/>
      <c r="AA131" s="651"/>
      <c r="AB131" s="651"/>
      <c r="AC131" s="651"/>
      <c r="AD131" s="651"/>
      <c r="AE131" s="651"/>
      <c r="AF131" s="651"/>
      <c r="AG131" s="651"/>
      <c r="AH131" s="651"/>
      <c r="AI131" s="651"/>
      <c r="AJ131" s="651"/>
    </row>
    <row r="132" spans="1:36" ht="12.75" customHeight="1" x14ac:dyDescent="0.2">
      <c r="A132" s="168" t="s">
        <v>721</v>
      </c>
      <c r="B132" s="185" t="s">
        <v>722</v>
      </c>
      <c r="C132" s="706"/>
      <c r="D132" s="707"/>
      <c r="E132" s="707"/>
      <c r="F132" s="708"/>
      <c r="G132" s="167"/>
      <c r="H132" s="79"/>
      <c r="I132" s="163"/>
      <c r="J132" s="183"/>
      <c r="K132" s="598"/>
      <c r="L132" s="370"/>
      <c r="M132" s="370"/>
      <c r="N132" s="183"/>
      <c r="O132" s="230">
        <f t="shared" ref="O132:O168" si="102">IF(N132="*",$H132,0)</f>
        <v>0</v>
      </c>
      <c r="P132" s="230">
        <f t="shared" ref="P132:P168" si="103">IF(N132="**",$H132,0)</f>
        <v>0</v>
      </c>
      <c r="Q132" s="370"/>
      <c r="R132" s="370"/>
      <c r="S132" s="10"/>
      <c r="T132" s="10"/>
      <c r="U132" s="10"/>
      <c r="V132" s="651"/>
      <c r="W132" s="651"/>
      <c r="X132" s="651"/>
      <c r="Y132" s="651"/>
      <c r="Z132" s="651"/>
      <c r="AA132" s="651"/>
      <c r="AB132" s="651"/>
      <c r="AC132" s="651"/>
      <c r="AD132" s="651"/>
      <c r="AE132" s="651"/>
      <c r="AF132" s="651"/>
      <c r="AG132" s="651"/>
      <c r="AH132" s="651"/>
      <c r="AI132" s="651"/>
      <c r="AJ132" s="651"/>
    </row>
    <row r="133" spans="1:36" ht="12.75" customHeight="1" x14ac:dyDescent="0.2">
      <c r="A133" s="168" t="s">
        <v>552</v>
      </c>
      <c r="B133" s="185" t="s">
        <v>553</v>
      </c>
      <c r="C133" s="706"/>
      <c r="D133" s="707"/>
      <c r="E133" s="707"/>
      <c r="F133" s="708"/>
      <c r="G133" s="167"/>
      <c r="H133" s="79"/>
      <c r="I133" s="163"/>
      <c r="J133" s="183"/>
      <c r="K133" s="598">
        <v>10</v>
      </c>
      <c r="L133" s="370"/>
      <c r="M133" s="370"/>
      <c r="N133" s="183"/>
      <c r="O133" s="230">
        <f t="shared" si="102"/>
        <v>0</v>
      </c>
      <c r="P133" s="230">
        <f t="shared" si="103"/>
        <v>0</v>
      </c>
      <c r="Q133" s="370"/>
      <c r="R133" s="370"/>
      <c r="S133" s="10"/>
      <c r="T133" s="10"/>
      <c r="U133" s="10"/>
      <c r="V133" s="651"/>
      <c r="W133" s="651"/>
      <c r="X133" s="651"/>
      <c r="Y133" s="651"/>
      <c r="Z133" s="651"/>
      <c r="AA133" s="651"/>
      <c r="AB133" s="651"/>
      <c r="AC133" s="651"/>
      <c r="AD133" s="651"/>
      <c r="AE133" s="651"/>
      <c r="AF133" s="651"/>
      <c r="AG133" s="651"/>
      <c r="AH133" s="651"/>
      <c r="AI133" s="651"/>
      <c r="AJ133" s="651"/>
    </row>
    <row r="134" spans="1:36" ht="15" customHeight="1" x14ac:dyDescent="0.2">
      <c r="A134" s="168" t="s">
        <v>554</v>
      </c>
      <c r="B134" s="185" t="s">
        <v>555</v>
      </c>
      <c r="C134" s="706"/>
      <c r="D134" s="707"/>
      <c r="E134" s="707"/>
      <c r="F134" s="708"/>
      <c r="G134" s="693">
        <v>2</v>
      </c>
      <c r="H134" s="79"/>
      <c r="I134" s="693">
        <v>4</v>
      </c>
      <c r="J134" s="183"/>
      <c r="K134" s="598">
        <v>6</v>
      </c>
      <c r="L134" s="370"/>
      <c r="M134" s="370"/>
      <c r="N134" s="183"/>
      <c r="O134" s="230">
        <f t="shared" si="102"/>
        <v>0</v>
      </c>
      <c r="P134" s="230">
        <f t="shared" si="103"/>
        <v>0</v>
      </c>
      <c r="Q134" s="370"/>
      <c r="R134" s="370"/>
      <c r="S134" s="10"/>
      <c r="T134" s="10"/>
      <c r="U134" s="10"/>
      <c r="V134" s="651"/>
      <c r="W134" s="651"/>
      <c r="X134" s="651"/>
      <c r="Y134" s="651"/>
      <c r="Z134" s="651"/>
      <c r="AA134" s="651"/>
      <c r="AB134" s="651"/>
      <c r="AC134" s="651"/>
      <c r="AD134" s="651"/>
      <c r="AE134" s="651"/>
      <c r="AF134" s="651"/>
      <c r="AG134" s="651"/>
      <c r="AH134" s="651"/>
      <c r="AI134" s="651"/>
      <c r="AJ134" s="651"/>
    </row>
    <row r="135" spans="1:36" ht="15.75" customHeight="1" x14ac:dyDescent="0.2">
      <c r="A135" s="168" t="s">
        <v>556</v>
      </c>
      <c r="B135" s="185" t="s">
        <v>557</v>
      </c>
      <c r="C135" s="706"/>
      <c r="D135" s="707"/>
      <c r="E135" s="707"/>
      <c r="F135" s="708"/>
      <c r="G135" s="167"/>
      <c r="H135" s="79"/>
      <c r="I135" s="163"/>
      <c r="J135" s="183"/>
      <c r="K135" s="598">
        <v>3</v>
      </c>
      <c r="L135" s="370"/>
      <c r="M135" s="370"/>
      <c r="N135" s="183"/>
      <c r="O135" s="230">
        <f t="shared" si="102"/>
        <v>0</v>
      </c>
      <c r="P135" s="230">
        <f t="shared" si="103"/>
        <v>0</v>
      </c>
      <c r="Q135" s="370"/>
      <c r="R135" s="370"/>
      <c r="S135" s="10"/>
      <c r="T135" s="10"/>
      <c r="U135" s="10"/>
      <c r="V135" s="651"/>
      <c r="W135" s="651"/>
      <c r="X135" s="651"/>
      <c r="Y135" s="651"/>
      <c r="Z135" s="651"/>
      <c r="AA135" s="651"/>
      <c r="AB135" s="651"/>
      <c r="AC135" s="651"/>
      <c r="AD135" s="651"/>
      <c r="AE135" s="651"/>
      <c r="AF135" s="651"/>
      <c r="AG135" s="651"/>
      <c r="AH135" s="651"/>
      <c r="AI135" s="651"/>
      <c r="AJ135" s="651"/>
    </row>
    <row r="136" spans="1:36" ht="12.75" customHeight="1" x14ac:dyDescent="0.2">
      <c r="A136" s="168" t="s">
        <v>560</v>
      </c>
      <c r="B136" s="185" t="s">
        <v>561</v>
      </c>
      <c r="C136" s="706"/>
      <c r="D136" s="707"/>
      <c r="E136" s="707"/>
      <c r="F136" s="708"/>
      <c r="G136" s="167"/>
      <c r="H136" s="79"/>
      <c r="I136" s="164">
        <v>3</v>
      </c>
      <c r="J136" s="183"/>
      <c r="K136" s="598"/>
      <c r="L136" s="370"/>
      <c r="M136" s="370"/>
      <c r="N136" s="183"/>
      <c r="O136" s="230">
        <f t="shared" si="102"/>
        <v>0</v>
      </c>
      <c r="P136" s="230">
        <f t="shared" si="103"/>
        <v>0</v>
      </c>
      <c r="Q136" s="370"/>
      <c r="R136" s="370"/>
      <c r="S136" s="10"/>
      <c r="T136" s="10"/>
      <c r="U136" s="10"/>
      <c r="V136" s="651"/>
      <c r="W136" s="651"/>
      <c r="X136" s="651"/>
      <c r="Y136" s="651"/>
      <c r="Z136" s="651"/>
      <c r="AA136" s="651"/>
      <c r="AB136" s="651"/>
      <c r="AC136" s="651"/>
      <c r="AD136" s="651"/>
      <c r="AE136" s="651"/>
      <c r="AF136" s="651"/>
      <c r="AG136" s="651"/>
      <c r="AH136" s="651"/>
      <c r="AI136" s="651"/>
      <c r="AJ136" s="651"/>
    </row>
    <row r="137" spans="1:36" ht="12.75" customHeight="1" x14ac:dyDescent="0.2">
      <c r="A137" s="168" t="s">
        <v>562</v>
      </c>
      <c r="B137" s="185" t="s">
        <v>563</v>
      </c>
      <c r="C137" s="706"/>
      <c r="D137" s="707"/>
      <c r="E137" s="707"/>
      <c r="F137" s="708"/>
      <c r="G137" s="693">
        <v>3</v>
      </c>
      <c r="H137" s="79"/>
      <c r="I137" s="163"/>
      <c r="J137" s="183"/>
      <c r="K137" s="598">
        <v>10</v>
      </c>
      <c r="L137" s="370"/>
      <c r="M137" s="370"/>
      <c r="N137" s="183"/>
      <c r="O137" s="230">
        <f t="shared" si="102"/>
        <v>0</v>
      </c>
      <c r="P137" s="230">
        <f t="shared" si="103"/>
        <v>0</v>
      </c>
      <c r="Q137" s="370"/>
      <c r="R137" s="370"/>
      <c r="S137" s="10"/>
      <c r="T137" s="10"/>
      <c r="U137" s="10"/>
      <c r="V137" s="651"/>
      <c r="W137" s="651"/>
      <c r="X137" s="651"/>
      <c r="Y137" s="651"/>
      <c r="Z137" s="651"/>
      <c r="AA137" s="651"/>
      <c r="AB137" s="651"/>
      <c r="AC137" s="651"/>
      <c r="AD137" s="651"/>
      <c r="AE137" s="651"/>
      <c r="AF137" s="651"/>
      <c r="AG137" s="651"/>
      <c r="AH137" s="651"/>
      <c r="AI137" s="651"/>
      <c r="AJ137" s="651"/>
    </row>
    <row r="138" spans="1:36" ht="12.75" customHeight="1" x14ac:dyDescent="0.2">
      <c r="A138" s="168" t="s">
        <v>564</v>
      </c>
      <c r="B138" s="185" t="s">
        <v>565</v>
      </c>
      <c r="C138" s="706"/>
      <c r="D138" s="707"/>
      <c r="E138" s="707"/>
      <c r="F138" s="708"/>
      <c r="G138" s="167"/>
      <c r="H138" s="79"/>
      <c r="I138" s="163"/>
      <c r="J138" s="183"/>
      <c r="K138" s="598"/>
      <c r="L138" s="370"/>
      <c r="M138" s="370"/>
      <c r="N138" s="183"/>
      <c r="O138" s="230">
        <f t="shared" si="102"/>
        <v>0</v>
      </c>
      <c r="P138" s="230">
        <f t="shared" si="103"/>
        <v>0</v>
      </c>
      <c r="Q138" s="370"/>
      <c r="R138" s="370"/>
      <c r="S138" s="10"/>
      <c r="T138" s="10"/>
      <c r="U138" s="10"/>
      <c r="V138" s="651"/>
      <c r="W138" s="651"/>
      <c r="X138" s="651"/>
      <c r="Y138" s="651"/>
      <c r="Z138" s="651"/>
      <c r="AA138" s="651"/>
      <c r="AB138" s="651"/>
      <c r="AC138" s="651"/>
      <c r="AD138" s="651"/>
      <c r="AE138" s="651"/>
      <c r="AF138" s="651"/>
      <c r="AG138" s="651"/>
      <c r="AH138" s="651"/>
      <c r="AI138" s="651"/>
      <c r="AJ138" s="651"/>
    </row>
    <row r="139" spans="1:36" ht="12.75" customHeight="1" x14ac:dyDescent="0.2">
      <c r="A139" s="168" t="s">
        <v>271</v>
      </c>
      <c r="B139" s="185" t="s">
        <v>566</v>
      </c>
      <c r="C139" s="706"/>
      <c r="D139" s="707"/>
      <c r="E139" s="707"/>
      <c r="F139" s="708"/>
      <c r="G139" s="693"/>
      <c r="H139" s="316">
        <v>8</v>
      </c>
      <c r="I139" s="693">
        <v>8</v>
      </c>
      <c r="J139" s="889"/>
      <c r="K139" s="598">
        <v>5</v>
      </c>
      <c r="L139" s="370"/>
      <c r="M139" s="370"/>
      <c r="N139" s="889" t="s">
        <v>81</v>
      </c>
      <c r="O139" s="230">
        <f t="shared" si="102"/>
        <v>8</v>
      </c>
      <c r="P139" s="230">
        <f t="shared" si="103"/>
        <v>0</v>
      </c>
      <c r="Q139" s="370"/>
      <c r="R139" s="370"/>
      <c r="S139" s="10"/>
      <c r="T139" s="10"/>
      <c r="U139" s="10"/>
      <c r="V139" s="651"/>
      <c r="W139" s="651"/>
      <c r="X139" s="651"/>
      <c r="Y139" s="651"/>
      <c r="Z139" s="651"/>
      <c r="AA139" s="651"/>
      <c r="AB139" s="651"/>
      <c r="AC139" s="651"/>
      <c r="AD139" s="651"/>
      <c r="AE139" s="651"/>
      <c r="AF139" s="651"/>
      <c r="AG139" s="651"/>
      <c r="AH139" s="651"/>
      <c r="AI139" s="651"/>
      <c r="AJ139" s="651"/>
    </row>
    <row r="140" spans="1:36" ht="12.75" customHeight="1" x14ac:dyDescent="0.2">
      <c r="A140" s="168" t="s">
        <v>567</v>
      </c>
      <c r="B140" s="185" t="s">
        <v>568</v>
      </c>
      <c r="C140" s="706"/>
      <c r="D140" s="707"/>
      <c r="E140" s="707"/>
      <c r="F140" s="708"/>
      <c r="G140" s="693">
        <v>1</v>
      </c>
      <c r="H140" s="79"/>
      <c r="I140" s="163"/>
      <c r="J140" s="183"/>
      <c r="K140" s="598">
        <v>4</v>
      </c>
      <c r="L140" s="370"/>
      <c r="M140" s="370"/>
      <c r="N140" s="183"/>
      <c r="O140" s="230">
        <f t="shared" si="102"/>
        <v>0</v>
      </c>
      <c r="P140" s="230">
        <f t="shared" si="103"/>
        <v>0</v>
      </c>
      <c r="Q140" s="370"/>
      <c r="R140" s="370"/>
      <c r="S140" s="10"/>
      <c r="T140" s="10"/>
      <c r="U140" s="10"/>
      <c r="V140" s="651"/>
      <c r="W140" s="651"/>
      <c r="X140" s="651"/>
      <c r="Y140" s="651"/>
      <c r="Z140" s="651"/>
      <c r="AA140" s="651"/>
      <c r="AB140" s="651"/>
      <c r="AC140" s="651"/>
      <c r="AD140" s="651"/>
      <c r="AE140" s="651"/>
      <c r="AF140" s="651"/>
      <c r="AG140" s="651"/>
      <c r="AH140" s="651"/>
      <c r="AI140" s="651"/>
      <c r="AJ140" s="651"/>
    </row>
    <row r="141" spans="1:36" ht="12.75" customHeight="1" x14ac:dyDescent="0.2">
      <c r="A141" s="168" t="s">
        <v>569</v>
      </c>
      <c r="B141" s="185" t="s">
        <v>570</v>
      </c>
      <c r="C141" s="706"/>
      <c r="D141" s="707"/>
      <c r="E141" s="707"/>
      <c r="F141" s="708"/>
      <c r="G141" s="693">
        <v>4</v>
      </c>
      <c r="H141" s="316">
        <v>40</v>
      </c>
      <c r="I141" s="693">
        <v>30</v>
      </c>
      <c r="J141" s="889"/>
      <c r="K141" s="598">
        <v>5</v>
      </c>
      <c r="L141" s="370"/>
      <c r="M141" s="370"/>
      <c r="N141" s="889" t="s">
        <v>69</v>
      </c>
      <c r="O141" s="230">
        <f t="shared" si="102"/>
        <v>0</v>
      </c>
      <c r="P141" s="230">
        <f t="shared" si="103"/>
        <v>40</v>
      </c>
      <c r="Q141" s="370"/>
      <c r="R141" s="370"/>
      <c r="S141" s="10"/>
      <c r="T141" s="10"/>
      <c r="U141" s="10"/>
      <c r="V141" s="651"/>
      <c r="W141" s="651"/>
      <c r="X141" s="651"/>
      <c r="Y141" s="651"/>
      <c r="Z141" s="651"/>
      <c r="AA141" s="651"/>
      <c r="AB141" s="651"/>
      <c r="AC141" s="651"/>
      <c r="AD141" s="651"/>
      <c r="AE141" s="651"/>
      <c r="AF141" s="651"/>
      <c r="AG141" s="651"/>
      <c r="AH141" s="651"/>
      <c r="AI141" s="651"/>
      <c r="AJ141" s="651"/>
    </row>
    <row r="142" spans="1:36" ht="12.75" customHeight="1" x14ac:dyDescent="0.2">
      <c r="A142" s="168" t="s">
        <v>571</v>
      </c>
      <c r="B142" s="185"/>
      <c r="C142" s="706"/>
      <c r="D142" s="707"/>
      <c r="E142" s="707"/>
      <c r="F142" s="708"/>
      <c r="G142" s="167"/>
      <c r="H142" s="79"/>
      <c r="I142" s="163"/>
      <c r="J142" s="183"/>
      <c r="K142" s="598">
        <v>3</v>
      </c>
      <c r="L142" s="370"/>
      <c r="M142" s="370"/>
      <c r="N142" s="183"/>
      <c r="O142" s="230">
        <f t="shared" si="102"/>
        <v>0</v>
      </c>
      <c r="P142" s="230">
        <f t="shared" si="103"/>
        <v>0</v>
      </c>
      <c r="Q142" s="370"/>
      <c r="R142" s="370"/>
      <c r="S142" s="10"/>
      <c r="T142" s="10"/>
      <c r="U142" s="10"/>
      <c r="V142" s="651"/>
      <c r="W142" s="651"/>
      <c r="X142" s="651"/>
      <c r="Y142" s="651"/>
      <c r="Z142" s="651"/>
      <c r="AA142" s="651"/>
      <c r="AB142" s="651"/>
      <c r="AC142" s="651"/>
      <c r="AD142" s="651"/>
      <c r="AE142" s="651"/>
      <c r="AF142" s="651"/>
      <c r="AG142" s="651"/>
      <c r="AH142" s="651"/>
      <c r="AI142" s="651"/>
      <c r="AJ142" s="651"/>
    </row>
    <row r="143" spans="1:36" ht="12.75" customHeight="1" x14ac:dyDescent="0.2">
      <c r="A143" s="168" t="s">
        <v>723</v>
      </c>
      <c r="B143" s="185" t="s">
        <v>595</v>
      </c>
      <c r="C143" s="706"/>
      <c r="D143" s="707"/>
      <c r="E143" s="707"/>
      <c r="F143" s="708"/>
      <c r="G143" s="693">
        <v>6</v>
      </c>
      <c r="H143" s="79"/>
      <c r="I143" s="163"/>
      <c r="J143" s="183"/>
      <c r="K143" s="598">
        <v>20</v>
      </c>
      <c r="L143" s="370"/>
      <c r="M143" s="370"/>
      <c r="N143" s="183"/>
      <c r="O143" s="230">
        <f t="shared" si="102"/>
        <v>0</v>
      </c>
      <c r="P143" s="230">
        <f t="shared" si="103"/>
        <v>0</v>
      </c>
      <c r="Q143" s="370"/>
      <c r="R143" s="370"/>
      <c r="S143" s="10"/>
      <c r="T143" s="10"/>
      <c r="U143" s="10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</row>
    <row r="144" spans="1:36" ht="12.75" customHeight="1" x14ac:dyDescent="0.2">
      <c r="A144" s="168" t="s">
        <v>572</v>
      </c>
      <c r="B144" s="185" t="s">
        <v>573</v>
      </c>
      <c r="C144" s="706"/>
      <c r="D144" s="707"/>
      <c r="E144" s="707"/>
      <c r="F144" s="708"/>
      <c r="G144" s="167">
        <v>3</v>
      </c>
      <c r="H144" s="79"/>
      <c r="I144" s="163"/>
      <c r="J144" s="183"/>
      <c r="K144" s="598">
        <v>20</v>
      </c>
      <c r="L144" s="370"/>
      <c r="M144" s="370"/>
      <c r="N144" s="183"/>
      <c r="O144" s="230">
        <f t="shared" si="102"/>
        <v>0</v>
      </c>
      <c r="P144" s="230">
        <f t="shared" si="103"/>
        <v>0</v>
      </c>
      <c r="Q144" s="370"/>
      <c r="R144" s="370"/>
      <c r="S144" s="10"/>
      <c r="T144" s="10"/>
      <c r="U144" s="10"/>
      <c r="V144" s="651"/>
      <c r="W144" s="651"/>
      <c r="X144" s="651"/>
      <c r="Y144" s="651"/>
      <c r="Z144" s="651"/>
      <c r="AA144" s="651"/>
      <c r="AB144" s="651"/>
      <c r="AC144" s="651"/>
      <c r="AD144" s="651"/>
      <c r="AE144" s="651"/>
      <c r="AF144" s="651"/>
      <c r="AG144" s="651"/>
      <c r="AH144" s="651"/>
      <c r="AI144" s="651"/>
      <c r="AJ144" s="651"/>
    </row>
    <row r="145" spans="1:36" ht="12.75" customHeight="1" x14ac:dyDescent="0.2">
      <c r="A145" s="168" t="s">
        <v>274</v>
      </c>
      <c r="B145" s="185" t="s">
        <v>574</v>
      </c>
      <c r="C145" s="706"/>
      <c r="D145" s="707"/>
      <c r="E145" s="707"/>
      <c r="F145" s="708"/>
      <c r="G145" s="693">
        <v>15</v>
      </c>
      <c r="H145" s="316">
        <v>11</v>
      </c>
      <c r="I145" s="693">
        <v>10</v>
      </c>
      <c r="J145" s="889"/>
      <c r="K145" s="598">
        <v>21</v>
      </c>
      <c r="L145" s="370"/>
      <c r="M145" s="370"/>
      <c r="N145" s="889" t="s">
        <v>81</v>
      </c>
      <c r="O145" s="230">
        <f t="shared" si="102"/>
        <v>11</v>
      </c>
      <c r="P145" s="230">
        <f t="shared" si="103"/>
        <v>0</v>
      </c>
      <c r="Q145" s="370"/>
      <c r="R145" s="370"/>
      <c r="S145" s="10"/>
      <c r="T145" s="10"/>
      <c r="U145" s="10"/>
      <c r="V145" s="651"/>
      <c r="W145" s="651"/>
      <c r="X145" s="651"/>
      <c r="Y145" s="651"/>
      <c r="Z145" s="651"/>
      <c r="AA145" s="651"/>
      <c r="AB145" s="651"/>
      <c r="AC145" s="651"/>
      <c r="AD145" s="651"/>
      <c r="AE145" s="651"/>
      <c r="AF145" s="651"/>
      <c r="AG145" s="651"/>
      <c r="AH145" s="651"/>
      <c r="AI145" s="651"/>
      <c r="AJ145" s="651"/>
    </row>
    <row r="146" spans="1:36" ht="12.75" customHeight="1" x14ac:dyDescent="0.2">
      <c r="A146" s="168" t="s">
        <v>575</v>
      </c>
      <c r="B146" s="185" t="s">
        <v>576</v>
      </c>
      <c r="C146" s="706"/>
      <c r="D146" s="707"/>
      <c r="E146" s="707"/>
      <c r="F146" s="708"/>
      <c r="G146" s="693">
        <v>5</v>
      </c>
      <c r="H146" s="79"/>
      <c r="I146" s="163"/>
      <c r="J146" s="183"/>
      <c r="K146" s="598">
        <v>25</v>
      </c>
      <c r="L146" s="370"/>
      <c r="M146" s="370"/>
      <c r="N146" s="183"/>
      <c r="O146" s="230">
        <f t="shared" si="102"/>
        <v>0</v>
      </c>
      <c r="P146" s="230">
        <f t="shared" si="103"/>
        <v>0</v>
      </c>
      <c r="Q146" s="370"/>
      <c r="R146" s="370"/>
      <c r="S146" s="10"/>
      <c r="T146" s="10"/>
      <c r="U146" s="10"/>
      <c r="V146" s="651"/>
      <c r="W146" s="651"/>
      <c r="X146" s="651"/>
      <c r="Y146" s="651"/>
      <c r="Z146" s="651"/>
      <c r="AA146" s="651"/>
      <c r="AB146" s="651"/>
      <c r="AC146" s="651"/>
      <c r="AD146" s="651"/>
      <c r="AE146" s="651"/>
      <c r="AF146" s="651"/>
      <c r="AG146" s="651"/>
      <c r="AH146" s="651"/>
      <c r="AI146" s="651"/>
      <c r="AJ146" s="651"/>
    </row>
    <row r="147" spans="1:36" ht="12.75" customHeight="1" x14ac:dyDescent="0.2">
      <c r="A147" s="168" t="s">
        <v>577</v>
      </c>
      <c r="B147" s="185" t="s">
        <v>578</v>
      </c>
      <c r="C147" s="706"/>
      <c r="D147" s="707"/>
      <c r="E147" s="707"/>
      <c r="F147" s="708"/>
      <c r="G147" s="693"/>
      <c r="H147" s="79"/>
      <c r="I147" s="163"/>
      <c r="J147" s="183"/>
      <c r="K147" s="598">
        <v>5</v>
      </c>
      <c r="L147" s="370"/>
      <c r="M147" s="370"/>
      <c r="N147" s="183"/>
      <c r="O147" s="230">
        <f t="shared" si="102"/>
        <v>0</v>
      </c>
      <c r="P147" s="230">
        <f t="shared" si="103"/>
        <v>0</v>
      </c>
      <c r="Q147" s="370"/>
      <c r="R147" s="370"/>
      <c r="S147" s="10"/>
      <c r="T147" s="10"/>
      <c r="U147" s="10"/>
      <c r="V147" s="651"/>
      <c r="W147" s="651"/>
      <c r="X147" s="651"/>
      <c r="Y147" s="651"/>
      <c r="Z147" s="651"/>
      <c r="AA147" s="651"/>
      <c r="AB147" s="651"/>
      <c r="AC147" s="651"/>
      <c r="AD147" s="651"/>
      <c r="AE147" s="651"/>
      <c r="AF147" s="651"/>
      <c r="AG147" s="651"/>
      <c r="AH147" s="651"/>
      <c r="AI147" s="651"/>
      <c r="AJ147" s="651"/>
    </row>
    <row r="148" spans="1:36" ht="12.75" customHeight="1" x14ac:dyDescent="0.2">
      <c r="A148" s="168" t="s">
        <v>579</v>
      </c>
      <c r="B148" s="185" t="s">
        <v>580</v>
      </c>
      <c r="C148" s="706"/>
      <c r="D148" s="707"/>
      <c r="E148" s="707"/>
      <c r="F148" s="708"/>
      <c r="G148" s="693">
        <v>2</v>
      </c>
      <c r="H148" s="79"/>
      <c r="I148" s="163"/>
      <c r="J148" s="183"/>
      <c r="K148" s="598">
        <v>6</v>
      </c>
      <c r="L148" s="370"/>
      <c r="M148" s="370"/>
      <c r="N148" s="183"/>
      <c r="O148" s="230">
        <f t="shared" si="102"/>
        <v>0</v>
      </c>
      <c r="P148" s="230">
        <f t="shared" si="103"/>
        <v>0</v>
      </c>
      <c r="Q148" s="370"/>
      <c r="R148" s="370"/>
      <c r="S148" s="10"/>
      <c r="T148" s="10"/>
      <c r="U148" s="10"/>
      <c r="V148" s="651"/>
      <c r="W148" s="651"/>
      <c r="X148" s="651"/>
      <c r="Y148" s="651"/>
      <c r="Z148" s="651"/>
      <c r="AA148" s="651"/>
      <c r="AB148" s="651"/>
      <c r="AC148" s="651"/>
      <c r="AD148" s="651"/>
      <c r="AE148" s="651"/>
      <c r="AF148" s="651"/>
      <c r="AG148" s="651"/>
      <c r="AH148" s="651"/>
      <c r="AI148" s="651"/>
      <c r="AJ148" s="651"/>
    </row>
    <row r="149" spans="1:36" ht="12.75" customHeight="1" x14ac:dyDescent="0.2">
      <c r="A149" s="168" t="s">
        <v>581</v>
      </c>
      <c r="B149" s="185" t="s">
        <v>582</v>
      </c>
      <c r="C149" s="706"/>
      <c r="D149" s="707"/>
      <c r="E149" s="707"/>
      <c r="F149" s="708"/>
      <c r="G149" s="167"/>
      <c r="H149" s="79"/>
      <c r="I149" s="163"/>
      <c r="J149" s="183"/>
      <c r="K149" s="598"/>
      <c r="L149" s="370"/>
      <c r="M149" s="370"/>
      <c r="N149" s="183"/>
      <c r="O149" s="230">
        <f t="shared" si="102"/>
        <v>0</v>
      </c>
      <c r="P149" s="230">
        <f t="shared" si="103"/>
        <v>0</v>
      </c>
      <c r="Q149" s="370"/>
      <c r="R149" s="370"/>
      <c r="S149" s="10"/>
      <c r="T149" s="10"/>
      <c r="U149" s="10"/>
      <c r="V149" s="651"/>
      <c r="W149" s="651"/>
      <c r="X149" s="651"/>
      <c r="Y149" s="651"/>
      <c r="Z149" s="651"/>
      <c r="AA149" s="651"/>
      <c r="AB149" s="651"/>
      <c r="AC149" s="651"/>
      <c r="AD149" s="651"/>
      <c r="AE149" s="651"/>
      <c r="AF149" s="651"/>
      <c r="AG149" s="651"/>
      <c r="AH149" s="651"/>
      <c r="AI149" s="651"/>
      <c r="AJ149" s="651"/>
    </row>
    <row r="150" spans="1:36" ht="12.75" customHeight="1" x14ac:dyDescent="0.2">
      <c r="A150" s="168" t="s">
        <v>583</v>
      </c>
      <c r="B150" s="185" t="s">
        <v>584</v>
      </c>
      <c r="C150" s="706"/>
      <c r="D150" s="707"/>
      <c r="E150" s="707"/>
      <c r="F150" s="708"/>
      <c r="G150" s="693">
        <v>4</v>
      </c>
      <c r="H150" s="79"/>
      <c r="I150" s="163"/>
      <c r="J150" s="183"/>
      <c r="K150" s="598">
        <v>4</v>
      </c>
      <c r="L150" s="370"/>
      <c r="M150" s="370"/>
      <c r="N150" s="183"/>
      <c r="O150" s="230">
        <f t="shared" si="102"/>
        <v>0</v>
      </c>
      <c r="P150" s="230">
        <f t="shared" si="103"/>
        <v>0</v>
      </c>
      <c r="Q150" s="370"/>
      <c r="R150" s="370"/>
      <c r="S150" s="10"/>
      <c r="T150" s="10"/>
      <c r="U150" s="10"/>
      <c r="V150" s="651"/>
      <c r="W150" s="651"/>
      <c r="X150" s="651"/>
      <c r="Y150" s="651"/>
      <c r="Z150" s="651"/>
      <c r="AA150" s="651"/>
      <c r="AB150" s="651"/>
      <c r="AC150" s="651"/>
      <c r="AD150" s="651"/>
      <c r="AE150" s="651"/>
      <c r="AF150" s="651"/>
      <c r="AG150" s="651"/>
      <c r="AH150" s="651"/>
      <c r="AI150" s="651"/>
      <c r="AJ150" s="651"/>
    </row>
    <row r="151" spans="1:36" ht="12.75" customHeight="1" x14ac:dyDescent="0.2">
      <c r="A151" s="168" t="s">
        <v>585</v>
      </c>
      <c r="B151" s="185" t="s">
        <v>586</v>
      </c>
      <c r="C151" s="706"/>
      <c r="D151" s="707"/>
      <c r="E151" s="707"/>
      <c r="F151" s="708"/>
      <c r="G151" s="167"/>
      <c r="H151" s="79"/>
      <c r="I151" s="163"/>
      <c r="J151" s="183"/>
      <c r="K151" s="598"/>
      <c r="L151" s="370"/>
      <c r="M151" s="370"/>
      <c r="N151" s="183"/>
      <c r="O151" s="230">
        <f t="shared" si="102"/>
        <v>0</v>
      </c>
      <c r="P151" s="230">
        <f t="shared" si="103"/>
        <v>0</v>
      </c>
      <c r="Q151" s="370"/>
      <c r="R151" s="370"/>
      <c r="S151" s="10"/>
      <c r="T151" s="10"/>
      <c r="U151" s="10"/>
      <c r="V151" s="651"/>
      <c r="W151" s="651"/>
      <c r="X151" s="651"/>
      <c r="Y151" s="651"/>
      <c r="Z151" s="651"/>
      <c r="AA151" s="651"/>
      <c r="AB151" s="651"/>
      <c r="AC151" s="651"/>
      <c r="AD151" s="651"/>
      <c r="AE151" s="651"/>
      <c r="AF151" s="651"/>
      <c r="AG151" s="651"/>
      <c r="AH151" s="651"/>
      <c r="AI151" s="651"/>
      <c r="AJ151" s="651"/>
    </row>
    <row r="152" spans="1:36" ht="12.75" customHeight="1" x14ac:dyDescent="0.2">
      <c r="A152" s="168" t="s">
        <v>587</v>
      </c>
      <c r="B152" s="185" t="s">
        <v>588</v>
      </c>
      <c r="C152" s="706"/>
      <c r="D152" s="707"/>
      <c r="E152" s="707"/>
      <c r="F152" s="708"/>
      <c r="G152" s="693">
        <v>3</v>
      </c>
      <c r="H152" s="79"/>
      <c r="I152" s="163"/>
      <c r="J152" s="183"/>
      <c r="K152" s="598">
        <v>5</v>
      </c>
      <c r="L152" s="370"/>
      <c r="M152" s="370"/>
      <c r="N152" s="183"/>
      <c r="O152" s="230">
        <f t="shared" si="102"/>
        <v>0</v>
      </c>
      <c r="P152" s="230">
        <f t="shared" si="103"/>
        <v>0</v>
      </c>
      <c r="Q152" s="370"/>
      <c r="R152" s="370"/>
      <c r="S152" s="10"/>
      <c r="T152" s="10"/>
      <c r="U152" s="10"/>
      <c r="V152" s="651"/>
      <c r="W152" s="651"/>
      <c r="X152" s="651"/>
      <c r="Y152" s="651"/>
      <c r="Z152" s="651"/>
      <c r="AA152" s="651"/>
      <c r="AB152" s="651"/>
      <c r="AC152" s="651"/>
      <c r="AD152" s="651"/>
      <c r="AE152" s="651"/>
      <c r="AF152" s="651"/>
      <c r="AG152" s="651"/>
      <c r="AH152" s="651"/>
      <c r="AI152" s="651"/>
      <c r="AJ152" s="651"/>
    </row>
    <row r="153" spans="1:36" ht="12.75" customHeight="1" x14ac:dyDescent="0.2">
      <c r="A153" s="168" t="s">
        <v>589</v>
      </c>
      <c r="B153" s="185" t="s">
        <v>590</v>
      </c>
      <c r="C153" s="706"/>
      <c r="D153" s="707"/>
      <c r="E153" s="707"/>
      <c r="F153" s="708"/>
      <c r="G153" s="693">
        <v>5</v>
      </c>
      <c r="H153" s="79"/>
      <c r="I153" s="163"/>
      <c r="J153" s="183"/>
      <c r="K153" s="598">
        <v>15</v>
      </c>
      <c r="L153" s="370"/>
      <c r="M153" s="370"/>
      <c r="N153" s="183"/>
      <c r="O153" s="230">
        <f t="shared" si="102"/>
        <v>0</v>
      </c>
      <c r="P153" s="230">
        <f t="shared" si="103"/>
        <v>0</v>
      </c>
      <c r="Q153" s="370"/>
      <c r="R153" s="370"/>
      <c r="S153" s="10"/>
      <c r="T153" s="10"/>
      <c r="U153" s="10"/>
      <c r="V153" s="651"/>
      <c r="W153" s="651"/>
      <c r="X153" s="651"/>
      <c r="Y153" s="651"/>
      <c r="Z153" s="651"/>
      <c r="AA153" s="651"/>
      <c r="AB153" s="651"/>
      <c r="AC153" s="651"/>
      <c r="AD153" s="651"/>
      <c r="AE153" s="651"/>
      <c r="AF153" s="651"/>
      <c r="AG153" s="651"/>
      <c r="AH153" s="651"/>
      <c r="AI153" s="651"/>
      <c r="AJ153" s="651"/>
    </row>
    <row r="154" spans="1:36" ht="12.75" customHeight="1" x14ac:dyDescent="0.2">
      <c r="A154" s="168" t="s">
        <v>591</v>
      </c>
      <c r="B154" s="185" t="s">
        <v>592</v>
      </c>
      <c r="C154" s="706"/>
      <c r="D154" s="707"/>
      <c r="E154" s="707"/>
      <c r="F154" s="708"/>
      <c r="G154" s="693">
        <v>2</v>
      </c>
      <c r="H154" s="316">
        <v>2</v>
      </c>
      <c r="I154" s="167"/>
      <c r="J154" s="889"/>
      <c r="K154" s="598">
        <v>8</v>
      </c>
      <c r="L154" s="370"/>
      <c r="M154" s="370"/>
      <c r="N154" s="889" t="s">
        <v>81</v>
      </c>
      <c r="O154" s="230">
        <f t="shared" si="102"/>
        <v>2</v>
      </c>
      <c r="P154" s="230">
        <f t="shared" si="103"/>
        <v>0</v>
      </c>
      <c r="Q154" s="370"/>
      <c r="R154" s="370"/>
      <c r="S154" s="10"/>
      <c r="T154" s="10"/>
      <c r="U154" s="10"/>
      <c r="V154" s="651"/>
      <c r="W154" s="651"/>
      <c r="X154" s="651"/>
      <c r="Y154" s="651"/>
      <c r="Z154" s="651"/>
      <c r="AA154" s="651"/>
      <c r="AB154" s="651"/>
      <c r="AC154" s="651"/>
      <c r="AD154" s="651"/>
      <c r="AE154" s="651"/>
      <c r="AF154" s="651"/>
      <c r="AG154" s="651"/>
      <c r="AH154" s="651"/>
      <c r="AI154" s="651"/>
      <c r="AJ154" s="651"/>
    </row>
    <row r="155" spans="1:36" ht="12.75" customHeight="1" x14ac:dyDescent="0.2">
      <c r="A155" s="168" t="s">
        <v>593</v>
      </c>
      <c r="B155" s="185"/>
      <c r="C155" s="706"/>
      <c r="D155" s="707"/>
      <c r="E155" s="707"/>
      <c r="F155" s="708"/>
      <c r="G155" s="693"/>
      <c r="H155" s="316"/>
      <c r="I155" s="167"/>
      <c r="J155" s="183"/>
      <c r="K155" s="598"/>
      <c r="L155" s="370"/>
      <c r="M155" s="370"/>
      <c r="N155" s="183"/>
      <c r="O155" s="230">
        <f t="shared" si="102"/>
        <v>0</v>
      </c>
      <c r="P155" s="230">
        <f t="shared" si="103"/>
        <v>0</v>
      </c>
      <c r="Q155" s="370"/>
      <c r="R155" s="370"/>
      <c r="S155" s="10"/>
      <c r="T155" s="10"/>
      <c r="U155" s="10"/>
      <c r="V155" s="651"/>
      <c r="W155" s="651"/>
      <c r="X155" s="651"/>
      <c r="Y155" s="651"/>
      <c r="Z155" s="651"/>
      <c r="AA155" s="651"/>
      <c r="AB155" s="651"/>
      <c r="AC155" s="651"/>
      <c r="AD155" s="651"/>
      <c r="AE155" s="651"/>
      <c r="AF155" s="651"/>
      <c r="AG155" s="651"/>
      <c r="AH155" s="651"/>
      <c r="AI155" s="651"/>
      <c r="AJ155" s="651"/>
    </row>
    <row r="156" spans="1:36" ht="12.75" customHeight="1" x14ac:dyDescent="0.2">
      <c r="A156" s="168" t="s">
        <v>596</v>
      </c>
      <c r="B156" s="185" t="s">
        <v>597</v>
      </c>
      <c r="C156" s="724"/>
      <c r="D156" s="725"/>
      <c r="E156" s="725"/>
      <c r="F156" s="726"/>
      <c r="G156" s="1638">
        <v>122</v>
      </c>
      <c r="H156" s="1638">
        <v>62</v>
      </c>
      <c r="I156" s="316">
        <v>13</v>
      </c>
      <c r="J156" s="889"/>
      <c r="K156" s="1641">
        <v>545</v>
      </c>
      <c r="L156" s="370"/>
      <c r="M156" s="370"/>
      <c r="N156" s="889" t="s">
        <v>81</v>
      </c>
      <c r="O156" s="230">
        <f t="shared" si="102"/>
        <v>62</v>
      </c>
      <c r="P156" s="230">
        <f t="shared" si="103"/>
        <v>0</v>
      </c>
      <c r="Q156" s="370"/>
      <c r="R156" s="370"/>
      <c r="S156" s="10"/>
      <c r="T156" s="10"/>
      <c r="U156" s="10"/>
      <c r="V156" s="651"/>
      <c r="W156" s="651"/>
      <c r="X156" s="651"/>
      <c r="Y156" s="651"/>
      <c r="Z156" s="651"/>
      <c r="AA156" s="651"/>
      <c r="AB156" s="651"/>
      <c r="AC156" s="651"/>
      <c r="AD156" s="651"/>
      <c r="AE156" s="651"/>
      <c r="AF156" s="651"/>
      <c r="AG156" s="651"/>
      <c r="AH156" s="651"/>
      <c r="AI156" s="651"/>
      <c r="AJ156" s="651"/>
    </row>
    <row r="157" spans="1:36" ht="12.75" customHeight="1" x14ac:dyDescent="0.2">
      <c r="A157" s="709" t="s">
        <v>598</v>
      </c>
      <c r="B157" s="185" t="s">
        <v>599</v>
      </c>
      <c r="C157" s="727"/>
      <c r="D157" s="650"/>
      <c r="E157" s="650"/>
      <c r="F157" s="728"/>
      <c r="G157" s="1660"/>
      <c r="H157" s="1660"/>
      <c r="I157" s="316">
        <v>2</v>
      </c>
      <c r="J157" s="889"/>
      <c r="K157" s="1623"/>
      <c r="L157" s="370"/>
      <c r="M157" s="370"/>
      <c r="N157" s="889" t="s">
        <v>81</v>
      </c>
      <c r="O157" s="230">
        <f t="shared" si="102"/>
        <v>0</v>
      </c>
      <c r="P157" s="230">
        <f t="shared" si="103"/>
        <v>0</v>
      </c>
      <c r="Q157" s="370"/>
      <c r="R157" s="370"/>
      <c r="S157" s="10"/>
      <c r="T157" s="10"/>
      <c r="U157" s="10"/>
      <c r="V157" s="651"/>
      <c r="W157" s="651"/>
      <c r="X157" s="651"/>
      <c r="Y157" s="651"/>
      <c r="Z157" s="651"/>
      <c r="AA157" s="651"/>
      <c r="AB157" s="651"/>
      <c r="AC157" s="651"/>
      <c r="AD157" s="651"/>
      <c r="AE157" s="651"/>
      <c r="AF157" s="651"/>
      <c r="AG157" s="651"/>
      <c r="AH157" s="651"/>
      <c r="AI157" s="651"/>
      <c r="AJ157" s="651"/>
    </row>
    <row r="158" spans="1:36" ht="12.75" customHeight="1" x14ac:dyDescent="0.2">
      <c r="A158" s="710" t="s">
        <v>600</v>
      </c>
      <c r="B158" s="185" t="s">
        <v>601</v>
      </c>
      <c r="C158" s="727"/>
      <c r="D158" s="650"/>
      <c r="E158" s="650"/>
      <c r="F158" s="728"/>
      <c r="G158" s="1660"/>
      <c r="H158" s="1660"/>
      <c r="I158" s="316">
        <v>2</v>
      </c>
      <c r="J158" s="889"/>
      <c r="K158" s="1623"/>
      <c r="L158" s="370"/>
      <c r="M158" s="370"/>
      <c r="N158" s="889" t="s">
        <v>81</v>
      </c>
      <c r="O158" s="230">
        <f t="shared" si="102"/>
        <v>0</v>
      </c>
      <c r="P158" s="230">
        <f t="shared" si="103"/>
        <v>0</v>
      </c>
      <c r="Q158" s="370"/>
      <c r="R158" s="370"/>
      <c r="S158" s="10"/>
      <c r="T158" s="10"/>
      <c r="U158" s="10"/>
      <c r="V158" s="651"/>
      <c r="W158" s="651"/>
      <c r="X158" s="651"/>
      <c r="Y158" s="651"/>
      <c r="Z158" s="651"/>
      <c r="AA158" s="651"/>
      <c r="AB158" s="651"/>
      <c r="AC158" s="651"/>
      <c r="AD158" s="651"/>
      <c r="AE158" s="651"/>
      <c r="AF158" s="651"/>
      <c r="AG158" s="651"/>
      <c r="AH158" s="651"/>
      <c r="AI158" s="651"/>
      <c r="AJ158" s="651"/>
    </row>
    <row r="159" spans="1:36" ht="12.75" customHeight="1" x14ac:dyDescent="0.2">
      <c r="A159" s="168" t="s">
        <v>602</v>
      </c>
      <c r="B159" s="185" t="s">
        <v>603</v>
      </c>
      <c r="C159" s="727"/>
      <c r="D159" s="650"/>
      <c r="E159" s="650"/>
      <c r="F159" s="728"/>
      <c r="G159" s="1660"/>
      <c r="H159" s="1660"/>
      <c r="I159" s="316">
        <v>14</v>
      </c>
      <c r="J159" s="889"/>
      <c r="K159" s="1623"/>
      <c r="L159" s="370"/>
      <c r="M159" s="370"/>
      <c r="N159" s="889" t="s">
        <v>81</v>
      </c>
      <c r="O159" s="230">
        <f t="shared" si="102"/>
        <v>0</v>
      </c>
      <c r="P159" s="230">
        <f t="shared" si="103"/>
        <v>0</v>
      </c>
      <c r="Q159" s="370"/>
      <c r="R159" s="370"/>
      <c r="S159" s="10"/>
      <c r="T159" s="10"/>
      <c r="U159" s="10"/>
      <c r="V159" s="651"/>
      <c r="W159" s="651"/>
      <c r="X159" s="651"/>
      <c r="Y159" s="651"/>
      <c r="Z159" s="651"/>
      <c r="AA159" s="651"/>
      <c r="AB159" s="651"/>
      <c r="AC159" s="651"/>
      <c r="AD159" s="651"/>
      <c r="AE159" s="651"/>
      <c r="AF159" s="651"/>
      <c r="AG159" s="651"/>
      <c r="AH159" s="651"/>
      <c r="AI159" s="651"/>
      <c r="AJ159" s="651"/>
    </row>
    <row r="160" spans="1:36" ht="12.75" customHeight="1" x14ac:dyDescent="0.2">
      <c r="A160" s="168" t="s">
        <v>604</v>
      </c>
      <c r="B160" s="185" t="s">
        <v>605</v>
      </c>
      <c r="C160" s="727"/>
      <c r="D160" s="650"/>
      <c r="E160" s="650"/>
      <c r="F160" s="728"/>
      <c r="G160" s="1660"/>
      <c r="H160" s="1660"/>
      <c r="I160" s="79"/>
      <c r="J160" s="889"/>
      <c r="K160" s="1623"/>
      <c r="L160" s="370"/>
      <c r="M160" s="370"/>
      <c r="N160" s="889" t="s">
        <v>81</v>
      </c>
      <c r="O160" s="230">
        <f t="shared" si="102"/>
        <v>0</v>
      </c>
      <c r="P160" s="230">
        <f t="shared" si="103"/>
        <v>0</v>
      </c>
      <c r="Q160" s="370"/>
      <c r="R160" s="370"/>
      <c r="S160" s="10"/>
      <c r="T160" s="10"/>
      <c r="U160" s="10"/>
      <c r="V160" s="651"/>
      <c r="W160" s="651"/>
      <c r="X160" s="651"/>
      <c r="Y160" s="651"/>
      <c r="Z160" s="651"/>
      <c r="AA160" s="651"/>
      <c r="AB160" s="651"/>
      <c r="AC160" s="651"/>
      <c r="AD160" s="651"/>
      <c r="AE160" s="651"/>
      <c r="AF160" s="651"/>
      <c r="AG160" s="651"/>
      <c r="AH160" s="651"/>
      <c r="AI160" s="651"/>
      <c r="AJ160" s="651"/>
    </row>
    <row r="161" spans="1:36" ht="12.75" customHeight="1" x14ac:dyDescent="0.2">
      <c r="A161" s="168" t="s">
        <v>606</v>
      </c>
      <c r="B161" s="185" t="s">
        <v>607</v>
      </c>
      <c r="C161" s="727"/>
      <c r="D161" s="650"/>
      <c r="E161" s="650"/>
      <c r="F161" s="728"/>
      <c r="G161" s="1660"/>
      <c r="H161" s="1660"/>
      <c r="I161" s="316">
        <v>10</v>
      </c>
      <c r="J161" s="889"/>
      <c r="K161" s="1623"/>
      <c r="L161" s="370"/>
      <c r="M161" s="370"/>
      <c r="N161" s="889" t="s">
        <v>81</v>
      </c>
      <c r="O161" s="230">
        <f t="shared" si="102"/>
        <v>0</v>
      </c>
      <c r="P161" s="230">
        <f t="shared" si="103"/>
        <v>0</v>
      </c>
      <c r="Q161" s="370"/>
      <c r="R161" s="370"/>
      <c r="S161" s="10"/>
      <c r="T161" s="10"/>
      <c r="U161" s="10"/>
      <c r="V161" s="651"/>
      <c r="W161" s="651"/>
      <c r="X161" s="651"/>
      <c r="Y161" s="651"/>
      <c r="Z161" s="651"/>
      <c r="AA161" s="651"/>
      <c r="AB161" s="651"/>
      <c r="AC161" s="651"/>
      <c r="AD161" s="651"/>
      <c r="AE161" s="651"/>
      <c r="AF161" s="651"/>
      <c r="AG161" s="651"/>
      <c r="AH161" s="651"/>
      <c r="AI161" s="651"/>
      <c r="AJ161" s="651"/>
    </row>
    <row r="162" spans="1:36" ht="12.75" customHeight="1" x14ac:dyDescent="0.2">
      <c r="A162" s="168" t="s">
        <v>608</v>
      </c>
      <c r="B162" s="185" t="s">
        <v>609</v>
      </c>
      <c r="C162" s="727"/>
      <c r="D162" s="650"/>
      <c r="E162" s="650"/>
      <c r="F162" s="728"/>
      <c r="G162" s="1660"/>
      <c r="H162" s="1660"/>
      <c r="I162" s="316">
        <v>2</v>
      </c>
      <c r="J162" s="889"/>
      <c r="K162" s="1623"/>
      <c r="L162" s="370"/>
      <c r="M162" s="370"/>
      <c r="N162" s="889"/>
      <c r="O162" s="230">
        <f t="shared" si="102"/>
        <v>0</v>
      </c>
      <c r="P162" s="230">
        <f t="shared" si="103"/>
        <v>0</v>
      </c>
      <c r="Q162" s="370"/>
      <c r="R162" s="370"/>
      <c r="S162" s="10"/>
      <c r="T162" s="10"/>
      <c r="U162" s="10"/>
      <c r="V162" s="651"/>
      <c r="W162" s="651"/>
      <c r="X162" s="651"/>
      <c r="Y162" s="651"/>
      <c r="Z162" s="651"/>
      <c r="AA162" s="651"/>
      <c r="AB162" s="651"/>
      <c r="AC162" s="651"/>
      <c r="AD162" s="651"/>
      <c r="AE162" s="651"/>
      <c r="AF162" s="651"/>
      <c r="AG162" s="651"/>
      <c r="AH162" s="651"/>
      <c r="AI162" s="651"/>
      <c r="AJ162" s="651"/>
    </row>
    <row r="163" spans="1:36" ht="12.75" customHeight="1" x14ac:dyDescent="0.2">
      <c r="A163" s="168" t="s">
        <v>610</v>
      </c>
      <c r="B163" s="185" t="s">
        <v>611</v>
      </c>
      <c r="C163" s="727"/>
      <c r="D163" s="650"/>
      <c r="E163" s="650"/>
      <c r="F163" s="728"/>
      <c r="G163" s="1660"/>
      <c r="H163" s="1660"/>
      <c r="I163" s="316">
        <v>17</v>
      </c>
      <c r="J163" s="889"/>
      <c r="K163" s="1623"/>
      <c r="L163" s="370"/>
      <c r="M163" s="370"/>
      <c r="N163" s="889" t="s">
        <v>81</v>
      </c>
      <c r="O163" s="230">
        <f t="shared" si="102"/>
        <v>0</v>
      </c>
      <c r="P163" s="230">
        <f t="shared" si="103"/>
        <v>0</v>
      </c>
      <c r="Q163" s="370"/>
      <c r="R163" s="370"/>
      <c r="S163" s="10"/>
      <c r="T163" s="10"/>
      <c r="U163" s="10"/>
      <c r="V163" s="651"/>
      <c r="W163" s="651"/>
      <c r="X163" s="651"/>
      <c r="Y163" s="651"/>
      <c r="Z163" s="651"/>
      <c r="AA163" s="651"/>
      <c r="AB163" s="651"/>
      <c r="AC163" s="651"/>
      <c r="AD163" s="651"/>
      <c r="AE163" s="651"/>
      <c r="AF163" s="651"/>
      <c r="AG163" s="651"/>
      <c r="AH163" s="651"/>
      <c r="AI163" s="651"/>
      <c r="AJ163" s="651"/>
    </row>
    <row r="164" spans="1:36" ht="12.75" customHeight="1" x14ac:dyDescent="0.2">
      <c r="A164" s="168" t="s">
        <v>612</v>
      </c>
      <c r="B164" s="185"/>
      <c r="C164" s="727"/>
      <c r="D164" s="650"/>
      <c r="E164" s="650"/>
      <c r="F164" s="728"/>
      <c r="G164" s="1660"/>
      <c r="H164" s="1660"/>
      <c r="I164" s="316">
        <v>4</v>
      </c>
      <c r="J164" s="889"/>
      <c r="K164" s="1623"/>
      <c r="L164" s="370"/>
      <c r="M164" s="370"/>
      <c r="N164" s="889"/>
      <c r="O164" s="230">
        <f t="shared" si="102"/>
        <v>0</v>
      </c>
      <c r="P164" s="230">
        <f t="shared" si="103"/>
        <v>0</v>
      </c>
      <c r="Q164" s="370"/>
      <c r="R164" s="370"/>
      <c r="S164" s="10"/>
      <c r="T164" s="10"/>
      <c r="U164" s="10"/>
      <c r="V164" s="651"/>
      <c r="W164" s="651"/>
      <c r="X164" s="651"/>
      <c r="Y164" s="651"/>
      <c r="Z164" s="651"/>
      <c r="AA164" s="651"/>
      <c r="AB164" s="651"/>
      <c r="AC164" s="651"/>
      <c r="AD164" s="651"/>
      <c r="AE164" s="651"/>
      <c r="AF164" s="651"/>
      <c r="AG164" s="651"/>
      <c r="AH164" s="651"/>
      <c r="AI164" s="651"/>
      <c r="AJ164" s="651"/>
    </row>
    <row r="165" spans="1:36" ht="12.75" customHeight="1" x14ac:dyDescent="0.2">
      <c r="A165" s="168" t="s">
        <v>613</v>
      </c>
      <c r="B165" s="185" t="s">
        <v>614</v>
      </c>
      <c r="C165" s="727"/>
      <c r="D165" s="650"/>
      <c r="E165" s="650"/>
      <c r="F165" s="728"/>
      <c r="G165" s="1660"/>
      <c r="H165" s="1660"/>
      <c r="I165" s="79"/>
      <c r="J165" s="889"/>
      <c r="K165" s="1623"/>
      <c r="L165" s="370"/>
      <c r="M165" s="370"/>
      <c r="N165" s="889"/>
      <c r="O165" s="230">
        <f t="shared" si="102"/>
        <v>0</v>
      </c>
      <c r="P165" s="230">
        <f t="shared" si="103"/>
        <v>0</v>
      </c>
      <c r="Q165" s="370"/>
      <c r="R165" s="370"/>
      <c r="S165" s="10"/>
      <c r="T165" s="10"/>
      <c r="U165" s="10"/>
      <c r="V165" s="651"/>
      <c r="W165" s="651"/>
      <c r="X165" s="651"/>
      <c r="Y165" s="651"/>
      <c r="Z165" s="651"/>
      <c r="AA165" s="651"/>
      <c r="AB165" s="651"/>
      <c r="AC165" s="651"/>
      <c r="AD165" s="651"/>
      <c r="AE165" s="651"/>
      <c r="AF165" s="651"/>
      <c r="AG165" s="651"/>
      <c r="AH165" s="651"/>
      <c r="AI165" s="651"/>
      <c r="AJ165" s="651"/>
    </row>
    <row r="166" spans="1:36" ht="12.75" customHeight="1" x14ac:dyDescent="0.2">
      <c r="A166" s="168" t="s">
        <v>615</v>
      </c>
      <c r="B166" s="185" t="s">
        <v>616</v>
      </c>
      <c r="C166" s="727"/>
      <c r="D166" s="650"/>
      <c r="E166" s="650"/>
      <c r="F166" s="728"/>
      <c r="G166" s="1660"/>
      <c r="H166" s="1660"/>
      <c r="I166" s="316">
        <v>6</v>
      </c>
      <c r="J166" s="889"/>
      <c r="K166" s="1623"/>
      <c r="L166" s="370"/>
      <c r="M166" s="370"/>
      <c r="N166" s="889" t="s">
        <v>81</v>
      </c>
      <c r="O166" s="230">
        <f t="shared" si="102"/>
        <v>0</v>
      </c>
      <c r="P166" s="230">
        <f t="shared" si="103"/>
        <v>0</v>
      </c>
      <c r="Q166" s="370"/>
      <c r="R166" s="370"/>
      <c r="S166" s="10"/>
      <c r="T166" s="10"/>
      <c r="U166" s="10"/>
      <c r="V166" s="651"/>
      <c r="W166" s="651"/>
      <c r="X166" s="651"/>
      <c r="Y166" s="651"/>
      <c r="Z166" s="651"/>
      <c r="AA166" s="651"/>
      <c r="AB166" s="651"/>
      <c r="AC166" s="651"/>
      <c r="AD166" s="651"/>
      <c r="AE166" s="651"/>
      <c r="AF166" s="651"/>
      <c r="AG166" s="651"/>
      <c r="AH166" s="651"/>
      <c r="AI166" s="651"/>
      <c r="AJ166" s="651"/>
    </row>
    <row r="167" spans="1:36" ht="12.75" customHeight="1" x14ac:dyDescent="0.2">
      <c r="A167" s="168" t="s">
        <v>617</v>
      </c>
      <c r="B167" s="185" t="s">
        <v>618</v>
      </c>
      <c r="C167" s="727"/>
      <c r="D167" s="650"/>
      <c r="E167" s="650"/>
      <c r="F167" s="728"/>
      <c r="G167" s="1660"/>
      <c r="H167" s="1660"/>
      <c r="I167" s="316">
        <v>20</v>
      </c>
      <c r="J167" s="889"/>
      <c r="K167" s="1623"/>
      <c r="L167" s="370"/>
      <c r="M167" s="370"/>
      <c r="N167" s="889" t="s">
        <v>81</v>
      </c>
      <c r="O167" s="230">
        <f t="shared" si="102"/>
        <v>0</v>
      </c>
      <c r="P167" s="230">
        <f t="shared" si="103"/>
        <v>0</v>
      </c>
      <c r="Q167" s="370"/>
      <c r="R167" s="370"/>
      <c r="S167" s="10"/>
      <c r="T167" s="10"/>
      <c r="U167" s="10"/>
      <c r="V167" s="651"/>
      <c r="W167" s="651"/>
      <c r="X167" s="651"/>
      <c r="Y167" s="651"/>
      <c r="Z167" s="651"/>
      <c r="AA167" s="651"/>
      <c r="AB167" s="651"/>
      <c r="AC167" s="651"/>
      <c r="AD167" s="651"/>
      <c r="AE167" s="651"/>
      <c r="AF167" s="651"/>
      <c r="AG167" s="651"/>
      <c r="AH167" s="651"/>
      <c r="AI167" s="651"/>
      <c r="AJ167" s="651"/>
    </row>
    <row r="168" spans="1:36" ht="12.75" customHeight="1" x14ac:dyDescent="0.2">
      <c r="A168" s="168" t="s">
        <v>619</v>
      </c>
      <c r="B168" s="185" t="s">
        <v>620</v>
      </c>
      <c r="C168" s="729"/>
      <c r="D168" s="730"/>
      <c r="E168" s="730"/>
      <c r="F168" s="731"/>
      <c r="G168" s="1661"/>
      <c r="H168" s="1661"/>
      <c r="I168" s="316">
        <v>4</v>
      </c>
      <c r="J168" s="889"/>
      <c r="K168" s="1623"/>
      <c r="L168" s="370"/>
      <c r="M168" s="370"/>
      <c r="N168" s="889" t="s">
        <v>81</v>
      </c>
      <c r="O168" s="230">
        <f t="shared" si="102"/>
        <v>0</v>
      </c>
      <c r="P168" s="230">
        <f t="shared" si="103"/>
        <v>0</v>
      </c>
      <c r="Q168" s="370"/>
      <c r="R168" s="370"/>
      <c r="S168" s="10"/>
      <c r="T168" s="10"/>
      <c r="U168" s="10"/>
      <c r="V168" s="651"/>
      <c r="W168" s="651"/>
      <c r="X168" s="651"/>
      <c r="Y168" s="651"/>
      <c r="Z168" s="651"/>
      <c r="AA168" s="651"/>
      <c r="AB168" s="651"/>
      <c r="AC168" s="651"/>
      <c r="AD168" s="651"/>
      <c r="AE168" s="651"/>
      <c r="AF168" s="651"/>
      <c r="AG168" s="651"/>
      <c r="AH168" s="651"/>
      <c r="AI168" s="651"/>
      <c r="AJ168" s="651"/>
    </row>
    <row r="169" spans="1:36" ht="12.75" customHeight="1" x14ac:dyDescent="0.2">
      <c r="A169" s="1409" t="s">
        <v>621</v>
      </c>
      <c r="B169" s="1413"/>
      <c r="C169" s="175"/>
      <c r="D169" s="176"/>
      <c r="E169" s="176"/>
      <c r="F169" s="886"/>
      <c r="G169" s="16">
        <f>SUM(G132:G167)</f>
        <v>177</v>
      </c>
      <c r="H169" s="16">
        <f t="shared" ref="H169:I169" si="104">SUM(H132:H168)</f>
        <v>123</v>
      </c>
      <c r="I169" s="16">
        <f t="shared" si="104"/>
        <v>149</v>
      </c>
      <c r="J169" s="652"/>
      <c r="K169" s="16">
        <f>SUM(K132:K168)</f>
        <v>720</v>
      </c>
      <c r="L169" s="370"/>
      <c r="M169" s="370"/>
      <c r="N169" s="652"/>
      <c r="O169" s="652"/>
      <c r="P169" s="651"/>
      <c r="Q169" s="370"/>
      <c r="R169" s="370"/>
      <c r="S169" s="10"/>
      <c r="T169" s="10"/>
      <c r="U169" s="10"/>
      <c r="V169" s="651"/>
      <c r="W169" s="651"/>
      <c r="X169" s="651"/>
      <c r="Y169" s="651"/>
      <c r="Z169" s="651"/>
      <c r="AA169" s="651"/>
      <c r="AB169" s="651"/>
      <c r="AC169" s="651"/>
      <c r="AD169" s="651"/>
      <c r="AE169" s="651"/>
      <c r="AF169" s="651"/>
      <c r="AG169" s="651"/>
      <c r="AH169" s="651"/>
      <c r="AI169" s="651"/>
      <c r="AJ169" s="651"/>
    </row>
    <row r="170" spans="1:36" ht="12.75" customHeight="1" x14ac:dyDescent="0.2">
      <c r="A170" s="651"/>
      <c r="B170" s="108"/>
      <c r="C170" s="109"/>
      <c r="D170" s="109"/>
      <c r="E170" s="109"/>
      <c r="F170" s="109"/>
      <c r="G170" s="109"/>
      <c r="H170" s="148"/>
      <c r="I170" s="8"/>
      <c r="J170" s="183"/>
      <c r="K170" s="370"/>
      <c r="L170" s="370"/>
      <c r="M170" s="370"/>
      <c r="N170" s="183"/>
      <c r="O170" s="889"/>
      <c r="P170" s="651"/>
      <c r="Q170" s="370"/>
      <c r="R170" s="370"/>
      <c r="S170" s="10"/>
      <c r="T170" s="10"/>
      <c r="U170" s="10"/>
      <c r="V170" s="651"/>
      <c r="W170" s="651"/>
      <c r="X170" s="651"/>
      <c r="Y170" s="651"/>
      <c r="Z170" s="651"/>
      <c r="AA170" s="651"/>
      <c r="AB170" s="651"/>
      <c r="AC170" s="651"/>
      <c r="AD170" s="651"/>
      <c r="AE170" s="651"/>
      <c r="AF170" s="651"/>
      <c r="AG170" s="651"/>
      <c r="AH170" s="651"/>
      <c r="AI170" s="651"/>
      <c r="AJ170" s="651"/>
    </row>
    <row r="171" spans="1:36" ht="15" customHeight="1" x14ac:dyDescent="0.25">
      <c r="A171" s="1637" t="s">
        <v>622</v>
      </c>
      <c r="B171" s="1413"/>
      <c r="C171" s="653" t="s">
        <v>5</v>
      </c>
      <c r="D171" s="1414" t="s">
        <v>6</v>
      </c>
      <c r="E171" s="1413"/>
      <c r="F171" s="653" t="s">
        <v>7</v>
      </c>
      <c r="G171" s="653" t="s">
        <v>8</v>
      </c>
      <c r="H171" s="653" t="s">
        <v>9</v>
      </c>
      <c r="I171" s="16" t="s">
        <v>63</v>
      </c>
      <c r="J171" s="177"/>
      <c r="K171" s="370"/>
      <c r="L171" s="370"/>
      <c r="M171" s="370"/>
      <c r="N171" s="177"/>
      <c r="O171" s="118"/>
      <c r="P171" s="651"/>
      <c r="Q171" s="370"/>
      <c r="R171" s="370"/>
      <c r="S171" s="10"/>
      <c r="T171" s="10"/>
      <c r="U171" s="10"/>
      <c r="V171" s="651"/>
      <c r="W171" s="651"/>
      <c r="X171" s="651"/>
      <c r="Y171" s="651"/>
      <c r="Z171" s="651"/>
      <c r="AA171" s="651"/>
      <c r="AB171" s="651"/>
      <c r="AC171" s="651"/>
      <c r="AD171" s="651"/>
      <c r="AE171" s="651"/>
      <c r="AF171" s="651"/>
      <c r="AG171" s="651"/>
      <c r="AH171" s="651"/>
      <c r="AI171" s="651"/>
      <c r="AJ171" s="651"/>
    </row>
    <row r="172" spans="1:36" ht="14.25" customHeight="1" x14ac:dyDescent="0.2">
      <c r="A172" s="315" t="s">
        <v>333</v>
      </c>
      <c r="B172" s="185" t="s">
        <v>623</v>
      </c>
      <c r="C172" s="900">
        <v>20</v>
      </c>
      <c r="D172" s="1630">
        <v>0</v>
      </c>
      <c r="E172" s="1413"/>
      <c r="F172" s="901">
        <v>25</v>
      </c>
      <c r="G172" s="316">
        <v>30</v>
      </c>
      <c r="H172" s="79"/>
      <c r="I172" s="179">
        <v>10</v>
      </c>
      <c r="J172" s="177"/>
      <c r="K172" s="370"/>
      <c r="L172" s="370"/>
      <c r="M172" s="370"/>
      <c r="N172" s="177"/>
      <c r="O172" s="230">
        <f t="shared" ref="O172:O184" si="105">IF(N172="*",$H172,0)</f>
        <v>0</v>
      </c>
      <c r="P172" s="230">
        <f t="shared" ref="P172:P184" si="106">IF(N172="**",$H172,0)</f>
        <v>0</v>
      </c>
      <c r="Q172" s="370"/>
      <c r="R172" s="370"/>
      <c r="S172" s="10"/>
      <c r="T172" s="10"/>
      <c r="U172" s="10"/>
      <c r="V172" s="651"/>
      <c r="W172" s="651"/>
      <c r="X172" s="651"/>
      <c r="Y172" s="651"/>
      <c r="Z172" s="651"/>
      <c r="AA172" s="651"/>
      <c r="AB172" s="651"/>
      <c r="AC172" s="651"/>
      <c r="AD172" s="651"/>
      <c r="AE172" s="651"/>
      <c r="AF172" s="651"/>
      <c r="AG172" s="651"/>
      <c r="AH172" s="651"/>
      <c r="AI172" s="651"/>
      <c r="AJ172" s="651"/>
    </row>
    <row r="173" spans="1:36" ht="12.75" customHeight="1" x14ac:dyDescent="0.2">
      <c r="A173" s="315" t="s">
        <v>624</v>
      </c>
      <c r="B173" s="185"/>
      <c r="C173" s="900">
        <v>12</v>
      </c>
      <c r="D173" s="1630">
        <v>12</v>
      </c>
      <c r="E173" s="1413"/>
      <c r="F173" s="901">
        <v>18</v>
      </c>
      <c r="G173" s="316">
        <v>18</v>
      </c>
      <c r="H173" s="316">
        <v>10</v>
      </c>
      <c r="I173" s="693">
        <v>5</v>
      </c>
      <c r="J173" s="183"/>
      <c r="K173" s="370"/>
      <c r="L173" s="370"/>
      <c r="M173" s="370"/>
      <c r="N173" s="183" t="s">
        <v>81</v>
      </c>
      <c r="O173" s="230">
        <f t="shared" si="105"/>
        <v>10</v>
      </c>
      <c r="P173" s="230">
        <f t="shared" si="106"/>
        <v>0</v>
      </c>
      <c r="Q173" s="370"/>
      <c r="R173" s="370"/>
      <c r="S173" s="10"/>
      <c r="T173" s="10"/>
      <c r="U173" s="10"/>
      <c r="V173" s="651"/>
      <c r="W173" s="651"/>
      <c r="X173" s="651"/>
      <c r="Y173" s="651"/>
      <c r="Z173" s="651"/>
      <c r="AA173" s="651"/>
      <c r="AB173" s="651"/>
      <c r="AC173" s="651"/>
      <c r="AD173" s="651"/>
      <c r="AE173" s="651"/>
      <c r="AF173" s="651"/>
      <c r="AG173" s="651"/>
      <c r="AH173" s="651"/>
      <c r="AI173" s="651"/>
      <c r="AJ173" s="651"/>
    </row>
    <row r="174" spans="1:36" ht="15" customHeight="1" x14ac:dyDescent="0.2">
      <c r="A174" s="315" t="s">
        <v>625</v>
      </c>
      <c r="B174" s="185"/>
      <c r="C174" s="900">
        <v>10</v>
      </c>
      <c r="D174" s="1630">
        <v>15</v>
      </c>
      <c r="E174" s="1413"/>
      <c r="F174" s="901">
        <v>10</v>
      </c>
      <c r="G174" s="316">
        <v>30</v>
      </c>
      <c r="H174" s="79"/>
      <c r="I174" s="693">
        <v>10</v>
      </c>
      <c r="J174" s="177"/>
      <c r="K174" s="370"/>
      <c r="L174" s="370"/>
      <c r="M174" s="370"/>
      <c r="N174" s="177"/>
      <c r="O174" s="230">
        <f t="shared" si="105"/>
        <v>0</v>
      </c>
      <c r="P174" s="230">
        <f t="shared" si="106"/>
        <v>0</v>
      </c>
      <c r="Q174" s="370"/>
      <c r="R174" s="370"/>
      <c r="S174" s="10"/>
      <c r="T174" s="10"/>
      <c r="U174" s="10"/>
      <c r="V174" s="651"/>
      <c r="W174" s="651"/>
      <c r="X174" s="651"/>
      <c r="Y174" s="651"/>
      <c r="Z174" s="651"/>
      <c r="AA174" s="651"/>
      <c r="AB174" s="651"/>
      <c r="AC174" s="651"/>
      <c r="AD174" s="651"/>
      <c r="AE174" s="651"/>
      <c r="AF174" s="651"/>
      <c r="AG174" s="651"/>
      <c r="AH174" s="651"/>
      <c r="AI174" s="651"/>
      <c r="AJ174" s="651"/>
    </row>
    <row r="175" spans="1:36" ht="15" customHeight="1" x14ac:dyDescent="0.2">
      <c r="A175" s="315" t="s">
        <v>626</v>
      </c>
      <c r="B175" s="185" t="s">
        <v>627</v>
      </c>
      <c r="C175" s="900">
        <v>20</v>
      </c>
      <c r="D175" s="1630">
        <v>10</v>
      </c>
      <c r="E175" s="1413"/>
      <c r="F175" s="901">
        <v>25</v>
      </c>
      <c r="G175" s="316">
        <v>15</v>
      </c>
      <c r="H175" s="79"/>
      <c r="I175" s="693">
        <v>6</v>
      </c>
      <c r="J175" s="177"/>
      <c r="K175" s="370"/>
      <c r="L175" s="370"/>
      <c r="M175" s="370"/>
      <c r="N175" s="177"/>
      <c r="O175" s="230">
        <f t="shared" si="105"/>
        <v>0</v>
      </c>
      <c r="P175" s="230">
        <f t="shared" si="106"/>
        <v>0</v>
      </c>
      <c r="Q175" s="370"/>
      <c r="R175" s="370"/>
      <c r="S175" s="10"/>
      <c r="T175" s="10"/>
      <c r="U175" s="10"/>
      <c r="V175" s="651"/>
      <c r="W175" s="651"/>
      <c r="X175" s="651"/>
      <c r="Y175" s="651"/>
      <c r="Z175" s="651"/>
      <c r="AA175" s="651"/>
      <c r="AB175" s="651"/>
      <c r="AC175" s="651"/>
      <c r="AD175" s="651"/>
      <c r="AE175" s="651"/>
      <c r="AF175" s="651"/>
      <c r="AG175" s="651"/>
      <c r="AH175" s="651"/>
      <c r="AI175" s="651"/>
      <c r="AJ175" s="651"/>
    </row>
    <row r="176" spans="1:36" ht="12.75" customHeight="1" x14ac:dyDescent="0.2">
      <c r="A176" s="315" t="s">
        <v>628</v>
      </c>
      <c r="B176" s="185" t="s">
        <v>629</v>
      </c>
      <c r="C176" s="900">
        <v>15</v>
      </c>
      <c r="D176" s="1630">
        <v>18</v>
      </c>
      <c r="E176" s="1413"/>
      <c r="F176" s="901">
        <v>15</v>
      </c>
      <c r="G176" s="316">
        <v>8</v>
      </c>
      <c r="H176" s="79"/>
      <c r="I176" s="163"/>
      <c r="J176" s="177"/>
      <c r="K176" s="370"/>
      <c r="L176" s="370"/>
      <c r="M176" s="370"/>
      <c r="N176" s="177"/>
      <c r="O176" s="230">
        <f t="shared" si="105"/>
        <v>0</v>
      </c>
      <c r="P176" s="230">
        <f t="shared" si="106"/>
        <v>0</v>
      </c>
      <c r="Q176" s="370"/>
      <c r="R176" s="370"/>
      <c r="S176" s="10"/>
      <c r="T176" s="10"/>
      <c r="U176" s="10"/>
      <c r="V176" s="651"/>
      <c r="W176" s="651"/>
      <c r="X176" s="651"/>
      <c r="Y176" s="651"/>
      <c r="Z176" s="651"/>
      <c r="AA176" s="651"/>
      <c r="AB176" s="651"/>
      <c r="AC176" s="651"/>
      <c r="AD176" s="651"/>
      <c r="AE176" s="651"/>
      <c r="AF176" s="651"/>
      <c r="AG176" s="651"/>
      <c r="AH176" s="651"/>
      <c r="AI176" s="651"/>
      <c r="AJ176" s="651"/>
    </row>
    <row r="177" spans="1:36" ht="12.75" customHeight="1" x14ac:dyDescent="0.2">
      <c r="A177" s="315" t="s">
        <v>630</v>
      </c>
      <c r="B177" s="185" t="s">
        <v>631</v>
      </c>
      <c r="C177" s="316">
        <v>0</v>
      </c>
      <c r="D177" s="1630">
        <v>12</v>
      </c>
      <c r="E177" s="1413"/>
      <c r="F177" s="316">
        <v>0</v>
      </c>
      <c r="G177" s="316"/>
      <c r="H177" s="79"/>
      <c r="I177" s="163"/>
      <c r="J177" s="177"/>
      <c r="K177" s="370"/>
      <c r="L177" s="370"/>
      <c r="M177" s="370"/>
      <c r="N177" s="177"/>
      <c r="O177" s="230">
        <f t="shared" si="105"/>
        <v>0</v>
      </c>
      <c r="P177" s="230">
        <f t="shared" si="106"/>
        <v>0</v>
      </c>
      <c r="Q177" s="370"/>
      <c r="R177" s="370"/>
      <c r="S177" s="10"/>
      <c r="T177" s="10"/>
      <c r="U177" s="10"/>
      <c r="V177" s="651"/>
      <c r="W177" s="651"/>
      <c r="X177" s="651"/>
      <c r="Y177" s="651"/>
      <c r="Z177" s="651"/>
      <c r="AA177" s="651"/>
      <c r="AB177" s="651"/>
      <c r="AC177" s="651"/>
      <c r="AD177" s="651"/>
      <c r="AE177" s="651"/>
      <c r="AF177" s="651"/>
      <c r="AG177" s="651"/>
      <c r="AH177" s="651"/>
      <c r="AI177" s="651"/>
      <c r="AJ177" s="651"/>
    </row>
    <row r="178" spans="1:36" ht="12.75" customHeight="1" x14ac:dyDescent="0.2">
      <c r="A178" s="315" t="s">
        <v>632</v>
      </c>
      <c r="B178" s="185" t="s">
        <v>633</v>
      </c>
      <c r="C178" s="316">
        <v>15</v>
      </c>
      <c r="D178" s="1630">
        <v>15</v>
      </c>
      <c r="E178" s="1413"/>
      <c r="F178" s="316">
        <v>15</v>
      </c>
      <c r="G178" s="316">
        <v>15</v>
      </c>
      <c r="H178" s="79"/>
      <c r="I178" s="163"/>
      <c r="J178" s="177"/>
      <c r="K178" s="370"/>
      <c r="L178" s="370"/>
      <c r="M178" s="370"/>
      <c r="N178" s="177"/>
      <c r="O178" s="230">
        <f t="shared" si="105"/>
        <v>0</v>
      </c>
      <c r="P178" s="230">
        <f t="shared" si="106"/>
        <v>0</v>
      </c>
      <c r="Q178" s="370"/>
      <c r="R178" s="370"/>
      <c r="S178" s="10"/>
      <c r="T178" s="10"/>
      <c r="U178" s="10"/>
      <c r="V178" s="651"/>
      <c r="W178" s="651"/>
      <c r="X178" s="651"/>
      <c r="Y178" s="651"/>
      <c r="Z178" s="651"/>
      <c r="AA178" s="651"/>
      <c r="AB178" s="651"/>
      <c r="AC178" s="651"/>
      <c r="AD178" s="651"/>
      <c r="AE178" s="651"/>
      <c r="AF178" s="651"/>
      <c r="AG178" s="651"/>
      <c r="AH178" s="651"/>
      <c r="AI178" s="651"/>
      <c r="AJ178" s="651"/>
    </row>
    <row r="179" spans="1:36" ht="12.75" customHeight="1" x14ac:dyDescent="0.2">
      <c r="A179" s="315" t="s">
        <v>355</v>
      </c>
      <c r="B179" s="185" t="s">
        <v>634</v>
      </c>
      <c r="C179" s="316">
        <v>25</v>
      </c>
      <c r="D179" s="1630">
        <v>25</v>
      </c>
      <c r="E179" s="1413"/>
      <c r="F179" s="316">
        <v>25</v>
      </c>
      <c r="G179" s="316">
        <v>25</v>
      </c>
      <c r="H179" s="79"/>
      <c r="I179" s="163"/>
      <c r="J179" s="177"/>
      <c r="K179" s="370"/>
      <c r="L179" s="370"/>
      <c r="M179" s="370"/>
      <c r="N179" s="177"/>
      <c r="O179" s="230">
        <f t="shared" si="105"/>
        <v>0</v>
      </c>
      <c r="P179" s="230">
        <f t="shared" si="106"/>
        <v>0</v>
      </c>
      <c r="Q179" s="370"/>
      <c r="R179" s="370"/>
      <c r="S179" s="10"/>
      <c r="T179" s="10"/>
      <c r="U179" s="10"/>
      <c r="V179" s="651"/>
      <c r="W179" s="651"/>
      <c r="X179" s="651"/>
      <c r="Y179" s="651"/>
      <c r="Z179" s="651"/>
      <c r="AA179" s="651"/>
      <c r="AB179" s="651"/>
      <c r="AC179" s="651"/>
      <c r="AD179" s="651"/>
      <c r="AE179" s="651"/>
      <c r="AF179" s="651"/>
      <c r="AG179" s="651"/>
      <c r="AH179" s="651"/>
      <c r="AI179" s="651"/>
      <c r="AJ179" s="651"/>
    </row>
    <row r="180" spans="1:36" ht="12.75" customHeight="1" x14ac:dyDescent="0.2">
      <c r="A180" s="315" t="s">
        <v>635</v>
      </c>
      <c r="B180" s="185" t="s">
        <v>636</v>
      </c>
      <c r="C180" s="316">
        <v>10</v>
      </c>
      <c r="D180" s="1630">
        <v>5</v>
      </c>
      <c r="E180" s="1413"/>
      <c r="F180" s="316">
        <v>15</v>
      </c>
      <c r="G180" s="316">
        <v>5</v>
      </c>
      <c r="H180" s="79"/>
      <c r="I180" s="163"/>
      <c r="J180" s="177"/>
      <c r="K180" s="370"/>
      <c r="L180" s="370"/>
      <c r="M180" s="370"/>
      <c r="N180" s="177"/>
      <c r="O180" s="230">
        <f t="shared" si="105"/>
        <v>0</v>
      </c>
      <c r="P180" s="230">
        <f t="shared" si="106"/>
        <v>0</v>
      </c>
      <c r="Q180" s="370"/>
      <c r="R180" s="370"/>
      <c r="S180" s="10"/>
      <c r="T180" s="10"/>
      <c r="U180" s="10"/>
      <c r="V180" s="651"/>
      <c r="W180" s="651"/>
      <c r="X180" s="651"/>
      <c r="Y180" s="651"/>
      <c r="Z180" s="651"/>
      <c r="AA180" s="651"/>
      <c r="AB180" s="651"/>
      <c r="AC180" s="651"/>
      <c r="AD180" s="651"/>
      <c r="AE180" s="651"/>
      <c r="AF180" s="651"/>
      <c r="AG180" s="651"/>
      <c r="AH180" s="651"/>
      <c r="AI180" s="651"/>
      <c r="AJ180" s="651"/>
    </row>
    <row r="181" spans="1:36" ht="12.75" customHeight="1" x14ac:dyDescent="0.2">
      <c r="A181" s="315" t="s">
        <v>356</v>
      </c>
      <c r="B181" s="185" t="s">
        <v>637</v>
      </c>
      <c r="C181" s="316">
        <v>15</v>
      </c>
      <c r="D181" s="1630">
        <v>15</v>
      </c>
      <c r="E181" s="1413"/>
      <c r="F181" s="316">
        <v>15</v>
      </c>
      <c r="G181" s="316">
        <v>15</v>
      </c>
      <c r="H181" s="79"/>
      <c r="I181" s="163"/>
      <c r="J181" s="177"/>
      <c r="K181" s="370"/>
      <c r="L181" s="370"/>
      <c r="M181" s="370"/>
      <c r="N181" s="177"/>
      <c r="O181" s="230">
        <f t="shared" si="105"/>
        <v>0</v>
      </c>
      <c r="P181" s="230">
        <f t="shared" si="106"/>
        <v>0</v>
      </c>
      <c r="Q181" s="370"/>
      <c r="R181" s="370"/>
      <c r="S181" s="10"/>
      <c r="T181" s="10"/>
      <c r="U181" s="10"/>
      <c r="V181" s="651"/>
      <c r="W181" s="651"/>
      <c r="X181" s="651"/>
      <c r="Y181" s="651"/>
      <c r="Z181" s="651"/>
      <c r="AA181" s="651"/>
      <c r="AB181" s="651"/>
      <c r="AC181" s="651"/>
      <c r="AD181" s="651"/>
      <c r="AE181" s="651"/>
      <c r="AF181" s="651"/>
      <c r="AG181" s="651"/>
      <c r="AH181" s="651"/>
      <c r="AI181" s="651"/>
      <c r="AJ181" s="651"/>
    </row>
    <row r="182" spans="1:36" ht="12.75" customHeight="1" x14ac:dyDescent="0.2">
      <c r="A182" s="315" t="s">
        <v>638</v>
      </c>
      <c r="B182" s="185" t="s">
        <v>639</v>
      </c>
      <c r="C182" s="316">
        <v>15</v>
      </c>
      <c r="D182" s="1630">
        <v>15</v>
      </c>
      <c r="E182" s="1413"/>
      <c r="F182" s="316">
        <v>20</v>
      </c>
      <c r="G182" s="316">
        <v>15</v>
      </c>
      <c r="H182" s="79"/>
      <c r="I182" s="163"/>
      <c r="J182" s="177"/>
      <c r="K182" s="370"/>
      <c r="L182" s="370"/>
      <c r="M182" s="370"/>
      <c r="N182" s="177"/>
      <c r="O182" s="230">
        <f t="shared" si="105"/>
        <v>0</v>
      </c>
      <c r="P182" s="230">
        <f t="shared" si="106"/>
        <v>0</v>
      </c>
      <c r="Q182" s="370"/>
      <c r="R182" s="370"/>
      <c r="S182" s="10"/>
      <c r="T182" s="10"/>
      <c r="U182" s="10"/>
      <c r="V182" s="651"/>
      <c r="W182" s="651"/>
      <c r="X182" s="651"/>
      <c r="Y182" s="651"/>
      <c r="Z182" s="651"/>
      <c r="AA182" s="651"/>
      <c r="AB182" s="651"/>
      <c r="AC182" s="651"/>
      <c r="AD182" s="651"/>
      <c r="AE182" s="651"/>
      <c r="AF182" s="651"/>
      <c r="AG182" s="651"/>
      <c r="AH182" s="651"/>
      <c r="AI182" s="651"/>
      <c r="AJ182" s="651"/>
    </row>
    <row r="183" spans="1:36" ht="12.75" customHeight="1" x14ac:dyDescent="0.2">
      <c r="A183" s="315" t="s">
        <v>275</v>
      </c>
      <c r="B183" s="128" t="s">
        <v>640</v>
      </c>
      <c r="C183" s="900">
        <v>30</v>
      </c>
      <c r="D183" s="1630">
        <v>20</v>
      </c>
      <c r="E183" s="1413"/>
      <c r="F183" s="901">
        <v>40</v>
      </c>
      <c r="G183" s="316">
        <v>25</v>
      </c>
      <c r="H183" s="316">
        <v>6</v>
      </c>
      <c r="I183" s="163"/>
      <c r="J183" s="889"/>
      <c r="K183" s="370"/>
      <c r="L183" s="370"/>
      <c r="M183" s="370"/>
      <c r="N183" s="889" t="s">
        <v>81</v>
      </c>
      <c r="O183" s="230">
        <f t="shared" si="105"/>
        <v>6</v>
      </c>
      <c r="P183" s="230">
        <f t="shared" si="106"/>
        <v>0</v>
      </c>
      <c r="Q183" s="370"/>
      <c r="R183" s="370"/>
      <c r="S183" s="10"/>
      <c r="T183" s="10"/>
      <c r="U183" s="10"/>
      <c r="V183" s="651"/>
      <c r="W183" s="651"/>
      <c r="X183" s="651"/>
      <c r="Y183" s="651"/>
      <c r="Z183" s="651"/>
      <c r="AA183" s="651"/>
      <c r="AB183" s="651"/>
      <c r="AC183" s="651"/>
      <c r="AD183" s="651"/>
      <c r="AE183" s="651"/>
      <c r="AF183" s="651"/>
      <c r="AG183" s="651"/>
      <c r="AH183" s="651"/>
      <c r="AI183" s="651"/>
      <c r="AJ183" s="651"/>
    </row>
    <row r="184" spans="1:36" ht="12.75" customHeight="1" x14ac:dyDescent="0.2">
      <c r="A184" s="315" t="s">
        <v>696</v>
      </c>
      <c r="B184" s="128" t="s">
        <v>642</v>
      </c>
      <c r="C184" s="900">
        <v>4</v>
      </c>
      <c r="D184" s="1630">
        <v>6</v>
      </c>
      <c r="E184" s="1413"/>
      <c r="F184" s="901">
        <v>4</v>
      </c>
      <c r="G184" s="260">
        <v>3</v>
      </c>
      <c r="H184" s="79"/>
      <c r="I184" s="163"/>
      <c r="J184" s="177"/>
      <c r="K184" s="370"/>
      <c r="L184" s="370"/>
      <c r="M184" s="370"/>
      <c r="N184" s="177"/>
      <c r="O184" s="230">
        <f t="shared" si="105"/>
        <v>0</v>
      </c>
      <c r="P184" s="230">
        <f t="shared" si="106"/>
        <v>0</v>
      </c>
      <c r="Q184" s="370"/>
      <c r="R184" s="370"/>
      <c r="S184" s="10"/>
      <c r="T184" s="10"/>
      <c r="U184" s="10"/>
      <c r="V184" s="651"/>
      <c r="W184" s="651"/>
      <c r="X184" s="651"/>
      <c r="Y184" s="651"/>
      <c r="Z184" s="651"/>
      <c r="AA184" s="651"/>
      <c r="AB184" s="651"/>
      <c r="AC184" s="651"/>
      <c r="AD184" s="651"/>
      <c r="AE184" s="651"/>
      <c r="AF184" s="651"/>
      <c r="AG184" s="651"/>
      <c r="AH184" s="651"/>
      <c r="AI184" s="651"/>
      <c r="AJ184" s="651"/>
    </row>
    <row r="185" spans="1:36" ht="12.75" customHeight="1" x14ac:dyDescent="0.2">
      <c r="A185" s="1409" t="s">
        <v>643</v>
      </c>
      <c r="B185" s="1413"/>
      <c r="C185" s="16">
        <f>SUM(C172:C184)</f>
        <v>191</v>
      </c>
      <c r="D185" s="1414">
        <f>SUM(D172:E184)</f>
        <v>168</v>
      </c>
      <c r="E185" s="1413"/>
      <c r="F185" s="16">
        <f t="shared" ref="F185:I185" si="107">SUM(F172:F184)</f>
        <v>227</v>
      </c>
      <c r="G185" s="16">
        <f t="shared" si="107"/>
        <v>204</v>
      </c>
      <c r="H185" s="16">
        <f t="shared" si="107"/>
        <v>16</v>
      </c>
      <c r="I185" s="16">
        <f t="shared" si="107"/>
        <v>31</v>
      </c>
      <c r="J185" s="711"/>
      <c r="K185" s="370"/>
      <c r="L185" s="370"/>
      <c r="M185" s="370"/>
      <c r="N185" s="711"/>
      <c r="O185" s="652"/>
      <c r="P185" s="651"/>
      <c r="Q185" s="370"/>
      <c r="R185" s="370"/>
      <c r="S185" s="124"/>
      <c r="T185" s="124"/>
      <c r="U185" s="124"/>
      <c r="V185" s="651"/>
      <c r="W185" s="651"/>
      <c r="X185" s="651"/>
      <c r="Y185" s="651"/>
      <c r="Z185" s="651"/>
      <c r="AA185" s="651"/>
      <c r="AB185" s="651"/>
      <c r="AC185" s="651"/>
      <c r="AD185" s="651"/>
      <c r="AE185" s="651"/>
      <c r="AF185" s="651"/>
      <c r="AG185" s="651"/>
      <c r="AH185" s="651"/>
      <c r="AI185" s="651"/>
      <c r="AJ185" s="651"/>
    </row>
    <row r="186" spans="1:36" ht="12.75" customHeight="1" x14ac:dyDescent="0.25">
      <c r="A186" s="1412" t="s">
        <v>644</v>
      </c>
      <c r="B186" s="1413"/>
      <c r="C186" s="653" t="s">
        <v>5</v>
      </c>
      <c r="D186" s="1414" t="s">
        <v>6</v>
      </c>
      <c r="E186" s="1413"/>
      <c r="F186" s="653" t="s">
        <v>7</v>
      </c>
      <c r="G186" s="653" t="s">
        <v>8</v>
      </c>
      <c r="H186" s="653" t="s">
        <v>9</v>
      </c>
      <c r="I186" s="16" t="s">
        <v>63</v>
      </c>
      <c r="J186" s="177"/>
      <c r="K186" s="370"/>
      <c r="L186" s="370"/>
      <c r="M186" s="370"/>
      <c r="N186" s="177"/>
      <c r="O186" s="118"/>
      <c r="P186" s="651"/>
      <c r="Q186" s="370"/>
      <c r="R186" s="370"/>
      <c r="S186" s="10"/>
      <c r="T186" s="10"/>
      <c r="U186" s="10"/>
      <c r="V186" s="651"/>
      <c r="W186" s="651"/>
      <c r="X186" s="651"/>
      <c r="Y186" s="651"/>
      <c r="Z186" s="651"/>
      <c r="AA186" s="651"/>
      <c r="AB186" s="651"/>
      <c r="AC186" s="651"/>
      <c r="AD186" s="651"/>
      <c r="AE186" s="651"/>
      <c r="AF186" s="651"/>
      <c r="AG186" s="651"/>
      <c r="AH186" s="651"/>
      <c r="AI186" s="651"/>
      <c r="AJ186" s="651"/>
    </row>
    <row r="187" spans="1:36" ht="12.75" customHeight="1" x14ac:dyDescent="0.2">
      <c r="A187" s="315" t="s">
        <v>317</v>
      </c>
      <c r="B187" s="185" t="s">
        <v>645</v>
      </c>
      <c r="C187" s="900">
        <v>35</v>
      </c>
      <c r="D187" s="1630">
        <v>35</v>
      </c>
      <c r="E187" s="1413"/>
      <c r="F187" s="901">
        <v>40</v>
      </c>
      <c r="G187" s="316">
        <v>20</v>
      </c>
      <c r="H187" s="79"/>
      <c r="I187" s="163"/>
      <c r="J187" s="183"/>
      <c r="K187" s="370"/>
      <c r="L187" s="370"/>
      <c r="M187" s="370"/>
      <c r="N187" s="183"/>
      <c r="O187" s="230">
        <f t="shared" ref="O187:O191" si="108">IF(N187="*",$H187,0)</f>
        <v>0</v>
      </c>
      <c r="P187" s="230">
        <f t="shared" ref="P187:P191" si="109">IF(N187="**",$H187,0)</f>
        <v>0</v>
      </c>
      <c r="Q187" s="370"/>
      <c r="R187" s="370"/>
      <c r="S187" s="10"/>
      <c r="T187" s="10"/>
      <c r="U187" s="10"/>
      <c r="V187" s="651"/>
      <c r="W187" s="651"/>
      <c r="X187" s="651"/>
      <c r="Y187" s="651"/>
      <c r="Z187" s="651"/>
      <c r="AA187" s="651"/>
      <c r="AB187" s="651"/>
      <c r="AC187" s="651"/>
      <c r="AD187" s="651"/>
      <c r="AE187" s="651"/>
      <c r="AF187" s="651"/>
      <c r="AG187" s="651"/>
      <c r="AH187" s="651"/>
      <c r="AI187" s="651"/>
      <c r="AJ187" s="651"/>
    </row>
    <row r="188" spans="1:36" ht="12.75" customHeight="1" x14ac:dyDescent="0.2">
      <c r="A188" s="315" t="s">
        <v>646</v>
      </c>
      <c r="B188" s="185" t="s">
        <v>647</v>
      </c>
      <c r="C188" s="900">
        <v>35</v>
      </c>
      <c r="D188" s="1630">
        <v>20</v>
      </c>
      <c r="E188" s="1413"/>
      <c r="F188" s="901">
        <v>30</v>
      </c>
      <c r="G188" s="316">
        <v>20</v>
      </c>
      <c r="H188" s="79"/>
      <c r="I188" s="163"/>
      <c r="J188" s="183"/>
      <c r="K188" s="370"/>
      <c r="L188" s="370"/>
      <c r="M188" s="370"/>
      <c r="N188" s="183"/>
      <c r="O188" s="230">
        <f t="shared" si="108"/>
        <v>0</v>
      </c>
      <c r="P188" s="230">
        <f t="shared" si="109"/>
        <v>0</v>
      </c>
      <c r="Q188" s="370"/>
      <c r="R188" s="370"/>
      <c r="S188" s="10"/>
      <c r="T188" s="10"/>
      <c r="U188" s="10"/>
      <c r="V188" s="651"/>
      <c r="W188" s="651"/>
      <c r="X188" s="651"/>
      <c r="Y188" s="651"/>
      <c r="Z188" s="651"/>
      <c r="AA188" s="651"/>
      <c r="AB188" s="651"/>
      <c r="AC188" s="651"/>
      <c r="AD188" s="651"/>
      <c r="AE188" s="651"/>
      <c r="AF188" s="651"/>
      <c r="AG188" s="651"/>
      <c r="AH188" s="651"/>
      <c r="AI188" s="651"/>
      <c r="AJ188" s="651"/>
    </row>
    <row r="189" spans="1:36" ht="12.75" customHeight="1" x14ac:dyDescent="0.2">
      <c r="A189" s="315" t="s">
        <v>367</v>
      </c>
      <c r="B189" s="185" t="s">
        <v>648</v>
      </c>
      <c r="C189" s="900">
        <v>15</v>
      </c>
      <c r="D189" s="1630">
        <v>15</v>
      </c>
      <c r="E189" s="1413"/>
      <c r="F189" s="901">
        <v>15</v>
      </c>
      <c r="G189" s="316"/>
      <c r="H189" s="79"/>
      <c r="I189" s="167"/>
      <c r="J189" s="183"/>
      <c r="K189" s="370"/>
      <c r="L189" s="370"/>
      <c r="M189" s="370"/>
      <c r="N189" s="183"/>
      <c r="O189" s="230">
        <f t="shared" si="108"/>
        <v>0</v>
      </c>
      <c r="P189" s="230">
        <f t="shared" si="109"/>
        <v>0</v>
      </c>
      <c r="Q189" s="370"/>
      <c r="R189" s="370"/>
      <c r="S189" s="10"/>
      <c r="T189" s="10"/>
      <c r="U189" s="10"/>
      <c r="V189" s="651"/>
      <c r="W189" s="651"/>
      <c r="X189" s="651"/>
      <c r="Y189" s="651"/>
      <c r="Z189" s="651"/>
      <c r="AA189" s="651"/>
      <c r="AB189" s="651"/>
      <c r="AC189" s="651"/>
      <c r="AD189" s="651"/>
      <c r="AE189" s="651"/>
      <c r="AF189" s="651"/>
      <c r="AG189" s="651"/>
      <c r="AH189" s="651"/>
      <c r="AI189" s="651"/>
      <c r="AJ189" s="651"/>
    </row>
    <row r="190" spans="1:36" ht="12.75" customHeight="1" x14ac:dyDescent="0.2">
      <c r="A190" s="315" t="s">
        <v>724</v>
      </c>
      <c r="B190" s="185" t="s">
        <v>650</v>
      </c>
      <c r="C190" s="900">
        <v>15</v>
      </c>
      <c r="D190" s="1630">
        <v>10</v>
      </c>
      <c r="E190" s="1413"/>
      <c r="F190" s="901">
        <v>40</v>
      </c>
      <c r="G190" s="316">
        <v>20</v>
      </c>
      <c r="H190" s="79"/>
      <c r="I190" s="693">
        <v>10</v>
      </c>
      <c r="J190" s="183"/>
      <c r="K190" s="370"/>
      <c r="L190" s="370"/>
      <c r="M190" s="370"/>
      <c r="N190" s="183"/>
      <c r="O190" s="230">
        <f t="shared" si="108"/>
        <v>0</v>
      </c>
      <c r="P190" s="230">
        <f t="shared" si="109"/>
        <v>0</v>
      </c>
      <c r="Q190" s="370"/>
      <c r="R190" s="370"/>
      <c r="S190" s="10"/>
      <c r="T190" s="10"/>
      <c r="U190" s="10"/>
      <c r="V190" s="651"/>
      <c r="W190" s="651"/>
      <c r="X190" s="651"/>
      <c r="Y190" s="651"/>
      <c r="Z190" s="651"/>
      <c r="AA190" s="651"/>
      <c r="AB190" s="651"/>
      <c r="AC190" s="651"/>
      <c r="AD190" s="651"/>
      <c r="AE190" s="651"/>
      <c r="AF190" s="651"/>
      <c r="AG190" s="651"/>
      <c r="AH190" s="651"/>
      <c r="AI190" s="651"/>
      <c r="AJ190" s="651"/>
    </row>
    <row r="191" spans="1:36" ht="12.75" customHeight="1" x14ac:dyDescent="0.2">
      <c r="A191" s="315" t="s">
        <v>651</v>
      </c>
      <c r="B191" s="185" t="s">
        <v>652</v>
      </c>
      <c r="C191" s="900">
        <v>30</v>
      </c>
      <c r="D191" s="1630">
        <v>8</v>
      </c>
      <c r="E191" s="1413"/>
      <c r="F191" s="901">
        <v>45</v>
      </c>
      <c r="G191" s="316">
        <v>30</v>
      </c>
      <c r="H191" s="260">
        <v>15</v>
      </c>
      <c r="I191" s="164">
        <v>20</v>
      </c>
      <c r="J191" s="183"/>
      <c r="K191" s="370"/>
      <c r="L191" s="370"/>
      <c r="M191" s="370"/>
      <c r="N191" s="183" t="s">
        <v>81</v>
      </c>
      <c r="O191" s="230">
        <f t="shared" si="108"/>
        <v>15</v>
      </c>
      <c r="P191" s="230">
        <f t="shared" si="109"/>
        <v>0</v>
      </c>
      <c r="Q191" s="370"/>
      <c r="R191" s="370"/>
      <c r="S191" s="10"/>
      <c r="T191" s="10"/>
      <c r="U191" s="10"/>
      <c r="V191" s="651"/>
      <c r="W191" s="651"/>
      <c r="X191" s="651"/>
      <c r="Y191" s="651"/>
      <c r="Z191" s="651"/>
      <c r="AA191" s="651"/>
      <c r="AB191" s="651"/>
      <c r="AC191" s="651"/>
      <c r="AD191" s="651"/>
      <c r="AE191" s="651"/>
      <c r="AF191" s="651"/>
      <c r="AG191" s="651"/>
      <c r="AH191" s="651"/>
      <c r="AI191" s="651"/>
      <c r="AJ191" s="651"/>
    </row>
    <row r="192" spans="1:36" ht="12.75" customHeight="1" x14ac:dyDescent="0.2">
      <c r="A192" s="315" t="s">
        <v>653</v>
      </c>
      <c r="B192" s="185" t="s">
        <v>654</v>
      </c>
      <c r="C192" s="900">
        <v>10</v>
      </c>
      <c r="D192" s="1630">
        <v>10</v>
      </c>
      <c r="E192" s="1413"/>
      <c r="F192" s="901">
        <v>20</v>
      </c>
      <c r="G192" s="316">
        <v>10</v>
      </c>
      <c r="H192" s="79"/>
      <c r="I192" s="167"/>
      <c r="J192" s="183"/>
      <c r="K192" s="370"/>
      <c r="L192" s="370"/>
      <c r="M192" s="370"/>
      <c r="N192" s="183"/>
      <c r="O192" s="230"/>
      <c r="P192" s="230"/>
      <c r="Q192" s="370"/>
      <c r="R192" s="370"/>
      <c r="S192" s="10"/>
      <c r="T192" s="10"/>
      <c r="U192" s="10"/>
      <c r="V192" s="651"/>
      <c r="W192" s="651"/>
      <c r="X192" s="651"/>
      <c r="Y192" s="651"/>
      <c r="Z192" s="651"/>
      <c r="AA192" s="651"/>
      <c r="AB192" s="651"/>
      <c r="AC192" s="651"/>
      <c r="AD192" s="651"/>
      <c r="AE192" s="651"/>
      <c r="AF192" s="651"/>
      <c r="AG192" s="651"/>
      <c r="AH192" s="651"/>
      <c r="AI192" s="651"/>
      <c r="AJ192" s="651"/>
    </row>
    <row r="193" spans="1:36" ht="12.75" customHeight="1" x14ac:dyDescent="0.2">
      <c r="A193" s="315" t="s">
        <v>697</v>
      </c>
      <c r="B193" s="185" t="s">
        <v>698</v>
      </c>
      <c r="C193" s="900">
        <v>12</v>
      </c>
      <c r="D193" s="1630">
        <v>22</v>
      </c>
      <c r="E193" s="1413"/>
      <c r="F193" s="901">
        <v>18</v>
      </c>
      <c r="G193" s="79"/>
      <c r="H193" s="79"/>
      <c r="I193" s="167"/>
      <c r="J193" s="183"/>
      <c r="K193" s="370"/>
      <c r="L193" s="370"/>
      <c r="M193" s="370"/>
      <c r="N193" s="183"/>
      <c r="O193" s="230">
        <f t="shared" ref="O193:O215" si="110">IF(N193="*",$H193,0)</f>
        <v>0</v>
      </c>
      <c r="P193" s="230">
        <f t="shared" ref="P193:P215" si="111">IF(N193="**",$H193,0)</f>
        <v>0</v>
      </c>
      <c r="Q193" s="370"/>
      <c r="R193" s="370"/>
      <c r="S193" s="10"/>
      <c r="T193" s="10"/>
      <c r="U193" s="10"/>
      <c r="V193" s="651"/>
      <c r="W193" s="651"/>
      <c r="X193" s="651"/>
      <c r="Y193" s="651"/>
      <c r="Z193" s="651"/>
      <c r="AA193" s="651"/>
      <c r="AB193" s="651"/>
      <c r="AC193" s="651"/>
      <c r="AD193" s="651"/>
      <c r="AE193" s="651"/>
      <c r="AF193" s="651"/>
      <c r="AG193" s="651"/>
      <c r="AH193" s="651"/>
      <c r="AI193" s="651"/>
      <c r="AJ193" s="651"/>
    </row>
    <row r="194" spans="1:36" ht="12.75" customHeight="1" x14ac:dyDescent="0.2">
      <c r="A194" s="315" t="s">
        <v>655</v>
      </c>
      <c r="B194" s="185" t="s">
        <v>656</v>
      </c>
      <c r="C194" s="900">
        <v>24</v>
      </c>
      <c r="D194" s="1630">
        <v>16</v>
      </c>
      <c r="E194" s="1413"/>
      <c r="F194" s="901">
        <v>22</v>
      </c>
      <c r="G194" s="316">
        <v>20</v>
      </c>
      <c r="H194" s="79"/>
      <c r="I194" s="167"/>
      <c r="J194" s="183"/>
      <c r="K194" s="370"/>
      <c r="L194" s="370"/>
      <c r="M194" s="370"/>
      <c r="N194" s="183"/>
      <c r="O194" s="230">
        <f t="shared" si="110"/>
        <v>0</v>
      </c>
      <c r="P194" s="230">
        <f t="shared" si="111"/>
        <v>0</v>
      </c>
      <c r="Q194" s="370"/>
      <c r="R194" s="370"/>
      <c r="S194" s="10"/>
      <c r="T194" s="10"/>
      <c r="U194" s="10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</row>
    <row r="195" spans="1:36" ht="12.75" customHeight="1" x14ac:dyDescent="0.2">
      <c r="A195" s="315" t="s">
        <v>115</v>
      </c>
      <c r="B195" s="185" t="s">
        <v>116</v>
      </c>
      <c r="C195" s="900">
        <v>15</v>
      </c>
      <c r="D195" s="1630">
        <v>22</v>
      </c>
      <c r="E195" s="1413"/>
      <c r="F195" s="901">
        <v>23</v>
      </c>
      <c r="G195" s="316">
        <v>15</v>
      </c>
      <c r="H195" s="79"/>
      <c r="I195" s="167"/>
      <c r="J195" s="183"/>
      <c r="K195" s="370"/>
      <c r="L195" s="370"/>
      <c r="M195" s="370"/>
      <c r="N195" s="183"/>
      <c r="O195" s="230">
        <f t="shared" si="110"/>
        <v>0</v>
      </c>
      <c r="P195" s="230">
        <f t="shared" si="111"/>
        <v>0</v>
      </c>
      <c r="Q195" s="370"/>
      <c r="R195" s="370"/>
      <c r="S195" s="10"/>
      <c r="T195" s="10"/>
      <c r="U195" s="10"/>
      <c r="V195" s="651"/>
      <c r="W195" s="651"/>
      <c r="X195" s="651"/>
      <c r="Y195" s="651"/>
      <c r="Z195" s="651"/>
      <c r="AA195" s="651"/>
      <c r="AB195" s="651"/>
      <c r="AC195" s="651"/>
      <c r="AD195" s="651"/>
      <c r="AE195" s="651"/>
      <c r="AF195" s="651"/>
      <c r="AG195" s="651"/>
      <c r="AH195" s="651"/>
      <c r="AI195" s="651"/>
      <c r="AJ195" s="651"/>
    </row>
    <row r="196" spans="1:36" ht="12.75" customHeight="1" x14ac:dyDescent="0.2">
      <c r="A196" s="315" t="s">
        <v>657</v>
      </c>
      <c r="B196" s="185" t="s">
        <v>658</v>
      </c>
      <c r="C196" s="900">
        <v>12</v>
      </c>
      <c r="D196" s="1630">
        <v>46</v>
      </c>
      <c r="E196" s="1413"/>
      <c r="F196" s="901">
        <v>20</v>
      </c>
      <c r="G196" s="316">
        <v>18</v>
      </c>
      <c r="H196" s="53">
        <v>6</v>
      </c>
      <c r="I196" s="167"/>
      <c r="J196" s="889"/>
      <c r="K196" s="370"/>
      <c r="L196" s="370"/>
      <c r="M196" s="370"/>
      <c r="N196" s="889" t="s">
        <v>81</v>
      </c>
      <c r="O196" s="230">
        <f t="shared" si="110"/>
        <v>6</v>
      </c>
      <c r="P196" s="230">
        <f t="shared" si="111"/>
        <v>0</v>
      </c>
      <c r="Q196" s="370"/>
      <c r="R196" s="370"/>
      <c r="S196" s="10"/>
      <c r="T196" s="10"/>
      <c r="U196" s="10"/>
      <c r="V196" s="651"/>
      <c r="W196" s="651"/>
      <c r="X196" s="651"/>
      <c r="Y196" s="651"/>
      <c r="Z196" s="651"/>
      <c r="AA196" s="651"/>
      <c r="AB196" s="651"/>
      <c r="AC196" s="651"/>
      <c r="AD196" s="651"/>
      <c r="AE196" s="651"/>
      <c r="AF196" s="651"/>
      <c r="AG196" s="651"/>
      <c r="AH196" s="651"/>
      <c r="AI196" s="651"/>
      <c r="AJ196" s="651"/>
    </row>
    <row r="197" spans="1:36" ht="12.75" customHeight="1" x14ac:dyDescent="0.2">
      <c r="A197" s="315" t="s">
        <v>659</v>
      </c>
      <c r="B197" s="185" t="s">
        <v>660</v>
      </c>
      <c r="C197" s="316">
        <v>30</v>
      </c>
      <c r="D197" s="1630">
        <v>36</v>
      </c>
      <c r="E197" s="1413"/>
      <c r="F197" s="260">
        <v>28</v>
      </c>
      <c r="G197" s="316">
        <v>2</v>
      </c>
      <c r="H197" s="79"/>
      <c r="I197" s="167"/>
      <c r="J197" s="183"/>
      <c r="K197" s="370"/>
      <c r="L197" s="370"/>
      <c r="M197" s="370"/>
      <c r="N197" s="183"/>
      <c r="O197" s="230">
        <f t="shared" si="110"/>
        <v>0</v>
      </c>
      <c r="P197" s="230">
        <f t="shared" si="111"/>
        <v>0</v>
      </c>
      <c r="Q197" s="370"/>
      <c r="R197" s="370"/>
      <c r="S197" s="10"/>
      <c r="T197" s="10"/>
      <c r="U197" s="10"/>
      <c r="V197" s="651"/>
      <c r="W197" s="651"/>
      <c r="X197" s="651"/>
      <c r="Y197" s="651"/>
      <c r="Z197" s="651"/>
      <c r="AA197" s="651"/>
      <c r="AB197" s="651"/>
      <c r="AC197" s="651"/>
      <c r="AD197" s="651"/>
      <c r="AE197" s="651"/>
      <c r="AF197" s="651"/>
      <c r="AG197" s="651"/>
      <c r="AH197" s="651"/>
      <c r="AI197" s="651"/>
      <c r="AJ197" s="651"/>
    </row>
    <row r="198" spans="1:36" ht="12.75" customHeight="1" x14ac:dyDescent="0.2">
      <c r="A198" s="315" t="s">
        <v>267</v>
      </c>
      <c r="B198" s="185" t="s">
        <v>661</v>
      </c>
      <c r="C198" s="900">
        <v>8</v>
      </c>
      <c r="D198" s="1630">
        <v>10</v>
      </c>
      <c r="E198" s="1413"/>
      <c r="F198" s="51">
        <v>14</v>
      </c>
      <c r="G198" s="316">
        <v>10</v>
      </c>
      <c r="H198" s="316">
        <v>15</v>
      </c>
      <c r="I198" s="693">
        <v>12</v>
      </c>
      <c r="J198" s="183"/>
      <c r="K198" s="370"/>
      <c r="L198" s="370"/>
      <c r="M198" s="370"/>
      <c r="N198" s="183" t="s">
        <v>81</v>
      </c>
      <c r="O198" s="230">
        <f t="shared" si="110"/>
        <v>15</v>
      </c>
      <c r="P198" s="230">
        <f t="shared" si="111"/>
        <v>0</v>
      </c>
      <c r="Q198" s="370"/>
      <c r="R198" s="370"/>
      <c r="S198" s="10"/>
      <c r="T198" s="10"/>
      <c r="U198" s="10"/>
      <c r="V198" s="651"/>
      <c r="W198" s="651"/>
      <c r="X198" s="651"/>
      <c r="Y198" s="651"/>
      <c r="Z198" s="651"/>
      <c r="AA198" s="651"/>
      <c r="AB198" s="651"/>
      <c r="AC198" s="651"/>
      <c r="AD198" s="651"/>
      <c r="AE198" s="651"/>
      <c r="AF198" s="651"/>
      <c r="AG198" s="651"/>
      <c r="AH198" s="651"/>
      <c r="AI198" s="651"/>
      <c r="AJ198" s="651"/>
    </row>
    <row r="199" spans="1:36" ht="12.75" customHeight="1" x14ac:dyDescent="0.2">
      <c r="A199" s="315" t="s">
        <v>662</v>
      </c>
      <c r="B199" s="185" t="s">
        <v>663</v>
      </c>
      <c r="C199" s="316">
        <v>35</v>
      </c>
      <c r="D199" s="1630">
        <v>15</v>
      </c>
      <c r="E199" s="1413"/>
      <c r="F199" s="260">
        <v>30</v>
      </c>
      <c r="G199" s="316">
        <v>20</v>
      </c>
      <c r="H199" s="79"/>
      <c r="I199" s="693">
        <v>20</v>
      </c>
      <c r="J199" s="183"/>
      <c r="K199" s="370"/>
      <c r="L199" s="370"/>
      <c r="M199" s="370"/>
      <c r="N199" s="183"/>
      <c r="O199" s="230">
        <f t="shared" si="110"/>
        <v>0</v>
      </c>
      <c r="P199" s="230">
        <f t="shared" si="111"/>
        <v>0</v>
      </c>
      <c r="Q199" s="370"/>
      <c r="R199" s="370"/>
      <c r="S199" s="10"/>
      <c r="T199" s="10"/>
      <c r="U199" s="10"/>
      <c r="V199" s="651"/>
      <c r="W199" s="651"/>
      <c r="X199" s="651"/>
      <c r="Y199" s="651"/>
      <c r="Z199" s="651"/>
      <c r="AA199" s="651"/>
      <c r="AB199" s="651"/>
      <c r="AC199" s="651"/>
      <c r="AD199" s="651"/>
      <c r="AE199" s="651"/>
      <c r="AF199" s="651"/>
      <c r="AG199" s="651"/>
      <c r="AH199" s="651"/>
      <c r="AI199" s="651"/>
      <c r="AJ199" s="651"/>
    </row>
    <row r="200" spans="1:36" ht="12.75" customHeight="1" x14ac:dyDescent="0.2">
      <c r="A200" s="315" t="s">
        <v>352</v>
      </c>
      <c r="B200" s="185" t="s">
        <v>664</v>
      </c>
      <c r="C200" s="316">
        <v>10</v>
      </c>
      <c r="D200" s="1630">
        <v>10</v>
      </c>
      <c r="E200" s="1413"/>
      <c r="F200" s="260">
        <v>0</v>
      </c>
      <c r="G200" s="316">
        <v>10</v>
      </c>
      <c r="H200" s="316">
        <v>5</v>
      </c>
      <c r="I200" s="167"/>
      <c r="J200" s="889"/>
      <c r="K200" s="370"/>
      <c r="L200" s="370"/>
      <c r="M200" s="370"/>
      <c r="N200" s="889" t="s">
        <v>69</v>
      </c>
      <c r="O200" s="230">
        <f t="shared" si="110"/>
        <v>0</v>
      </c>
      <c r="P200" s="230">
        <f t="shared" si="111"/>
        <v>5</v>
      </c>
      <c r="Q200" s="370"/>
      <c r="R200" s="370"/>
      <c r="S200" s="10"/>
      <c r="T200" s="10"/>
      <c r="U200" s="10"/>
      <c r="V200" s="651"/>
      <c r="W200" s="651"/>
      <c r="X200" s="651"/>
      <c r="Y200" s="651"/>
      <c r="Z200" s="651"/>
      <c r="AA200" s="651"/>
      <c r="AB200" s="651"/>
      <c r="AC200" s="651"/>
      <c r="AD200" s="651"/>
      <c r="AE200" s="651"/>
      <c r="AF200" s="651"/>
      <c r="AG200" s="651"/>
      <c r="AH200" s="651"/>
      <c r="AI200" s="651"/>
      <c r="AJ200" s="651"/>
    </row>
    <row r="201" spans="1:36" ht="12.75" customHeight="1" x14ac:dyDescent="0.2">
      <c r="A201" s="315" t="s">
        <v>354</v>
      </c>
      <c r="B201" s="185" t="s">
        <v>664</v>
      </c>
      <c r="C201" s="316">
        <v>20</v>
      </c>
      <c r="D201" s="1630">
        <v>20</v>
      </c>
      <c r="E201" s="1413"/>
      <c r="F201" s="260">
        <v>25</v>
      </c>
      <c r="G201" s="693">
        <v>15</v>
      </c>
      <c r="H201" s="316">
        <v>5</v>
      </c>
      <c r="I201" s="167"/>
      <c r="J201" s="889"/>
      <c r="K201" s="370"/>
      <c r="L201" s="370"/>
      <c r="M201" s="370"/>
      <c r="N201" s="889" t="s">
        <v>69</v>
      </c>
      <c r="O201" s="230">
        <f t="shared" si="110"/>
        <v>0</v>
      </c>
      <c r="P201" s="230">
        <f t="shared" si="111"/>
        <v>5</v>
      </c>
      <c r="Q201" s="370"/>
      <c r="R201" s="370"/>
      <c r="S201" s="10"/>
      <c r="T201" s="10"/>
      <c r="U201" s="10"/>
      <c r="V201" s="651"/>
      <c r="W201" s="651"/>
      <c r="X201" s="651"/>
      <c r="Y201" s="651"/>
      <c r="Z201" s="651"/>
      <c r="AA201" s="651"/>
      <c r="AB201" s="651"/>
      <c r="AC201" s="651"/>
      <c r="AD201" s="651"/>
      <c r="AE201" s="651"/>
      <c r="AF201" s="651"/>
      <c r="AG201" s="651"/>
      <c r="AH201" s="651"/>
      <c r="AI201" s="651"/>
      <c r="AJ201" s="651"/>
    </row>
    <row r="202" spans="1:36" ht="12.75" customHeight="1" x14ac:dyDescent="0.2">
      <c r="A202" s="315" t="s">
        <v>269</v>
      </c>
      <c r="B202" s="185" t="s">
        <v>665</v>
      </c>
      <c r="C202" s="316">
        <v>40</v>
      </c>
      <c r="D202" s="1630">
        <v>20</v>
      </c>
      <c r="E202" s="1413"/>
      <c r="F202" s="260">
        <v>40</v>
      </c>
      <c r="G202" s="316">
        <v>40</v>
      </c>
      <c r="H202" s="53">
        <v>30</v>
      </c>
      <c r="I202" s="693">
        <v>15</v>
      </c>
      <c r="J202" s="889"/>
      <c r="K202" s="370"/>
      <c r="L202" s="370"/>
      <c r="M202" s="370"/>
      <c r="N202" s="889" t="s">
        <v>81</v>
      </c>
      <c r="O202" s="230">
        <f t="shared" si="110"/>
        <v>30</v>
      </c>
      <c r="P202" s="230">
        <f t="shared" si="111"/>
        <v>0</v>
      </c>
      <c r="Q202" s="370"/>
      <c r="R202" s="370"/>
      <c r="S202" s="10"/>
      <c r="T202" s="10"/>
      <c r="U202" s="10"/>
      <c r="V202" s="651"/>
      <c r="W202" s="651"/>
      <c r="X202" s="651"/>
      <c r="Y202" s="651"/>
      <c r="Z202" s="651"/>
      <c r="AA202" s="651"/>
      <c r="AB202" s="651"/>
      <c r="AC202" s="651"/>
      <c r="AD202" s="651"/>
      <c r="AE202" s="651"/>
      <c r="AF202" s="651"/>
      <c r="AG202" s="651"/>
      <c r="AH202" s="651"/>
      <c r="AI202" s="651"/>
      <c r="AJ202" s="651"/>
    </row>
    <row r="203" spans="1:36" ht="12.75" customHeight="1" x14ac:dyDescent="0.2">
      <c r="A203" s="315" t="s">
        <v>666</v>
      </c>
      <c r="B203" s="185" t="s">
        <v>667</v>
      </c>
      <c r="C203" s="316">
        <v>20</v>
      </c>
      <c r="D203" s="1630">
        <v>10</v>
      </c>
      <c r="E203" s="1413"/>
      <c r="F203" s="316">
        <v>20</v>
      </c>
      <c r="G203" s="316">
        <v>10</v>
      </c>
      <c r="H203" s="101"/>
      <c r="I203" s="167"/>
      <c r="J203" s="183"/>
      <c r="K203" s="370"/>
      <c r="L203" s="370"/>
      <c r="M203" s="370"/>
      <c r="N203" s="183"/>
      <c r="O203" s="230">
        <f t="shared" si="110"/>
        <v>0</v>
      </c>
      <c r="P203" s="230">
        <f t="shared" si="111"/>
        <v>0</v>
      </c>
      <c r="Q203" s="370"/>
      <c r="R203" s="370"/>
      <c r="S203" s="10"/>
      <c r="T203" s="10"/>
      <c r="U203" s="10"/>
      <c r="V203" s="651"/>
      <c r="W203" s="651"/>
      <c r="X203" s="651"/>
      <c r="Y203" s="651"/>
      <c r="Z203" s="651"/>
      <c r="AA203" s="651"/>
      <c r="AB203" s="651"/>
      <c r="AC203" s="651"/>
      <c r="AD203" s="651"/>
      <c r="AE203" s="651"/>
      <c r="AF203" s="651"/>
      <c r="AG203" s="651"/>
      <c r="AH203" s="651"/>
      <c r="AI203" s="651"/>
      <c r="AJ203" s="651"/>
    </row>
    <row r="204" spans="1:36" ht="12.75" customHeight="1" x14ac:dyDescent="0.2">
      <c r="A204" s="315" t="s">
        <v>668</v>
      </c>
      <c r="B204" s="185" t="s">
        <v>669</v>
      </c>
      <c r="C204" s="316">
        <v>50</v>
      </c>
      <c r="D204" s="1630">
        <v>25</v>
      </c>
      <c r="E204" s="1413"/>
      <c r="F204" s="316">
        <v>50</v>
      </c>
      <c r="G204" s="316">
        <v>25</v>
      </c>
      <c r="H204" s="101"/>
      <c r="I204" s="167"/>
      <c r="J204" s="183"/>
      <c r="K204" s="370"/>
      <c r="L204" s="370"/>
      <c r="M204" s="370"/>
      <c r="N204" s="183"/>
      <c r="O204" s="230">
        <f t="shared" si="110"/>
        <v>0</v>
      </c>
      <c r="P204" s="230">
        <f t="shared" si="111"/>
        <v>0</v>
      </c>
      <c r="Q204" s="370"/>
      <c r="R204" s="370"/>
      <c r="S204" s="10"/>
      <c r="T204" s="10"/>
      <c r="U204" s="10"/>
      <c r="V204" s="651"/>
      <c r="W204" s="651"/>
      <c r="X204" s="651"/>
      <c r="Y204" s="651"/>
      <c r="Z204" s="651"/>
      <c r="AA204" s="651"/>
      <c r="AB204" s="651"/>
      <c r="AC204" s="651"/>
      <c r="AD204" s="651"/>
      <c r="AE204" s="651"/>
      <c r="AF204" s="651"/>
      <c r="AG204" s="651"/>
      <c r="AH204" s="651"/>
      <c r="AI204" s="651"/>
      <c r="AJ204" s="651"/>
    </row>
    <row r="205" spans="1:36" ht="12.75" customHeight="1" x14ac:dyDescent="0.2">
      <c r="A205" s="315" t="s">
        <v>327</v>
      </c>
      <c r="B205" s="185" t="s">
        <v>670</v>
      </c>
      <c r="C205" s="316">
        <v>14</v>
      </c>
      <c r="D205" s="1630">
        <v>14</v>
      </c>
      <c r="E205" s="1413"/>
      <c r="F205" s="316">
        <v>18</v>
      </c>
      <c r="G205" s="316">
        <v>8</v>
      </c>
      <c r="H205" s="101"/>
      <c r="I205" s="167"/>
      <c r="J205" s="183"/>
      <c r="K205" s="370"/>
      <c r="L205" s="370"/>
      <c r="M205" s="370"/>
      <c r="N205" s="183"/>
      <c r="O205" s="230">
        <f t="shared" si="110"/>
        <v>0</v>
      </c>
      <c r="P205" s="230">
        <f t="shared" si="111"/>
        <v>0</v>
      </c>
      <c r="Q205" s="370"/>
      <c r="R205" s="370"/>
      <c r="S205" s="10"/>
      <c r="T205" s="10"/>
      <c r="U205" s="10"/>
      <c r="V205" s="651"/>
      <c r="W205" s="651"/>
      <c r="X205" s="651"/>
      <c r="Y205" s="651"/>
      <c r="Z205" s="651"/>
      <c r="AA205" s="651"/>
      <c r="AB205" s="651"/>
      <c r="AC205" s="651"/>
      <c r="AD205" s="651"/>
      <c r="AE205" s="651"/>
      <c r="AF205" s="651"/>
      <c r="AG205" s="651"/>
      <c r="AH205" s="651"/>
      <c r="AI205" s="651"/>
      <c r="AJ205" s="651"/>
    </row>
    <row r="206" spans="1:36" ht="12.75" customHeight="1" x14ac:dyDescent="0.2">
      <c r="A206" s="315" t="s">
        <v>699</v>
      </c>
      <c r="B206" s="185" t="s">
        <v>700</v>
      </c>
      <c r="C206" s="316">
        <v>20</v>
      </c>
      <c r="D206" s="1630">
        <v>20</v>
      </c>
      <c r="E206" s="1413"/>
      <c r="F206" s="316">
        <v>30</v>
      </c>
      <c r="G206" s="316">
        <v>20</v>
      </c>
      <c r="H206" s="79"/>
      <c r="I206" s="167"/>
      <c r="J206" s="183"/>
      <c r="K206" s="370"/>
      <c r="L206" s="370"/>
      <c r="M206" s="370"/>
      <c r="N206" s="183"/>
      <c r="O206" s="230">
        <f t="shared" si="110"/>
        <v>0</v>
      </c>
      <c r="P206" s="230">
        <f t="shared" si="111"/>
        <v>0</v>
      </c>
      <c r="Q206" s="370"/>
      <c r="R206" s="370"/>
      <c r="S206" s="10"/>
      <c r="T206" s="10"/>
      <c r="U206" s="10"/>
      <c r="V206" s="651"/>
      <c r="W206" s="651"/>
      <c r="X206" s="651"/>
      <c r="Y206" s="651"/>
      <c r="Z206" s="651"/>
      <c r="AA206" s="651"/>
      <c r="AB206" s="651"/>
      <c r="AC206" s="651"/>
      <c r="AD206" s="651"/>
      <c r="AE206" s="651"/>
      <c r="AF206" s="651"/>
      <c r="AG206" s="651"/>
      <c r="AH206" s="651"/>
      <c r="AI206" s="651"/>
      <c r="AJ206" s="651"/>
    </row>
    <row r="207" spans="1:36" ht="12.75" customHeight="1" x14ac:dyDescent="0.2">
      <c r="A207" s="315" t="s">
        <v>272</v>
      </c>
      <c r="B207" s="185" t="s">
        <v>671</v>
      </c>
      <c r="C207" s="900">
        <v>20</v>
      </c>
      <c r="D207" s="1630">
        <v>20</v>
      </c>
      <c r="E207" s="1413"/>
      <c r="F207" s="901">
        <v>40</v>
      </c>
      <c r="G207" s="316">
        <v>35</v>
      </c>
      <c r="H207" s="53">
        <v>30</v>
      </c>
      <c r="I207" s="693">
        <v>25</v>
      </c>
      <c r="J207" s="889"/>
      <c r="K207" s="370"/>
      <c r="L207" s="370"/>
      <c r="M207" s="370"/>
      <c r="N207" s="889" t="s">
        <v>81</v>
      </c>
      <c r="O207" s="230">
        <f t="shared" si="110"/>
        <v>30</v>
      </c>
      <c r="P207" s="230">
        <f t="shared" si="111"/>
        <v>0</v>
      </c>
      <c r="Q207" s="370"/>
      <c r="R207" s="370"/>
      <c r="S207" s="10"/>
      <c r="T207" s="10"/>
      <c r="U207" s="10"/>
      <c r="V207" s="651"/>
      <c r="W207" s="651"/>
      <c r="X207" s="651"/>
      <c r="Y207" s="651"/>
      <c r="Z207" s="651"/>
      <c r="AA207" s="651"/>
      <c r="AB207" s="651"/>
      <c r="AC207" s="651"/>
      <c r="AD207" s="651"/>
      <c r="AE207" s="651"/>
      <c r="AF207" s="651"/>
      <c r="AG207" s="651"/>
      <c r="AH207" s="651"/>
      <c r="AI207" s="651"/>
      <c r="AJ207" s="651"/>
    </row>
    <row r="208" spans="1:36" ht="12.75" customHeight="1" x14ac:dyDescent="0.2">
      <c r="A208" s="315" t="s">
        <v>498</v>
      </c>
      <c r="B208" s="185" t="s">
        <v>672</v>
      </c>
      <c r="C208" s="900">
        <v>16</v>
      </c>
      <c r="D208" s="1630">
        <v>0</v>
      </c>
      <c r="E208" s="1413"/>
      <c r="F208" s="901">
        <v>60</v>
      </c>
      <c r="G208" s="316">
        <v>68</v>
      </c>
      <c r="H208" s="316">
        <v>8</v>
      </c>
      <c r="I208" s="693"/>
      <c r="J208" s="889"/>
      <c r="K208" s="370"/>
      <c r="L208" s="370"/>
      <c r="M208" s="370"/>
      <c r="N208" s="889" t="s">
        <v>69</v>
      </c>
      <c r="O208" s="230">
        <f t="shared" si="110"/>
        <v>0</v>
      </c>
      <c r="P208" s="230">
        <f t="shared" si="111"/>
        <v>8</v>
      </c>
      <c r="Q208" s="370"/>
      <c r="R208" s="370"/>
      <c r="S208" s="10"/>
      <c r="T208" s="10"/>
      <c r="U208" s="10"/>
      <c r="V208" s="651"/>
      <c r="W208" s="651"/>
      <c r="X208" s="651"/>
      <c r="Y208" s="651"/>
      <c r="Z208" s="651"/>
      <c r="AA208" s="651"/>
      <c r="AB208" s="651"/>
      <c r="AC208" s="651"/>
      <c r="AD208" s="651"/>
      <c r="AE208" s="651"/>
      <c r="AF208" s="651"/>
      <c r="AG208" s="651"/>
      <c r="AH208" s="651"/>
      <c r="AI208" s="651"/>
      <c r="AJ208" s="651"/>
    </row>
    <row r="209" spans="1:36" ht="12.75" customHeight="1" x14ac:dyDescent="0.2">
      <c r="A209" s="315" t="s">
        <v>673</v>
      </c>
      <c r="B209" s="185" t="s">
        <v>674</v>
      </c>
      <c r="C209" s="900">
        <v>10</v>
      </c>
      <c r="D209" s="1630">
        <v>10</v>
      </c>
      <c r="E209" s="1413"/>
      <c r="F209" s="901">
        <v>20</v>
      </c>
      <c r="G209" s="316">
        <v>20</v>
      </c>
      <c r="H209" s="53">
        <v>20</v>
      </c>
      <c r="I209" s="167"/>
      <c r="J209" s="889"/>
      <c r="K209" s="370"/>
      <c r="L209" s="370"/>
      <c r="M209" s="370"/>
      <c r="N209" s="889" t="s">
        <v>69</v>
      </c>
      <c r="O209" s="230">
        <f t="shared" si="110"/>
        <v>0</v>
      </c>
      <c r="P209" s="230">
        <f t="shared" si="111"/>
        <v>20</v>
      </c>
      <c r="Q209" s="370"/>
      <c r="R209" s="370"/>
      <c r="S209" s="10"/>
      <c r="T209" s="10"/>
      <c r="U209" s="10"/>
      <c r="V209" s="651"/>
      <c r="W209" s="651"/>
      <c r="X209" s="651"/>
      <c r="Y209" s="651"/>
      <c r="Z209" s="651"/>
      <c r="AA209" s="651"/>
      <c r="AB209" s="651"/>
      <c r="AC209" s="651"/>
      <c r="AD209" s="651"/>
      <c r="AE209" s="651"/>
      <c r="AF209" s="651"/>
      <c r="AG209" s="651"/>
      <c r="AH209" s="651"/>
      <c r="AI209" s="651"/>
      <c r="AJ209" s="651"/>
    </row>
    <row r="210" spans="1:36" ht="12.75" customHeight="1" x14ac:dyDescent="0.2">
      <c r="A210" s="315" t="s">
        <v>725</v>
      </c>
      <c r="B210" s="185" t="s">
        <v>676</v>
      </c>
      <c r="C210" s="900">
        <v>10</v>
      </c>
      <c r="D210" s="1630">
        <v>12</v>
      </c>
      <c r="E210" s="1413"/>
      <c r="F210" s="901">
        <v>8</v>
      </c>
      <c r="G210" s="316">
        <v>10</v>
      </c>
      <c r="H210" s="79"/>
      <c r="I210" s="167"/>
      <c r="J210" s="183"/>
      <c r="K210" s="370"/>
      <c r="L210" s="370"/>
      <c r="M210" s="370"/>
      <c r="N210" s="183"/>
      <c r="O210" s="230">
        <f t="shared" si="110"/>
        <v>0</v>
      </c>
      <c r="P210" s="230">
        <f t="shared" si="111"/>
        <v>0</v>
      </c>
      <c r="Q210" s="370"/>
      <c r="R210" s="370"/>
      <c r="S210" s="10"/>
      <c r="T210" s="10"/>
      <c r="U210" s="10"/>
      <c r="V210" s="651"/>
      <c r="W210" s="651"/>
      <c r="X210" s="651"/>
      <c r="Y210" s="651"/>
      <c r="Z210" s="651"/>
      <c r="AA210" s="651"/>
      <c r="AB210" s="651"/>
      <c r="AC210" s="651"/>
      <c r="AD210" s="651"/>
      <c r="AE210" s="651"/>
      <c r="AF210" s="651"/>
      <c r="AG210" s="651"/>
      <c r="AH210" s="651"/>
      <c r="AI210" s="651"/>
      <c r="AJ210" s="651"/>
    </row>
    <row r="211" spans="1:36" ht="12.75" customHeight="1" x14ac:dyDescent="0.2">
      <c r="A211" s="315" t="s">
        <v>677</v>
      </c>
      <c r="B211" s="185" t="s">
        <v>678</v>
      </c>
      <c r="C211" s="900">
        <v>5</v>
      </c>
      <c r="D211" s="1630">
        <v>35</v>
      </c>
      <c r="E211" s="1413"/>
      <c r="F211" s="901">
        <v>0</v>
      </c>
      <c r="G211" s="316">
        <v>5</v>
      </c>
      <c r="H211" s="101"/>
      <c r="I211" s="167"/>
      <c r="J211" s="183"/>
      <c r="K211" s="370"/>
      <c r="L211" s="370"/>
      <c r="M211" s="370"/>
      <c r="N211" s="183"/>
      <c r="O211" s="230">
        <f t="shared" si="110"/>
        <v>0</v>
      </c>
      <c r="P211" s="230">
        <f t="shared" si="111"/>
        <v>0</v>
      </c>
      <c r="Q211" s="370"/>
      <c r="R211" s="370"/>
      <c r="S211" s="10"/>
      <c r="T211" s="10"/>
      <c r="U211" s="10"/>
      <c r="V211" s="651"/>
      <c r="W211" s="651"/>
      <c r="X211" s="651"/>
      <c r="Y211" s="651"/>
      <c r="Z211" s="651"/>
      <c r="AA211" s="651"/>
      <c r="AB211" s="651"/>
      <c r="AC211" s="651"/>
      <c r="AD211" s="651"/>
      <c r="AE211" s="651"/>
      <c r="AF211" s="651"/>
      <c r="AG211" s="651"/>
      <c r="AH211" s="651"/>
      <c r="AI211" s="651"/>
      <c r="AJ211" s="651"/>
    </row>
    <row r="212" spans="1:36" ht="12.75" customHeight="1" x14ac:dyDescent="0.2">
      <c r="A212" s="315" t="s">
        <v>679</v>
      </c>
      <c r="B212" s="185" t="s">
        <v>680</v>
      </c>
      <c r="C212" s="900">
        <v>15</v>
      </c>
      <c r="D212" s="1630">
        <v>6</v>
      </c>
      <c r="E212" s="1413"/>
      <c r="F212" s="316">
        <v>12</v>
      </c>
      <c r="G212" s="316">
        <v>8</v>
      </c>
      <c r="H212" s="316">
        <v>8</v>
      </c>
      <c r="I212" s="167"/>
      <c r="J212" s="889"/>
      <c r="K212" s="370"/>
      <c r="L212" s="370"/>
      <c r="M212" s="370"/>
      <c r="N212" s="889" t="s">
        <v>81</v>
      </c>
      <c r="O212" s="230">
        <f t="shared" si="110"/>
        <v>8</v>
      </c>
      <c r="P212" s="230">
        <f t="shared" si="111"/>
        <v>0</v>
      </c>
      <c r="Q212" s="370"/>
      <c r="R212" s="370"/>
      <c r="S212" s="10"/>
      <c r="T212" s="10"/>
      <c r="U212" s="10"/>
      <c r="V212" s="651"/>
      <c r="W212" s="651"/>
      <c r="X212" s="651"/>
      <c r="Y212" s="651"/>
      <c r="Z212" s="651"/>
      <c r="AA212" s="651"/>
      <c r="AB212" s="651"/>
      <c r="AC212" s="651"/>
      <c r="AD212" s="651"/>
      <c r="AE212" s="651"/>
      <c r="AF212" s="651"/>
      <c r="AG212" s="651"/>
      <c r="AH212" s="651"/>
      <c r="AI212" s="651"/>
      <c r="AJ212" s="651"/>
    </row>
    <row r="213" spans="1:36" ht="12.75" customHeight="1" x14ac:dyDescent="0.2">
      <c r="A213" s="315" t="s">
        <v>386</v>
      </c>
      <c r="B213" s="185" t="s">
        <v>681</v>
      </c>
      <c r="C213" s="898">
        <v>4</v>
      </c>
      <c r="D213" s="1628">
        <v>2</v>
      </c>
      <c r="E213" s="1413"/>
      <c r="F213" s="260">
        <v>4</v>
      </c>
      <c r="G213" s="316"/>
      <c r="H213" s="79"/>
      <c r="I213" s="693"/>
      <c r="J213" s="183"/>
      <c r="K213" s="370"/>
      <c r="L213" s="370"/>
      <c r="M213" s="370"/>
      <c r="N213" s="183"/>
      <c r="O213" s="230">
        <f t="shared" si="110"/>
        <v>0</v>
      </c>
      <c r="P213" s="230">
        <f t="shared" si="111"/>
        <v>0</v>
      </c>
      <c r="Q213" s="370"/>
      <c r="R213" s="370"/>
      <c r="S213" s="10"/>
      <c r="T213" s="10"/>
      <c r="U213" s="10"/>
      <c r="V213" s="651"/>
      <c r="W213" s="651"/>
      <c r="X213" s="651"/>
      <c r="Y213" s="651"/>
      <c r="Z213" s="651"/>
      <c r="AA213" s="651"/>
      <c r="AB213" s="651"/>
      <c r="AC213" s="651"/>
      <c r="AD213" s="651"/>
      <c r="AE213" s="651"/>
      <c r="AF213" s="651"/>
      <c r="AG213" s="651"/>
      <c r="AH213" s="651"/>
      <c r="AI213" s="651"/>
      <c r="AJ213" s="651"/>
    </row>
    <row r="214" spans="1:36" ht="12.75" customHeight="1" x14ac:dyDescent="0.2">
      <c r="A214" s="315" t="s">
        <v>682</v>
      </c>
      <c r="B214" s="185" t="s">
        <v>683</v>
      </c>
      <c r="C214" s="900">
        <v>12</v>
      </c>
      <c r="D214" s="1630">
        <v>11</v>
      </c>
      <c r="E214" s="1413"/>
      <c r="F214" s="316">
        <v>9</v>
      </c>
      <c r="G214" s="316">
        <v>16</v>
      </c>
      <c r="H214" s="79"/>
      <c r="I214" s="184"/>
      <c r="J214" s="183"/>
      <c r="K214" s="370"/>
      <c r="L214" s="370"/>
      <c r="M214" s="370"/>
      <c r="N214" s="183"/>
      <c r="O214" s="230">
        <f t="shared" si="110"/>
        <v>0</v>
      </c>
      <c r="P214" s="230">
        <f t="shared" si="111"/>
        <v>0</v>
      </c>
      <c r="Q214" s="370"/>
      <c r="R214" s="651"/>
      <c r="S214" s="10"/>
      <c r="T214" s="10"/>
      <c r="U214" s="10"/>
      <c r="V214" s="651"/>
      <c r="W214" s="651"/>
      <c r="X214" s="651"/>
      <c r="Y214" s="651"/>
      <c r="Z214" s="651"/>
      <c r="AA214" s="651"/>
      <c r="AB214" s="651"/>
      <c r="AC214" s="651"/>
      <c r="AD214" s="651"/>
      <c r="AE214" s="651"/>
      <c r="AF214" s="651"/>
      <c r="AG214" s="651"/>
      <c r="AH214" s="651"/>
      <c r="AI214" s="651"/>
      <c r="AJ214" s="651"/>
    </row>
    <row r="215" spans="1:36" ht="12.75" customHeight="1" x14ac:dyDescent="0.2">
      <c r="A215" s="315" t="s">
        <v>377</v>
      </c>
      <c r="B215" s="185" t="s">
        <v>684</v>
      </c>
      <c r="C215" s="900">
        <v>2</v>
      </c>
      <c r="D215" s="1630">
        <v>2</v>
      </c>
      <c r="E215" s="1413"/>
      <c r="F215" s="316">
        <v>6</v>
      </c>
      <c r="G215" s="316">
        <v>6</v>
      </c>
      <c r="H215" s="316">
        <v>8</v>
      </c>
      <c r="I215" s="187">
        <v>6</v>
      </c>
      <c r="J215" s="183"/>
      <c r="K215" s="370"/>
      <c r="L215" s="370"/>
      <c r="M215" s="370"/>
      <c r="N215" s="188" t="s">
        <v>81</v>
      </c>
      <c r="O215" s="230">
        <f t="shared" si="110"/>
        <v>8</v>
      </c>
      <c r="P215" s="230">
        <f t="shared" si="111"/>
        <v>0</v>
      </c>
      <c r="Q215" s="370"/>
      <c r="R215" s="10"/>
      <c r="S215" s="10"/>
      <c r="T215" s="10"/>
      <c r="U215" s="10"/>
      <c r="V215" s="651"/>
      <c r="W215" s="651"/>
      <c r="X215" s="651"/>
      <c r="Y215" s="651"/>
      <c r="Z215" s="651"/>
      <c r="AA215" s="651"/>
      <c r="AB215" s="651"/>
      <c r="AC215" s="651"/>
      <c r="AD215" s="651"/>
      <c r="AE215" s="651"/>
      <c r="AF215" s="651"/>
      <c r="AG215" s="651"/>
      <c r="AH215" s="651"/>
      <c r="AI215" s="651"/>
      <c r="AJ215" s="651"/>
    </row>
    <row r="216" spans="1:36" ht="12.75" customHeight="1" x14ac:dyDescent="0.2">
      <c r="A216" s="315" t="s">
        <v>558</v>
      </c>
      <c r="B216" s="185" t="s">
        <v>559</v>
      </c>
      <c r="C216" s="653"/>
      <c r="D216" s="16"/>
      <c r="E216" s="16"/>
      <c r="F216" s="16"/>
      <c r="G216" s="16"/>
      <c r="H216" s="16"/>
      <c r="I216" s="187">
        <v>15</v>
      </c>
      <c r="J216" s="123"/>
      <c r="K216" s="370"/>
      <c r="L216" s="370"/>
      <c r="M216" s="370"/>
      <c r="N216" s="370"/>
      <c r="O216" s="230"/>
      <c r="P216" s="230"/>
      <c r="Q216" s="651"/>
      <c r="R216" s="10"/>
      <c r="S216" s="10"/>
      <c r="T216" s="10"/>
      <c r="U216" s="10"/>
      <c r="V216" s="651"/>
      <c r="W216" s="651"/>
      <c r="X216" s="651"/>
      <c r="Y216" s="651"/>
      <c r="Z216" s="651"/>
      <c r="AA216" s="651"/>
      <c r="AB216" s="651"/>
      <c r="AC216" s="651"/>
      <c r="AD216" s="651"/>
      <c r="AE216" s="651"/>
      <c r="AF216" s="651"/>
      <c r="AG216" s="651"/>
      <c r="AH216" s="651"/>
      <c r="AI216" s="651"/>
      <c r="AJ216" s="651"/>
    </row>
    <row r="217" spans="1:36" ht="12.75" customHeight="1" x14ac:dyDescent="0.2">
      <c r="A217" s="1409" t="s">
        <v>685</v>
      </c>
      <c r="B217" s="1413"/>
      <c r="C217" s="16">
        <f t="shared" ref="C217:D217" si="112">SUM(C187:C216)</f>
        <v>544</v>
      </c>
      <c r="D217" s="1414">
        <f t="shared" si="112"/>
        <v>482</v>
      </c>
      <c r="E217" s="1413"/>
      <c r="F217" s="16">
        <f t="shared" ref="F217:I217" si="113">SUM(F187:F216)</f>
        <v>687</v>
      </c>
      <c r="G217" s="16">
        <f t="shared" si="113"/>
        <v>481</v>
      </c>
      <c r="H217" s="16">
        <f t="shared" si="113"/>
        <v>150</v>
      </c>
      <c r="I217" s="16">
        <f t="shared" si="113"/>
        <v>123</v>
      </c>
      <c r="J217" s="123"/>
      <c r="K217" s="370"/>
      <c r="L217" s="370"/>
      <c r="M217" s="370"/>
      <c r="N217" s="370" t="s">
        <v>686</v>
      </c>
      <c r="O217" s="230">
        <f t="shared" ref="O217" si="114">SUM(O132:O215)</f>
        <v>211</v>
      </c>
      <c r="P217" s="230">
        <f>SUM(P132:P215)</f>
        <v>78</v>
      </c>
      <c r="Q217" s="651"/>
      <c r="R217" s="10"/>
      <c r="S217" s="10"/>
      <c r="T217" s="10"/>
      <c r="U217" s="10"/>
      <c r="V217" s="651"/>
      <c r="W217" s="651"/>
      <c r="X217" s="651"/>
      <c r="Y217" s="651"/>
      <c r="Z217" s="651"/>
      <c r="AA217" s="651"/>
      <c r="AB217" s="651"/>
      <c r="AC217" s="651"/>
      <c r="AD217" s="651"/>
      <c r="AE217" s="651"/>
      <c r="AF217" s="651"/>
      <c r="AG217" s="651"/>
      <c r="AH217" s="651"/>
      <c r="AI217" s="651"/>
      <c r="AJ217" s="651"/>
    </row>
    <row r="218" spans="1:36" ht="12.75" customHeight="1" x14ac:dyDescent="0.2">
      <c r="A218" s="1409" t="s">
        <v>687</v>
      </c>
      <c r="B218" s="1413"/>
      <c r="C218" s="16">
        <f t="shared" ref="C218:D218" si="115">INT(C217+C185+C129)</f>
        <v>937</v>
      </c>
      <c r="D218" s="1414">
        <f t="shared" si="115"/>
        <v>840</v>
      </c>
      <c r="E218" s="1413"/>
      <c r="F218" s="16">
        <f>INT(F217+F185+F129)</f>
        <v>1333</v>
      </c>
      <c r="G218" s="16">
        <f t="shared" ref="G218:I218" si="116">G217+G185+G169+G129</f>
        <v>1445</v>
      </c>
      <c r="H218" s="16">
        <f t="shared" si="116"/>
        <v>342</v>
      </c>
      <c r="I218" s="16">
        <f t="shared" si="116"/>
        <v>364</v>
      </c>
      <c r="J218" s="140"/>
      <c r="K218" s="16">
        <f>K217+K185+K169+K129</f>
        <v>720</v>
      </c>
      <c r="L218" s="370"/>
      <c r="M218" s="370"/>
      <c r="N218" s="370" t="s">
        <v>688</v>
      </c>
      <c r="O218" s="370">
        <f t="shared" ref="O218:P218" si="117">SUM(O5:O215)</f>
        <v>372</v>
      </c>
      <c r="P218" s="370">
        <f t="shared" si="117"/>
        <v>240</v>
      </c>
      <c r="Q218" s="123"/>
      <c r="R218" s="10"/>
      <c r="S218" s="10"/>
      <c r="T218" s="10"/>
      <c r="U218" s="651"/>
      <c r="V218" s="651"/>
      <c r="W218" s="651"/>
      <c r="X218" s="651"/>
      <c r="Y218" s="651"/>
      <c r="Z218" s="651"/>
      <c r="AA218" s="651"/>
      <c r="AB218" s="651"/>
      <c r="AC218" s="651"/>
      <c r="AD218" s="651"/>
      <c r="AE218" s="651"/>
      <c r="AF218" s="651"/>
      <c r="AG218" s="651"/>
      <c r="AH218" s="651"/>
      <c r="AI218" s="651"/>
      <c r="AJ218" s="651"/>
    </row>
    <row r="219" spans="1:36" ht="12.75" customHeight="1" x14ac:dyDescent="0.2">
      <c r="A219" s="651"/>
      <c r="B219" s="46"/>
      <c r="C219" s="654"/>
      <c r="D219" s="8"/>
      <c r="E219" s="8"/>
      <c r="F219" s="193"/>
      <c r="G219" s="148"/>
      <c r="H219" s="1"/>
      <c r="I219" s="183"/>
      <c r="J219" s="121"/>
      <c r="K219" s="121"/>
      <c r="L219" s="121"/>
      <c r="M219" s="121"/>
      <c r="N219" s="121"/>
      <c r="O219" s="121"/>
      <c r="P219" s="189"/>
      <c r="Q219" s="189"/>
      <c r="R219" s="10"/>
      <c r="S219" s="10"/>
      <c r="T219" s="10"/>
      <c r="U219" s="651"/>
      <c r="V219" s="651"/>
      <c r="W219" s="651"/>
      <c r="X219" s="651"/>
      <c r="Y219" s="651"/>
      <c r="Z219" s="651"/>
      <c r="AA219" s="651"/>
      <c r="AB219" s="651"/>
      <c r="AC219" s="651"/>
      <c r="AD219" s="651"/>
      <c r="AE219" s="651"/>
      <c r="AF219" s="651"/>
      <c r="AG219" s="651"/>
      <c r="AH219" s="651"/>
      <c r="AI219" s="651"/>
      <c r="AJ219" s="651"/>
    </row>
    <row r="220" spans="1:36" ht="12.75" customHeight="1" x14ac:dyDescent="0.2">
      <c r="A220" s="651"/>
      <c r="B220" s="46"/>
      <c r="C220" s="109"/>
      <c r="D220" s="190"/>
      <c r="E220" s="8"/>
      <c r="F220" s="193"/>
      <c r="G220" s="148"/>
      <c r="H220" s="1"/>
      <c r="I220" s="1"/>
      <c r="J220" s="124"/>
      <c r="K220" s="124"/>
      <c r="L220" s="124"/>
      <c r="M220" s="191" t="s">
        <v>9</v>
      </c>
      <c r="N220" s="598" t="s">
        <v>81</v>
      </c>
      <c r="O220" s="1484" t="s">
        <v>390</v>
      </c>
      <c r="P220" s="1623"/>
      <c r="Q220" s="10"/>
      <c r="R220" s="10"/>
      <c r="S220" s="10"/>
      <c r="T220" s="10"/>
      <c r="U220" s="651"/>
      <c r="V220" s="651"/>
      <c r="W220" s="651"/>
      <c r="X220" s="651"/>
      <c r="Y220" s="651"/>
      <c r="Z220" s="651"/>
      <c r="AA220" s="651"/>
      <c r="AB220" s="651"/>
      <c r="AC220" s="651"/>
      <c r="AD220" s="651"/>
      <c r="AE220" s="651"/>
      <c r="AF220" s="651"/>
      <c r="AG220" s="651"/>
      <c r="AH220" s="651"/>
      <c r="AI220" s="651"/>
      <c r="AJ220" s="651"/>
    </row>
    <row r="221" spans="1:36" ht="15" customHeight="1" x14ac:dyDescent="0.2">
      <c r="A221" s="651"/>
      <c r="B221" s="46"/>
      <c r="C221" s="109"/>
      <c r="D221" s="8"/>
      <c r="E221" s="8"/>
      <c r="F221" s="8"/>
      <c r="G221" s="8"/>
      <c r="H221" s="8"/>
      <c r="I221" s="8"/>
      <c r="J221" s="651"/>
      <c r="K221" s="651"/>
      <c r="L221" s="877"/>
      <c r="M221" s="192"/>
      <c r="N221" s="598" t="s">
        <v>69</v>
      </c>
      <c r="O221" s="1484" t="s">
        <v>391</v>
      </c>
      <c r="P221" s="1623"/>
      <c r="Q221" s="10"/>
      <c r="R221" s="10"/>
      <c r="S221" s="10"/>
      <c r="T221" s="10"/>
      <c r="U221" s="651"/>
      <c r="V221" s="651"/>
      <c r="W221" s="651"/>
      <c r="X221" s="651"/>
      <c r="Y221" s="651"/>
      <c r="Z221" s="651"/>
      <c r="AA221" s="651"/>
      <c r="AB221" s="651"/>
      <c r="AC221" s="651"/>
      <c r="AD221" s="651"/>
      <c r="AE221" s="651"/>
      <c r="AF221" s="651"/>
      <c r="AG221" s="651"/>
      <c r="AH221" s="651"/>
      <c r="AI221" s="651"/>
      <c r="AJ221" s="651"/>
    </row>
    <row r="222" spans="1:36" ht="15.75" customHeight="1" x14ac:dyDescent="0.2">
      <c r="A222" s="651"/>
      <c r="B222" s="46"/>
      <c r="C222" s="109"/>
      <c r="D222" s="8"/>
      <c r="E222" s="8"/>
      <c r="F222" s="193"/>
      <c r="G222" s="148"/>
      <c r="H222" s="1"/>
      <c r="I222" s="1"/>
      <c r="J222" s="124"/>
      <c r="K222" s="124"/>
      <c r="L222" s="124"/>
      <c r="M222" s="124"/>
      <c r="N222" s="124"/>
      <c r="O222" s="124"/>
      <c r="P222" s="124"/>
      <c r="Q222" s="124"/>
      <c r="R222" s="10"/>
      <c r="S222" s="10"/>
      <c r="T222" s="10"/>
      <c r="U222" s="651"/>
      <c r="V222" s="651"/>
      <c r="W222" s="651"/>
      <c r="X222" s="651"/>
      <c r="Y222" s="651"/>
      <c r="Z222" s="651"/>
      <c r="AA222" s="651"/>
      <c r="AB222" s="651"/>
      <c r="AC222" s="651"/>
      <c r="AD222" s="651"/>
      <c r="AE222" s="651"/>
      <c r="AF222" s="651"/>
      <c r="AG222" s="651"/>
      <c r="AH222" s="651"/>
      <c r="AI222" s="651"/>
      <c r="AJ222" s="651"/>
    </row>
    <row r="223" spans="1:36" ht="12.75" customHeight="1" x14ac:dyDescent="0.2">
      <c r="A223" s="10"/>
      <c r="B223" s="10"/>
      <c r="C223" s="109"/>
      <c r="D223" s="8"/>
      <c r="E223" s="8"/>
      <c r="F223" s="193" t="s">
        <v>726</v>
      </c>
      <c r="G223" s="148"/>
      <c r="H223" s="1"/>
      <c r="I223" s="1"/>
      <c r="J223" s="124"/>
      <c r="K223" s="124"/>
      <c r="L223" s="124"/>
      <c r="M223" s="124"/>
      <c r="N223" s="124"/>
      <c r="O223" s="124"/>
      <c r="P223" s="124"/>
      <c r="Q223" s="124"/>
      <c r="R223" s="10"/>
      <c r="S223" s="10"/>
      <c r="T223" s="10"/>
      <c r="U223" s="651"/>
      <c r="V223" s="651"/>
      <c r="W223" s="651"/>
      <c r="X223" s="651"/>
      <c r="Y223" s="651"/>
      <c r="Z223" s="651"/>
      <c r="AA223" s="651"/>
      <c r="AB223" s="651"/>
      <c r="AC223" s="651"/>
      <c r="AD223" s="651"/>
      <c r="AE223" s="651"/>
      <c r="AF223" s="651"/>
      <c r="AG223" s="651"/>
      <c r="AH223" s="651"/>
      <c r="AI223" s="651"/>
      <c r="AJ223" s="651"/>
    </row>
    <row r="224" spans="1:36" ht="12.75" customHeight="1" x14ac:dyDescent="0.2">
      <c r="A224" s="105"/>
      <c r="B224" s="651"/>
      <c r="C224" s="8"/>
      <c r="D224" s="8"/>
      <c r="E224" s="8"/>
      <c r="F224" s="193"/>
      <c r="G224" s="148"/>
      <c r="H224" s="1"/>
      <c r="I224" s="1"/>
      <c r="J224" s="1556" t="s">
        <v>246</v>
      </c>
      <c r="K224" s="1462"/>
      <c r="L224" s="1413"/>
      <c r="M224" s="124"/>
      <c r="N224" s="124"/>
      <c r="O224" s="124"/>
      <c r="P224" s="124"/>
      <c r="Q224" s="124"/>
      <c r="R224" s="10"/>
      <c r="S224" s="10"/>
      <c r="T224" s="10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  <c r="AE224" s="651"/>
      <c r="AF224" s="651"/>
      <c r="AG224" s="651"/>
      <c r="AH224" s="651"/>
      <c r="AI224" s="651"/>
      <c r="AJ224" s="651"/>
    </row>
    <row r="225" spans="1:36" ht="13.5" customHeight="1" x14ac:dyDescent="0.25">
      <c r="A225" s="651"/>
      <c r="B225" s="1485" t="s">
        <v>393</v>
      </c>
      <c r="C225" s="879" t="s">
        <v>5</v>
      </c>
      <c r="D225" s="1487" t="s">
        <v>6</v>
      </c>
      <c r="E225" s="1413"/>
      <c r="F225" s="879" t="s">
        <v>7</v>
      </c>
      <c r="G225" s="879" t="s">
        <v>8</v>
      </c>
      <c r="H225" s="194" t="s">
        <v>9</v>
      </c>
      <c r="I225" s="194" t="s">
        <v>63</v>
      </c>
      <c r="J225" s="120" t="s">
        <v>248</v>
      </c>
      <c r="K225" s="120" t="s">
        <v>249</v>
      </c>
      <c r="L225" s="120" t="s">
        <v>250</v>
      </c>
      <c r="M225" s="124"/>
      <c r="N225" s="124"/>
      <c r="O225" s="124"/>
      <c r="P225" s="124"/>
      <c r="Q225" s="124"/>
      <c r="R225" s="10"/>
      <c r="S225" s="10"/>
      <c r="T225" s="10"/>
      <c r="U225" s="651"/>
      <c r="V225" s="651"/>
      <c r="W225" s="651"/>
      <c r="X225" s="651"/>
      <c r="Y225" s="651"/>
      <c r="Z225" s="651"/>
      <c r="AA225" s="651"/>
      <c r="AB225" s="651"/>
      <c r="AC225" s="651"/>
      <c r="AD225" s="651"/>
      <c r="AE225" s="651"/>
      <c r="AF225" s="651"/>
      <c r="AG225" s="651"/>
      <c r="AH225" s="651"/>
      <c r="AI225" s="651"/>
      <c r="AJ225" s="651"/>
    </row>
    <row r="226" spans="1:36" ht="13.5" customHeight="1" x14ac:dyDescent="0.25">
      <c r="A226" s="651"/>
      <c r="B226" s="1486"/>
      <c r="C226" s="195">
        <f>C32+C124+C218+C73+SUM(C5:C7)+SUM(C11:C14)</f>
        <v>4730</v>
      </c>
      <c r="D226" s="1488">
        <f>D6+D7+D11+D12+D13+D32+D44+D72+D124+E124+D218++D57+D63</f>
        <v>3551</v>
      </c>
      <c r="E226" s="1413"/>
      <c r="F226" s="195">
        <f t="shared" ref="F226:I226" si="118">F32+F124+F218+F73+SUM(F5:F7)+SUM(F11:F14)</f>
        <v>3736</v>
      </c>
      <c r="G226" s="195">
        <f>G32+G124+G218+G73+SUM(G5:G7)+SUM(G11:G14)</f>
        <v>1990</v>
      </c>
      <c r="H226" s="195">
        <f t="shared" si="118"/>
        <v>612</v>
      </c>
      <c r="I226" s="195">
        <f t="shared" si="118"/>
        <v>470</v>
      </c>
      <c r="J226" s="197">
        <f t="shared" ref="J226:L226" si="119">J218+J124</f>
        <v>10</v>
      </c>
      <c r="K226" s="197">
        <f>K218+K124</f>
        <v>973</v>
      </c>
      <c r="L226" s="197">
        <f t="shared" si="119"/>
        <v>35</v>
      </c>
      <c r="M226" s="124"/>
      <c r="N226" s="124"/>
      <c r="O226" s="124"/>
      <c r="P226" s="124"/>
      <c r="Q226" s="124"/>
      <c r="R226" s="10"/>
      <c r="S226" s="10"/>
      <c r="T226" s="10"/>
      <c r="U226" s="651"/>
      <c r="V226" s="651"/>
      <c r="W226" s="651"/>
      <c r="X226" s="651"/>
      <c r="Y226" s="651"/>
      <c r="Z226" s="651"/>
      <c r="AA226" s="651"/>
      <c r="AB226" s="651"/>
      <c r="AC226" s="651"/>
      <c r="AD226" s="651"/>
      <c r="AE226" s="651"/>
      <c r="AF226" s="651"/>
      <c r="AG226" s="651"/>
      <c r="AH226" s="651"/>
      <c r="AI226" s="651"/>
      <c r="AJ226" s="651"/>
    </row>
    <row r="227" spans="1:36" ht="12.75" customHeight="1" x14ac:dyDescent="0.2">
      <c r="A227" s="651"/>
      <c r="B227" s="651"/>
      <c r="C227" s="193"/>
      <c r="D227" s="193"/>
      <c r="E227" s="193"/>
      <c r="F227" s="198"/>
      <c r="G227" s="148"/>
      <c r="H227" s="1"/>
      <c r="I227" s="1"/>
      <c r="J227" s="124"/>
      <c r="K227" s="124"/>
      <c r="L227" s="124"/>
      <c r="M227" s="124"/>
      <c r="N227" s="124"/>
      <c r="O227" s="124"/>
      <c r="P227" s="124"/>
      <c r="Q227" s="124"/>
      <c r="R227" s="10"/>
      <c r="S227" s="10"/>
      <c r="T227" s="10"/>
      <c r="U227" s="651"/>
      <c r="V227" s="651"/>
      <c r="W227" s="651"/>
      <c r="X227" s="651"/>
      <c r="Y227" s="651"/>
      <c r="Z227" s="651"/>
      <c r="AA227" s="651"/>
      <c r="AB227" s="651"/>
      <c r="AC227" s="651"/>
      <c r="AD227" s="651"/>
      <c r="AE227" s="651"/>
      <c r="AF227" s="651"/>
      <c r="AG227" s="651"/>
      <c r="AH227" s="651"/>
      <c r="AI227" s="651"/>
      <c r="AJ227" s="651"/>
    </row>
    <row r="228" spans="1:36" ht="12.75" customHeight="1" x14ac:dyDescent="0.2">
      <c r="A228" s="651"/>
      <c r="B228" s="651"/>
      <c r="C228" s="193"/>
      <c r="D228" s="193"/>
      <c r="E228" s="193"/>
      <c r="F228" s="193"/>
      <c r="G228" s="148"/>
      <c r="H228" s="1"/>
      <c r="I228" s="1"/>
      <c r="J228" s="124"/>
      <c r="K228" s="124"/>
      <c r="L228" s="124"/>
      <c r="M228" s="124"/>
      <c r="N228" s="124"/>
      <c r="O228" s="124"/>
      <c r="P228" s="124"/>
      <c r="Q228" s="124"/>
      <c r="R228" s="10"/>
      <c r="S228" s="10"/>
      <c r="T228" s="10"/>
      <c r="U228" s="651"/>
      <c r="V228" s="651"/>
      <c r="W228" s="651"/>
      <c r="X228" s="651"/>
      <c r="Y228" s="651"/>
      <c r="Z228" s="651"/>
      <c r="AA228" s="651"/>
      <c r="AB228" s="651"/>
      <c r="AC228" s="651"/>
      <c r="AD228" s="651"/>
      <c r="AE228" s="651"/>
      <c r="AF228" s="651"/>
      <c r="AG228" s="651"/>
      <c r="AH228" s="651"/>
      <c r="AI228" s="651"/>
      <c r="AJ228" s="651"/>
    </row>
    <row r="229" spans="1:36" ht="15" customHeight="1" x14ac:dyDescent="0.2">
      <c r="A229" s="10"/>
      <c r="B229" s="10"/>
      <c r="C229" s="193"/>
      <c r="D229" s="193"/>
      <c r="E229" s="193"/>
      <c r="F229" s="193"/>
      <c r="G229" s="1"/>
      <c r="H229" s="193"/>
      <c r="I229" s="877"/>
      <c r="J229" s="124"/>
      <c r="K229" s="124"/>
      <c r="L229" s="124"/>
      <c r="M229" s="124"/>
      <c r="N229" s="124"/>
      <c r="O229" s="124"/>
      <c r="P229" s="124"/>
      <c r="Q229" s="124"/>
      <c r="R229" s="651"/>
      <c r="S229" s="651"/>
      <c r="T229" s="651"/>
      <c r="U229" s="651"/>
      <c r="V229" s="651"/>
      <c r="W229" s="651"/>
      <c r="X229" s="651"/>
      <c r="Y229" s="651"/>
      <c r="Z229" s="651"/>
      <c r="AA229" s="651"/>
      <c r="AB229" s="651"/>
      <c r="AC229" s="651"/>
      <c r="AD229" s="651"/>
      <c r="AE229" s="651"/>
      <c r="AF229" s="651"/>
      <c r="AG229" s="651"/>
      <c r="AH229" s="651"/>
      <c r="AI229" s="651"/>
      <c r="AJ229" s="651"/>
    </row>
    <row r="230" spans="1:36" ht="15" hidden="1" customHeight="1" x14ac:dyDescent="0.2">
      <c r="A230" s="124"/>
      <c r="B230" s="10"/>
      <c r="C230" s="193"/>
      <c r="D230" s="193" t="s">
        <v>394</v>
      </c>
      <c r="E230" s="8"/>
      <c r="F230" s="8"/>
      <c r="G230" s="8"/>
      <c r="H230" s="8"/>
      <c r="I230" s="651"/>
      <c r="J230" s="651"/>
      <c r="K230" s="651"/>
      <c r="L230" s="651"/>
      <c r="M230" s="651"/>
      <c r="N230" s="651"/>
      <c r="O230" s="651"/>
      <c r="P230" s="651"/>
      <c r="Q230" s="651"/>
      <c r="R230" s="651"/>
      <c r="S230" s="651"/>
      <c r="T230" s="651"/>
      <c r="U230" s="651"/>
      <c r="V230" s="651"/>
      <c r="W230" s="651"/>
      <c r="X230" s="651"/>
      <c r="Y230" s="651"/>
      <c r="Z230" s="651"/>
      <c r="AA230" s="651"/>
      <c r="AB230" s="651"/>
      <c r="AC230" s="651"/>
      <c r="AD230" s="651"/>
      <c r="AE230" s="651"/>
      <c r="AF230" s="651"/>
      <c r="AG230" s="651"/>
      <c r="AH230" s="651"/>
      <c r="AI230" s="651"/>
      <c r="AJ230" s="651"/>
    </row>
    <row r="231" spans="1:36" ht="14.25" hidden="1" customHeight="1" x14ac:dyDescent="0.2">
      <c r="A231" s="124"/>
      <c r="B231" s="10"/>
      <c r="C231" s="193"/>
      <c r="D231" s="193" t="s">
        <v>395</v>
      </c>
      <c r="E231" s="8"/>
      <c r="F231" s="8"/>
      <c r="G231" s="8"/>
      <c r="H231" s="8"/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  <c r="AE231" s="651"/>
      <c r="AF231" s="651"/>
      <c r="AG231" s="651"/>
      <c r="AH231" s="651"/>
      <c r="AI231" s="651"/>
      <c r="AJ231" s="651"/>
    </row>
    <row r="232" spans="1:36" ht="12.75" customHeight="1" x14ac:dyDescent="0.2">
      <c r="A232" s="124"/>
      <c r="B232" s="10"/>
      <c r="C232" s="193"/>
      <c r="D232" s="193"/>
      <c r="E232" s="8"/>
      <c r="F232" s="8"/>
      <c r="G232" s="8"/>
      <c r="H232" s="8"/>
      <c r="I232" s="651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  <c r="AE232" s="651"/>
      <c r="AF232" s="651"/>
      <c r="AG232" s="651"/>
      <c r="AH232" s="651"/>
      <c r="AI232" s="651"/>
      <c r="AJ232" s="651"/>
    </row>
    <row r="233" spans="1:36" ht="14.25" customHeight="1" x14ac:dyDescent="0.2">
      <c r="A233" s="124"/>
      <c r="B233" s="10"/>
      <c r="C233" s="193"/>
      <c r="D233" s="193"/>
      <c r="E233" s="8"/>
      <c r="F233" s="8"/>
      <c r="G233" s="8"/>
      <c r="H233" s="8"/>
      <c r="I233" s="8"/>
      <c r="J233" s="651"/>
      <c r="K233" s="651"/>
      <c r="L233" s="651"/>
      <c r="M233" s="651"/>
      <c r="N233" s="651"/>
      <c r="O233" s="651"/>
      <c r="P233" s="651"/>
      <c r="Q233" s="651"/>
      <c r="R233" s="651"/>
      <c r="S233" s="651"/>
      <c r="T233" s="651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  <c r="AE233" s="651"/>
      <c r="AF233" s="651"/>
      <c r="AG233" s="651"/>
      <c r="AH233" s="651"/>
      <c r="AI233" s="651"/>
      <c r="AJ233" s="651"/>
    </row>
    <row r="234" spans="1:36" ht="12.75" customHeight="1" x14ac:dyDescent="0.2">
      <c r="A234" s="10"/>
      <c r="B234" s="10"/>
      <c r="C234" s="193"/>
      <c r="D234" s="193"/>
      <c r="E234" s="8"/>
      <c r="F234" s="8"/>
      <c r="G234" s="8"/>
      <c r="H234" s="8"/>
      <c r="I234" s="8"/>
      <c r="J234" s="651"/>
      <c r="K234" s="651"/>
      <c r="L234" s="651"/>
      <c r="M234" s="651"/>
      <c r="N234" s="651"/>
      <c r="O234" s="651"/>
      <c r="P234" s="651"/>
      <c r="Q234" s="651"/>
      <c r="R234" s="10"/>
      <c r="S234" s="10"/>
      <c r="T234" s="10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  <c r="AE234" s="651"/>
      <c r="AF234" s="651"/>
      <c r="AG234" s="651"/>
      <c r="AH234" s="651"/>
      <c r="AI234" s="651"/>
      <c r="AJ234" s="651"/>
    </row>
    <row r="235" spans="1:36" ht="12.75" customHeight="1" x14ac:dyDescent="0.2">
      <c r="A235" s="10"/>
      <c r="B235" s="10"/>
      <c r="C235" s="193"/>
      <c r="D235" s="193"/>
      <c r="E235" s="193"/>
      <c r="F235" s="193"/>
      <c r="G235" s="193"/>
      <c r="H235" s="193"/>
      <c r="I235" s="1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  <c r="AE235" s="651"/>
      <c r="AF235" s="651"/>
      <c r="AG235" s="651"/>
      <c r="AH235" s="651"/>
      <c r="AI235" s="651"/>
      <c r="AJ235" s="651"/>
    </row>
    <row r="236" spans="1:36" ht="15.75" customHeight="1" x14ac:dyDescent="0.2">
      <c r="A236" s="10"/>
      <c r="B236" s="10"/>
      <c r="C236" s="193"/>
      <c r="D236" s="193"/>
      <c r="E236" s="193"/>
      <c r="F236" s="193"/>
      <c r="G236" s="193"/>
      <c r="H236" s="193"/>
      <c r="I236" s="1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  <c r="AE236" s="651"/>
      <c r="AF236" s="651"/>
      <c r="AG236" s="651"/>
      <c r="AH236" s="651"/>
      <c r="AI236" s="651"/>
      <c r="AJ236" s="651"/>
    </row>
    <row r="237" spans="1:36" ht="15.75" customHeight="1" x14ac:dyDescent="0.2">
      <c r="A237" s="10"/>
      <c r="B237" s="10"/>
      <c r="C237" s="193"/>
      <c r="D237" s="193"/>
      <c r="E237" s="193"/>
      <c r="F237" s="193"/>
      <c r="G237" s="193"/>
      <c r="H237" s="193"/>
      <c r="I237" s="1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  <c r="AE237" s="651"/>
      <c r="AF237" s="651"/>
      <c r="AG237" s="651"/>
      <c r="AH237" s="651"/>
      <c r="AI237" s="651"/>
      <c r="AJ237" s="651"/>
    </row>
    <row r="238" spans="1:36" ht="12.75" customHeight="1" x14ac:dyDescent="0.2">
      <c r="A238" s="10"/>
      <c r="B238" s="10"/>
      <c r="C238" s="193"/>
      <c r="D238" s="193"/>
      <c r="E238" s="193"/>
      <c r="F238" s="193"/>
      <c r="G238" s="193"/>
      <c r="H238" s="193"/>
      <c r="I238" s="1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  <c r="AE238" s="651"/>
      <c r="AF238" s="651"/>
      <c r="AG238" s="651"/>
      <c r="AH238" s="651"/>
      <c r="AI238" s="651"/>
      <c r="AJ238" s="651"/>
    </row>
    <row r="239" spans="1:36" ht="12.75" customHeight="1" x14ac:dyDescent="0.2">
      <c r="A239" s="10"/>
      <c r="B239" s="10"/>
      <c r="C239" s="199"/>
      <c r="D239" s="199"/>
      <c r="E239" s="199"/>
      <c r="F239" s="193"/>
      <c r="G239" s="193"/>
      <c r="H239" s="193"/>
      <c r="I239" s="1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  <c r="AE239" s="651"/>
      <c r="AF239" s="651"/>
      <c r="AG239" s="651"/>
      <c r="AH239" s="651"/>
      <c r="AI239" s="651"/>
      <c r="AJ239" s="651"/>
    </row>
    <row r="240" spans="1:36" ht="12.75" customHeight="1" x14ac:dyDescent="0.2">
      <c r="A240" s="10"/>
      <c r="B240" s="10"/>
      <c r="C240" s="193"/>
      <c r="D240" s="193"/>
      <c r="E240" s="193"/>
      <c r="F240" s="193"/>
      <c r="G240" s="193"/>
      <c r="H240" s="193"/>
      <c r="I240" s="1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  <c r="AE240" s="651"/>
      <c r="AF240" s="651"/>
      <c r="AG240" s="651"/>
      <c r="AH240" s="651"/>
      <c r="AI240" s="651"/>
      <c r="AJ240" s="651"/>
    </row>
    <row r="241" spans="1:36" ht="12.75" customHeight="1" x14ac:dyDescent="0.2">
      <c r="A241" s="10"/>
      <c r="B241" s="10"/>
      <c r="C241" s="193"/>
      <c r="D241" s="193"/>
      <c r="E241" s="193"/>
      <c r="F241" s="193"/>
      <c r="G241" s="193"/>
      <c r="H241" s="193"/>
      <c r="I241" s="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  <c r="AE241" s="651"/>
      <c r="AF241" s="651"/>
      <c r="AG241" s="651"/>
      <c r="AH241" s="651"/>
      <c r="AI241" s="651"/>
      <c r="AJ241" s="651"/>
    </row>
    <row r="242" spans="1:36" ht="12.75" customHeight="1" x14ac:dyDescent="0.2">
      <c r="A242" s="10"/>
      <c r="B242" s="10"/>
      <c r="C242" s="193"/>
      <c r="D242" s="193"/>
      <c r="E242" s="193"/>
      <c r="F242" s="193"/>
      <c r="G242" s="193"/>
      <c r="H242" s="193"/>
      <c r="I242" s="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  <c r="AE242" s="651"/>
      <c r="AF242" s="651"/>
      <c r="AG242" s="651"/>
      <c r="AH242" s="651"/>
      <c r="AI242" s="651"/>
      <c r="AJ242" s="651"/>
    </row>
    <row r="243" spans="1:36" ht="12.75" customHeight="1" x14ac:dyDescent="0.2">
      <c r="A243" s="10"/>
      <c r="B243" s="10"/>
      <c r="C243" s="193"/>
      <c r="D243" s="193"/>
      <c r="E243" s="193"/>
      <c r="F243" s="193"/>
      <c r="G243" s="193"/>
      <c r="H243" s="193"/>
      <c r="I243" s="1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  <c r="AE243" s="651"/>
      <c r="AF243" s="651"/>
      <c r="AG243" s="651"/>
      <c r="AH243" s="651"/>
      <c r="AI243" s="651"/>
      <c r="AJ243" s="651"/>
    </row>
    <row r="244" spans="1:36" ht="12.75" customHeight="1" x14ac:dyDescent="0.2">
      <c r="A244" s="10"/>
      <c r="B244" s="10"/>
      <c r="C244" s="193"/>
      <c r="D244" s="193"/>
      <c r="E244" s="193"/>
      <c r="F244" s="193"/>
      <c r="G244" s="193"/>
      <c r="H244" s="193"/>
      <c r="I244" s="1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  <c r="AE244" s="651"/>
      <c r="AF244" s="651"/>
      <c r="AG244" s="651"/>
      <c r="AH244" s="651"/>
      <c r="AI244" s="651"/>
      <c r="AJ244" s="651"/>
    </row>
    <row r="245" spans="1:36" ht="12.75" customHeight="1" x14ac:dyDescent="0.2">
      <c r="A245" s="10"/>
      <c r="B245" s="10"/>
      <c r="C245" s="193"/>
      <c r="D245" s="193"/>
      <c r="E245" s="193"/>
      <c r="F245" s="193"/>
      <c r="G245" s="193"/>
      <c r="H245" s="193"/>
      <c r="I245" s="1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  <c r="AE245" s="651"/>
      <c r="AF245" s="651"/>
      <c r="AG245" s="651"/>
      <c r="AH245" s="651"/>
      <c r="AI245" s="651"/>
      <c r="AJ245" s="651"/>
    </row>
    <row r="246" spans="1:36" ht="12.75" customHeight="1" x14ac:dyDescent="0.2">
      <c r="A246" s="10"/>
      <c r="B246" s="10"/>
      <c r="C246" s="193"/>
      <c r="D246" s="193"/>
      <c r="E246" s="193"/>
      <c r="F246" s="193"/>
      <c r="G246" s="193"/>
      <c r="H246" s="193"/>
      <c r="I246" s="1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  <c r="AE246" s="651"/>
      <c r="AF246" s="651"/>
      <c r="AG246" s="651"/>
      <c r="AH246" s="651"/>
      <c r="AI246" s="651"/>
      <c r="AJ246" s="651"/>
    </row>
    <row r="247" spans="1:36" ht="12.75" customHeight="1" x14ac:dyDescent="0.2">
      <c r="A247" s="10"/>
      <c r="B247" s="10"/>
      <c r="C247" s="193"/>
      <c r="D247" s="193"/>
      <c r="E247" s="193"/>
      <c r="F247" s="193"/>
      <c r="G247" s="193"/>
      <c r="H247" s="193"/>
      <c r="I247" s="1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  <c r="AE247" s="651"/>
      <c r="AF247" s="651"/>
      <c r="AG247" s="651"/>
      <c r="AH247" s="651"/>
      <c r="AI247" s="651"/>
      <c r="AJ247" s="651"/>
    </row>
    <row r="248" spans="1:36" ht="12.75" customHeight="1" x14ac:dyDescent="0.2">
      <c r="A248" s="10"/>
      <c r="B248" s="10"/>
      <c r="C248" s="193"/>
      <c r="D248" s="193"/>
      <c r="E248" s="193"/>
      <c r="F248" s="193"/>
      <c r="G248" s="193"/>
      <c r="H248" s="193"/>
      <c r="I248" s="1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  <c r="AE248" s="651"/>
      <c r="AF248" s="651"/>
      <c r="AG248" s="651"/>
      <c r="AH248" s="651"/>
      <c r="AI248" s="651"/>
      <c r="AJ248" s="651"/>
    </row>
    <row r="249" spans="1:36" ht="12.75" customHeight="1" x14ac:dyDescent="0.2">
      <c r="A249" s="10"/>
      <c r="B249" s="10"/>
      <c r="C249" s="193"/>
      <c r="D249" s="193"/>
      <c r="E249" s="193"/>
      <c r="F249" s="193"/>
      <c r="G249" s="193"/>
      <c r="H249" s="193"/>
      <c r="I249" s="1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  <c r="AE249" s="651"/>
      <c r="AF249" s="651"/>
      <c r="AG249" s="651"/>
      <c r="AH249" s="651"/>
      <c r="AI249" s="651"/>
      <c r="AJ249" s="651"/>
    </row>
    <row r="250" spans="1:36" ht="12.75" customHeight="1" x14ac:dyDescent="0.2">
      <c r="A250" s="10"/>
      <c r="B250" s="10"/>
      <c r="C250" s="193"/>
      <c r="D250" s="193"/>
      <c r="E250" s="193"/>
      <c r="F250" s="193"/>
      <c r="G250" s="193"/>
      <c r="H250" s="193"/>
      <c r="I250" s="1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  <c r="AE250" s="651"/>
      <c r="AF250" s="651"/>
      <c r="AG250" s="651"/>
      <c r="AH250" s="651"/>
      <c r="AI250" s="651"/>
      <c r="AJ250" s="651"/>
    </row>
    <row r="251" spans="1:36" ht="12.75" customHeight="1" x14ac:dyDescent="0.2">
      <c r="A251" s="10"/>
      <c r="B251" s="10"/>
      <c r="C251" s="193"/>
      <c r="D251" s="193"/>
      <c r="E251" s="193"/>
      <c r="F251" s="193"/>
      <c r="G251" s="193"/>
      <c r="H251" s="193"/>
      <c r="I251" s="1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  <c r="AE251" s="651"/>
      <c r="AF251" s="651"/>
      <c r="AG251" s="651"/>
      <c r="AH251" s="651"/>
      <c r="AI251" s="651"/>
      <c r="AJ251" s="651"/>
    </row>
    <row r="252" spans="1:36" ht="12.75" customHeight="1" x14ac:dyDescent="0.2">
      <c r="A252" s="10"/>
      <c r="B252" s="10"/>
      <c r="C252" s="193"/>
      <c r="D252" s="193"/>
      <c r="E252" s="193"/>
      <c r="F252" s="193"/>
      <c r="G252" s="193"/>
      <c r="H252" s="193"/>
      <c r="I252" s="1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  <c r="AE252" s="651"/>
      <c r="AF252" s="651"/>
      <c r="AG252" s="651"/>
      <c r="AH252" s="651"/>
      <c r="AI252" s="651"/>
      <c r="AJ252" s="651"/>
    </row>
    <row r="253" spans="1:36" ht="12.75" customHeight="1" x14ac:dyDescent="0.2">
      <c r="A253" s="10"/>
      <c r="B253" s="10"/>
      <c r="C253" s="193"/>
      <c r="D253" s="193"/>
      <c r="E253" s="193"/>
      <c r="F253" s="193"/>
      <c r="G253" s="193"/>
      <c r="H253" s="193"/>
      <c r="I253" s="1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  <c r="AE253" s="651"/>
      <c r="AF253" s="651"/>
      <c r="AG253" s="651"/>
      <c r="AH253" s="651"/>
      <c r="AI253" s="651"/>
      <c r="AJ253" s="651"/>
    </row>
    <row r="254" spans="1:36" ht="12.75" customHeight="1" x14ac:dyDescent="0.2">
      <c r="A254" s="10"/>
      <c r="B254" s="10"/>
      <c r="C254" s="193"/>
      <c r="D254" s="193"/>
      <c r="E254" s="193"/>
      <c r="F254" s="193"/>
      <c r="G254" s="193"/>
      <c r="H254" s="193"/>
      <c r="I254" s="1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  <c r="AE254" s="651"/>
      <c r="AF254" s="651"/>
      <c r="AG254" s="651"/>
      <c r="AH254" s="651"/>
      <c r="AI254" s="651"/>
      <c r="AJ254" s="651"/>
    </row>
    <row r="255" spans="1:36" ht="12.75" customHeight="1" x14ac:dyDescent="0.2">
      <c r="A255" s="10"/>
      <c r="B255" s="10"/>
      <c r="C255" s="193"/>
      <c r="D255" s="193"/>
      <c r="E255" s="193"/>
      <c r="F255" s="193"/>
      <c r="G255" s="193"/>
      <c r="H255" s="193"/>
      <c r="I255" s="1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  <c r="AE255" s="651"/>
      <c r="AF255" s="651"/>
      <c r="AG255" s="651"/>
      <c r="AH255" s="651"/>
      <c r="AI255" s="651"/>
      <c r="AJ255" s="651"/>
    </row>
    <row r="256" spans="1:36" ht="12.75" customHeight="1" x14ac:dyDescent="0.2">
      <c r="A256" s="10"/>
      <c r="B256" s="10"/>
      <c r="C256" s="193"/>
      <c r="D256" s="193"/>
      <c r="E256" s="193"/>
      <c r="F256" s="193"/>
      <c r="G256" s="193"/>
      <c r="H256" s="193"/>
      <c r="I256" s="1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  <c r="AE256" s="651"/>
      <c r="AF256" s="651"/>
      <c r="AG256" s="651"/>
      <c r="AH256" s="651"/>
      <c r="AI256" s="651"/>
      <c r="AJ256" s="651"/>
    </row>
    <row r="257" spans="1:36" ht="12.75" customHeight="1" x14ac:dyDescent="0.2">
      <c r="A257" s="10"/>
      <c r="B257" s="10"/>
      <c r="C257" s="193"/>
      <c r="D257" s="193"/>
      <c r="E257" s="193"/>
      <c r="F257" s="193"/>
      <c r="G257" s="193"/>
      <c r="H257" s="193"/>
      <c r="I257" s="1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  <c r="AE257" s="651"/>
      <c r="AF257" s="651"/>
      <c r="AG257" s="651"/>
      <c r="AH257" s="651"/>
      <c r="AI257" s="651"/>
      <c r="AJ257" s="651"/>
    </row>
    <row r="258" spans="1:36" ht="12.75" customHeight="1" x14ac:dyDescent="0.2">
      <c r="A258" s="10"/>
      <c r="B258" s="10"/>
      <c r="C258" s="193"/>
      <c r="D258" s="193"/>
      <c r="E258" s="193"/>
      <c r="F258" s="193"/>
      <c r="G258" s="193"/>
      <c r="H258" s="193"/>
      <c r="I258" s="1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  <c r="AE258" s="651"/>
      <c r="AF258" s="651"/>
      <c r="AG258" s="651"/>
      <c r="AH258" s="651"/>
      <c r="AI258" s="651"/>
      <c r="AJ258" s="651"/>
    </row>
    <row r="259" spans="1:36" ht="12.75" customHeight="1" x14ac:dyDescent="0.2">
      <c r="A259" s="10"/>
      <c r="B259" s="10"/>
      <c r="C259" s="193"/>
      <c r="D259" s="193"/>
      <c r="E259" s="193"/>
      <c r="F259" s="193"/>
      <c r="G259" s="193"/>
      <c r="H259" s="193"/>
      <c r="I259" s="1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  <c r="AE259" s="651"/>
      <c r="AF259" s="651"/>
      <c r="AG259" s="651"/>
      <c r="AH259" s="651"/>
      <c r="AI259" s="651"/>
      <c r="AJ259" s="651"/>
    </row>
    <row r="260" spans="1:36" ht="12.75" customHeight="1" x14ac:dyDescent="0.2">
      <c r="A260" s="10"/>
      <c r="B260" s="10"/>
      <c r="C260" s="193"/>
      <c r="D260" s="193"/>
      <c r="E260" s="193"/>
      <c r="F260" s="193"/>
      <c r="G260" s="193"/>
      <c r="H260" s="193"/>
      <c r="I260" s="1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  <c r="AE260" s="651"/>
      <c r="AF260" s="651"/>
      <c r="AG260" s="651"/>
      <c r="AH260" s="651"/>
      <c r="AI260" s="651"/>
      <c r="AJ260" s="651"/>
    </row>
    <row r="261" spans="1:36" ht="12.75" customHeight="1" x14ac:dyDescent="0.2">
      <c r="A261" s="10"/>
      <c r="B261" s="10"/>
      <c r="C261" s="193"/>
      <c r="D261" s="193"/>
      <c r="E261" s="193"/>
      <c r="F261" s="193"/>
      <c r="G261" s="193"/>
      <c r="H261" s="193"/>
      <c r="I261" s="1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  <c r="AE261" s="651"/>
      <c r="AF261" s="651"/>
      <c r="AG261" s="651"/>
      <c r="AH261" s="651"/>
      <c r="AI261" s="651"/>
      <c r="AJ261" s="651"/>
    </row>
    <row r="262" spans="1:36" ht="12.75" customHeight="1" x14ac:dyDescent="0.2">
      <c r="A262" s="10"/>
      <c r="B262" s="10"/>
      <c r="C262" s="193"/>
      <c r="D262" s="193"/>
      <c r="E262" s="193"/>
      <c r="F262" s="193"/>
      <c r="G262" s="193"/>
      <c r="H262" s="193"/>
      <c r="I262" s="1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  <c r="AE262" s="651"/>
      <c r="AF262" s="651"/>
      <c r="AG262" s="651"/>
      <c r="AH262" s="651"/>
      <c r="AI262" s="651"/>
      <c r="AJ262" s="651"/>
    </row>
    <row r="263" spans="1:36" ht="12.75" customHeight="1" x14ac:dyDescent="0.2">
      <c r="A263" s="10"/>
      <c r="B263" s="10"/>
      <c r="C263" s="193"/>
      <c r="D263" s="193"/>
      <c r="E263" s="193"/>
      <c r="F263" s="193"/>
      <c r="G263" s="193"/>
      <c r="H263" s="193"/>
      <c r="I263" s="1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  <c r="AE263" s="651"/>
      <c r="AF263" s="651"/>
      <c r="AG263" s="651"/>
      <c r="AH263" s="651"/>
      <c r="AI263" s="651"/>
      <c r="AJ263" s="651"/>
    </row>
    <row r="264" spans="1:36" ht="12.75" customHeight="1" x14ac:dyDescent="0.2">
      <c r="A264" s="10"/>
      <c r="B264" s="10"/>
      <c r="C264" s="193"/>
      <c r="D264" s="193"/>
      <c r="E264" s="193"/>
      <c r="F264" s="193"/>
      <c r="G264" s="193"/>
      <c r="H264" s="193"/>
      <c r="I264" s="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  <c r="AE264" s="651"/>
      <c r="AF264" s="651"/>
      <c r="AG264" s="651"/>
      <c r="AH264" s="651"/>
      <c r="AI264" s="651"/>
      <c r="AJ264" s="651"/>
    </row>
    <row r="265" spans="1:36" ht="12.75" customHeight="1" x14ac:dyDescent="0.2">
      <c r="A265" s="10"/>
      <c r="B265" s="10"/>
      <c r="C265" s="193"/>
      <c r="D265" s="193"/>
      <c r="E265" s="193"/>
      <c r="F265" s="193"/>
      <c r="G265" s="193"/>
      <c r="H265" s="193"/>
      <c r="I265" s="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  <c r="AE265" s="651"/>
      <c r="AF265" s="651"/>
      <c r="AG265" s="651"/>
      <c r="AH265" s="651"/>
      <c r="AI265" s="651"/>
      <c r="AJ265" s="651"/>
    </row>
    <row r="266" spans="1:36" ht="12.75" customHeight="1" x14ac:dyDescent="0.2">
      <c r="A266" s="10"/>
      <c r="B266" s="10"/>
      <c r="C266" s="193"/>
      <c r="D266" s="193"/>
      <c r="E266" s="193"/>
      <c r="F266" s="193"/>
      <c r="G266" s="193"/>
      <c r="H266" s="193"/>
      <c r="I266" s="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  <c r="AE266" s="651"/>
      <c r="AF266" s="651"/>
      <c r="AG266" s="651"/>
      <c r="AH266" s="651"/>
      <c r="AI266" s="651"/>
      <c r="AJ266" s="651"/>
    </row>
    <row r="267" spans="1:36" ht="12.75" customHeight="1" x14ac:dyDescent="0.2">
      <c r="A267" s="10"/>
      <c r="B267" s="10"/>
      <c r="C267" s="193"/>
      <c r="D267" s="193"/>
      <c r="E267" s="193"/>
      <c r="F267" s="193"/>
      <c r="G267" s="193"/>
      <c r="H267" s="193"/>
      <c r="I267" s="1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  <c r="AE267" s="651"/>
      <c r="AF267" s="651"/>
      <c r="AG267" s="651"/>
      <c r="AH267" s="651"/>
      <c r="AI267" s="651"/>
      <c r="AJ267" s="651"/>
    </row>
    <row r="268" spans="1:36" ht="12.75" customHeight="1" x14ac:dyDescent="0.2">
      <c r="A268" s="10"/>
      <c r="B268" s="10"/>
      <c r="C268" s="193"/>
      <c r="D268" s="193"/>
      <c r="E268" s="193"/>
      <c r="F268" s="193"/>
      <c r="G268" s="193"/>
      <c r="H268" s="193"/>
      <c r="I268" s="1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  <c r="AE268" s="651"/>
      <c r="AF268" s="651"/>
      <c r="AG268" s="651"/>
      <c r="AH268" s="651"/>
      <c r="AI268" s="651"/>
      <c r="AJ268" s="651"/>
    </row>
    <row r="269" spans="1:36" ht="12.75" customHeight="1" x14ac:dyDescent="0.2">
      <c r="A269" s="10"/>
      <c r="B269" s="10"/>
      <c r="C269" s="193"/>
      <c r="D269" s="193"/>
      <c r="E269" s="193"/>
      <c r="F269" s="193"/>
      <c r="G269" s="193"/>
      <c r="H269" s="193"/>
      <c r="I269" s="1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  <c r="AE269" s="651"/>
      <c r="AF269" s="651"/>
      <c r="AG269" s="651"/>
      <c r="AH269" s="651"/>
      <c r="AI269" s="651"/>
      <c r="AJ269" s="651"/>
    </row>
    <row r="270" spans="1:36" ht="12.75" customHeight="1" x14ac:dyDescent="0.2">
      <c r="A270" s="10"/>
      <c r="B270" s="10"/>
      <c r="C270" s="193"/>
      <c r="D270" s="193"/>
      <c r="E270" s="193"/>
      <c r="F270" s="193"/>
      <c r="G270" s="193"/>
      <c r="H270" s="193"/>
      <c r="I270" s="1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  <c r="AE270" s="651"/>
      <c r="AF270" s="651"/>
      <c r="AG270" s="651"/>
      <c r="AH270" s="651"/>
      <c r="AI270" s="651"/>
      <c r="AJ270" s="651"/>
    </row>
    <row r="271" spans="1:36" ht="12.75" customHeight="1" x14ac:dyDescent="0.2">
      <c r="A271" s="10"/>
      <c r="B271" s="10"/>
      <c r="C271" s="193"/>
      <c r="D271" s="193"/>
      <c r="E271" s="193"/>
      <c r="F271" s="193"/>
      <c r="G271" s="193"/>
      <c r="H271" s="193"/>
      <c r="I271" s="1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  <c r="AE271" s="651"/>
      <c r="AF271" s="651"/>
      <c r="AG271" s="651"/>
      <c r="AH271" s="651"/>
      <c r="AI271" s="651"/>
      <c r="AJ271" s="651"/>
    </row>
    <row r="272" spans="1:36" ht="12.75" customHeight="1" x14ac:dyDescent="0.2">
      <c r="A272" s="10"/>
      <c r="B272" s="10"/>
      <c r="C272" s="193"/>
      <c r="D272" s="193"/>
      <c r="E272" s="193"/>
      <c r="F272" s="193"/>
      <c r="G272" s="193"/>
      <c r="H272" s="193"/>
      <c r="I272" s="1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  <c r="AE272" s="651"/>
      <c r="AF272" s="651"/>
      <c r="AG272" s="651"/>
      <c r="AH272" s="651"/>
      <c r="AI272" s="651"/>
      <c r="AJ272" s="651"/>
    </row>
    <row r="273" spans="1:36" ht="12.75" customHeight="1" x14ac:dyDescent="0.2">
      <c r="A273" s="10"/>
      <c r="B273" s="10"/>
      <c r="C273" s="193"/>
      <c r="D273" s="193"/>
      <c r="E273" s="193"/>
      <c r="F273" s="193"/>
      <c r="G273" s="193"/>
      <c r="H273" s="193"/>
      <c r="I273" s="1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  <c r="AE273" s="651"/>
      <c r="AF273" s="651"/>
      <c r="AG273" s="651"/>
      <c r="AH273" s="651"/>
      <c r="AI273" s="651"/>
      <c r="AJ273" s="651"/>
    </row>
    <row r="274" spans="1:36" ht="12.75" customHeight="1" x14ac:dyDescent="0.2">
      <c r="A274" s="10"/>
      <c r="B274" s="10"/>
      <c r="C274" s="193"/>
      <c r="D274" s="193"/>
      <c r="E274" s="193"/>
      <c r="F274" s="193"/>
      <c r="G274" s="193"/>
      <c r="H274" s="193"/>
      <c r="I274" s="1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  <c r="AE274" s="651"/>
      <c r="AF274" s="651"/>
      <c r="AG274" s="651"/>
      <c r="AH274" s="651"/>
      <c r="AI274" s="651"/>
      <c r="AJ274" s="651"/>
    </row>
    <row r="275" spans="1:36" ht="12.75" customHeight="1" x14ac:dyDescent="0.2">
      <c r="A275" s="10"/>
      <c r="B275" s="10"/>
      <c r="C275" s="193"/>
      <c r="D275" s="193"/>
      <c r="E275" s="193"/>
      <c r="F275" s="193"/>
      <c r="G275" s="193"/>
      <c r="H275" s="193"/>
      <c r="I275" s="1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  <c r="AE275" s="651"/>
      <c r="AF275" s="651"/>
      <c r="AG275" s="651"/>
      <c r="AH275" s="651"/>
      <c r="AI275" s="651"/>
      <c r="AJ275" s="651"/>
    </row>
    <row r="276" spans="1:36" ht="12.75" customHeight="1" x14ac:dyDescent="0.2">
      <c r="A276" s="10"/>
      <c r="B276" s="10"/>
      <c r="C276" s="193"/>
      <c r="D276" s="193"/>
      <c r="E276" s="193"/>
      <c r="F276" s="193"/>
      <c r="G276" s="193"/>
      <c r="H276" s="193"/>
      <c r="I276" s="1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  <c r="AE276" s="651"/>
      <c r="AF276" s="651"/>
      <c r="AG276" s="651"/>
      <c r="AH276" s="651"/>
      <c r="AI276" s="651"/>
      <c r="AJ276" s="651"/>
    </row>
    <row r="277" spans="1:36" ht="12.75" customHeight="1" x14ac:dyDescent="0.2">
      <c r="A277" s="10"/>
      <c r="B277" s="10"/>
      <c r="C277" s="193"/>
      <c r="D277" s="193"/>
      <c r="E277" s="193"/>
      <c r="F277" s="193"/>
      <c r="G277" s="193"/>
      <c r="H277" s="193"/>
      <c r="I277" s="1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  <c r="AE277" s="651"/>
      <c r="AF277" s="651"/>
      <c r="AG277" s="651"/>
      <c r="AH277" s="651"/>
      <c r="AI277" s="651"/>
      <c r="AJ277" s="651"/>
    </row>
    <row r="278" spans="1:36" ht="12.75" customHeight="1" x14ac:dyDescent="0.2">
      <c r="A278" s="10"/>
      <c r="B278" s="10"/>
      <c r="C278" s="193"/>
      <c r="D278" s="193"/>
      <c r="E278" s="193"/>
      <c r="F278" s="193"/>
      <c r="G278" s="193"/>
      <c r="H278" s="193"/>
      <c r="I278" s="1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  <c r="AE278" s="651"/>
      <c r="AF278" s="651"/>
      <c r="AG278" s="651"/>
      <c r="AH278" s="651"/>
      <c r="AI278" s="651"/>
      <c r="AJ278" s="651"/>
    </row>
    <row r="279" spans="1:36" ht="12.75" customHeight="1" x14ac:dyDescent="0.2">
      <c r="A279" s="10"/>
      <c r="B279" s="10"/>
      <c r="C279" s="193"/>
      <c r="D279" s="193"/>
      <c r="E279" s="193"/>
      <c r="F279" s="193"/>
      <c r="G279" s="193"/>
      <c r="H279" s="193"/>
      <c r="I279" s="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  <c r="AE279" s="651"/>
      <c r="AF279" s="651"/>
      <c r="AG279" s="651"/>
      <c r="AH279" s="651"/>
      <c r="AI279" s="651"/>
      <c r="AJ279" s="651"/>
    </row>
    <row r="280" spans="1:36" ht="12.75" customHeight="1" x14ac:dyDescent="0.2">
      <c r="A280" s="10"/>
      <c r="B280" s="10"/>
      <c r="C280" s="193"/>
      <c r="D280" s="193"/>
      <c r="E280" s="193"/>
      <c r="F280" s="193"/>
      <c r="G280" s="193"/>
      <c r="H280" s="193"/>
      <c r="I280" s="1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  <c r="AE280" s="651"/>
      <c r="AF280" s="651"/>
      <c r="AG280" s="651"/>
      <c r="AH280" s="651"/>
      <c r="AI280" s="651"/>
      <c r="AJ280" s="651"/>
    </row>
    <row r="281" spans="1:36" ht="12.75" customHeight="1" x14ac:dyDescent="0.2">
      <c r="A281" s="10"/>
      <c r="B281" s="10"/>
      <c r="C281" s="193"/>
      <c r="D281" s="193"/>
      <c r="E281" s="193"/>
      <c r="F281" s="193"/>
      <c r="G281" s="193"/>
      <c r="H281" s="193"/>
      <c r="I281" s="1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  <c r="AE281" s="651"/>
      <c r="AF281" s="651"/>
      <c r="AG281" s="651"/>
      <c r="AH281" s="651"/>
      <c r="AI281" s="651"/>
      <c r="AJ281" s="651"/>
    </row>
    <row r="282" spans="1:36" ht="12.75" customHeight="1" x14ac:dyDescent="0.2">
      <c r="A282" s="10"/>
      <c r="B282" s="10"/>
      <c r="C282" s="193"/>
      <c r="D282" s="193"/>
      <c r="E282" s="193"/>
      <c r="F282" s="193"/>
      <c r="G282" s="193"/>
      <c r="H282" s="193"/>
      <c r="I282" s="1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  <c r="AE282" s="651"/>
      <c r="AF282" s="651"/>
      <c r="AG282" s="651"/>
      <c r="AH282" s="651"/>
      <c r="AI282" s="651"/>
      <c r="AJ282" s="651"/>
    </row>
    <row r="283" spans="1:36" ht="12.75" customHeight="1" x14ac:dyDescent="0.2">
      <c r="A283" s="10"/>
      <c r="B283" s="10"/>
      <c r="C283" s="193"/>
      <c r="D283" s="193"/>
      <c r="E283" s="193"/>
      <c r="F283" s="193"/>
      <c r="G283" s="193"/>
      <c r="H283" s="193"/>
      <c r="I283" s="1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  <c r="AE283" s="651"/>
      <c r="AF283" s="651"/>
      <c r="AG283" s="651"/>
      <c r="AH283" s="651"/>
      <c r="AI283" s="651"/>
      <c r="AJ283" s="651"/>
    </row>
    <row r="284" spans="1:36" ht="12.75" customHeight="1" x14ac:dyDescent="0.2">
      <c r="A284" s="10"/>
      <c r="B284" s="10"/>
      <c r="C284" s="193"/>
      <c r="D284" s="193"/>
      <c r="E284" s="193"/>
      <c r="F284" s="193"/>
      <c r="G284" s="193"/>
      <c r="H284" s="193"/>
      <c r="I284" s="1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  <c r="AE284" s="651"/>
      <c r="AF284" s="651"/>
      <c r="AG284" s="651"/>
      <c r="AH284" s="651"/>
      <c r="AI284" s="651"/>
      <c r="AJ284" s="651"/>
    </row>
    <row r="285" spans="1:36" ht="12.75" customHeight="1" x14ac:dyDescent="0.2">
      <c r="A285" s="10"/>
      <c r="B285" s="10"/>
      <c r="C285" s="193"/>
      <c r="D285" s="193"/>
      <c r="E285" s="193"/>
      <c r="F285" s="193"/>
      <c r="G285" s="193"/>
      <c r="H285" s="193"/>
      <c r="I285" s="1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  <c r="AE285" s="651"/>
      <c r="AF285" s="651"/>
      <c r="AG285" s="651"/>
      <c r="AH285" s="651"/>
      <c r="AI285" s="651"/>
      <c r="AJ285" s="651"/>
    </row>
    <row r="286" spans="1:36" ht="12.75" customHeight="1" x14ac:dyDescent="0.2">
      <c r="A286" s="10"/>
      <c r="B286" s="10"/>
      <c r="C286" s="193"/>
      <c r="D286" s="193"/>
      <c r="E286" s="193"/>
      <c r="F286" s="193"/>
      <c r="G286" s="193"/>
      <c r="H286" s="193"/>
      <c r="I286" s="1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  <c r="AE286" s="651"/>
      <c r="AF286" s="651"/>
      <c r="AG286" s="651"/>
      <c r="AH286" s="651"/>
      <c r="AI286" s="651"/>
      <c r="AJ286" s="651"/>
    </row>
    <row r="287" spans="1:36" ht="12.75" customHeight="1" x14ac:dyDescent="0.2">
      <c r="A287" s="10"/>
      <c r="B287" s="10"/>
      <c r="C287" s="193"/>
      <c r="D287" s="193"/>
      <c r="E287" s="193"/>
      <c r="F287" s="193"/>
      <c r="G287" s="193"/>
      <c r="H287" s="193"/>
      <c r="I287" s="1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  <c r="AE287" s="651"/>
      <c r="AF287" s="651"/>
      <c r="AG287" s="651"/>
      <c r="AH287" s="651"/>
      <c r="AI287" s="651"/>
      <c r="AJ287" s="651"/>
    </row>
    <row r="288" spans="1:36" ht="12.75" customHeight="1" x14ac:dyDescent="0.2">
      <c r="A288" s="10"/>
      <c r="B288" s="10"/>
      <c r="C288" s="193"/>
      <c r="D288" s="193"/>
      <c r="E288" s="193"/>
      <c r="F288" s="193"/>
      <c r="G288" s="193"/>
      <c r="H288" s="193"/>
      <c r="I288" s="1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  <c r="AE288" s="651"/>
      <c r="AF288" s="651"/>
      <c r="AG288" s="651"/>
      <c r="AH288" s="651"/>
      <c r="AI288" s="651"/>
      <c r="AJ288" s="651"/>
    </row>
    <row r="289" spans="1:36" ht="12.75" customHeight="1" x14ac:dyDescent="0.2">
      <c r="A289" s="10"/>
      <c r="B289" s="10"/>
      <c r="C289" s="193"/>
      <c r="D289" s="193"/>
      <c r="E289" s="193"/>
      <c r="F289" s="193"/>
      <c r="G289" s="193"/>
      <c r="H289" s="193"/>
      <c r="I289" s="1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  <c r="AE289" s="651"/>
      <c r="AF289" s="651"/>
      <c r="AG289" s="651"/>
      <c r="AH289" s="651"/>
      <c r="AI289" s="651"/>
      <c r="AJ289" s="651"/>
    </row>
    <row r="290" spans="1:36" ht="12.75" customHeight="1" x14ac:dyDescent="0.2">
      <c r="A290" s="10"/>
      <c r="B290" s="10"/>
      <c r="C290" s="193"/>
      <c r="D290" s="193"/>
      <c r="E290" s="193"/>
      <c r="F290" s="193"/>
      <c r="G290" s="193"/>
      <c r="H290" s="193"/>
      <c r="I290" s="1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  <c r="AE290" s="651"/>
      <c r="AF290" s="651"/>
      <c r="AG290" s="651"/>
      <c r="AH290" s="651"/>
      <c r="AI290" s="651"/>
      <c r="AJ290" s="651"/>
    </row>
    <row r="291" spans="1:36" ht="12.75" customHeight="1" x14ac:dyDescent="0.2">
      <c r="A291" s="10"/>
      <c r="B291" s="10"/>
      <c r="C291" s="193"/>
      <c r="D291" s="193"/>
      <c r="E291" s="193"/>
      <c r="F291" s="193"/>
      <c r="G291" s="193"/>
      <c r="H291" s="193"/>
      <c r="I291" s="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  <c r="AE291" s="651"/>
      <c r="AF291" s="651"/>
      <c r="AG291" s="651"/>
      <c r="AH291" s="651"/>
      <c r="AI291" s="651"/>
      <c r="AJ291" s="651"/>
    </row>
    <row r="292" spans="1:36" ht="12.75" customHeight="1" x14ac:dyDescent="0.2">
      <c r="A292" s="10"/>
      <c r="B292" s="10"/>
      <c r="C292" s="193"/>
      <c r="D292" s="193"/>
      <c r="E292" s="193"/>
      <c r="F292" s="193"/>
      <c r="G292" s="193"/>
      <c r="H292" s="193"/>
      <c r="I292" s="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  <c r="AE292" s="651"/>
      <c r="AF292" s="651"/>
      <c r="AG292" s="651"/>
      <c r="AH292" s="651"/>
      <c r="AI292" s="651"/>
      <c r="AJ292" s="651"/>
    </row>
    <row r="293" spans="1:36" ht="12.75" customHeight="1" x14ac:dyDescent="0.2">
      <c r="A293" s="10"/>
      <c r="B293" s="10"/>
      <c r="C293" s="193"/>
      <c r="D293" s="193"/>
      <c r="E293" s="193"/>
      <c r="F293" s="193"/>
      <c r="G293" s="193"/>
      <c r="H293" s="193"/>
      <c r="I293" s="1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  <c r="AE293" s="651"/>
      <c r="AF293" s="651"/>
      <c r="AG293" s="651"/>
      <c r="AH293" s="651"/>
      <c r="AI293" s="651"/>
      <c r="AJ293" s="651"/>
    </row>
    <row r="294" spans="1:36" ht="12.75" customHeight="1" x14ac:dyDescent="0.2">
      <c r="A294" s="10"/>
      <c r="B294" s="10"/>
      <c r="C294" s="193"/>
      <c r="D294" s="193"/>
      <c r="E294" s="193"/>
      <c r="F294" s="193"/>
      <c r="G294" s="193"/>
      <c r="H294" s="193"/>
      <c r="I294" s="1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  <c r="AE294" s="651"/>
      <c r="AF294" s="651"/>
      <c r="AG294" s="651"/>
      <c r="AH294" s="651"/>
      <c r="AI294" s="651"/>
      <c r="AJ294" s="651"/>
    </row>
    <row r="295" spans="1:36" ht="12.75" customHeight="1" x14ac:dyDescent="0.2">
      <c r="A295" s="10"/>
      <c r="B295" s="10"/>
      <c r="C295" s="193"/>
      <c r="D295" s="193"/>
      <c r="E295" s="193"/>
      <c r="F295" s="193"/>
      <c r="G295" s="193"/>
      <c r="H295" s="193"/>
      <c r="I295" s="1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  <c r="AE295" s="651"/>
      <c r="AF295" s="651"/>
      <c r="AG295" s="651"/>
      <c r="AH295" s="651"/>
      <c r="AI295" s="651"/>
      <c r="AJ295" s="651"/>
    </row>
    <row r="296" spans="1:36" ht="12.75" customHeight="1" x14ac:dyDescent="0.2">
      <c r="A296" s="10"/>
      <c r="B296" s="10"/>
      <c r="C296" s="193"/>
      <c r="D296" s="193"/>
      <c r="E296" s="193"/>
      <c r="F296" s="193"/>
      <c r="G296" s="193"/>
      <c r="H296" s="193"/>
      <c r="I296" s="1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  <c r="AE296" s="651"/>
      <c r="AF296" s="651"/>
      <c r="AG296" s="651"/>
      <c r="AH296" s="651"/>
      <c r="AI296" s="651"/>
      <c r="AJ296" s="651"/>
    </row>
    <row r="297" spans="1:36" ht="12.75" customHeight="1" x14ac:dyDescent="0.2">
      <c r="A297" s="10"/>
      <c r="B297" s="10"/>
      <c r="C297" s="193"/>
      <c r="D297" s="193"/>
      <c r="E297" s="193"/>
      <c r="F297" s="193"/>
      <c r="G297" s="193"/>
      <c r="H297" s="193"/>
      <c r="I297" s="1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  <c r="AE297" s="651"/>
      <c r="AF297" s="651"/>
      <c r="AG297" s="651"/>
      <c r="AH297" s="651"/>
      <c r="AI297" s="651"/>
      <c r="AJ297" s="651"/>
    </row>
    <row r="298" spans="1:36" ht="12.75" customHeight="1" x14ac:dyDescent="0.2">
      <c r="A298" s="10"/>
      <c r="B298" s="10"/>
      <c r="C298" s="193"/>
      <c r="D298" s="193"/>
      <c r="E298" s="193"/>
      <c r="F298" s="193"/>
      <c r="G298" s="193"/>
      <c r="H298" s="193"/>
      <c r="I298" s="1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  <c r="AE298" s="651"/>
      <c r="AF298" s="651"/>
      <c r="AG298" s="651"/>
      <c r="AH298" s="651"/>
      <c r="AI298" s="651"/>
      <c r="AJ298" s="651"/>
    </row>
    <row r="299" spans="1:36" ht="12.75" customHeight="1" x14ac:dyDescent="0.2">
      <c r="A299" s="10"/>
      <c r="B299" s="10"/>
      <c r="C299" s="193"/>
      <c r="D299" s="193"/>
      <c r="E299" s="193"/>
      <c r="F299" s="193"/>
      <c r="G299" s="193"/>
      <c r="H299" s="193"/>
      <c r="I299" s="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  <c r="AE299" s="651"/>
      <c r="AF299" s="651"/>
      <c r="AG299" s="651"/>
      <c r="AH299" s="651"/>
      <c r="AI299" s="651"/>
      <c r="AJ299" s="651"/>
    </row>
    <row r="300" spans="1:36" ht="12.75" customHeight="1" x14ac:dyDescent="0.2">
      <c r="A300" s="10"/>
      <c r="B300" s="10"/>
      <c r="C300" s="193"/>
      <c r="D300" s="193"/>
      <c r="E300" s="193"/>
      <c r="F300" s="193"/>
      <c r="G300" s="193"/>
      <c r="H300" s="193"/>
      <c r="I300" s="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  <c r="AE300" s="651"/>
      <c r="AF300" s="651"/>
      <c r="AG300" s="651"/>
      <c r="AH300" s="651"/>
      <c r="AI300" s="651"/>
      <c r="AJ300" s="651"/>
    </row>
    <row r="301" spans="1:36" ht="12.75" customHeight="1" x14ac:dyDescent="0.2">
      <c r="A301" s="10"/>
      <c r="B301" s="10"/>
      <c r="C301" s="193"/>
      <c r="D301" s="193"/>
      <c r="E301" s="193"/>
      <c r="F301" s="193"/>
      <c r="G301" s="193"/>
      <c r="H301" s="193"/>
      <c r="I301" s="1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  <c r="AE301" s="651"/>
      <c r="AF301" s="651"/>
      <c r="AG301" s="651"/>
      <c r="AH301" s="651"/>
      <c r="AI301" s="651"/>
      <c r="AJ301" s="651"/>
    </row>
    <row r="302" spans="1:36" ht="12.75" customHeight="1" x14ac:dyDescent="0.2">
      <c r="A302" s="10"/>
      <c r="B302" s="10"/>
      <c r="C302" s="193"/>
      <c r="D302" s="193"/>
      <c r="E302" s="193"/>
      <c r="F302" s="193"/>
      <c r="G302" s="193"/>
      <c r="H302" s="193"/>
      <c r="I302" s="1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  <c r="AE302" s="651"/>
      <c r="AF302" s="651"/>
      <c r="AG302" s="651"/>
      <c r="AH302" s="651"/>
      <c r="AI302" s="651"/>
      <c r="AJ302" s="651"/>
    </row>
    <row r="303" spans="1:36" ht="12.75" customHeight="1" x14ac:dyDescent="0.2">
      <c r="A303" s="10"/>
      <c r="B303" s="10"/>
      <c r="C303" s="193"/>
      <c r="D303" s="193"/>
      <c r="E303" s="193"/>
      <c r="F303" s="193"/>
      <c r="G303" s="193"/>
      <c r="H303" s="193"/>
      <c r="I303" s="1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  <c r="AE303" s="651"/>
      <c r="AF303" s="651"/>
      <c r="AG303" s="651"/>
      <c r="AH303" s="651"/>
      <c r="AI303" s="651"/>
      <c r="AJ303" s="651"/>
    </row>
    <row r="304" spans="1:36" ht="12.75" customHeight="1" x14ac:dyDescent="0.2">
      <c r="A304" s="10"/>
      <c r="B304" s="10"/>
      <c r="C304" s="193"/>
      <c r="D304" s="193"/>
      <c r="E304" s="193"/>
      <c r="F304" s="193"/>
      <c r="G304" s="193"/>
      <c r="H304" s="193"/>
      <c r="I304" s="1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  <c r="AE304" s="651"/>
      <c r="AF304" s="651"/>
      <c r="AG304" s="651"/>
      <c r="AH304" s="651"/>
      <c r="AI304" s="651"/>
      <c r="AJ304" s="651"/>
    </row>
    <row r="305" spans="1:36" ht="12.75" customHeight="1" x14ac:dyDescent="0.2">
      <c r="A305" s="10"/>
      <c r="B305" s="10"/>
      <c r="C305" s="193"/>
      <c r="D305" s="193"/>
      <c r="E305" s="193"/>
      <c r="F305" s="193"/>
      <c r="G305" s="193"/>
      <c r="H305" s="193"/>
      <c r="I305" s="1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  <c r="AE305" s="651"/>
      <c r="AF305" s="651"/>
      <c r="AG305" s="651"/>
      <c r="AH305" s="651"/>
      <c r="AI305" s="651"/>
      <c r="AJ305" s="651"/>
    </row>
    <row r="306" spans="1:36" ht="12.75" customHeight="1" x14ac:dyDescent="0.2">
      <c r="A306" s="10"/>
      <c r="B306" s="10"/>
      <c r="C306" s="193"/>
      <c r="D306" s="193"/>
      <c r="E306" s="193"/>
      <c r="F306" s="193"/>
      <c r="G306" s="193"/>
      <c r="H306" s="193"/>
      <c r="I306" s="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  <c r="AE306" s="651"/>
      <c r="AF306" s="651"/>
      <c r="AG306" s="651"/>
      <c r="AH306" s="651"/>
      <c r="AI306" s="651"/>
      <c r="AJ306" s="651"/>
    </row>
    <row r="307" spans="1:36" ht="12.75" customHeight="1" x14ac:dyDescent="0.2">
      <c r="A307" s="10"/>
      <c r="B307" s="10"/>
      <c r="C307" s="193"/>
      <c r="D307" s="193"/>
      <c r="E307" s="193"/>
      <c r="F307" s="193"/>
      <c r="G307" s="193"/>
      <c r="H307" s="193"/>
      <c r="I307" s="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  <c r="AE307" s="651"/>
      <c r="AF307" s="651"/>
      <c r="AG307" s="651"/>
      <c r="AH307" s="651"/>
      <c r="AI307" s="651"/>
      <c r="AJ307" s="651"/>
    </row>
    <row r="308" spans="1:36" ht="12.75" customHeight="1" x14ac:dyDescent="0.2">
      <c r="A308" s="10"/>
      <c r="B308" s="10"/>
      <c r="C308" s="193"/>
      <c r="D308" s="193"/>
      <c r="E308" s="193"/>
      <c r="F308" s="193"/>
      <c r="G308" s="193"/>
      <c r="H308" s="193"/>
      <c r="I308" s="1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  <c r="AE308" s="651"/>
      <c r="AF308" s="651"/>
      <c r="AG308" s="651"/>
      <c r="AH308" s="651"/>
      <c r="AI308" s="651"/>
      <c r="AJ308" s="651"/>
    </row>
    <row r="309" spans="1:36" ht="12.75" customHeight="1" x14ac:dyDescent="0.2">
      <c r="A309" s="10"/>
      <c r="B309" s="10"/>
      <c r="C309" s="193"/>
      <c r="D309" s="193"/>
      <c r="E309" s="193"/>
      <c r="F309" s="193"/>
      <c r="G309" s="193"/>
      <c r="H309" s="193"/>
      <c r="I309" s="1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  <c r="AE309" s="651"/>
      <c r="AF309" s="651"/>
      <c r="AG309" s="651"/>
      <c r="AH309" s="651"/>
      <c r="AI309" s="651"/>
      <c r="AJ309" s="651"/>
    </row>
    <row r="310" spans="1:36" ht="12.75" customHeight="1" x14ac:dyDescent="0.2">
      <c r="A310" s="10"/>
      <c r="B310" s="10"/>
      <c r="C310" s="193"/>
      <c r="D310" s="193"/>
      <c r="E310" s="193"/>
      <c r="F310" s="193"/>
      <c r="G310" s="193"/>
      <c r="H310" s="193"/>
      <c r="I310" s="1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  <c r="AE310" s="651"/>
      <c r="AF310" s="651"/>
      <c r="AG310" s="651"/>
      <c r="AH310" s="651"/>
      <c r="AI310" s="651"/>
      <c r="AJ310" s="651"/>
    </row>
    <row r="311" spans="1:36" ht="12.75" customHeight="1" x14ac:dyDescent="0.2">
      <c r="A311" s="10"/>
      <c r="B311" s="10"/>
      <c r="C311" s="193"/>
      <c r="D311" s="193"/>
      <c r="E311" s="193"/>
      <c r="F311" s="193"/>
      <c r="G311" s="193"/>
      <c r="H311" s="193"/>
      <c r="I311" s="1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  <c r="AE311" s="651"/>
      <c r="AF311" s="651"/>
      <c r="AG311" s="651"/>
      <c r="AH311" s="651"/>
      <c r="AI311" s="651"/>
      <c r="AJ311" s="651"/>
    </row>
    <row r="312" spans="1:36" ht="12.75" customHeight="1" x14ac:dyDescent="0.2">
      <c r="A312" s="10"/>
      <c r="B312" s="10"/>
      <c r="C312" s="193"/>
      <c r="D312" s="193"/>
      <c r="E312" s="193"/>
      <c r="F312" s="193"/>
      <c r="G312" s="193"/>
      <c r="H312" s="193"/>
      <c r="I312" s="1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  <c r="AE312" s="651"/>
      <c r="AF312" s="651"/>
      <c r="AG312" s="651"/>
      <c r="AH312" s="651"/>
      <c r="AI312" s="651"/>
      <c r="AJ312" s="651"/>
    </row>
    <row r="313" spans="1:36" ht="12.75" customHeight="1" x14ac:dyDescent="0.2">
      <c r="A313" s="10"/>
      <c r="B313" s="10"/>
      <c r="C313" s="193"/>
      <c r="D313" s="193"/>
      <c r="E313" s="193"/>
      <c r="F313" s="193"/>
      <c r="G313" s="193"/>
      <c r="H313" s="193"/>
      <c r="I313" s="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  <c r="AE313" s="651"/>
      <c r="AF313" s="651"/>
      <c r="AG313" s="651"/>
      <c r="AH313" s="651"/>
      <c r="AI313" s="651"/>
      <c r="AJ313" s="651"/>
    </row>
    <row r="314" spans="1:36" ht="12.75" customHeight="1" x14ac:dyDescent="0.2">
      <c r="A314" s="10"/>
      <c r="B314" s="10"/>
      <c r="C314" s="193"/>
      <c r="D314" s="193"/>
      <c r="E314" s="193"/>
      <c r="F314" s="193"/>
      <c r="G314" s="193"/>
      <c r="H314" s="193"/>
      <c r="I314" s="1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  <c r="AE314" s="651"/>
      <c r="AF314" s="651"/>
      <c r="AG314" s="651"/>
      <c r="AH314" s="651"/>
      <c r="AI314" s="651"/>
      <c r="AJ314" s="651"/>
    </row>
    <row r="315" spans="1:36" ht="12.75" customHeight="1" x14ac:dyDescent="0.2">
      <c r="A315" s="10"/>
      <c r="B315" s="10"/>
      <c r="C315" s="193"/>
      <c r="D315" s="193"/>
      <c r="E315" s="193"/>
      <c r="F315" s="193"/>
      <c r="G315" s="193"/>
      <c r="H315" s="193"/>
      <c r="I315" s="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  <c r="AE315" s="651"/>
      <c r="AF315" s="651"/>
      <c r="AG315" s="651"/>
      <c r="AH315" s="651"/>
      <c r="AI315" s="651"/>
      <c r="AJ315" s="651"/>
    </row>
    <row r="316" spans="1:36" ht="12.75" customHeight="1" x14ac:dyDescent="0.2">
      <c r="A316" s="10"/>
      <c r="B316" s="10"/>
      <c r="C316" s="193"/>
      <c r="D316" s="193"/>
      <c r="E316" s="193"/>
      <c r="F316" s="193"/>
      <c r="G316" s="193"/>
      <c r="H316" s="193"/>
      <c r="I316" s="1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  <c r="AE316" s="651"/>
      <c r="AF316" s="651"/>
      <c r="AG316" s="651"/>
      <c r="AH316" s="651"/>
      <c r="AI316" s="651"/>
      <c r="AJ316" s="651"/>
    </row>
    <row r="317" spans="1:36" ht="12.75" customHeight="1" x14ac:dyDescent="0.2">
      <c r="A317" s="10"/>
      <c r="B317" s="10"/>
      <c r="C317" s="193"/>
      <c r="D317" s="193"/>
      <c r="E317" s="193"/>
      <c r="F317" s="193"/>
      <c r="G317" s="193"/>
      <c r="H317" s="193"/>
      <c r="I317" s="1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  <c r="AE317" s="651"/>
      <c r="AF317" s="651"/>
      <c r="AG317" s="651"/>
      <c r="AH317" s="651"/>
      <c r="AI317" s="651"/>
      <c r="AJ317" s="651"/>
    </row>
    <row r="318" spans="1:36" ht="12.75" customHeight="1" x14ac:dyDescent="0.2">
      <c r="A318" s="10"/>
      <c r="B318" s="10"/>
      <c r="C318" s="193"/>
      <c r="D318" s="193"/>
      <c r="E318" s="193"/>
      <c r="F318" s="193"/>
      <c r="G318" s="193"/>
      <c r="H318" s="193"/>
      <c r="I318" s="1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  <c r="AE318" s="651"/>
      <c r="AF318" s="651"/>
      <c r="AG318" s="651"/>
      <c r="AH318" s="651"/>
      <c r="AI318" s="651"/>
      <c r="AJ318" s="651"/>
    </row>
    <row r="319" spans="1:36" ht="12.75" customHeight="1" x14ac:dyDescent="0.2">
      <c r="A319" s="10"/>
      <c r="B319" s="10"/>
      <c r="C319" s="193"/>
      <c r="D319" s="193"/>
      <c r="E319" s="193"/>
      <c r="F319" s="193"/>
      <c r="G319" s="193"/>
      <c r="H319" s="193"/>
      <c r="I319" s="1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  <c r="AE319" s="651"/>
      <c r="AF319" s="651"/>
      <c r="AG319" s="651"/>
      <c r="AH319" s="651"/>
      <c r="AI319" s="651"/>
      <c r="AJ319" s="651"/>
    </row>
    <row r="320" spans="1:36" ht="12.75" customHeight="1" x14ac:dyDescent="0.2">
      <c r="A320" s="10"/>
      <c r="B320" s="10"/>
      <c r="C320" s="193"/>
      <c r="D320" s="193"/>
      <c r="E320" s="193"/>
      <c r="F320" s="193"/>
      <c r="G320" s="193"/>
      <c r="H320" s="193"/>
      <c r="I320" s="1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  <c r="AE320" s="651"/>
      <c r="AF320" s="651"/>
      <c r="AG320" s="651"/>
      <c r="AH320" s="651"/>
      <c r="AI320" s="651"/>
      <c r="AJ320" s="651"/>
    </row>
    <row r="321" spans="1:36" ht="12.75" customHeight="1" x14ac:dyDescent="0.2">
      <c r="A321" s="10"/>
      <c r="B321" s="10"/>
      <c r="C321" s="193"/>
      <c r="D321" s="193"/>
      <c r="E321" s="193"/>
      <c r="F321" s="193"/>
      <c r="G321" s="193"/>
      <c r="H321" s="193"/>
      <c r="I321" s="1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  <c r="AE321" s="651"/>
      <c r="AF321" s="651"/>
      <c r="AG321" s="651"/>
      <c r="AH321" s="651"/>
      <c r="AI321" s="651"/>
      <c r="AJ321" s="651"/>
    </row>
    <row r="322" spans="1:36" ht="12.75" customHeight="1" x14ac:dyDescent="0.2">
      <c r="A322" s="10"/>
      <c r="B322" s="10"/>
      <c r="C322" s="193"/>
      <c r="D322" s="193"/>
      <c r="E322" s="193"/>
      <c r="F322" s="193"/>
      <c r="G322" s="193"/>
      <c r="H322" s="193"/>
      <c r="I322" s="1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  <c r="AE322" s="651"/>
      <c r="AF322" s="651"/>
      <c r="AG322" s="651"/>
      <c r="AH322" s="651"/>
      <c r="AI322" s="651"/>
      <c r="AJ322" s="651"/>
    </row>
    <row r="323" spans="1:36" ht="12.75" customHeight="1" x14ac:dyDescent="0.2">
      <c r="A323" s="10"/>
      <c r="B323" s="10"/>
      <c r="C323" s="193"/>
      <c r="D323" s="193"/>
      <c r="E323" s="193"/>
      <c r="F323" s="193"/>
      <c r="G323" s="193"/>
      <c r="H323" s="193"/>
      <c r="I323" s="1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  <c r="AE323" s="651"/>
      <c r="AF323" s="651"/>
      <c r="AG323" s="651"/>
      <c r="AH323" s="651"/>
      <c r="AI323" s="651"/>
      <c r="AJ323" s="651"/>
    </row>
    <row r="324" spans="1:36" ht="12.75" customHeight="1" x14ac:dyDescent="0.2">
      <c r="A324" s="10"/>
      <c r="B324" s="10"/>
      <c r="C324" s="193"/>
      <c r="D324" s="193"/>
      <c r="E324" s="193"/>
      <c r="F324" s="193"/>
      <c r="G324" s="193"/>
      <c r="H324" s="193"/>
      <c r="I324" s="1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  <c r="AE324" s="651"/>
      <c r="AF324" s="651"/>
      <c r="AG324" s="651"/>
      <c r="AH324" s="651"/>
      <c r="AI324" s="651"/>
      <c r="AJ324" s="651"/>
    </row>
    <row r="325" spans="1:36" ht="12.75" customHeight="1" x14ac:dyDescent="0.2">
      <c r="A325" s="10"/>
      <c r="B325" s="10"/>
      <c r="C325" s="193"/>
      <c r="D325" s="193"/>
      <c r="E325" s="193"/>
      <c r="F325" s="193"/>
      <c r="G325" s="193"/>
      <c r="H325" s="193"/>
      <c r="I325" s="1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  <c r="AE325" s="651"/>
      <c r="AF325" s="651"/>
      <c r="AG325" s="651"/>
      <c r="AH325" s="651"/>
      <c r="AI325" s="651"/>
      <c r="AJ325" s="651"/>
    </row>
    <row r="326" spans="1:36" ht="12.75" customHeight="1" x14ac:dyDescent="0.2">
      <c r="A326" s="10"/>
      <c r="B326" s="10"/>
      <c r="C326" s="193"/>
      <c r="D326" s="193"/>
      <c r="E326" s="193"/>
      <c r="F326" s="193"/>
      <c r="G326" s="193"/>
      <c r="H326" s="193"/>
      <c r="I326" s="1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  <c r="AE326" s="651"/>
      <c r="AF326" s="651"/>
      <c r="AG326" s="651"/>
      <c r="AH326" s="651"/>
      <c r="AI326" s="651"/>
      <c r="AJ326" s="651"/>
    </row>
    <row r="327" spans="1:36" ht="12.75" customHeight="1" x14ac:dyDescent="0.2">
      <c r="A327" s="10"/>
      <c r="B327" s="10"/>
      <c r="C327" s="193"/>
      <c r="D327" s="193"/>
      <c r="E327" s="193"/>
      <c r="F327" s="193"/>
      <c r="G327" s="193"/>
      <c r="H327" s="193"/>
      <c r="I327" s="1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  <c r="AE327" s="651"/>
      <c r="AF327" s="651"/>
      <c r="AG327" s="651"/>
      <c r="AH327" s="651"/>
      <c r="AI327" s="651"/>
      <c r="AJ327" s="651"/>
    </row>
    <row r="328" spans="1:36" ht="12.75" customHeight="1" x14ac:dyDescent="0.2">
      <c r="A328" s="10"/>
      <c r="B328" s="10"/>
      <c r="C328" s="193"/>
      <c r="D328" s="193"/>
      <c r="E328" s="193"/>
      <c r="F328" s="193"/>
      <c r="G328" s="193"/>
      <c r="H328" s="193"/>
      <c r="I328" s="1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  <c r="AE328" s="651"/>
      <c r="AF328" s="651"/>
      <c r="AG328" s="651"/>
      <c r="AH328" s="651"/>
      <c r="AI328" s="651"/>
      <c r="AJ328" s="651"/>
    </row>
    <row r="329" spans="1:36" ht="12.75" customHeight="1" x14ac:dyDescent="0.2">
      <c r="A329" s="10"/>
      <c r="B329" s="10"/>
      <c r="C329" s="193"/>
      <c r="D329" s="193"/>
      <c r="E329" s="193"/>
      <c r="F329" s="193"/>
      <c r="G329" s="193"/>
      <c r="H329" s="193"/>
      <c r="I329" s="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  <c r="AE329" s="651"/>
      <c r="AF329" s="651"/>
      <c r="AG329" s="651"/>
      <c r="AH329" s="651"/>
      <c r="AI329" s="651"/>
      <c r="AJ329" s="651"/>
    </row>
    <row r="330" spans="1:36" ht="12.75" customHeight="1" x14ac:dyDescent="0.2">
      <c r="A330" s="10"/>
      <c r="B330" s="10"/>
      <c r="C330" s="193"/>
      <c r="D330" s="193"/>
      <c r="E330" s="193"/>
      <c r="F330" s="193"/>
      <c r="G330" s="193"/>
      <c r="H330" s="193"/>
      <c r="I330" s="1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  <c r="AE330" s="651"/>
      <c r="AF330" s="651"/>
      <c r="AG330" s="651"/>
      <c r="AH330" s="651"/>
      <c r="AI330" s="651"/>
      <c r="AJ330" s="651"/>
    </row>
    <row r="331" spans="1:36" ht="12.75" customHeight="1" x14ac:dyDescent="0.2">
      <c r="A331" s="10"/>
      <c r="B331" s="10"/>
      <c r="C331" s="193"/>
      <c r="D331" s="193"/>
      <c r="E331" s="193"/>
      <c r="F331" s="193"/>
      <c r="G331" s="193"/>
      <c r="H331" s="193"/>
      <c r="I331" s="1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  <c r="AJ331" s="651"/>
    </row>
    <row r="332" spans="1:36" ht="12" customHeight="1" x14ac:dyDescent="0.2">
      <c r="A332" s="651"/>
      <c r="B332" s="651"/>
      <c r="C332" s="8"/>
      <c r="D332" s="8"/>
      <c r="E332" s="8"/>
      <c r="F332" s="8"/>
      <c r="G332" s="8"/>
      <c r="H332" s="8"/>
      <c r="I332" s="8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  <c r="AE332" s="651"/>
      <c r="AF332" s="651"/>
      <c r="AG332" s="651"/>
      <c r="AH332" s="651"/>
      <c r="AI332" s="651"/>
      <c r="AJ332" s="651"/>
    </row>
    <row r="333" spans="1:36" ht="12" customHeight="1" x14ac:dyDescent="0.2">
      <c r="A333" s="651"/>
      <c r="B333" s="651"/>
      <c r="C333" s="8"/>
      <c r="D333" s="8"/>
      <c r="E333" s="8"/>
      <c r="F333" s="8"/>
      <c r="G333" s="8"/>
      <c r="H333" s="8"/>
      <c r="I333" s="8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  <c r="AE333" s="651"/>
      <c r="AF333" s="651"/>
      <c r="AG333" s="651"/>
      <c r="AH333" s="651"/>
      <c r="AI333" s="651"/>
      <c r="AJ333" s="651"/>
    </row>
    <row r="334" spans="1:36" ht="12" customHeight="1" x14ac:dyDescent="0.2">
      <c r="A334" s="651"/>
      <c r="B334" s="651"/>
      <c r="C334" s="8"/>
      <c r="D334" s="8"/>
      <c r="E334" s="8"/>
      <c r="F334" s="8"/>
      <c r="G334" s="8"/>
      <c r="H334" s="8"/>
      <c r="I334" s="8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  <c r="AE334" s="651"/>
      <c r="AF334" s="651"/>
      <c r="AG334" s="651"/>
      <c r="AH334" s="651"/>
      <c r="AI334" s="651"/>
      <c r="AJ334" s="651"/>
    </row>
    <row r="335" spans="1:36" ht="12" customHeight="1" x14ac:dyDescent="0.2">
      <c r="A335" s="651"/>
      <c r="B335" s="651"/>
      <c r="C335" s="8"/>
      <c r="D335" s="8"/>
      <c r="E335" s="8"/>
      <c r="F335" s="8"/>
      <c r="G335" s="8"/>
      <c r="H335" s="8"/>
      <c r="I335" s="8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  <c r="AE335" s="651"/>
      <c r="AF335" s="651"/>
      <c r="AG335" s="651"/>
      <c r="AH335" s="651"/>
      <c r="AI335" s="651"/>
      <c r="AJ335" s="651"/>
    </row>
    <row r="336" spans="1:36" ht="12" customHeight="1" x14ac:dyDescent="0.2">
      <c r="A336" s="651"/>
      <c r="B336" s="651"/>
      <c r="C336" s="8"/>
      <c r="D336" s="8"/>
      <c r="E336" s="8"/>
      <c r="F336" s="8"/>
      <c r="G336" s="8"/>
      <c r="H336" s="8"/>
      <c r="I336" s="8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  <c r="AE336" s="651"/>
      <c r="AF336" s="651"/>
      <c r="AG336" s="651"/>
      <c r="AH336" s="651"/>
      <c r="AI336" s="651"/>
      <c r="AJ336" s="651"/>
    </row>
    <row r="337" spans="1:36" ht="12" customHeight="1" x14ac:dyDescent="0.2">
      <c r="A337" s="651"/>
      <c r="B337" s="651"/>
      <c r="C337" s="8"/>
      <c r="D337" s="8"/>
      <c r="E337" s="8"/>
      <c r="F337" s="8"/>
      <c r="G337" s="8"/>
      <c r="H337" s="8"/>
      <c r="I337" s="8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  <c r="AE337" s="651"/>
      <c r="AF337" s="651"/>
      <c r="AG337" s="651"/>
      <c r="AH337" s="651"/>
      <c r="AI337" s="651"/>
      <c r="AJ337" s="651"/>
    </row>
    <row r="338" spans="1:36" ht="12" customHeight="1" x14ac:dyDescent="0.2">
      <c r="A338" s="651"/>
      <c r="B338" s="651"/>
      <c r="C338" s="8"/>
      <c r="D338" s="8"/>
      <c r="E338" s="8"/>
      <c r="F338" s="8"/>
      <c r="G338" s="8"/>
      <c r="H338" s="8"/>
      <c r="I338" s="8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  <c r="AE338" s="651"/>
      <c r="AF338" s="651"/>
      <c r="AG338" s="651"/>
      <c r="AH338" s="651"/>
      <c r="AI338" s="651"/>
      <c r="AJ338" s="651"/>
    </row>
    <row r="339" spans="1:36" ht="12" customHeight="1" x14ac:dyDescent="0.2">
      <c r="A339" s="651"/>
      <c r="B339" s="651"/>
      <c r="C339" s="8"/>
      <c r="D339" s="8"/>
      <c r="E339" s="8"/>
      <c r="F339" s="8"/>
      <c r="G339" s="8"/>
      <c r="H339" s="8"/>
      <c r="I339" s="8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  <c r="AE339" s="651"/>
      <c r="AF339" s="651"/>
      <c r="AG339" s="651"/>
      <c r="AH339" s="651"/>
      <c r="AI339" s="651"/>
      <c r="AJ339" s="651"/>
    </row>
    <row r="340" spans="1:36" ht="12" customHeight="1" x14ac:dyDescent="0.2">
      <c r="A340" s="651"/>
      <c r="B340" s="651"/>
      <c r="C340" s="8"/>
      <c r="D340" s="8"/>
      <c r="E340" s="8"/>
      <c r="F340" s="8"/>
      <c r="G340" s="8"/>
      <c r="H340" s="8"/>
      <c r="I340" s="8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  <c r="AE340" s="651"/>
      <c r="AF340" s="651"/>
      <c r="AG340" s="651"/>
      <c r="AH340" s="651"/>
      <c r="AI340" s="651"/>
      <c r="AJ340" s="651"/>
    </row>
    <row r="341" spans="1:36" ht="12" customHeight="1" x14ac:dyDescent="0.2">
      <c r="A341" s="651"/>
      <c r="B341" s="651"/>
      <c r="C341" s="8"/>
      <c r="D341" s="8"/>
      <c r="E341" s="8"/>
      <c r="F341" s="8"/>
      <c r="G341" s="8"/>
      <c r="H341" s="8"/>
      <c r="I341" s="8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  <c r="AE341" s="651"/>
      <c r="AF341" s="651"/>
      <c r="AG341" s="651"/>
      <c r="AH341" s="651"/>
      <c r="AI341" s="651"/>
      <c r="AJ341" s="651"/>
    </row>
    <row r="342" spans="1:36" ht="12" customHeight="1" x14ac:dyDescent="0.2">
      <c r="A342" s="651"/>
      <c r="B342" s="651"/>
      <c r="C342" s="8"/>
      <c r="D342" s="8"/>
      <c r="E342" s="8"/>
      <c r="F342" s="8"/>
      <c r="G342" s="8"/>
      <c r="H342" s="8"/>
      <c r="I342" s="8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  <c r="AE342" s="651"/>
      <c r="AF342" s="651"/>
      <c r="AG342" s="651"/>
      <c r="AH342" s="651"/>
      <c r="AI342" s="651"/>
      <c r="AJ342" s="651"/>
    </row>
    <row r="343" spans="1:36" ht="12" customHeight="1" x14ac:dyDescent="0.2">
      <c r="A343" s="651"/>
      <c r="B343" s="651"/>
      <c r="C343" s="8"/>
      <c r="D343" s="8"/>
      <c r="E343" s="8"/>
      <c r="F343" s="8"/>
      <c r="G343" s="8"/>
      <c r="H343" s="8"/>
      <c r="I343" s="8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  <c r="AE343" s="651"/>
      <c r="AF343" s="651"/>
      <c r="AG343" s="651"/>
      <c r="AH343" s="651"/>
      <c r="AI343" s="651"/>
      <c r="AJ343" s="651"/>
    </row>
    <row r="344" spans="1:36" ht="12" customHeight="1" x14ac:dyDescent="0.2">
      <c r="A344" s="651"/>
      <c r="B344" s="651"/>
      <c r="C344" s="8"/>
      <c r="D344" s="8"/>
      <c r="E344" s="8"/>
      <c r="F344" s="8"/>
      <c r="G344" s="8"/>
      <c r="H344" s="8"/>
      <c r="I344" s="8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  <c r="AE344" s="651"/>
      <c r="AF344" s="651"/>
      <c r="AG344" s="651"/>
      <c r="AH344" s="651"/>
      <c r="AI344" s="651"/>
      <c r="AJ344" s="651"/>
    </row>
    <row r="345" spans="1:36" ht="12" customHeight="1" x14ac:dyDescent="0.2">
      <c r="A345" s="651"/>
      <c r="B345" s="651"/>
      <c r="C345" s="8"/>
      <c r="D345" s="8"/>
      <c r="E345" s="8"/>
      <c r="F345" s="8"/>
      <c r="G345" s="8"/>
      <c r="H345" s="8"/>
      <c r="I345" s="8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  <c r="AE345" s="651"/>
      <c r="AF345" s="651"/>
      <c r="AG345" s="651"/>
      <c r="AH345" s="651"/>
      <c r="AI345" s="651"/>
      <c r="AJ345" s="651"/>
    </row>
    <row r="346" spans="1:36" ht="12" customHeight="1" x14ac:dyDescent="0.2">
      <c r="A346" s="651"/>
      <c r="B346" s="651"/>
      <c r="C346" s="8"/>
      <c r="D346" s="8"/>
      <c r="E346" s="8"/>
      <c r="F346" s="8"/>
      <c r="G346" s="8"/>
      <c r="H346" s="8"/>
      <c r="I346" s="8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  <c r="AE346" s="651"/>
      <c r="AF346" s="651"/>
      <c r="AG346" s="651"/>
      <c r="AH346" s="651"/>
      <c r="AI346" s="651"/>
      <c r="AJ346" s="651"/>
    </row>
    <row r="347" spans="1:36" ht="12" customHeight="1" x14ac:dyDescent="0.2">
      <c r="A347" s="651"/>
      <c r="B347" s="651"/>
      <c r="C347" s="8"/>
      <c r="D347" s="8"/>
      <c r="E347" s="8"/>
      <c r="F347" s="8"/>
      <c r="G347" s="8"/>
      <c r="H347" s="8"/>
      <c r="I347" s="8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  <c r="AE347" s="651"/>
      <c r="AF347" s="651"/>
      <c r="AG347" s="651"/>
      <c r="AH347" s="651"/>
      <c r="AI347" s="651"/>
      <c r="AJ347" s="651"/>
    </row>
    <row r="348" spans="1:36" ht="12" customHeight="1" x14ac:dyDescent="0.2">
      <c r="A348" s="651"/>
      <c r="B348" s="651"/>
      <c r="C348" s="8"/>
      <c r="D348" s="8"/>
      <c r="E348" s="8"/>
      <c r="F348" s="8"/>
      <c r="G348" s="8"/>
      <c r="H348" s="8"/>
      <c r="I348" s="8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  <c r="AE348" s="651"/>
      <c r="AF348" s="651"/>
      <c r="AG348" s="651"/>
      <c r="AH348" s="651"/>
      <c r="AI348" s="651"/>
      <c r="AJ348" s="651"/>
    </row>
    <row r="349" spans="1:36" ht="12" customHeight="1" x14ac:dyDescent="0.2">
      <c r="A349" s="651"/>
      <c r="B349" s="651"/>
      <c r="C349" s="8"/>
      <c r="D349" s="8"/>
      <c r="E349" s="8"/>
      <c r="F349" s="8"/>
      <c r="G349" s="8"/>
      <c r="H349" s="8"/>
      <c r="I349" s="8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  <c r="AE349" s="651"/>
      <c r="AF349" s="651"/>
      <c r="AG349" s="651"/>
      <c r="AH349" s="651"/>
      <c r="AI349" s="651"/>
      <c r="AJ349" s="651"/>
    </row>
    <row r="350" spans="1:36" ht="12" customHeight="1" x14ac:dyDescent="0.2">
      <c r="A350" s="651"/>
      <c r="B350" s="651"/>
      <c r="C350" s="8"/>
      <c r="D350" s="8"/>
      <c r="E350" s="8"/>
      <c r="F350" s="8"/>
      <c r="G350" s="8"/>
      <c r="H350" s="8"/>
      <c r="I350" s="8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  <c r="AE350" s="651"/>
      <c r="AF350" s="651"/>
      <c r="AG350" s="651"/>
      <c r="AH350" s="651"/>
      <c r="AI350" s="651"/>
      <c r="AJ350" s="651"/>
    </row>
    <row r="351" spans="1:36" ht="12" customHeight="1" x14ac:dyDescent="0.2">
      <c r="A351" s="651"/>
      <c r="B351" s="651"/>
      <c r="C351" s="8"/>
      <c r="D351" s="8"/>
      <c r="E351" s="8"/>
      <c r="F351" s="8"/>
      <c r="G351" s="8"/>
      <c r="H351" s="8"/>
      <c r="I351" s="8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  <c r="AE351" s="651"/>
      <c r="AF351" s="651"/>
      <c r="AG351" s="651"/>
      <c r="AH351" s="651"/>
      <c r="AI351" s="651"/>
      <c r="AJ351" s="651"/>
    </row>
    <row r="352" spans="1:36" ht="12" customHeight="1" x14ac:dyDescent="0.2">
      <c r="A352" s="651"/>
      <c r="B352" s="651"/>
      <c r="C352" s="8"/>
      <c r="D352" s="8"/>
      <c r="E352" s="8"/>
      <c r="F352" s="8"/>
      <c r="G352" s="8"/>
      <c r="H352" s="8"/>
      <c r="I352" s="8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  <c r="AE352" s="651"/>
      <c r="AF352" s="651"/>
      <c r="AG352" s="651"/>
      <c r="AH352" s="651"/>
      <c r="AI352" s="651"/>
      <c r="AJ352" s="651"/>
    </row>
    <row r="353" spans="1:36" ht="12" customHeight="1" x14ac:dyDescent="0.2">
      <c r="A353" s="651"/>
      <c r="B353" s="651"/>
      <c r="C353" s="8"/>
      <c r="D353" s="8"/>
      <c r="E353" s="8"/>
      <c r="F353" s="8"/>
      <c r="G353" s="8"/>
      <c r="H353" s="8"/>
      <c r="I353" s="8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  <c r="AE353" s="651"/>
      <c r="AF353" s="651"/>
      <c r="AG353" s="651"/>
      <c r="AH353" s="651"/>
      <c r="AI353" s="651"/>
      <c r="AJ353" s="651"/>
    </row>
    <row r="354" spans="1:36" ht="12" customHeight="1" x14ac:dyDescent="0.2">
      <c r="A354" s="651"/>
      <c r="B354" s="651"/>
      <c r="C354" s="8"/>
      <c r="D354" s="8"/>
      <c r="E354" s="8"/>
      <c r="F354" s="8"/>
      <c r="G354" s="8"/>
      <c r="H354" s="8"/>
      <c r="I354" s="8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  <c r="AE354" s="651"/>
      <c r="AF354" s="651"/>
      <c r="AG354" s="651"/>
      <c r="AH354" s="651"/>
      <c r="AI354" s="651"/>
      <c r="AJ354" s="651"/>
    </row>
    <row r="355" spans="1:36" ht="12" customHeight="1" x14ac:dyDescent="0.2">
      <c r="A355" s="651"/>
      <c r="B355" s="651"/>
      <c r="C355" s="8"/>
      <c r="D355" s="8"/>
      <c r="E355" s="8"/>
      <c r="F355" s="8"/>
      <c r="G355" s="8"/>
      <c r="H355" s="8"/>
      <c r="I355" s="8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  <c r="AE355" s="651"/>
      <c r="AF355" s="651"/>
      <c r="AG355" s="651"/>
      <c r="AH355" s="651"/>
      <c r="AI355" s="651"/>
      <c r="AJ355" s="651"/>
    </row>
    <row r="356" spans="1:36" ht="12" customHeight="1" x14ac:dyDescent="0.2">
      <c r="A356" s="651"/>
      <c r="B356" s="651"/>
      <c r="C356" s="8"/>
      <c r="D356" s="8"/>
      <c r="E356" s="8"/>
      <c r="F356" s="8"/>
      <c r="G356" s="8"/>
      <c r="H356" s="8"/>
      <c r="I356" s="8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  <c r="AE356" s="651"/>
      <c r="AF356" s="651"/>
      <c r="AG356" s="651"/>
      <c r="AH356" s="651"/>
      <c r="AI356" s="651"/>
      <c r="AJ356" s="651"/>
    </row>
    <row r="357" spans="1:36" ht="12" customHeight="1" x14ac:dyDescent="0.2">
      <c r="A357" s="651"/>
      <c r="B357" s="651"/>
      <c r="C357" s="8"/>
      <c r="D357" s="8"/>
      <c r="E357" s="8"/>
      <c r="F357" s="8"/>
      <c r="G357" s="8"/>
      <c r="H357" s="8"/>
      <c r="I357" s="8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  <c r="AE357" s="651"/>
      <c r="AF357" s="651"/>
      <c r="AG357" s="651"/>
      <c r="AH357" s="651"/>
      <c r="AI357" s="651"/>
      <c r="AJ357" s="651"/>
    </row>
    <row r="358" spans="1:36" ht="12" customHeight="1" x14ac:dyDescent="0.2">
      <c r="A358" s="651"/>
      <c r="B358" s="651"/>
      <c r="C358" s="8"/>
      <c r="D358" s="8"/>
      <c r="E358" s="8"/>
      <c r="F358" s="8"/>
      <c r="G358" s="8"/>
      <c r="H358" s="8"/>
      <c r="I358" s="8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  <c r="AE358" s="651"/>
      <c r="AF358" s="651"/>
      <c r="AG358" s="651"/>
      <c r="AH358" s="651"/>
      <c r="AI358" s="651"/>
      <c r="AJ358" s="651"/>
    </row>
    <row r="359" spans="1:36" ht="12" customHeight="1" x14ac:dyDescent="0.2">
      <c r="A359" s="651"/>
      <c r="B359" s="651"/>
      <c r="C359" s="8"/>
      <c r="D359" s="8"/>
      <c r="E359" s="8"/>
      <c r="F359" s="8"/>
      <c r="G359" s="8"/>
      <c r="H359" s="8"/>
      <c r="I359" s="8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  <c r="AE359" s="651"/>
      <c r="AF359" s="651"/>
      <c r="AG359" s="651"/>
      <c r="AH359" s="651"/>
      <c r="AI359" s="651"/>
      <c r="AJ359" s="651"/>
    </row>
    <row r="360" spans="1:36" ht="12" customHeight="1" x14ac:dyDescent="0.2">
      <c r="A360" s="651"/>
      <c r="B360" s="651"/>
      <c r="C360" s="8"/>
      <c r="D360" s="8"/>
      <c r="E360" s="8"/>
      <c r="F360" s="8"/>
      <c r="G360" s="8"/>
      <c r="H360" s="8"/>
      <c r="I360" s="8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  <c r="AE360" s="651"/>
      <c r="AF360" s="651"/>
      <c r="AG360" s="651"/>
      <c r="AH360" s="651"/>
      <c r="AI360" s="651"/>
      <c r="AJ360" s="651"/>
    </row>
    <row r="361" spans="1:36" ht="12" customHeight="1" x14ac:dyDescent="0.2">
      <c r="A361" s="651"/>
      <c r="B361" s="651"/>
      <c r="C361" s="8"/>
      <c r="D361" s="8"/>
      <c r="E361" s="8"/>
      <c r="F361" s="8"/>
      <c r="G361" s="8"/>
      <c r="H361" s="8"/>
      <c r="I361" s="8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  <c r="AE361" s="651"/>
      <c r="AF361" s="651"/>
      <c r="AG361" s="651"/>
      <c r="AH361" s="651"/>
      <c r="AI361" s="651"/>
      <c r="AJ361" s="651"/>
    </row>
    <row r="362" spans="1:36" ht="12" customHeight="1" x14ac:dyDescent="0.2">
      <c r="A362" s="651"/>
      <c r="B362" s="651"/>
      <c r="C362" s="8"/>
      <c r="D362" s="8"/>
      <c r="E362" s="8"/>
      <c r="F362" s="8"/>
      <c r="G362" s="8"/>
      <c r="H362" s="8"/>
      <c r="I362" s="8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  <c r="AE362" s="651"/>
      <c r="AF362" s="651"/>
      <c r="AG362" s="651"/>
      <c r="AH362" s="651"/>
      <c r="AI362" s="651"/>
      <c r="AJ362" s="651"/>
    </row>
    <row r="363" spans="1:36" ht="12" customHeight="1" x14ac:dyDescent="0.2">
      <c r="A363" s="651"/>
      <c r="B363" s="651"/>
      <c r="C363" s="8"/>
      <c r="D363" s="8"/>
      <c r="E363" s="8"/>
      <c r="F363" s="8"/>
      <c r="G363" s="8"/>
      <c r="H363" s="8"/>
      <c r="I363" s="8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  <c r="AE363" s="651"/>
      <c r="AF363" s="651"/>
      <c r="AG363" s="651"/>
      <c r="AH363" s="651"/>
      <c r="AI363" s="651"/>
      <c r="AJ363" s="651"/>
    </row>
    <row r="364" spans="1:36" ht="12" customHeight="1" x14ac:dyDescent="0.2">
      <c r="A364" s="651"/>
      <c r="B364" s="651"/>
      <c r="C364" s="8"/>
      <c r="D364" s="8"/>
      <c r="E364" s="8"/>
      <c r="F364" s="8"/>
      <c r="G364" s="8"/>
      <c r="H364" s="8"/>
      <c r="I364" s="8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  <c r="AE364" s="651"/>
      <c r="AF364" s="651"/>
      <c r="AG364" s="651"/>
      <c r="AH364" s="651"/>
      <c r="AI364" s="651"/>
      <c r="AJ364" s="651"/>
    </row>
    <row r="365" spans="1:36" ht="12" customHeight="1" x14ac:dyDescent="0.2">
      <c r="A365" s="651"/>
      <c r="B365" s="651"/>
      <c r="C365" s="8"/>
      <c r="D365" s="8"/>
      <c r="E365" s="8"/>
      <c r="F365" s="8"/>
      <c r="G365" s="8"/>
      <c r="H365" s="8"/>
      <c r="I365" s="8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  <c r="AE365" s="651"/>
      <c r="AF365" s="651"/>
      <c r="AG365" s="651"/>
      <c r="AH365" s="651"/>
      <c r="AI365" s="651"/>
      <c r="AJ365" s="651"/>
    </row>
    <row r="366" spans="1:36" ht="12" customHeight="1" x14ac:dyDescent="0.2">
      <c r="A366" s="651"/>
      <c r="B366" s="651"/>
      <c r="C366" s="8"/>
      <c r="D366" s="8"/>
      <c r="E366" s="8"/>
      <c r="F366" s="8"/>
      <c r="G366" s="8"/>
      <c r="H366" s="8"/>
      <c r="I366" s="8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  <c r="AE366" s="651"/>
      <c r="AF366" s="651"/>
      <c r="AG366" s="651"/>
      <c r="AH366" s="651"/>
      <c r="AI366" s="651"/>
      <c r="AJ366" s="651"/>
    </row>
    <row r="367" spans="1:36" ht="12" customHeight="1" x14ac:dyDescent="0.2">
      <c r="A367" s="651"/>
      <c r="B367" s="651"/>
      <c r="C367" s="8"/>
      <c r="D367" s="8"/>
      <c r="E367" s="8"/>
      <c r="F367" s="8"/>
      <c r="G367" s="8"/>
      <c r="H367" s="8"/>
      <c r="I367" s="8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  <c r="AE367" s="651"/>
      <c r="AF367" s="651"/>
      <c r="AG367" s="651"/>
      <c r="AH367" s="651"/>
      <c r="AI367" s="651"/>
      <c r="AJ367" s="651"/>
    </row>
    <row r="368" spans="1:36" ht="12" customHeight="1" x14ac:dyDescent="0.2">
      <c r="A368" s="651"/>
      <c r="B368" s="651"/>
      <c r="C368" s="8"/>
      <c r="D368" s="8"/>
      <c r="E368" s="8"/>
      <c r="F368" s="8"/>
      <c r="G368" s="8"/>
      <c r="H368" s="8"/>
      <c r="I368" s="8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  <c r="AE368" s="651"/>
      <c r="AF368" s="651"/>
      <c r="AG368" s="651"/>
      <c r="AH368" s="651"/>
      <c r="AI368" s="651"/>
      <c r="AJ368" s="651"/>
    </row>
    <row r="369" spans="1:36" ht="12" customHeight="1" x14ac:dyDescent="0.2">
      <c r="A369" s="651"/>
      <c r="B369" s="651"/>
      <c r="C369" s="8"/>
      <c r="D369" s="8"/>
      <c r="E369" s="8"/>
      <c r="F369" s="8"/>
      <c r="G369" s="8"/>
      <c r="H369" s="8"/>
      <c r="I369" s="8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  <c r="AE369" s="651"/>
      <c r="AF369" s="651"/>
      <c r="AG369" s="651"/>
      <c r="AH369" s="651"/>
      <c r="AI369" s="651"/>
      <c r="AJ369" s="651"/>
    </row>
    <row r="370" spans="1:36" ht="12" customHeight="1" x14ac:dyDescent="0.2">
      <c r="A370" s="651"/>
      <c r="B370" s="651"/>
      <c r="C370" s="8"/>
      <c r="D370" s="8"/>
      <c r="E370" s="8"/>
      <c r="F370" s="8"/>
      <c r="G370" s="8"/>
      <c r="H370" s="8"/>
      <c r="I370" s="8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  <c r="AE370" s="651"/>
      <c r="AF370" s="651"/>
      <c r="AG370" s="651"/>
      <c r="AH370" s="651"/>
      <c r="AI370" s="651"/>
      <c r="AJ370" s="651"/>
    </row>
    <row r="371" spans="1:36" ht="12" customHeight="1" x14ac:dyDescent="0.2">
      <c r="A371" s="651"/>
      <c r="B371" s="651"/>
      <c r="C371" s="8"/>
      <c r="D371" s="8"/>
      <c r="E371" s="8"/>
      <c r="F371" s="8"/>
      <c r="G371" s="8"/>
      <c r="H371" s="8"/>
      <c r="I371" s="8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  <c r="AE371" s="651"/>
      <c r="AF371" s="651"/>
      <c r="AG371" s="651"/>
      <c r="AH371" s="651"/>
      <c r="AI371" s="651"/>
      <c r="AJ371" s="651"/>
    </row>
    <row r="372" spans="1:36" ht="12" customHeight="1" x14ac:dyDescent="0.2">
      <c r="A372" s="651"/>
      <c r="B372" s="651"/>
      <c r="C372" s="8"/>
      <c r="D372" s="8"/>
      <c r="E372" s="8"/>
      <c r="F372" s="8"/>
      <c r="G372" s="8"/>
      <c r="H372" s="8"/>
      <c r="I372" s="8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  <c r="AE372" s="651"/>
      <c r="AF372" s="651"/>
      <c r="AG372" s="651"/>
      <c r="AH372" s="651"/>
      <c r="AI372" s="651"/>
      <c r="AJ372" s="651"/>
    </row>
    <row r="373" spans="1:36" ht="12" customHeight="1" x14ac:dyDescent="0.2">
      <c r="A373" s="651"/>
      <c r="B373" s="651"/>
      <c r="C373" s="8"/>
      <c r="D373" s="8"/>
      <c r="E373" s="8"/>
      <c r="F373" s="8"/>
      <c r="G373" s="8"/>
      <c r="H373" s="8"/>
      <c r="I373" s="8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  <c r="AE373" s="651"/>
      <c r="AF373" s="651"/>
      <c r="AG373" s="651"/>
      <c r="AH373" s="651"/>
      <c r="AI373" s="651"/>
      <c r="AJ373" s="651"/>
    </row>
    <row r="374" spans="1:36" ht="12" customHeight="1" x14ac:dyDescent="0.2">
      <c r="A374" s="651"/>
      <c r="B374" s="651"/>
      <c r="C374" s="8"/>
      <c r="D374" s="8"/>
      <c r="E374" s="8"/>
      <c r="F374" s="8"/>
      <c r="G374" s="8"/>
      <c r="H374" s="8"/>
      <c r="I374" s="8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  <c r="AE374" s="651"/>
      <c r="AF374" s="651"/>
      <c r="AG374" s="651"/>
      <c r="AH374" s="651"/>
      <c r="AI374" s="651"/>
      <c r="AJ374" s="651"/>
    </row>
    <row r="375" spans="1:36" ht="12" customHeight="1" x14ac:dyDescent="0.2">
      <c r="A375" s="651"/>
      <c r="B375" s="651"/>
      <c r="C375" s="8"/>
      <c r="D375" s="8"/>
      <c r="E375" s="8"/>
      <c r="F375" s="8"/>
      <c r="G375" s="8"/>
      <c r="H375" s="8"/>
      <c r="I375" s="8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  <c r="AE375" s="651"/>
      <c r="AF375" s="651"/>
      <c r="AG375" s="651"/>
      <c r="AH375" s="651"/>
      <c r="AI375" s="651"/>
      <c r="AJ375" s="651"/>
    </row>
    <row r="376" spans="1:36" ht="12" customHeight="1" x14ac:dyDescent="0.2">
      <c r="A376" s="651"/>
      <c r="B376" s="651"/>
      <c r="C376" s="8"/>
      <c r="D376" s="8"/>
      <c r="E376" s="8"/>
      <c r="F376" s="8"/>
      <c r="G376" s="8"/>
      <c r="H376" s="8"/>
      <c r="I376" s="8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  <c r="AE376" s="651"/>
      <c r="AF376" s="651"/>
      <c r="AG376" s="651"/>
      <c r="AH376" s="651"/>
      <c r="AI376" s="651"/>
      <c r="AJ376" s="651"/>
    </row>
    <row r="377" spans="1:36" ht="12" customHeight="1" x14ac:dyDescent="0.2">
      <c r="A377" s="651"/>
      <c r="B377" s="651"/>
      <c r="C377" s="8"/>
      <c r="D377" s="8"/>
      <c r="E377" s="8"/>
      <c r="F377" s="8"/>
      <c r="G377" s="8"/>
      <c r="H377" s="8"/>
      <c r="I377" s="8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  <c r="AE377" s="651"/>
      <c r="AF377" s="651"/>
      <c r="AG377" s="651"/>
      <c r="AH377" s="651"/>
      <c r="AI377" s="651"/>
      <c r="AJ377" s="651"/>
    </row>
    <row r="378" spans="1:36" ht="12" customHeight="1" x14ac:dyDescent="0.2">
      <c r="A378" s="651"/>
      <c r="B378" s="651"/>
      <c r="C378" s="8"/>
      <c r="D378" s="8"/>
      <c r="E378" s="8"/>
      <c r="F378" s="8"/>
      <c r="G378" s="8"/>
      <c r="H378" s="8"/>
      <c r="I378" s="8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  <c r="AE378" s="651"/>
      <c r="AF378" s="651"/>
      <c r="AG378" s="651"/>
      <c r="AH378" s="651"/>
      <c r="AI378" s="651"/>
      <c r="AJ378" s="651"/>
    </row>
    <row r="379" spans="1:36" ht="12" customHeight="1" x14ac:dyDescent="0.2">
      <c r="A379" s="651"/>
      <c r="B379" s="651"/>
      <c r="C379" s="8"/>
      <c r="D379" s="8"/>
      <c r="E379" s="8"/>
      <c r="F379" s="8"/>
      <c r="G379" s="8"/>
      <c r="H379" s="8"/>
      <c r="I379" s="8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  <c r="AE379" s="651"/>
      <c r="AF379" s="651"/>
      <c r="AG379" s="651"/>
      <c r="AH379" s="651"/>
      <c r="AI379" s="651"/>
      <c r="AJ379" s="651"/>
    </row>
    <row r="380" spans="1:36" ht="12" customHeight="1" x14ac:dyDescent="0.2">
      <c r="A380" s="651"/>
      <c r="B380" s="651"/>
      <c r="C380" s="8"/>
      <c r="D380" s="8"/>
      <c r="E380" s="8"/>
      <c r="F380" s="8"/>
      <c r="G380" s="8"/>
      <c r="H380" s="8"/>
      <c r="I380" s="8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  <c r="AE380" s="651"/>
      <c r="AF380" s="651"/>
      <c r="AG380" s="651"/>
      <c r="AH380" s="651"/>
      <c r="AI380" s="651"/>
      <c r="AJ380" s="651"/>
    </row>
    <row r="381" spans="1:36" ht="12" customHeight="1" x14ac:dyDescent="0.2">
      <c r="A381" s="651"/>
      <c r="B381" s="651"/>
      <c r="C381" s="8"/>
      <c r="D381" s="8"/>
      <c r="E381" s="8"/>
      <c r="F381" s="8"/>
      <c r="G381" s="8"/>
      <c r="H381" s="8"/>
      <c r="I381" s="8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  <c r="AE381" s="651"/>
      <c r="AF381" s="651"/>
      <c r="AG381" s="651"/>
      <c r="AH381" s="651"/>
      <c r="AI381" s="651"/>
      <c r="AJ381" s="651"/>
    </row>
    <row r="382" spans="1:36" ht="12" customHeight="1" x14ac:dyDescent="0.2">
      <c r="A382" s="651"/>
      <c r="B382" s="651"/>
      <c r="C382" s="8"/>
      <c r="D382" s="8"/>
      <c r="E382" s="8"/>
      <c r="F382" s="8"/>
      <c r="G382" s="8"/>
      <c r="H382" s="8"/>
      <c r="I382" s="8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  <c r="AE382" s="651"/>
      <c r="AF382" s="651"/>
      <c r="AG382" s="651"/>
      <c r="AH382" s="651"/>
      <c r="AI382" s="651"/>
      <c r="AJ382" s="651"/>
    </row>
    <row r="383" spans="1:36" ht="12" customHeight="1" x14ac:dyDescent="0.2">
      <c r="A383" s="651"/>
      <c r="B383" s="651"/>
      <c r="C383" s="8"/>
      <c r="D383" s="8"/>
      <c r="E383" s="8"/>
      <c r="F383" s="8"/>
      <c r="G383" s="8"/>
      <c r="H383" s="8"/>
      <c r="I383" s="8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  <c r="AE383" s="651"/>
      <c r="AF383" s="651"/>
      <c r="AG383" s="651"/>
      <c r="AH383" s="651"/>
      <c r="AI383" s="651"/>
      <c r="AJ383" s="651"/>
    </row>
    <row r="384" spans="1:36" ht="12" customHeight="1" x14ac:dyDescent="0.2">
      <c r="A384" s="651"/>
      <c r="B384" s="651"/>
      <c r="C384" s="8"/>
      <c r="D384" s="8"/>
      <c r="E384" s="8"/>
      <c r="F384" s="8"/>
      <c r="G384" s="8"/>
      <c r="H384" s="8"/>
      <c r="I384" s="8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  <c r="AE384" s="651"/>
      <c r="AF384" s="651"/>
      <c r="AG384" s="651"/>
      <c r="AH384" s="651"/>
      <c r="AI384" s="651"/>
      <c r="AJ384" s="651"/>
    </row>
    <row r="385" spans="1:36" ht="12" customHeight="1" x14ac:dyDescent="0.2">
      <c r="A385" s="651"/>
      <c r="B385" s="651"/>
      <c r="C385" s="8"/>
      <c r="D385" s="8"/>
      <c r="E385" s="8"/>
      <c r="F385" s="8"/>
      <c r="G385" s="8"/>
      <c r="H385" s="8"/>
      <c r="I385" s="8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  <c r="AE385" s="651"/>
      <c r="AF385" s="651"/>
      <c r="AG385" s="651"/>
      <c r="AH385" s="651"/>
      <c r="AI385" s="651"/>
      <c r="AJ385" s="651"/>
    </row>
    <row r="386" spans="1:36" ht="12" customHeight="1" x14ac:dyDescent="0.2">
      <c r="A386" s="651"/>
      <c r="B386" s="651"/>
      <c r="C386" s="8"/>
      <c r="D386" s="8"/>
      <c r="E386" s="8"/>
      <c r="F386" s="8"/>
      <c r="G386" s="8"/>
      <c r="H386" s="8"/>
      <c r="I386" s="8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  <c r="AE386" s="651"/>
      <c r="AF386" s="651"/>
      <c r="AG386" s="651"/>
      <c r="AH386" s="651"/>
      <c r="AI386" s="651"/>
      <c r="AJ386" s="651"/>
    </row>
    <row r="387" spans="1:36" ht="12" customHeight="1" x14ac:dyDescent="0.2">
      <c r="A387" s="651"/>
      <c r="B387" s="651"/>
      <c r="C387" s="8"/>
      <c r="D387" s="8"/>
      <c r="E387" s="8"/>
      <c r="F387" s="8"/>
      <c r="G387" s="8"/>
      <c r="H387" s="8"/>
      <c r="I387" s="8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  <c r="AE387" s="651"/>
      <c r="AF387" s="651"/>
      <c r="AG387" s="651"/>
      <c r="AH387" s="651"/>
      <c r="AI387" s="651"/>
      <c r="AJ387" s="651"/>
    </row>
    <row r="388" spans="1:36" ht="12" customHeight="1" x14ac:dyDescent="0.2">
      <c r="A388" s="651"/>
      <c r="B388" s="651"/>
      <c r="C388" s="8"/>
      <c r="D388" s="8"/>
      <c r="E388" s="8"/>
      <c r="F388" s="8"/>
      <c r="G388" s="8"/>
      <c r="H388" s="8"/>
      <c r="I388" s="8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  <c r="AE388" s="651"/>
      <c r="AF388" s="651"/>
      <c r="AG388" s="651"/>
      <c r="AH388" s="651"/>
      <c r="AI388" s="651"/>
      <c r="AJ388" s="651"/>
    </row>
    <row r="389" spans="1:36" ht="12" customHeight="1" x14ac:dyDescent="0.2">
      <c r="A389" s="651"/>
      <c r="B389" s="651"/>
      <c r="C389" s="8"/>
      <c r="D389" s="8"/>
      <c r="E389" s="8"/>
      <c r="F389" s="8"/>
      <c r="G389" s="8"/>
      <c r="H389" s="8"/>
      <c r="I389" s="8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  <c r="AE389" s="651"/>
      <c r="AF389" s="651"/>
      <c r="AG389" s="651"/>
      <c r="AH389" s="651"/>
      <c r="AI389" s="651"/>
      <c r="AJ389" s="651"/>
    </row>
    <row r="390" spans="1:36" ht="12" customHeight="1" x14ac:dyDescent="0.2">
      <c r="A390" s="651"/>
      <c r="B390" s="651"/>
      <c r="C390" s="8"/>
      <c r="D390" s="8"/>
      <c r="E390" s="8"/>
      <c r="F390" s="8"/>
      <c r="G390" s="8"/>
      <c r="H390" s="8"/>
      <c r="I390" s="8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  <c r="AE390" s="651"/>
      <c r="AF390" s="651"/>
      <c r="AG390" s="651"/>
      <c r="AH390" s="651"/>
      <c r="AI390" s="651"/>
      <c r="AJ390" s="651"/>
    </row>
    <row r="391" spans="1:36" ht="12" customHeight="1" x14ac:dyDescent="0.2">
      <c r="A391" s="651"/>
      <c r="B391" s="651"/>
      <c r="C391" s="8"/>
      <c r="D391" s="8"/>
      <c r="E391" s="8"/>
      <c r="F391" s="8"/>
      <c r="G391" s="8"/>
      <c r="H391" s="8"/>
      <c r="I391" s="8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  <c r="AE391" s="651"/>
      <c r="AF391" s="651"/>
      <c r="AG391" s="651"/>
      <c r="AH391" s="651"/>
      <c r="AI391" s="651"/>
      <c r="AJ391" s="651"/>
    </row>
    <row r="392" spans="1:36" ht="12" customHeight="1" x14ac:dyDescent="0.2">
      <c r="A392" s="651"/>
      <c r="B392" s="651"/>
      <c r="C392" s="8"/>
      <c r="D392" s="8"/>
      <c r="E392" s="8"/>
      <c r="F392" s="8"/>
      <c r="G392" s="8"/>
      <c r="H392" s="8"/>
      <c r="I392" s="8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  <c r="AE392" s="651"/>
      <c r="AF392" s="651"/>
      <c r="AG392" s="651"/>
      <c r="AH392" s="651"/>
      <c r="AI392" s="651"/>
      <c r="AJ392" s="651"/>
    </row>
    <row r="393" spans="1:36" ht="12" customHeight="1" x14ac:dyDescent="0.2">
      <c r="A393" s="651"/>
      <c r="B393" s="651"/>
      <c r="C393" s="8"/>
      <c r="D393" s="8"/>
      <c r="E393" s="8"/>
      <c r="F393" s="8"/>
      <c r="G393" s="8"/>
      <c r="H393" s="8"/>
      <c r="I393" s="8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  <c r="AE393" s="651"/>
      <c r="AF393" s="651"/>
      <c r="AG393" s="651"/>
      <c r="AH393" s="651"/>
      <c r="AI393" s="651"/>
      <c r="AJ393" s="651"/>
    </row>
    <row r="394" spans="1:36" ht="12" customHeight="1" x14ac:dyDescent="0.2">
      <c r="A394" s="651"/>
      <c r="B394" s="651"/>
      <c r="C394" s="8"/>
      <c r="D394" s="8"/>
      <c r="E394" s="8"/>
      <c r="F394" s="8"/>
      <c r="G394" s="8"/>
      <c r="H394" s="8"/>
      <c r="I394" s="8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  <c r="AE394" s="651"/>
      <c r="AF394" s="651"/>
      <c r="AG394" s="651"/>
      <c r="AH394" s="651"/>
      <c r="AI394" s="651"/>
      <c r="AJ394" s="651"/>
    </row>
    <row r="395" spans="1:36" ht="12" customHeight="1" x14ac:dyDescent="0.2">
      <c r="A395" s="651"/>
      <c r="B395" s="651"/>
      <c r="C395" s="8"/>
      <c r="D395" s="8"/>
      <c r="E395" s="8"/>
      <c r="F395" s="8"/>
      <c r="G395" s="8"/>
      <c r="H395" s="8"/>
      <c r="I395" s="8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  <c r="AE395" s="651"/>
      <c r="AF395" s="651"/>
      <c r="AG395" s="651"/>
      <c r="AH395" s="651"/>
      <c r="AI395" s="651"/>
      <c r="AJ395" s="651"/>
    </row>
    <row r="396" spans="1:36" ht="12" customHeight="1" x14ac:dyDescent="0.2">
      <c r="A396" s="651"/>
      <c r="B396" s="651"/>
      <c r="C396" s="8"/>
      <c r="D396" s="8"/>
      <c r="E396" s="8"/>
      <c r="F396" s="8"/>
      <c r="G396" s="8"/>
      <c r="H396" s="8"/>
      <c r="I396" s="8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  <c r="AE396" s="651"/>
      <c r="AF396" s="651"/>
      <c r="AG396" s="651"/>
      <c r="AH396" s="651"/>
      <c r="AI396" s="651"/>
      <c r="AJ396" s="651"/>
    </row>
    <row r="397" spans="1:36" ht="12" customHeight="1" x14ac:dyDescent="0.2">
      <c r="A397" s="651"/>
      <c r="B397" s="651"/>
      <c r="C397" s="8"/>
      <c r="D397" s="8"/>
      <c r="E397" s="8"/>
      <c r="F397" s="8"/>
      <c r="G397" s="8"/>
      <c r="H397" s="8"/>
      <c r="I397" s="8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  <c r="AE397" s="651"/>
      <c r="AF397" s="651"/>
      <c r="AG397" s="651"/>
      <c r="AH397" s="651"/>
      <c r="AI397" s="651"/>
      <c r="AJ397" s="651"/>
    </row>
    <row r="398" spans="1:36" ht="12" customHeight="1" x14ac:dyDescent="0.2">
      <c r="A398" s="651"/>
      <c r="B398" s="651"/>
      <c r="C398" s="8"/>
      <c r="D398" s="8"/>
      <c r="E398" s="8"/>
      <c r="F398" s="8"/>
      <c r="G398" s="8"/>
      <c r="H398" s="8"/>
      <c r="I398" s="8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  <c r="AE398" s="651"/>
      <c r="AF398" s="651"/>
      <c r="AG398" s="651"/>
      <c r="AH398" s="651"/>
      <c r="AI398" s="651"/>
      <c r="AJ398" s="651"/>
    </row>
    <row r="399" spans="1:36" ht="12" customHeight="1" x14ac:dyDescent="0.2">
      <c r="A399" s="651"/>
      <c r="B399" s="651"/>
      <c r="C399" s="8"/>
      <c r="D399" s="8"/>
      <c r="E399" s="8"/>
      <c r="F399" s="8"/>
      <c r="G399" s="8"/>
      <c r="H399" s="8"/>
      <c r="I399" s="8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  <c r="AE399" s="651"/>
      <c r="AF399" s="651"/>
      <c r="AG399" s="651"/>
      <c r="AH399" s="651"/>
      <c r="AI399" s="651"/>
      <c r="AJ399" s="651"/>
    </row>
    <row r="400" spans="1:36" ht="12" customHeight="1" x14ac:dyDescent="0.2">
      <c r="A400" s="651"/>
      <c r="B400" s="651"/>
      <c r="C400" s="8"/>
      <c r="D400" s="8"/>
      <c r="E400" s="8"/>
      <c r="F400" s="8"/>
      <c r="G400" s="8"/>
      <c r="H400" s="8"/>
      <c r="I400" s="8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  <c r="AE400" s="651"/>
      <c r="AF400" s="651"/>
      <c r="AG400" s="651"/>
      <c r="AH400" s="651"/>
      <c r="AI400" s="651"/>
      <c r="AJ400" s="651"/>
    </row>
    <row r="401" spans="1:36" ht="12" customHeight="1" x14ac:dyDescent="0.2">
      <c r="A401" s="651"/>
      <c r="B401" s="651"/>
      <c r="C401" s="8"/>
      <c r="D401" s="8"/>
      <c r="E401" s="8"/>
      <c r="F401" s="8"/>
      <c r="G401" s="8"/>
      <c r="H401" s="8"/>
      <c r="I401" s="8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  <c r="AE401" s="651"/>
      <c r="AF401" s="651"/>
      <c r="AG401" s="651"/>
      <c r="AH401" s="651"/>
      <c r="AI401" s="651"/>
      <c r="AJ401" s="651"/>
    </row>
    <row r="402" spans="1:36" ht="12" customHeight="1" x14ac:dyDescent="0.2">
      <c r="A402" s="651"/>
      <c r="B402" s="651"/>
      <c r="C402" s="8"/>
      <c r="D402" s="8"/>
      <c r="E402" s="8"/>
      <c r="F402" s="8"/>
      <c r="G402" s="8"/>
      <c r="H402" s="8"/>
      <c r="I402" s="8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  <c r="AE402" s="651"/>
      <c r="AF402" s="651"/>
      <c r="AG402" s="651"/>
      <c r="AH402" s="651"/>
      <c r="AI402" s="651"/>
      <c r="AJ402" s="651"/>
    </row>
    <row r="403" spans="1:36" ht="12" customHeight="1" x14ac:dyDescent="0.2">
      <c r="A403" s="651"/>
      <c r="B403" s="651"/>
      <c r="C403" s="8"/>
      <c r="D403" s="8"/>
      <c r="E403" s="8"/>
      <c r="F403" s="8"/>
      <c r="G403" s="8"/>
      <c r="H403" s="8"/>
      <c r="I403" s="8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  <c r="AE403" s="651"/>
      <c r="AF403" s="651"/>
      <c r="AG403" s="651"/>
      <c r="AH403" s="651"/>
      <c r="AI403" s="651"/>
      <c r="AJ403" s="651"/>
    </row>
    <row r="404" spans="1:36" ht="12" customHeight="1" x14ac:dyDescent="0.2">
      <c r="A404" s="651"/>
      <c r="B404" s="651"/>
      <c r="C404" s="8"/>
      <c r="D404" s="8"/>
      <c r="E404" s="8"/>
      <c r="F404" s="8"/>
      <c r="G404" s="8"/>
      <c r="H404" s="8"/>
      <c r="I404" s="8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  <c r="AE404" s="651"/>
      <c r="AF404" s="651"/>
      <c r="AG404" s="651"/>
      <c r="AH404" s="651"/>
      <c r="AI404" s="651"/>
      <c r="AJ404" s="651"/>
    </row>
    <row r="405" spans="1:36" ht="12" customHeight="1" x14ac:dyDescent="0.2">
      <c r="A405" s="651"/>
      <c r="B405" s="651"/>
      <c r="C405" s="8"/>
      <c r="D405" s="8"/>
      <c r="E405" s="8"/>
      <c r="F405" s="8"/>
      <c r="G405" s="8"/>
      <c r="H405" s="8"/>
      <c r="I405" s="8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  <c r="AE405" s="651"/>
      <c r="AF405" s="651"/>
      <c r="AG405" s="651"/>
      <c r="AH405" s="651"/>
      <c r="AI405" s="651"/>
      <c r="AJ405" s="651"/>
    </row>
    <row r="406" spans="1:36" ht="12" customHeight="1" x14ac:dyDescent="0.2">
      <c r="A406" s="651"/>
      <c r="B406" s="651"/>
      <c r="C406" s="8"/>
      <c r="D406" s="8"/>
      <c r="E406" s="8"/>
      <c r="F406" s="8"/>
      <c r="G406" s="8"/>
      <c r="H406" s="8"/>
      <c r="I406" s="8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  <c r="AE406" s="651"/>
      <c r="AF406" s="651"/>
      <c r="AG406" s="651"/>
      <c r="AH406" s="651"/>
      <c r="AI406" s="651"/>
      <c r="AJ406" s="651"/>
    </row>
    <row r="407" spans="1:36" ht="12" customHeight="1" x14ac:dyDescent="0.2">
      <c r="A407" s="651"/>
      <c r="B407" s="651"/>
      <c r="C407" s="8"/>
      <c r="D407" s="8"/>
      <c r="E407" s="8"/>
      <c r="F407" s="8"/>
      <c r="G407" s="8"/>
      <c r="H407" s="8"/>
      <c r="I407" s="8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  <c r="AE407" s="651"/>
      <c r="AF407" s="651"/>
      <c r="AG407" s="651"/>
      <c r="AH407" s="651"/>
      <c r="AI407" s="651"/>
      <c r="AJ407" s="651"/>
    </row>
    <row r="408" spans="1:36" ht="12" customHeight="1" x14ac:dyDescent="0.2">
      <c r="A408" s="651"/>
      <c r="B408" s="651"/>
      <c r="C408" s="8"/>
      <c r="D408" s="8"/>
      <c r="E408" s="8"/>
      <c r="F408" s="8"/>
      <c r="G408" s="8"/>
      <c r="H408" s="8"/>
      <c r="I408" s="8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  <c r="AE408" s="651"/>
      <c r="AF408" s="651"/>
      <c r="AG408" s="651"/>
      <c r="AH408" s="651"/>
      <c r="AI408" s="651"/>
      <c r="AJ408" s="651"/>
    </row>
    <row r="409" spans="1:36" ht="12" customHeight="1" x14ac:dyDescent="0.2">
      <c r="A409" s="651"/>
      <c r="B409" s="651"/>
      <c r="C409" s="8"/>
      <c r="D409" s="8"/>
      <c r="E409" s="8"/>
      <c r="F409" s="8"/>
      <c r="G409" s="8"/>
      <c r="H409" s="8"/>
      <c r="I409" s="8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  <c r="AE409" s="651"/>
      <c r="AF409" s="651"/>
      <c r="AG409" s="651"/>
      <c r="AH409" s="651"/>
      <c r="AI409" s="651"/>
      <c r="AJ409" s="651"/>
    </row>
    <row r="410" spans="1:36" ht="12" customHeight="1" x14ac:dyDescent="0.2">
      <c r="A410" s="651"/>
      <c r="B410" s="651"/>
      <c r="C410" s="8"/>
      <c r="D410" s="8"/>
      <c r="E410" s="8"/>
      <c r="F410" s="8"/>
      <c r="G410" s="8"/>
      <c r="H410" s="8"/>
      <c r="I410" s="8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  <c r="AE410" s="651"/>
      <c r="AF410" s="651"/>
      <c r="AG410" s="651"/>
      <c r="AH410" s="651"/>
      <c r="AI410" s="651"/>
      <c r="AJ410" s="651"/>
    </row>
    <row r="411" spans="1:36" ht="12" customHeight="1" x14ac:dyDescent="0.2">
      <c r="A411" s="651"/>
      <c r="B411" s="651"/>
      <c r="C411" s="8"/>
      <c r="D411" s="8"/>
      <c r="E411" s="8"/>
      <c r="F411" s="8"/>
      <c r="G411" s="8"/>
      <c r="H411" s="8"/>
      <c r="I411" s="8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  <c r="AE411" s="651"/>
      <c r="AF411" s="651"/>
      <c r="AG411" s="651"/>
      <c r="AH411" s="651"/>
      <c r="AI411" s="651"/>
      <c r="AJ411" s="651"/>
    </row>
    <row r="412" spans="1:36" ht="12" customHeight="1" x14ac:dyDescent="0.2">
      <c r="A412" s="651"/>
      <c r="B412" s="651"/>
      <c r="C412" s="8"/>
      <c r="D412" s="8"/>
      <c r="E412" s="8"/>
      <c r="F412" s="8"/>
      <c r="G412" s="8"/>
      <c r="H412" s="8"/>
      <c r="I412" s="8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  <c r="AE412" s="651"/>
      <c r="AF412" s="651"/>
      <c r="AG412" s="651"/>
      <c r="AH412" s="651"/>
      <c r="AI412" s="651"/>
      <c r="AJ412" s="651"/>
    </row>
    <row r="413" spans="1:36" ht="12" customHeight="1" x14ac:dyDescent="0.2">
      <c r="A413" s="651"/>
      <c r="B413" s="651"/>
      <c r="C413" s="8"/>
      <c r="D413" s="8"/>
      <c r="E413" s="8"/>
      <c r="F413" s="8"/>
      <c r="G413" s="8"/>
      <c r="H413" s="8"/>
      <c r="I413" s="8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  <c r="AE413" s="651"/>
      <c r="AF413" s="651"/>
      <c r="AG413" s="651"/>
      <c r="AH413" s="651"/>
      <c r="AI413" s="651"/>
      <c r="AJ413" s="651"/>
    </row>
    <row r="414" spans="1:36" ht="12" customHeight="1" x14ac:dyDescent="0.2">
      <c r="A414" s="651"/>
      <c r="B414" s="651"/>
      <c r="C414" s="8"/>
      <c r="D414" s="8"/>
      <c r="E414" s="8"/>
      <c r="F414" s="8"/>
      <c r="G414" s="8"/>
      <c r="H414" s="8"/>
      <c r="I414" s="8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  <c r="AE414" s="651"/>
      <c r="AF414" s="651"/>
      <c r="AG414" s="651"/>
      <c r="AH414" s="651"/>
      <c r="AI414" s="651"/>
      <c r="AJ414" s="651"/>
    </row>
    <row r="415" spans="1:36" ht="12" customHeight="1" x14ac:dyDescent="0.2">
      <c r="A415" s="651"/>
      <c r="B415" s="651"/>
      <c r="C415" s="8"/>
      <c r="D415" s="8"/>
      <c r="E415" s="8"/>
      <c r="F415" s="8"/>
      <c r="G415" s="8"/>
      <c r="H415" s="8"/>
      <c r="I415" s="8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  <c r="AE415" s="651"/>
      <c r="AF415" s="651"/>
      <c r="AG415" s="651"/>
      <c r="AH415" s="651"/>
      <c r="AI415" s="651"/>
      <c r="AJ415" s="651"/>
    </row>
    <row r="416" spans="1:36" ht="12" customHeight="1" x14ac:dyDescent="0.2">
      <c r="A416" s="651"/>
      <c r="B416" s="651"/>
      <c r="C416" s="8"/>
      <c r="D416" s="8"/>
      <c r="E416" s="8"/>
      <c r="F416" s="8"/>
      <c r="G416" s="8"/>
      <c r="H416" s="8"/>
      <c r="I416" s="8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  <c r="AE416" s="651"/>
      <c r="AF416" s="651"/>
      <c r="AG416" s="651"/>
      <c r="AH416" s="651"/>
      <c r="AI416" s="651"/>
      <c r="AJ416" s="651"/>
    </row>
    <row r="417" spans="1:36" ht="12" customHeight="1" x14ac:dyDescent="0.2">
      <c r="A417" s="651"/>
      <c r="B417" s="651"/>
      <c r="C417" s="8"/>
      <c r="D417" s="8"/>
      <c r="E417" s="8"/>
      <c r="F417" s="8"/>
      <c r="G417" s="8"/>
      <c r="H417" s="8"/>
      <c r="I417" s="8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  <c r="AE417" s="651"/>
      <c r="AF417" s="651"/>
      <c r="AG417" s="651"/>
      <c r="AH417" s="651"/>
      <c r="AI417" s="651"/>
      <c r="AJ417" s="651"/>
    </row>
    <row r="418" spans="1:36" ht="12" customHeight="1" x14ac:dyDescent="0.2">
      <c r="A418" s="651"/>
      <c r="B418" s="651"/>
      <c r="C418" s="8"/>
      <c r="D418" s="8"/>
      <c r="E418" s="8"/>
      <c r="F418" s="8"/>
      <c r="G418" s="8"/>
      <c r="H418" s="8"/>
      <c r="I418" s="8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  <c r="AE418" s="651"/>
      <c r="AF418" s="651"/>
      <c r="AG418" s="651"/>
      <c r="AH418" s="651"/>
      <c r="AI418" s="651"/>
      <c r="AJ418" s="651"/>
    </row>
    <row r="419" spans="1:36" ht="12" customHeight="1" x14ac:dyDescent="0.2">
      <c r="A419" s="651"/>
      <c r="B419" s="651"/>
      <c r="C419" s="8"/>
      <c r="D419" s="8"/>
      <c r="E419" s="8"/>
      <c r="F419" s="8"/>
      <c r="G419" s="8"/>
      <c r="H419" s="8"/>
      <c r="I419" s="8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  <c r="AE419" s="651"/>
      <c r="AF419" s="651"/>
      <c r="AG419" s="651"/>
      <c r="AH419" s="651"/>
      <c r="AI419" s="651"/>
      <c r="AJ419" s="651"/>
    </row>
    <row r="420" spans="1:36" ht="12" customHeight="1" x14ac:dyDescent="0.2">
      <c r="A420" s="651"/>
      <c r="B420" s="651"/>
      <c r="C420" s="8"/>
      <c r="D420" s="8"/>
      <c r="E420" s="8"/>
      <c r="F420" s="8"/>
      <c r="G420" s="8"/>
      <c r="H420" s="8"/>
      <c r="I420" s="8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  <c r="AE420" s="651"/>
      <c r="AF420" s="651"/>
      <c r="AG420" s="651"/>
      <c r="AH420" s="651"/>
      <c r="AI420" s="651"/>
      <c r="AJ420" s="651"/>
    </row>
    <row r="421" spans="1:36" ht="12" customHeight="1" x14ac:dyDescent="0.2">
      <c r="A421" s="651"/>
      <c r="B421" s="651"/>
      <c r="C421" s="8"/>
      <c r="D421" s="8"/>
      <c r="E421" s="8"/>
      <c r="F421" s="8"/>
      <c r="G421" s="8"/>
      <c r="H421" s="8"/>
      <c r="I421" s="8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  <c r="AE421" s="651"/>
      <c r="AF421" s="651"/>
      <c r="AG421" s="651"/>
      <c r="AH421" s="651"/>
      <c r="AI421" s="651"/>
      <c r="AJ421" s="651"/>
    </row>
    <row r="422" spans="1:36" ht="12" customHeight="1" x14ac:dyDescent="0.2">
      <c r="A422" s="651"/>
      <c r="B422" s="651"/>
      <c r="C422" s="8"/>
      <c r="D422" s="8"/>
      <c r="E422" s="8"/>
      <c r="F422" s="8"/>
      <c r="G422" s="8"/>
      <c r="H422" s="8"/>
      <c r="I422" s="8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  <c r="AE422" s="651"/>
      <c r="AF422" s="651"/>
      <c r="AG422" s="651"/>
      <c r="AH422" s="651"/>
      <c r="AI422" s="651"/>
      <c r="AJ422" s="651"/>
    </row>
    <row r="423" spans="1:36" ht="12" customHeight="1" x14ac:dyDescent="0.2">
      <c r="A423" s="651"/>
      <c r="B423" s="651"/>
      <c r="C423" s="8"/>
      <c r="D423" s="8"/>
      <c r="E423" s="8"/>
      <c r="F423" s="8"/>
      <c r="G423" s="8"/>
      <c r="H423" s="8"/>
      <c r="I423" s="8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  <c r="AE423" s="651"/>
      <c r="AF423" s="651"/>
      <c r="AG423" s="651"/>
      <c r="AH423" s="651"/>
      <c r="AI423" s="651"/>
      <c r="AJ423" s="651"/>
    </row>
    <row r="424" spans="1:36" ht="12" customHeight="1" x14ac:dyDescent="0.2">
      <c r="A424" s="651"/>
      <c r="B424" s="651"/>
      <c r="C424" s="8"/>
      <c r="D424" s="8"/>
      <c r="E424" s="8"/>
      <c r="F424" s="8"/>
      <c r="G424" s="8"/>
      <c r="H424" s="8"/>
      <c r="I424" s="8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  <c r="AE424" s="651"/>
      <c r="AF424" s="651"/>
      <c r="AG424" s="651"/>
      <c r="AH424" s="651"/>
      <c r="AI424" s="651"/>
      <c r="AJ424" s="651"/>
    </row>
    <row r="425" spans="1:36" ht="12" customHeight="1" x14ac:dyDescent="0.2">
      <c r="A425" s="651"/>
      <c r="B425" s="651"/>
      <c r="C425" s="8"/>
      <c r="D425" s="8"/>
      <c r="E425" s="8"/>
      <c r="F425" s="8"/>
      <c r="G425" s="8"/>
      <c r="H425" s="8"/>
      <c r="I425" s="8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  <c r="AE425" s="651"/>
      <c r="AF425" s="651"/>
      <c r="AG425" s="651"/>
      <c r="AH425" s="651"/>
      <c r="AI425" s="651"/>
      <c r="AJ425" s="651"/>
    </row>
    <row r="426" spans="1:36" ht="12" customHeight="1" x14ac:dyDescent="0.2">
      <c r="A426" s="651"/>
      <c r="B426" s="651"/>
      <c r="C426" s="8"/>
      <c r="D426" s="8"/>
      <c r="E426" s="8"/>
      <c r="F426" s="8"/>
      <c r="G426" s="8"/>
      <c r="H426" s="8"/>
      <c r="I426" s="8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  <c r="AE426" s="651"/>
      <c r="AF426" s="651"/>
      <c r="AG426" s="651"/>
      <c r="AH426" s="651"/>
      <c r="AI426" s="651"/>
      <c r="AJ426" s="651"/>
    </row>
    <row r="427" spans="1:36" ht="12" customHeight="1" x14ac:dyDescent="0.2">
      <c r="A427" s="651"/>
      <c r="B427" s="651"/>
      <c r="C427" s="8"/>
      <c r="D427" s="8"/>
      <c r="E427" s="8"/>
      <c r="F427" s="8"/>
      <c r="G427" s="8"/>
      <c r="H427" s="8"/>
      <c r="I427" s="8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  <c r="AE427" s="651"/>
      <c r="AF427" s="651"/>
      <c r="AG427" s="651"/>
      <c r="AH427" s="651"/>
      <c r="AI427" s="651"/>
      <c r="AJ427" s="651"/>
    </row>
    <row r="428" spans="1:36" ht="12" customHeight="1" x14ac:dyDescent="0.2">
      <c r="A428" s="651"/>
      <c r="B428" s="651"/>
      <c r="C428" s="8"/>
      <c r="D428" s="8"/>
      <c r="E428" s="8"/>
      <c r="F428" s="8"/>
      <c r="G428" s="8"/>
      <c r="H428" s="8"/>
      <c r="I428" s="8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  <c r="AE428" s="651"/>
      <c r="AF428" s="651"/>
      <c r="AG428" s="651"/>
      <c r="AH428" s="651"/>
      <c r="AI428" s="651"/>
      <c r="AJ428" s="651"/>
    </row>
    <row r="429" spans="1:36" ht="12" customHeight="1" x14ac:dyDescent="0.2">
      <c r="A429" s="651"/>
      <c r="B429" s="651"/>
      <c r="C429" s="8"/>
      <c r="D429" s="8"/>
      <c r="E429" s="8"/>
      <c r="F429" s="8"/>
      <c r="G429" s="8"/>
      <c r="H429" s="8"/>
      <c r="I429" s="8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  <c r="AE429" s="651"/>
      <c r="AF429" s="651"/>
      <c r="AG429" s="651"/>
      <c r="AH429" s="651"/>
      <c r="AI429" s="651"/>
      <c r="AJ429" s="651"/>
    </row>
    <row r="430" spans="1:36" ht="12" customHeight="1" x14ac:dyDescent="0.2">
      <c r="A430" s="651"/>
      <c r="B430" s="651"/>
      <c r="C430" s="8"/>
      <c r="D430" s="8"/>
      <c r="E430" s="8"/>
      <c r="F430" s="8"/>
      <c r="G430" s="8"/>
      <c r="H430" s="8"/>
      <c r="I430" s="8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  <c r="AE430" s="651"/>
      <c r="AF430" s="651"/>
      <c r="AG430" s="651"/>
      <c r="AH430" s="651"/>
      <c r="AI430" s="651"/>
      <c r="AJ430" s="651"/>
    </row>
    <row r="431" spans="1:36" ht="12" customHeight="1" x14ac:dyDescent="0.2">
      <c r="A431" s="651"/>
      <c r="B431" s="651"/>
      <c r="C431" s="8"/>
      <c r="D431" s="8"/>
      <c r="E431" s="8"/>
      <c r="F431" s="8"/>
      <c r="G431" s="8"/>
      <c r="H431" s="8"/>
      <c r="I431" s="8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  <c r="AE431" s="651"/>
      <c r="AF431" s="651"/>
      <c r="AG431" s="651"/>
      <c r="AH431" s="651"/>
      <c r="AI431" s="651"/>
      <c r="AJ431" s="651"/>
    </row>
    <row r="432" spans="1:36" ht="12" customHeight="1" x14ac:dyDescent="0.2">
      <c r="A432" s="651"/>
      <c r="B432" s="651"/>
      <c r="C432" s="8"/>
      <c r="D432" s="8"/>
      <c r="E432" s="8"/>
      <c r="F432" s="8"/>
      <c r="G432" s="8"/>
      <c r="H432" s="8"/>
      <c r="I432" s="8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  <c r="AE432" s="651"/>
      <c r="AF432" s="651"/>
      <c r="AG432" s="651"/>
      <c r="AH432" s="651"/>
      <c r="AI432" s="651"/>
      <c r="AJ432" s="651"/>
    </row>
    <row r="433" spans="1:36" ht="12" customHeight="1" x14ac:dyDescent="0.2">
      <c r="A433" s="651"/>
      <c r="B433" s="651"/>
      <c r="C433" s="8"/>
      <c r="D433" s="8"/>
      <c r="E433" s="8"/>
      <c r="F433" s="8"/>
      <c r="G433" s="8"/>
      <c r="H433" s="8"/>
      <c r="I433" s="8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  <c r="AE433" s="651"/>
      <c r="AF433" s="651"/>
      <c r="AG433" s="651"/>
      <c r="AH433" s="651"/>
      <c r="AI433" s="651"/>
      <c r="AJ433" s="651"/>
    </row>
    <row r="434" spans="1:36" ht="12" customHeight="1" x14ac:dyDescent="0.2">
      <c r="A434" s="651"/>
      <c r="B434" s="651"/>
      <c r="C434" s="8"/>
      <c r="D434" s="8"/>
      <c r="E434" s="8"/>
      <c r="F434" s="8"/>
      <c r="G434" s="8"/>
      <c r="H434" s="8"/>
      <c r="I434" s="8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  <c r="AE434" s="651"/>
      <c r="AF434" s="651"/>
      <c r="AG434" s="651"/>
      <c r="AH434" s="651"/>
      <c r="AI434" s="651"/>
      <c r="AJ434" s="651"/>
    </row>
    <row r="435" spans="1:36" ht="12" customHeight="1" x14ac:dyDescent="0.2">
      <c r="A435" s="651"/>
      <c r="B435" s="651"/>
      <c r="C435" s="8"/>
      <c r="D435" s="8"/>
      <c r="E435" s="8"/>
      <c r="F435" s="8"/>
      <c r="G435" s="8"/>
      <c r="H435" s="8"/>
      <c r="I435" s="8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  <c r="AE435" s="651"/>
      <c r="AF435" s="651"/>
      <c r="AG435" s="651"/>
      <c r="AH435" s="651"/>
      <c r="AI435" s="651"/>
      <c r="AJ435" s="651"/>
    </row>
    <row r="436" spans="1:36" ht="12" customHeight="1" x14ac:dyDescent="0.2">
      <c r="A436" s="651"/>
      <c r="B436" s="651"/>
      <c r="C436" s="8"/>
      <c r="D436" s="8"/>
      <c r="E436" s="8"/>
      <c r="F436" s="8"/>
      <c r="G436" s="8"/>
      <c r="H436" s="8"/>
      <c r="I436" s="8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  <c r="AE436" s="651"/>
      <c r="AF436" s="651"/>
      <c r="AG436" s="651"/>
      <c r="AH436" s="651"/>
      <c r="AI436" s="651"/>
      <c r="AJ436" s="651"/>
    </row>
    <row r="437" spans="1:36" ht="12" customHeight="1" x14ac:dyDescent="0.2">
      <c r="A437" s="651"/>
      <c r="B437" s="651"/>
      <c r="C437" s="8"/>
      <c r="D437" s="8"/>
      <c r="E437" s="8"/>
      <c r="F437" s="8"/>
      <c r="G437" s="8"/>
      <c r="H437" s="8"/>
      <c r="I437" s="8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  <c r="AE437" s="651"/>
      <c r="AF437" s="651"/>
      <c r="AG437" s="651"/>
      <c r="AH437" s="651"/>
      <c r="AI437" s="651"/>
      <c r="AJ437" s="651"/>
    </row>
    <row r="438" spans="1:36" ht="12" customHeight="1" x14ac:dyDescent="0.2">
      <c r="A438" s="651"/>
      <c r="B438" s="651"/>
      <c r="C438" s="8"/>
      <c r="D438" s="8"/>
      <c r="E438" s="8"/>
      <c r="F438" s="8"/>
      <c r="G438" s="8"/>
      <c r="H438" s="8"/>
      <c r="I438" s="8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  <c r="AE438" s="651"/>
      <c r="AF438" s="651"/>
      <c r="AG438" s="651"/>
      <c r="AH438" s="651"/>
      <c r="AI438" s="651"/>
      <c r="AJ438" s="651"/>
    </row>
    <row r="439" spans="1:36" ht="12" customHeight="1" x14ac:dyDescent="0.2">
      <c r="A439" s="651"/>
      <c r="B439" s="651"/>
      <c r="C439" s="8"/>
      <c r="D439" s="8"/>
      <c r="E439" s="8"/>
      <c r="F439" s="8"/>
      <c r="G439" s="8"/>
      <c r="H439" s="8"/>
      <c r="I439" s="8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  <c r="AE439" s="651"/>
      <c r="AF439" s="651"/>
      <c r="AG439" s="651"/>
      <c r="AH439" s="651"/>
      <c r="AI439" s="651"/>
      <c r="AJ439" s="651"/>
    </row>
    <row r="440" spans="1:36" ht="12" customHeight="1" x14ac:dyDescent="0.2">
      <c r="A440" s="651"/>
      <c r="B440" s="651"/>
      <c r="C440" s="8"/>
      <c r="D440" s="8"/>
      <c r="E440" s="8"/>
      <c r="F440" s="8"/>
      <c r="G440" s="8"/>
      <c r="H440" s="8"/>
      <c r="I440" s="8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  <c r="AE440" s="651"/>
      <c r="AF440" s="651"/>
      <c r="AG440" s="651"/>
      <c r="AH440" s="651"/>
      <c r="AI440" s="651"/>
      <c r="AJ440" s="651"/>
    </row>
    <row r="441" spans="1:36" ht="12" customHeight="1" x14ac:dyDescent="0.2">
      <c r="A441" s="651"/>
      <c r="B441" s="651"/>
      <c r="C441" s="8"/>
      <c r="D441" s="8"/>
      <c r="E441" s="8"/>
      <c r="F441" s="8"/>
      <c r="G441" s="8"/>
      <c r="H441" s="8"/>
      <c r="I441" s="8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  <c r="AE441" s="651"/>
      <c r="AF441" s="651"/>
      <c r="AG441" s="651"/>
      <c r="AH441" s="651"/>
      <c r="AI441" s="651"/>
      <c r="AJ441" s="651"/>
    </row>
    <row r="442" spans="1:36" ht="12" customHeight="1" x14ac:dyDescent="0.2">
      <c r="A442" s="651"/>
      <c r="B442" s="651"/>
      <c r="C442" s="8"/>
      <c r="D442" s="8"/>
      <c r="E442" s="8"/>
      <c r="F442" s="8"/>
      <c r="G442" s="8"/>
      <c r="H442" s="8"/>
      <c r="I442" s="8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  <c r="AE442" s="651"/>
      <c r="AF442" s="651"/>
      <c r="AG442" s="651"/>
      <c r="AH442" s="651"/>
      <c r="AI442" s="651"/>
      <c r="AJ442" s="651"/>
    </row>
    <row r="443" spans="1:36" ht="12" customHeight="1" x14ac:dyDescent="0.2">
      <c r="A443" s="651"/>
      <c r="B443" s="651"/>
      <c r="C443" s="8"/>
      <c r="D443" s="8"/>
      <c r="E443" s="8"/>
      <c r="F443" s="8"/>
      <c r="G443" s="8"/>
      <c r="H443" s="8"/>
      <c r="I443" s="8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  <c r="AE443" s="651"/>
      <c r="AF443" s="651"/>
      <c r="AG443" s="651"/>
      <c r="AH443" s="651"/>
      <c r="AI443" s="651"/>
      <c r="AJ443" s="651"/>
    </row>
    <row r="444" spans="1:36" ht="12" customHeight="1" x14ac:dyDescent="0.2">
      <c r="A444" s="651"/>
      <c r="B444" s="651"/>
      <c r="C444" s="8"/>
      <c r="D444" s="8"/>
      <c r="E444" s="8"/>
      <c r="F444" s="8"/>
      <c r="G444" s="8"/>
      <c r="H444" s="8"/>
      <c r="I444" s="8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  <c r="AE444" s="651"/>
      <c r="AF444" s="651"/>
      <c r="AG444" s="651"/>
      <c r="AH444" s="651"/>
      <c r="AI444" s="651"/>
      <c r="AJ444" s="651"/>
    </row>
    <row r="445" spans="1:36" ht="12" customHeight="1" x14ac:dyDescent="0.2">
      <c r="A445" s="651"/>
      <c r="B445" s="651"/>
      <c r="C445" s="8"/>
      <c r="D445" s="8"/>
      <c r="E445" s="8"/>
      <c r="F445" s="8"/>
      <c r="G445" s="8"/>
      <c r="H445" s="8"/>
      <c r="I445" s="8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  <c r="AE445" s="651"/>
      <c r="AF445" s="651"/>
      <c r="AG445" s="651"/>
      <c r="AH445" s="651"/>
      <c r="AI445" s="651"/>
      <c r="AJ445" s="651"/>
    </row>
    <row r="446" spans="1:36" ht="12" customHeight="1" x14ac:dyDescent="0.2">
      <c r="A446" s="651"/>
      <c r="B446" s="651"/>
      <c r="C446" s="8"/>
      <c r="D446" s="8"/>
      <c r="E446" s="8"/>
      <c r="F446" s="8"/>
      <c r="G446" s="8"/>
      <c r="H446" s="8"/>
      <c r="I446" s="8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  <c r="AE446" s="651"/>
      <c r="AF446" s="651"/>
      <c r="AG446" s="651"/>
      <c r="AH446" s="651"/>
      <c r="AI446" s="651"/>
      <c r="AJ446" s="651"/>
    </row>
    <row r="447" spans="1:36" ht="12" customHeight="1" x14ac:dyDescent="0.2">
      <c r="A447" s="651"/>
      <c r="B447" s="651"/>
      <c r="C447" s="8"/>
      <c r="D447" s="8"/>
      <c r="E447" s="8"/>
      <c r="F447" s="8"/>
      <c r="G447" s="8"/>
      <c r="H447" s="8"/>
      <c r="I447" s="8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  <c r="AE447" s="651"/>
      <c r="AF447" s="651"/>
      <c r="AG447" s="651"/>
      <c r="AH447" s="651"/>
      <c r="AI447" s="651"/>
      <c r="AJ447" s="651"/>
    </row>
    <row r="448" spans="1:36" ht="12" customHeight="1" x14ac:dyDescent="0.2">
      <c r="A448" s="651"/>
      <c r="B448" s="651"/>
      <c r="C448" s="8"/>
      <c r="D448" s="8"/>
      <c r="E448" s="8"/>
      <c r="F448" s="8"/>
      <c r="G448" s="8"/>
      <c r="H448" s="8"/>
      <c r="I448" s="8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  <c r="AE448" s="651"/>
      <c r="AF448" s="651"/>
      <c r="AG448" s="651"/>
      <c r="AH448" s="651"/>
      <c r="AI448" s="651"/>
      <c r="AJ448" s="651"/>
    </row>
    <row r="449" spans="1:36" ht="12" customHeight="1" x14ac:dyDescent="0.2">
      <c r="A449" s="651"/>
      <c r="B449" s="651"/>
      <c r="C449" s="8"/>
      <c r="D449" s="8"/>
      <c r="E449" s="8"/>
      <c r="F449" s="8"/>
      <c r="G449" s="8"/>
      <c r="H449" s="8"/>
      <c r="I449" s="8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  <c r="AE449" s="651"/>
      <c r="AF449" s="651"/>
      <c r="AG449" s="651"/>
      <c r="AH449" s="651"/>
      <c r="AI449" s="651"/>
      <c r="AJ449" s="651"/>
    </row>
    <row r="450" spans="1:36" ht="12" customHeight="1" x14ac:dyDescent="0.2">
      <c r="A450" s="651"/>
      <c r="B450" s="651"/>
      <c r="C450" s="8"/>
      <c r="D450" s="8"/>
      <c r="E450" s="8"/>
      <c r="F450" s="8"/>
      <c r="G450" s="8"/>
      <c r="H450" s="8"/>
      <c r="I450" s="8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  <c r="AE450" s="651"/>
      <c r="AF450" s="651"/>
      <c r="AG450" s="651"/>
      <c r="AH450" s="651"/>
      <c r="AI450" s="651"/>
      <c r="AJ450" s="651"/>
    </row>
    <row r="451" spans="1:36" ht="12" customHeight="1" x14ac:dyDescent="0.2">
      <c r="A451" s="651"/>
      <c r="B451" s="651"/>
      <c r="C451" s="8"/>
      <c r="D451" s="8"/>
      <c r="E451" s="8"/>
      <c r="F451" s="8"/>
      <c r="G451" s="8"/>
      <c r="H451" s="8"/>
      <c r="I451" s="8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  <c r="AE451" s="651"/>
      <c r="AF451" s="651"/>
      <c r="AG451" s="651"/>
      <c r="AH451" s="651"/>
      <c r="AI451" s="651"/>
      <c r="AJ451" s="651"/>
    </row>
    <row r="452" spans="1:36" ht="12" customHeight="1" x14ac:dyDescent="0.2">
      <c r="A452" s="651"/>
      <c r="B452" s="651"/>
      <c r="C452" s="8"/>
      <c r="D452" s="8"/>
      <c r="E452" s="8"/>
      <c r="F452" s="8"/>
      <c r="G452" s="8"/>
      <c r="H452" s="8"/>
      <c r="I452" s="8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  <c r="AE452" s="651"/>
      <c r="AF452" s="651"/>
      <c r="AG452" s="651"/>
      <c r="AH452" s="651"/>
      <c r="AI452" s="651"/>
      <c r="AJ452" s="651"/>
    </row>
    <row r="453" spans="1:36" ht="12" customHeight="1" x14ac:dyDescent="0.2">
      <c r="A453" s="651"/>
      <c r="B453" s="651"/>
      <c r="C453" s="8"/>
      <c r="D453" s="8"/>
      <c r="E453" s="8"/>
      <c r="F453" s="8"/>
      <c r="G453" s="8"/>
      <c r="H453" s="8"/>
      <c r="I453" s="8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  <c r="AE453" s="651"/>
      <c r="AF453" s="651"/>
      <c r="AG453" s="651"/>
      <c r="AH453" s="651"/>
      <c r="AI453" s="651"/>
      <c r="AJ453" s="651"/>
    </row>
    <row r="454" spans="1:36" ht="12" customHeight="1" x14ac:dyDescent="0.2">
      <c r="A454" s="651"/>
      <c r="B454" s="651"/>
      <c r="C454" s="8"/>
      <c r="D454" s="8"/>
      <c r="E454" s="8"/>
      <c r="F454" s="8"/>
      <c r="G454" s="8"/>
      <c r="H454" s="8"/>
      <c r="I454" s="8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  <c r="AE454" s="651"/>
      <c r="AF454" s="651"/>
      <c r="AG454" s="651"/>
      <c r="AH454" s="651"/>
      <c r="AI454" s="651"/>
      <c r="AJ454" s="651"/>
    </row>
    <row r="455" spans="1:36" ht="12" customHeight="1" x14ac:dyDescent="0.2">
      <c r="A455" s="651"/>
      <c r="B455" s="651"/>
      <c r="C455" s="8"/>
      <c r="D455" s="8"/>
      <c r="E455" s="8"/>
      <c r="F455" s="8"/>
      <c r="G455" s="8"/>
      <c r="H455" s="8"/>
      <c r="I455" s="8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  <c r="AE455" s="651"/>
      <c r="AF455" s="651"/>
      <c r="AG455" s="651"/>
      <c r="AH455" s="651"/>
      <c r="AI455" s="651"/>
      <c r="AJ455" s="651"/>
    </row>
    <row r="456" spans="1:36" ht="12" customHeight="1" x14ac:dyDescent="0.2">
      <c r="A456" s="651"/>
      <c r="B456" s="651"/>
      <c r="C456" s="8"/>
      <c r="D456" s="8"/>
      <c r="E456" s="8"/>
      <c r="F456" s="8"/>
      <c r="G456" s="8"/>
      <c r="H456" s="8"/>
      <c r="I456" s="8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  <c r="AE456" s="651"/>
      <c r="AF456" s="651"/>
      <c r="AG456" s="651"/>
      <c r="AH456" s="651"/>
      <c r="AI456" s="651"/>
      <c r="AJ456" s="651"/>
    </row>
    <row r="457" spans="1:36" ht="12" customHeight="1" x14ac:dyDescent="0.2">
      <c r="A457" s="651"/>
      <c r="B457" s="651"/>
      <c r="C457" s="8"/>
      <c r="D457" s="8"/>
      <c r="E457" s="8"/>
      <c r="F457" s="8"/>
      <c r="G457" s="8"/>
      <c r="H457" s="8"/>
      <c r="I457" s="8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  <c r="AE457" s="651"/>
      <c r="AF457" s="651"/>
      <c r="AG457" s="651"/>
      <c r="AH457" s="651"/>
      <c r="AI457" s="651"/>
      <c r="AJ457" s="651"/>
    </row>
    <row r="458" spans="1:36" ht="12" customHeight="1" x14ac:dyDescent="0.2">
      <c r="A458" s="651"/>
      <c r="B458" s="651"/>
      <c r="C458" s="8"/>
      <c r="D458" s="8"/>
      <c r="E458" s="8"/>
      <c r="F458" s="8"/>
      <c r="G458" s="8"/>
      <c r="H458" s="8"/>
      <c r="I458" s="8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  <c r="AE458" s="651"/>
      <c r="AF458" s="651"/>
      <c r="AG458" s="651"/>
      <c r="AH458" s="651"/>
      <c r="AI458" s="651"/>
      <c r="AJ458" s="651"/>
    </row>
    <row r="459" spans="1:36" ht="12" customHeight="1" x14ac:dyDescent="0.2">
      <c r="A459" s="651"/>
      <c r="B459" s="651"/>
      <c r="C459" s="8"/>
      <c r="D459" s="8"/>
      <c r="E459" s="8"/>
      <c r="F459" s="8"/>
      <c r="G459" s="8"/>
      <c r="H459" s="8"/>
      <c r="I459" s="8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  <c r="AE459" s="651"/>
      <c r="AF459" s="651"/>
      <c r="AG459" s="651"/>
      <c r="AH459" s="651"/>
      <c r="AI459" s="651"/>
      <c r="AJ459" s="651"/>
    </row>
    <row r="460" spans="1:36" ht="12" customHeight="1" x14ac:dyDescent="0.2">
      <c r="A460" s="651"/>
      <c r="B460" s="651"/>
      <c r="C460" s="8"/>
      <c r="D460" s="8"/>
      <c r="E460" s="8"/>
      <c r="F460" s="8"/>
      <c r="G460" s="8"/>
      <c r="H460" s="8"/>
      <c r="I460" s="8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  <c r="AE460" s="651"/>
      <c r="AF460" s="651"/>
      <c r="AG460" s="651"/>
      <c r="AH460" s="651"/>
      <c r="AI460" s="651"/>
      <c r="AJ460" s="651"/>
    </row>
    <row r="461" spans="1:36" ht="12" customHeight="1" x14ac:dyDescent="0.2">
      <c r="A461" s="651"/>
      <c r="B461" s="651"/>
      <c r="C461" s="8"/>
      <c r="D461" s="8"/>
      <c r="E461" s="8"/>
      <c r="F461" s="8"/>
      <c r="G461" s="8"/>
      <c r="H461" s="8"/>
      <c r="I461" s="8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  <c r="AE461" s="651"/>
      <c r="AF461" s="651"/>
      <c r="AG461" s="651"/>
      <c r="AH461" s="651"/>
      <c r="AI461" s="651"/>
      <c r="AJ461" s="651"/>
    </row>
    <row r="462" spans="1:36" ht="12" customHeight="1" x14ac:dyDescent="0.2">
      <c r="A462" s="651"/>
      <c r="B462" s="651"/>
      <c r="C462" s="8"/>
      <c r="D462" s="8"/>
      <c r="E462" s="8"/>
      <c r="F462" s="8"/>
      <c r="G462" s="8"/>
      <c r="H462" s="8"/>
      <c r="I462" s="8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  <c r="AE462" s="651"/>
      <c r="AF462" s="651"/>
      <c r="AG462" s="651"/>
      <c r="AH462" s="651"/>
      <c r="AI462" s="651"/>
      <c r="AJ462" s="651"/>
    </row>
    <row r="463" spans="1:36" ht="12" customHeight="1" x14ac:dyDescent="0.2">
      <c r="A463" s="651"/>
      <c r="B463" s="651"/>
      <c r="C463" s="8"/>
      <c r="D463" s="8"/>
      <c r="E463" s="8"/>
      <c r="F463" s="8"/>
      <c r="G463" s="8"/>
      <c r="H463" s="8"/>
      <c r="I463" s="8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  <c r="AE463" s="651"/>
      <c r="AF463" s="651"/>
      <c r="AG463" s="651"/>
      <c r="AH463" s="651"/>
      <c r="AI463" s="651"/>
      <c r="AJ463" s="651"/>
    </row>
    <row r="464" spans="1:36" ht="12" customHeight="1" x14ac:dyDescent="0.2">
      <c r="A464" s="651"/>
      <c r="B464" s="651"/>
      <c r="C464" s="8"/>
      <c r="D464" s="8"/>
      <c r="E464" s="8"/>
      <c r="F464" s="8"/>
      <c r="G464" s="8"/>
      <c r="H464" s="8"/>
      <c r="I464" s="8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  <c r="AE464" s="651"/>
      <c r="AF464" s="651"/>
      <c r="AG464" s="651"/>
      <c r="AH464" s="651"/>
      <c r="AI464" s="651"/>
      <c r="AJ464" s="651"/>
    </row>
    <row r="465" spans="1:36" ht="12" customHeight="1" x14ac:dyDescent="0.2">
      <c r="A465" s="651"/>
      <c r="B465" s="651"/>
      <c r="C465" s="8"/>
      <c r="D465" s="8"/>
      <c r="E465" s="8"/>
      <c r="F465" s="8"/>
      <c r="G465" s="8"/>
      <c r="H465" s="8"/>
      <c r="I465" s="8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  <c r="AE465" s="651"/>
      <c r="AF465" s="651"/>
      <c r="AG465" s="651"/>
      <c r="AH465" s="651"/>
      <c r="AI465" s="651"/>
      <c r="AJ465" s="651"/>
    </row>
    <row r="466" spans="1:36" ht="12" customHeight="1" x14ac:dyDescent="0.2">
      <c r="A466" s="651"/>
      <c r="B466" s="651"/>
      <c r="C466" s="8"/>
      <c r="D466" s="8"/>
      <c r="E466" s="8"/>
      <c r="F466" s="8"/>
      <c r="G466" s="8"/>
      <c r="H466" s="8"/>
      <c r="I466" s="8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  <c r="AE466" s="651"/>
      <c r="AF466" s="651"/>
      <c r="AG466" s="651"/>
      <c r="AH466" s="651"/>
      <c r="AI466" s="651"/>
      <c r="AJ466" s="651"/>
    </row>
    <row r="467" spans="1:36" ht="12" customHeight="1" x14ac:dyDescent="0.2">
      <c r="A467" s="651"/>
      <c r="B467" s="651"/>
      <c r="C467" s="8"/>
      <c r="D467" s="8"/>
      <c r="E467" s="8"/>
      <c r="F467" s="8"/>
      <c r="G467" s="8"/>
      <c r="H467" s="8"/>
      <c r="I467" s="8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  <c r="AE467" s="651"/>
      <c r="AF467" s="651"/>
      <c r="AG467" s="651"/>
      <c r="AH467" s="651"/>
      <c r="AI467" s="651"/>
      <c r="AJ467" s="651"/>
    </row>
    <row r="468" spans="1:36" ht="12" customHeight="1" x14ac:dyDescent="0.2">
      <c r="A468" s="651"/>
      <c r="B468" s="651"/>
      <c r="C468" s="8"/>
      <c r="D468" s="8"/>
      <c r="E468" s="8"/>
      <c r="F468" s="8"/>
      <c r="G468" s="8"/>
      <c r="H468" s="8"/>
      <c r="I468" s="8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  <c r="AE468" s="651"/>
      <c r="AF468" s="651"/>
      <c r="AG468" s="651"/>
      <c r="AH468" s="651"/>
      <c r="AI468" s="651"/>
      <c r="AJ468" s="651"/>
    </row>
    <row r="469" spans="1:36" ht="12" customHeight="1" x14ac:dyDescent="0.2">
      <c r="A469" s="651"/>
      <c r="B469" s="651"/>
      <c r="C469" s="8"/>
      <c r="D469" s="8"/>
      <c r="E469" s="8"/>
      <c r="F469" s="8"/>
      <c r="G469" s="8"/>
      <c r="H469" s="8"/>
      <c r="I469" s="8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  <c r="AE469" s="651"/>
      <c r="AF469" s="651"/>
      <c r="AG469" s="651"/>
      <c r="AH469" s="651"/>
      <c r="AI469" s="651"/>
      <c r="AJ469" s="651"/>
    </row>
    <row r="470" spans="1:36" ht="12" customHeight="1" x14ac:dyDescent="0.2">
      <c r="A470" s="651"/>
      <c r="B470" s="651"/>
      <c r="C470" s="8"/>
      <c r="D470" s="8"/>
      <c r="E470" s="8"/>
      <c r="F470" s="8"/>
      <c r="G470" s="8"/>
      <c r="H470" s="8"/>
      <c r="I470" s="8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  <c r="AE470" s="651"/>
      <c r="AF470" s="651"/>
      <c r="AG470" s="651"/>
      <c r="AH470" s="651"/>
      <c r="AI470" s="651"/>
      <c r="AJ470" s="651"/>
    </row>
    <row r="471" spans="1:36" ht="12" customHeight="1" x14ac:dyDescent="0.2">
      <c r="A471" s="651"/>
      <c r="B471" s="651"/>
      <c r="C471" s="8"/>
      <c r="D471" s="8"/>
      <c r="E471" s="8"/>
      <c r="F471" s="8"/>
      <c r="G471" s="8"/>
      <c r="H471" s="8"/>
      <c r="I471" s="8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  <c r="AE471" s="651"/>
      <c r="AF471" s="651"/>
      <c r="AG471" s="651"/>
      <c r="AH471" s="651"/>
      <c r="AI471" s="651"/>
      <c r="AJ471" s="651"/>
    </row>
    <row r="472" spans="1:36" ht="12" customHeight="1" x14ac:dyDescent="0.2">
      <c r="A472" s="651"/>
      <c r="B472" s="651"/>
      <c r="C472" s="8"/>
      <c r="D472" s="8"/>
      <c r="E472" s="8"/>
      <c r="F472" s="8"/>
      <c r="G472" s="8"/>
      <c r="H472" s="8"/>
      <c r="I472" s="8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  <c r="AE472" s="651"/>
      <c r="AF472" s="651"/>
      <c r="AG472" s="651"/>
      <c r="AH472" s="651"/>
      <c r="AI472" s="651"/>
      <c r="AJ472" s="651"/>
    </row>
    <row r="473" spans="1:36" ht="12" customHeight="1" x14ac:dyDescent="0.2">
      <c r="A473" s="651"/>
      <c r="B473" s="651"/>
      <c r="C473" s="8"/>
      <c r="D473" s="8"/>
      <c r="E473" s="8"/>
      <c r="F473" s="8"/>
      <c r="G473" s="8"/>
      <c r="H473" s="8"/>
      <c r="I473" s="8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  <c r="AE473" s="651"/>
      <c r="AF473" s="651"/>
      <c r="AG473" s="651"/>
      <c r="AH473" s="651"/>
      <c r="AI473" s="651"/>
      <c r="AJ473" s="651"/>
    </row>
    <row r="474" spans="1:36" ht="12" customHeight="1" x14ac:dyDescent="0.2">
      <c r="A474" s="651"/>
      <c r="B474" s="651"/>
      <c r="C474" s="8"/>
      <c r="D474" s="8"/>
      <c r="E474" s="8"/>
      <c r="F474" s="8"/>
      <c r="G474" s="8"/>
      <c r="H474" s="8"/>
      <c r="I474" s="8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  <c r="AE474" s="651"/>
      <c r="AF474" s="651"/>
      <c r="AG474" s="651"/>
      <c r="AH474" s="651"/>
      <c r="AI474" s="651"/>
      <c r="AJ474" s="651"/>
    </row>
    <row r="475" spans="1:36" ht="12" customHeight="1" x14ac:dyDescent="0.2">
      <c r="A475" s="651"/>
      <c r="B475" s="651"/>
      <c r="C475" s="8"/>
      <c r="D475" s="8"/>
      <c r="E475" s="8"/>
      <c r="F475" s="8"/>
      <c r="G475" s="8"/>
      <c r="H475" s="8"/>
      <c r="I475" s="8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  <c r="AE475" s="651"/>
      <c r="AF475" s="651"/>
      <c r="AG475" s="651"/>
      <c r="AH475" s="651"/>
      <c r="AI475" s="651"/>
      <c r="AJ475" s="651"/>
    </row>
    <row r="476" spans="1:36" ht="12" customHeight="1" x14ac:dyDescent="0.2">
      <c r="A476" s="651"/>
      <c r="B476" s="651"/>
      <c r="C476" s="8"/>
      <c r="D476" s="8"/>
      <c r="E476" s="8"/>
      <c r="F476" s="8"/>
      <c r="G476" s="8"/>
      <c r="H476" s="8"/>
      <c r="I476" s="8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  <c r="AE476" s="651"/>
      <c r="AF476" s="651"/>
      <c r="AG476" s="651"/>
      <c r="AH476" s="651"/>
      <c r="AI476" s="651"/>
      <c r="AJ476" s="651"/>
    </row>
    <row r="477" spans="1:36" ht="12" customHeight="1" x14ac:dyDescent="0.2">
      <c r="A477" s="651"/>
      <c r="B477" s="651"/>
      <c r="C477" s="8"/>
      <c r="D477" s="8"/>
      <c r="E477" s="8"/>
      <c r="F477" s="8"/>
      <c r="G477" s="8"/>
      <c r="H477" s="8"/>
      <c r="I477" s="8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  <c r="AE477" s="651"/>
      <c r="AF477" s="651"/>
      <c r="AG477" s="651"/>
      <c r="AH477" s="651"/>
      <c r="AI477" s="651"/>
      <c r="AJ477" s="651"/>
    </row>
    <row r="478" spans="1:36" ht="12" customHeight="1" x14ac:dyDescent="0.2">
      <c r="A478" s="651"/>
      <c r="B478" s="651"/>
      <c r="C478" s="8"/>
      <c r="D478" s="8"/>
      <c r="E478" s="8"/>
      <c r="F478" s="8"/>
      <c r="G478" s="8"/>
      <c r="H478" s="8"/>
      <c r="I478" s="8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  <c r="AE478" s="651"/>
      <c r="AF478" s="651"/>
      <c r="AG478" s="651"/>
      <c r="AH478" s="651"/>
      <c r="AI478" s="651"/>
      <c r="AJ478" s="651"/>
    </row>
    <row r="479" spans="1:36" ht="12" customHeight="1" x14ac:dyDescent="0.2">
      <c r="A479" s="651"/>
      <c r="B479" s="651"/>
      <c r="C479" s="8"/>
      <c r="D479" s="8"/>
      <c r="E479" s="8"/>
      <c r="F479" s="8"/>
      <c r="G479" s="8"/>
      <c r="H479" s="8"/>
      <c r="I479" s="8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  <c r="AE479" s="651"/>
      <c r="AF479" s="651"/>
      <c r="AG479" s="651"/>
      <c r="AH479" s="651"/>
      <c r="AI479" s="651"/>
      <c r="AJ479" s="651"/>
    </row>
    <row r="480" spans="1:36" ht="12" customHeight="1" x14ac:dyDescent="0.2">
      <c r="A480" s="651"/>
      <c r="B480" s="651"/>
      <c r="C480" s="8"/>
      <c r="D480" s="8"/>
      <c r="E480" s="8"/>
      <c r="F480" s="8"/>
      <c r="G480" s="8"/>
      <c r="H480" s="8"/>
      <c r="I480" s="8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  <c r="AE480" s="651"/>
      <c r="AF480" s="651"/>
      <c r="AG480" s="651"/>
      <c r="AH480" s="651"/>
      <c r="AI480" s="651"/>
      <c r="AJ480" s="651"/>
    </row>
    <row r="481" spans="1:36" ht="12" customHeight="1" x14ac:dyDescent="0.2">
      <c r="A481" s="651"/>
      <c r="B481" s="651"/>
      <c r="C481" s="8"/>
      <c r="D481" s="8"/>
      <c r="E481" s="8"/>
      <c r="F481" s="8"/>
      <c r="G481" s="8"/>
      <c r="H481" s="8"/>
      <c r="I481" s="8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  <c r="AE481" s="651"/>
      <c r="AF481" s="651"/>
      <c r="AG481" s="651"/>
      <c r="AH481" s="651"/>
      <c r="AI481" s="651"/>
      <c r="AJ481" s="651"/>
    </row>
    <row r="482" spans="1:36" ht="12" customHeight="1" x14ac:dyDescent="0.2">
      <c r="A482" s="651"/>
      <c r="B482" s="651"/>
      <c r="C482" s="8"/>
      <c r="D482" s="8"/>
      <c r="E482" s="8"/>
      <c r="F482" s="8"/>
      <c r="G482" s="8"/>
      <c r="H482" s="8"/>
      <c r="I482" s="8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  <c r="AE482" s="651"/>
      <c r="AF482" s="651"/>
      <c r="AG482" s="651"/>
      <c r="AH482" s="651"/>
      <c r="AI482" s="651"/>
      <c r="AJ482" s="651"/>
    </row>
    <row r="483" spans="1:36" ht="12" customHeight="1" x14ac:dyDescent="0.2">
      <c r="A483" s="651"/>
      <c r="B483" s="651"/>
      <c r="C483" s="8"/>
      <c r="D483" s="8"/>
      <c r="E483" s="8"/>
      <c r="F483" s="8"/>
      <c r="G483" s="8"/>
      <c r="H483" s="8"/>
      <c r="I483" s="8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  <c r="AE483" s="651"/>
      <c r="AF483" s="651"/>
      <c r="AG483" s="651"/>
      <c r="AH483" s="651"/>
      <c r="AI483" s="651"/>
      <c r="AJ483" s="651"/>
    </row>
    <row r="484" spans="1:36" ht="12" customHeight="1" x14ac:dyDescent="0.2">
      <c r="A484" s="651"/>
      <c r="B484" s="651"/>
      <c r="C484" s="8"/>
      <c r="D484" s="8"/>
      <c r="E484" s="8"/>
      <c r="F484" s="8"/>
      <c r="G484" s="8"/>
      <c r="H484" s="8"/>
      <c r="I484" s="8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  <c r="AE484" s="651"/>
      <c r="AF484" s="651"/>
      <c r="AG484" s="651"/>
      <c r="AH484" s="651"/>
      <c r="AI484" s="651"/>
      <c r="AJ484" s="651"/>
    </row>
    <row r="485" spans="1:36" ht="12" customHeight="1" x14ac:dyDescent="0.2">
      <c r="A485" s="651"/>
      <c r="B485" s="651"/>
      <c r="C485" s="8"/>
      <c r="D485" s="8"/>
      <c r="E485" s="8"/>
      <c r="F485" s="8"/>
      <c r="G485" s="8"/>
      <c r="H485" s="8"/>
      <c r="I485" s="8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  <c r="AE485" s="651"/>
      <c r="AF485" s="651"/>
      <c r="AG485" s="651"/>
      <c r="AH485" s="651"/>
      <c r="AI485" s="651"/>
      <c r="AJ485" s="651"/>
    </row>
    <row r="486" spans="1:36" ht="12" customHeight="1" x14ac:dyDescent="0.2">
      <c r="A486" s="651"/>
      <c r="B486" s="651"/>
      <c r="C486" s="8"/>
      <c r="D486" s="8"/>
      <c r="E486" s="8"/>
      <c r="F486" s="8"/>
      <c r="G486" s="8"/>
      <c r="H486" s="8"/>
      <c r="I486" s="8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  <c r="AE486" s="651"/>
      <c r="AF486" s="651"/>
      <c r="AG486" s="651"/>
      <c r="AH486" s="651"/>
      <c r="AI486" s="651"/>
      <c r="AJ486" s="651"/>
    </row>
    <row r="487" spans="1:36" ht="12" customHeight="1" x14ac:dyDescent="0.2">
      <c r="A487" s="651"/>
      <c r="B487" s="651"/>
      <c r="C487" s="8"/>
      <c r="D487" s="8"/>
      <c r="E487" s="8"/>
      <c r="F487" s="8"/>
      <c r="G487" s="8"/>
      <c r="H487" s="8"/>
      <c r="I487" s="8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  <c r="AE487" s="651"/>
      <c r="AF487" s="651"/>
      <c r="AG487" s="651"/>
      <c r="AH487" s="651"/>
      <c r="AI487" s="651"/>
      <c r="AJ487" s="651"/>
    </row>
    <row r="488" spans="1:36" ht="12" customHeight="1" x14ac:dyDescent="0.2">
      <c r="A488" s="651"/>
      <c r="B488" s="651"/>
      <c r="C488" s="8"/>
      <c r="D488" s="8"/>
      <c r="E488" s="8"/>
      <c r="F488" s="8"/>
      <c r="G488" s="8"/>
      <c r="H488" s="8"/>
      <c r="I488" s="8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  <c r="AE488" s="651"/>
      <c r="AF488" s="651"/>
      <c r="AG488" s="651"/>
      <c r="AH488" s="651"/>
      <c r="AI488" s="651"/>
      <c r="AJ488" s="651"/>
    </row>
    <row r="489" spans="1:36" ht="12" customHeight="1" x14ac:dyDescent="0.2">
      <c r="A489" s="651"/>
      <c r="B489" s="651"/>
      <c r="C489" s="8"/>
      <c r="D489" s="8"/>
      <c r="E489" s="8"/>
      <c r="F489" s="8"/>
      <c r="G489" s="8"/>
      <c r="H489" s="8"/>
      <c r="I489" s="8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  <c r="AE489" s="651"/>
      <c r="AF489" s="651"/>
      <c r="AG489" s="651"/>
      <c r="AH489" s="651"/>
      <c r="AI489" s="651"/>
      <c r="AJ489" s="651"/>
    </row>
    <row r="490" spans="1:36" ht="12" customHeight="1" x14ac:dyDescent="0.2">
      <c r="A490" s="651"/>
      <c r="B490" s="651"/>
      <c r="C490" s="8"/>
      <c r="D490" s="8"/>
      <c r="E490" s="8"/>
      <c r="F490" s="8"/>
      <c r="G490" s="8"/>
      <c r="H490" s="8"/>
      <c r="I490" s="8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  <c r="AE490" s="651"/>
      <c r="AF490" s="651"/>
      <c r="AG490" s="651"/>
      <c r="AH490" s="651"/>
      <c r="AI490" s="651"/>
      <c r="AJ490" s="651"/>
    </row>
    <row r="491" spans="1:36" ht="12" customHeight="1" x14ac:dyDescent="0.2">
      <c r="A491" s="651"/>
      <c r="B491" s="651"/>
      <c r="C491" s="8"/>
      <c r="D491" s="8"/>
      <c r="E491" s="8"/>
      <c r="F491" s="8"/>
      <c r="G491" s="8"/>
      <c r="H491" s="8"/>
      <c r="I491" s="8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  <c r="AE491" s="651"/>
      <c r="AF491" s="651"/>
      <c r="AG491" s="651"/>
      <c r="AH491" s="651"/>
      <c r="AI491" s="651"/>
      <c r="AJ491" s="651"/>
    </row>
    <row r="492" spans="1:36" ht="12" customHeight="1" x14ac:dyDescent="0.2">
      <c r="A492" s="651"/>
      <c r="B492" s="651"/>
      <c r="C492" s="8"/>
      <c r="D492" s="8"/>
      <c r="E492" s="8"/>
      <c r="F492" s="8"/>
      <c r="G492" s="8"/>
      <c r="H492" s="8"/>
      <c r="I492" s="8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  <c r="AE492" s="651"/>
      <c r="AF492" s="651"/>
      <c r="AG492" s="651"/>
      <c r="AH492" s="651"/>
      <c r="AI492" s="651"/>
      <c r="AJ492" s="651"/>
    </row>
    <row r="493" spans="1:36" ht="12" customHeight="1" x14ac:dyDescent="0.2">
      <c r="A493" s="651"/>
      <c r="B493" s="651"/>
      <c r="C493" s="8"/>
      <c r="D493" s="8"/>
      <c r="E493" s="8"/>
      <c r="F493" s="8"/>
      <c r="G493" s="8"/>
      <c r="H493" s="8"/>
      <c r="I493" s="8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  <c r="AE493" s="651"/>
      <c r="AF493" s="651"/>
      <c r="AG493" s="651"/>
      <c r="AH493" s="651"/>
      <c r="AI493" s="651"/>
      <c r="AJ493" s="651"/>
    </row>
    <row r="494" spans="1:36" ht="12" customHeight="1" x14ac:dyDescent="0.2">
      <c r="A494" s="651"/>
      <c r="B494" s="651"/>
      <c r="C494" s="8"/>
      <c r="D494" s="8"/>
      <c r="E494" s="8"/>
      <c r="F494" s="8"/>
      <c r="G494" s="8"/>
      <c r="H494" s="8"/>
      <c r="I494" s="8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  <c r="AE494" s="651"/>
      <c r="AF494" s="651"/>
      <c r="AG494" s="651"/>
      <c r="AH494" s="651"/>
      <c r="AI494" s="651"/>
      <c r="AJ494" s="651"/>
    </row>
    <row r="495" spans="1:36" ht="12" customHeight="1" x14ac:dyDescent="0.2">
      <c r="A495" s="651"/>
      <c r="B495" s="651"/>
      <c r="C495" s="8"/>
      <c r="D495" s="8"/>
      <c r="E495" s="8"/>
      <c r="F495" s="8"/>
      <c r="G495" s="8"/>
      <c r="H495" s="8"/>
      <c r="I495" s="8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  <c r="AE495" s="651"/>
      <c r="AF495" s="651"/>
      <c r="AG495" s="651"/>
      <c r="AH495" s="651"/>
      <c r="AI495" s="651"/>
      <c r="AJ495" s="651"/>
    </row>
    <row r="496" spans="1:36" ht="12" customHeight="1" x14ac:dyDescent="0.2">
      <c r="A496" s="651"/>
      <c r="B496" s="651"/>
      <c r="C496" s="8"/>
      <c r="D496" s="8"/>
      <c r="E496" s="8"/>
      <c r="F496" s="8"/>
      <c r="G496" s="8"/>
      <c r="H496" s="8"/>
      <c r="I496" s="8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  <c r="AE496" s="651"/>
      <c r="AF496" s="651"/>
      <c r="AG496" s="651"/>
      <c r="AH496" s="651"/>
      <c r="AI496" s="651"/>
      <c r="AJ496" s="651"/>
    </row>
    <row r="497" spans="1:36" ht="12" customHeight="1" x14ac:dyDescent="0.2">
      <c r="A497" s="651"/>
      <c r="B497" s="651"/>
      <c r="C497" s="8"/>
      <c r="D497" s="8"/>
      <c r="E497" s="8"/>
      <c r="F497" s="8"/>
      <c r="G497" s="8"/>
      <c r="H497" s="8"/>
      <c r="I497" s="8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  <c r="AE497" s="651"/>
      <c r="AF497" s="651"/>
      <c r="AG497" s="651"/>
      <c r="AH497" s="651"/>
      <c r="AI497" s="651"/>
      <c r="AJ497" s="651"/>
    </row>
    <row r="498" spans="1:36" ht="12" customHeight="1" x14ac:dyDescent="0.2">
      <c r="A498" s="651"/>
      <c r="B498" s="651"/>
      <c r="C498" s="8"/>
      <c r="D498" s="8"/>
      <c r="E498" s="8"/>
      <c r="F498" s="8"/>
      <c r="G498" s="8"/>
      <c r="H498" s="8"/>
      <c r="I498" s="8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  <c r="AE498" s="651"/>
      <c r="AF498" s="651"/>
      <c r="AG498" s="651"/>
      <c r="AH498" s="651"/>
      <c r="AI498" s="651"/>
      <c r="AJ498" s="651"/>
    </row>
    <row r="499" spans="1:36" ht="12" customHeight="1" x14ac:dyDescent="0.2">
      <c r="A499" s="651"/>
      <c r="B499" s="651"/>
      <c r="C499" s="8"/>
      <c r="D499" s="8"/>
      <c r="E499" s="8"/>
      <c r="F499" s="8"/>
      <c r="G499" s="8"/>
      <c r="H499" s="8"/>
      <c r="I499" s="8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  <c r="AE499" s="651"/>
      <c r="AF499" s="651"/>
      <c r="AG499" s="651"/>
      <c r="AH499" s="651"/>
      <c r="AI499" s="651"/>
      <c r="AJ499" s="651"/>
    </row>
    <row r="500" spans="1:36" ht="12" customHeight="1" x14ac:dyDescent="0.2">
      <c r="A500" s="651"/>
      <c r="B500" s="651"/>
      <c r="C500" s="8"/>
      <c r="D500" s="8"/>
      <c r="E500" s="8"/>
      <c r="F500" s="8"/>
      <c r="G500" s="8"/>
      <c r="H500" s="8"/>
      <c r="I500" s="8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  <c r="AE500" s="651"/>
      <c r="AF500" s="651"/>
      <c r="AG500" s="651"/>
      <c r="AH500" s="651"/>
      <c r="AI500" s="651"/>
      <c r="AJ500" s="651"/>
    </row>
    <row r="501" spans="1:36" ht="12" customHeight="1" x14ac:dyDescent="0.2">
      <c r="A501" s="651"/>
      <c r="B501" s="651"/>
      <c r="C501" s="8"/>
      <c r="D501" s="8"/>
      <c r="E501" s="8"/>
      <c r="F501" s="8"/>
      <c r="G501" s="8"/>
      <c r="H501" s="8"/>
      <c r="I501" s="8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  <c r="AE501" s="651"/>
      <c r="AF501" s="651"/>
      <c r="AG501" s="651"/>
      <c r="AH501" s="651"/>
      <c r="AI501" s="651"/>
      <c r="AJ501" s="651"/>
    </row>
    <row r="502" spans="1:36" ht="12" customHeight="1" x14ac:dyDescent="0.2">
      <c r="A502" s="651"/>
      <c r="B502" s="651"/>
      <c r="C502" s="8"/>
      <c r="D502" s="8"/>
      <c r="E502" s="8"/>
      <c r="F502" s="8"/>
      <c r="G502" s="8"/>
      <c r="H502" s="8"/>
      <c r="I502" s="8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  <c r="AE502" s="651"/>
      <c r="AF502" s="651"/>
      <c r="AG502" s="651"/>
      <c r="AH502" s="651"/>
      <c r="AI502" s="651"/>
      <c r="AJ502" s="651"/>
    </row>
    <row r="503" spans="1:36" ht="12" customHeight="1" x14ac:dyDescent="0.2">
      <c r="A503" s="651"/>
      <c r="B503" s="651"/>
      <c r="C503" s="8"/>
      <c r="D503" s="8"/>
      <c r="E503" s="8"/>
      <c r="F503" s="8"/>
      <c r="G503" s="8"/>
      <c r="H503" s="8"/>
      <c r="I503" s="8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  <c r="AE503" s="651"/>
      <c r="AF503" s="651"/>
      <c r="AG503" s="651"/>
      <c r="AH503" s="651"/>
      <c r="AI503" s="651"/>
      <c r="AJ503" s="651"/>
    </row>
    <row r="504" spans="1:36" ht="12" customHeight="1" x14ac:dyDescent="0.2">
      <c r="A504" s="651"/>
      <c r="B504" s="651"/>
      <c r="C504" s="8"/>
      <c r="D504" s="8"/>
      <c r="E504" s="8"/>
      <c r="F504" s="8"/>
      <c r="G504" s="8"/>
      <c r="H504" s="8"/>
      <c r="I504" s="8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  <c r="AE504" s="651"/>
      <c r="AF504" s="651"/>
      <c r="AG504" s="651"/>
      <c r="AH504" s="651"/>
      <c r="AI504" s="651"/>
      <c r="AJ504" s="651"/>
    </row>
    <row r="505" spans="1:36" ht="12" customHeight="1" x14ac:dyDescent="0.2">
      <c r="A505" s="651"/>
      <c r="B505" s="651"/>
      <c r="C505" s="8"/>
      <c r="D505" s="8"/>
      <c r="E505" s="8"/>
      <c r="F505" s="8"/>
      <c r="G505" s="8"/>
      <c r="H505" s="8"/>
      <c r="I505" s="8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  <c r="AE505" s="651"/>
      <c r="AF505" s="651"/>
      <c r="AG505" s="651"/>
      <c r="AH505" s="651"/>
      <c r="AI505" s="651"/>
      <c r="AJ505" s="651"/>
    </row>
    <row r="506" spans="1:36" ht="12" customHeight="1" x14ac:dyDescent="0.2">
      <c r="A506" s="651"/>
      <c r="B506" s="651"/>
      <c r="C506" s="8"/>
      <c r="D506" s="8"/>
      <c r="E506" s="8"/>
      <c r="F506" s="8"/>
      <c r="G506" s="8"/>
      <c r="H506" s="8"/>
      <c r="I506" s="8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  <c r="AE506" s="651"/>
      <c r="AF506" s="651"/>
      <c r="AG506" s="651"/>
      <c r="AH506" s="651"/>
      <c r="AI506" s="651"/>
      <c r="AJ506" s="651"/>
    </row>
    <row r="507" spans="1:36" ht="12" customHeight="1" x14ac:dyDescent="0.2">
      <c r="A507" s="651"/>
      <c r="B507" s="651"/>
      <c r="C507" s="8"/>
      <c r="D507" s="8"/>
      <c r="E507" s="8"/>
      <c r="F507" s="8"/>
      <c r="G507" s="8"/>
      <c r="H507" s="8"/>
      <c r="I507" s="8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  <c r="AE507" s="651"/>
      <c r="AF507" s="651"/>
      <c r="AG507" s="651"/>
      <c r="AH507" s="651"/>
      <c r="AI507" s="651"/>
      <c r="AJ507" s="651"/>
    </row>
    <row r="508" spans="1:36" ht="12" customHeight="1" x14ac:dyDescent="0.2">
      <c r="A508" s="651"/>
      <c r="B508" s="651"/>
      <c r="C508" s="8"/>
      <c r="D508" s="8"/>
      <c r="E508" s="8"/>
      <c r="F508" s="8"/>
      <c r="G508" s="8"/>
      <c r="H508" s="8"/>
      <c r="I508" s="8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  <c r="AE508" s="651"/>
      <c r="AF508" s="651"/>
      <c r="AG508" s="651"/>
      <c r="AH508" s="651"/>
      <c r="AI508" s="651"/>
      <c r="AJ508" s="651"/>
    </row>
    <row r="509" spans="1:36" ht="12" customHeight="1" x14ac:dyDescent="0.2">
      <c r="A509" s="651"/>
      <c r="B509" s="651"/>
      <c r="C509" s="8"/>
      <c r="D509" s="8"/>
      <c r="E509" s="8"/>
      <c r="F509" s="8"/>
      <c r="G509" s="8"/>
      <c r="H509" s="8"/>
      <c r="I509" s="8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  <c r="AE509" s="651"/>
      <c r="AF509" s="651"/>
      <c r="AG509" s="651"/>
      <c r="AH509" s="651"/>
      <c r="AI509" s="651"/>
      <c r="AJ509" s="651"/>
    </row>
    <row r="510" spans="1:36" ht="12" customHeight="1" x14ac:dyDescent="0.2">
      <c r="A510" s="651"/>
      <c r="B510" s="651"/>
      <c r="C510" s="8"/>
      <c r="D510" s="8"/>
      <c r="E510" s="8"/>
      <c r="F510" s="8"/>
      <c r="G510" s="8"/>
      <c r="H510" s="8"/>
      <c r="I510" s="8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  <c r="AE510" s="651"/>
      <c r="AF510" s="651"/>
      <c r="AG510" s="651"/>
      <c r="AH510" s="651"/>
      <c r="AI510" s="651"/>
      <c r="AJ510" s="651"/>
    </row>
    <row r="511" spans="1:36" ht="12" customHeight="1" x14ac:dyDescent="0.2">
      <c r="A511" s="651"/>
      <c r="B511" s="651"/>
      <c r="C511" s="8"/>
      <c r="D511" s="8"/>
      <c r="E511" s="8"/>
      <c r="F511" s="8"/>
      <c r="G511" s="8"/>
      <c r="H511" s="8"/>
      <c r="I511" s="8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  <c r="AE511" s="651"/>
      <c r="AF511" s="651"/>
      <c r="AG511" s="651"/>
      <c r="AH511" s="651"/>
      <c r="AI511" s="651"/>
      <c r="AJ511" s="651"/>
    </row>
    <row r="512" spans="1:36" ht="12" customHeight="1" x14ac:dyDescent="0.2">
      <c r="A512" s="651"/>
      <c r="B512" s="651"/>
      <c r="C512" s="8"/>
      <c r="D512" s="8"/>
      <c r="E512" s="8"/>
      <c r="F512" s="8"/>
      <c r="G512" s="8"/>
      <c r="H512" s="8"/>
      <c r="I512" s="8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  <c r="AE512" s="651"/>
      <c r="AF512" s="651"/>
      <c r="AG512" s="651"/>
      <c r="AH512" s="651"/>
      <c r="AI512" s="651"/>
      <c r="AJ512" s="651"/>
    </row>
    <row r="513" spans="1:36" ht="12" customHeight="1" x14ac:dyDescent="0.2">
      <c r="A513" s="651"/>
      <c r="B513" s="651"/>
      <c r="C513" s="8"/>
      <c r="D513" s="8"/>
      <c r="E513" s="8"/>
      <c r="F513" s="8"/>
      <c r="G513" s="8"/>
      <c r="H513" s="8"/>
      <c r="I513" s="8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  <c r="AE513" s="651"/>
      <c r="AF513" s="651"/>
      <c r="AG513" s="651"/>
      <c r="AH513" s="651"/>
      <c r="AI513" s="651"/>
      <c r="AJ513" s="651"/>
    </row>
    <row r="514" spans="1:36" ht="12" customHeight="1" x14ac:dyDescent="0.2">
      <c r="A514" s="651"/>
      <c r="B514" s="651"/>
      <c r="C514" s="8"/>
      <c r="D514" s="8"/>
      <c r="E514" s="8"/>
      <c r="F514" s="8"/>
      <c r="G514" s="8"/>
      <c r="H514" s="8"/>
      <c r="I514" s="8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  <c r="AE514" s="651"/>
      <c r="AF514" s="651"/>
      <c r="AG514" s="651"/>
      <c r="AH514" s="651"/>
      <c r="AI514" s="651"/>
      <c r="AJ514" s="651"/>
    </row>
    <row r="515" spans="1:36" ht="12" customHeight="1" x14ac:dyDescent="0.2">
      <c r="A515" s="651"/>
      <c r="B515" s="651"/>
      <c r="C515" s="8"/>
      <c r="D515" s="8"/>
      <c r="E515" s="8"/>
      <c r="F515" s="8"/>
      <c r="G515" s="8"/>
      <c r="H515" s="8"/>
      <c r="I515" s="8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  <c r="AE515" s="651"/>
      <c r="AF515" s="651"/>
      <c r="AG515" s="651"/>
      <c r="AH515" s="651"/>
      <c r="AI515" s="651"/>
      <c r="AJ515" s="651"/>
    </row>
    <row r="516" spans="1:36" ht="12" customHeight="1" x14ac:dyDescent="0.2">
      <c r="A516" s="651"/>
      <c r="B516" s="651"/>
      <c r="C516" s="8"/>
      <c r="D516" s="8"/>
      <c r="E516" s="8"/>
      <c r="F516" s="8"/>
      <c r="G516" s="8"/>
      <c r="H516" s="8"/>
      <c r="I516" s="8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  <c r="AE516" s="651"/>
      <c r="AF516" s="651"/>
      <c r="AG516" s="651"/>
      <c r="AH516" s="651"/>
      <c r="AI516" s="651"/>
      <c r="AJ516" s="651"/>
    </row>
    <row r="517" spans="1:36" ht="12" customHeight="1" x14ac:dyDescent="0.2">
      <c r="A517" s="651"/>
      <c r="B517" s="651"/>
      <c r="C517" s="8"/>
      <c r="D517" s="8"/>
      <c r="E517" s="8"/>
      <c r="F517" s="8"/>
      <c r="G517" s="8"/>
      <c r="H517" s="8"/>
      <c r="I517" s="8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  <c r="AE517" s="651"/>
      <c r="AF517" s="651"/>
      <c r="AG517" s="651"/>
      <c r="AH517" s="651"/>
      <c r="AI517" s="651"/>
      <c r="AJ517" s="651"/>
    </row>
    <row r="518" spans="1:36" ht="12" customHeight="1" x14ac:dyDescent="0.2">
      <c r="A518" s="651"/>
      <c r="B518" s="651"/>
      <c r="C518" s="8"/>
      <c r="D518" s="8"/>
      <c r="E518" s="8"/>
      <c r="F518" s="8"/>
      <c r="G518" s="8"/>
      <c r="H518" s="8"/>
      <c r="I518" s="8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  <c r="AE518" s="651"/>
      <c r="AF518" s="651"/>
      <c r="AG518" s="651"/>
      <c r="AH518" s="651"/>
      <c r="AI518" s="651"/>
      <c r="AJ518" s="651"/>
    </row>
    <row r="519" spans="1:36" ht="12" customHeight="1" x14ac:dyDescent="0.2">
      <c r="A519" s="651"/>
      <c r="B519" s="651"/>
      <c r="C519" s="8"/>
      <c r="D519" s="8"/>
      <c r="E519" s="8"/>
      <c r="F519" s="8"/>
      <c r="G519" s="8"/>
      <c r="H519" s="8"/>
      <c r="I519" s="8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  <c r="AE519" s="651"/>
      <c r="AF519" s="651"/>
      <c r="AG519" s="651"/>
      <c r="AH519" s="651"/>
      <c r="AI519" s="651"/>
      <c r="AJ519" s="651"/>
    </row>
    <row r="520" spans="1:36" ht="12" customHeight="1" x14ac:dyDescent="0.2">
      <c r="A520" s="651"/>
      <c r="B520" s="651"/>
      <c r="C520" s="8"/>
      <c r="D520" s="8"/>
      <c r="E520" s="8"/>
      <c r="F520" s="8"/>
      <c r="G520" s="8"/>
      <c r="H520" s="8"/>
      <c r="I520" s="8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  <c r="AE520" s="651"/>
      <c r="AF520" s="651"/>
      <c r="AG520" s="651"/>
      <c r="AH520" s="651"/>
      <c r="AI520" s="651"/>
      <c r="AJ520" s="651"/>
    </row>
    <row r="521" spans="1:36" ht="12" customHeight="1" x14ac:dyDescent="0.2">
      <c r="A521" s="651"/>
      <c r="B521" s="651"/>
      <c r="C521" s="8"/>
      <c r="D521" s="8"/>
      <c r="E521" s="8"/>
      <c r="F521" s="8"/>
      <c r="G521" s="8"/>
      <c r="H521" s="8"/>
      <c r="I521" s="8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  <c r="AE521" s="651"/>
      <c r="AF521" s="651"/>
      <c r="AG521" s="651"/>
      <c r="AH521" s="651"/>
      <c r="AI521" s="651"/>
      <c r="AJ521" s="651"/>
    </row>
    <row r="522" spans="1:36" ht="12" customHeight="1" x14ac:dyDescent="0.2">
      <c r="A522" s="651"/>
      <c r="B522" s="651"/>
      <c r="C522" s="8"/>
      <c r="D522" s="8"/>
      <c r="E522" s="8"/>
      <c r="F522" s="8"/>
      <c r="G522" s="8"/>
      <c r="H522" s="8"/>
      <c r="I522" s="8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  <c r="AE522" s="651"/>
      <c r="AF522" s="651"/>
      <c r="AG522" s="651"/>
      <c r="AH522" s="651"/>
      <c r="AI522" s="651"/>
      <c r="AJ522" s="651"/>
    </row>
    <row r="523" spans="1:36" ht="12" customHeight="1" x14ac:dyDescent="0.2">
      <c r="A523" s="651"/>
      <c r="B523" s="651"/>
      <c r="C523" s="8"/>
      <c r="D523" s="8"/>
      <c r="E523" s="8"/>
      <c r="F523" s="8"/>
      <c r="G523" s="8"/>
      <c r="H523" s="8"/>
      <c r="I523" s="8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  <c r="AE523" s="651"/>
      <c r="AF523" s="651"/>
      <c r="AG523" s="651"/>
      <c r="AH523" s="651"/>
      <c r="AI523" s="651"/>
      <c r="AJ523" s="651"/>
    </row>
    <row r="524" spans="1:36" ht="12" customHeight="1" x14ac:dyDescent="0.2">
      <c r="A524" s="651"/>
      <c r="B524" s="651"/>
      <c r="C524" s="8"/>
      <c r="D524" s="8"/>
      <c r="E524" s="8"/>
      <c r="F524" s="8"/>
      <c r="G524" s="8"/>
      <c r="H524" s="8"/>
      <c r="I524" s="8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  <c r="AE524" s="651"/>
      <c r="AF524" s="651"/>
      <c r="AG524" s="651"/>
      <c r="AH524" s="651"/>
      <c r="AI524" s="651"/>
      <c r="AJ524" s="651"/>
    </row>
    <row r="525" spans="1:36" ht="12" customHeight="1" x14ac:dyDescent="0.2">
      <c r="A525" s="651"/>
      <c r="B525" s="651"/>
      <c r="C525" s="8"/>
      <c r="D525" s="8"/>
      <c r="E525" s="8"/>
      <c r="F525" s="8"/>
      <c r="G525" s="8"/>
      <c r="H525" s="8"/>
      <c r="I525" s="8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  <c r="AE525" s="651"/>
      <c r="AF525" s="651"/>
      <c r="AG525" s="651"/>
      <c r="AH525" s="651"/>
      <c r="AI525" s="651"/>
      <c r="AJ525" s="651"/>
    </row>
    <row r="526" spans="1:36" ht="12" customHeight="1" x14ac:dyDescent="0.2">
      <c r="A526" s="651"/>
      <c r="B526" s="651"/>
      <c r="C526" s="8"/>
      <c r="D526" s="8"/>
      <c r="E526" s="8"/>
      <c r="F526" s="8"/>
      <c r="G526" s="8"/>
      <c r="H526" s="8"/>
      <c r="I526" s="8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  <c r="AE526" s="651"/>
      <c r="AF526" s="651"/>
      <c r="AG526" s="651"/>
      <c r="AH526" s="651"/>
      <c r="AI526" s="651"/>
      <c r="AJ526" s="651"/>
    </row>
    <row r="527" spans="1:36" ht="12" customHeight="1" x14ac:dyDescent="0.2">
      <c r="A527" s="651"/>
      <c r="B527" s="651"/>
      <c r="C527" s="8"/>
      <c r="D527" s="8"/>
      <c r="E527" s="8"/>
      <c r="F527" s="8"/>
      <c r="G527" s="8"/>
      <c r="H527" s="8"/>
      <c r="I527" s="8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  <c r="AE527" s="651"/>
      <c r="AF527" s="651"/>
      <c r="AG527" s="651"/>
      <c r="AH527" s="651"/>
      <c r="AI527" s="651"/>
      <c r="AJ527" s="651"/>
    </row>
    <row r="528" spans="1:36" ht="12" customHeight="1" x14ac:dyDescent="0.2">
      <c r="A528" s="651"/>
      <c r="B528" s="651"/>
      <c r="C528" s="8"/>
      <c r="D528" s="8"/>
      <c r="E528" s="8"/>
      <c r="F528" s="8"/>
      <c r="G528" s="8"/>
      <c r="H528" s="8"/>
      <c r="I528" s="8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  <c r="AE528" s="651"/>
      <c r="AF528" s="651"/>
      <c r="AG528" s="651"/>
      <c r="AH528" s="651"/>
      <c r="AI528" s="651"/>
      <c r="AJ528" s="651"/>
    </row>
    <row r="529" spans="1:36" ht="12" customHeight="1" x14ac:dyDescent="0.2">
      <c r="A529" s="651"/>
      <c r="B529" s="651"/>
      <c r="C529" s="8"/>
      <c r="D529" s="8"/>
      <c r="E529" s="8"/>
      <c r="F529" s="8"/>
      <c r="G529" s="8"/>
      <c r="H529" s="8"/>
      <c r="I529" s="8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  <c r="AE529" s="651"/>
      <c r="AF529" s="651"/>
      <c r="AG529" s="651"/>
      <c r="AH529" s="651"/>
      <c r="AI529" s="651"/>
      <c r="AJ529" s="651"/>
    </row>
    <row r="530" spans="1:36" ht="12" customHeight="1" x14ac:dyDescent="0.2">
      <c r="A530" s="651"/>
      <c r="B530" s="651"/>
      <c r="C530" s="8"/>
      <c r="D530" s="8"/>
      <c r="E530" s="8"/>
      <c r="F530" s="8"/>
      <c r="G530" s="8"/>
      <c r="H530" s="8"/>
      <c r="I530" s="8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  <c r="AE530" s="651"/>
      <c r="AF530" s="651"/>
      <c r="AG530" s="651"/>
      <c r="AH530" s="651"/>
      <c r="AI530" s="651"/>
      <c r="AJ530" s="651"/>
    </row>
    <row r="531" spans="1:36" ht="12" customHeight="1" x14ac:dyDescent="0.2">
      <c r="A531" s="651"/>
      <c r="B531" s="651"/>
      <c r="C531" s="8"/>
      <c r="D531" s="8"/>
      <c r="E531" s="8"/>
      <c r="F531" s="8"/>
      <c r="G531" s="8"/>
      <c r="H531" s="8"/>
      <c r="I531" s="8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  <c r="AE531" s="651"/>
      <c r="AF531" s="651"/>
      <c r="AG531" s="651"/>
      <c r="AH531" s="651"/>
      <c r="AI531" s="651"/>
      <c r="AJ531" s="651"/>
    </row>
    <row r="532" spans="1:36" ht="12" customHeight="1" x14ac:dyDescent="0.2">
      <c r="A532" s="651"/>
      <c r="B532" s="651"/>
      <c r="C532" s="8"/>
      <c r="D532" s="8"/>
      <c r="E532" s="8"/>
      <c r="F532" s="8"/>
      <c r="G532" s="8"/>
      <c r="H532" s="8"/>
      <c r="I532" s="8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  <c r="AE532" s="651"/>
      <c r="AF532" s="651"/>
      <c r="AG532" s="651"/>
      <c r="AH532" s="651"/>
      <c r="AI532" s="651"/>
      <c r="AJ532" s="651"/>
    </row>
    <row r="533" spans="1:36" ht="12" customHeight="1" x14ac:dyDescent="0.2">
      <c r="A533" s="651"/>
      <c r="B533" s="651"/>
      <c r="C533" s="8"/>
      <c r="D533" s="8"/>
      <c r="E533" s="8"/>
      <c r="F533" s="8"/>
      <c r="G533" s="8"/>
      <c r="H533" s="8"/>
      <c r="I533" s="8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  <c r="AE533" s="651"/>
      <c r="AF533" s="651"/>
      <c r="AG533" s="651"/>
      <c r="AH533" s="651"/>
      <c r="AI533" s="651"/>
      <c r="AJ533" s="651"/>
    </row>
    <row r="534" spans="1:36" ht="12" customHeight="1" x14ac:dyDescent="0.2">
      <c r="A534" s="651"/>
      <c r="B534" s="651"/>
      <c r="C534" s="8"/>
      <c r="D534" s="8"/>
      <c r="E534" s="8"/>
      <c r="F534" s="8"/>
      <c r="G534" s="8"/>
      <c r="H534" s="8"/>
      <c r="I534" s="8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  <c r="AE534" s="651"/>
      <c r="AF534" s="651"/>
      <c r="AG534" s="651"/>
      <c r="AH534" s="651"/>
      <c r="AI534" s="651"/>
      <c r="AJ534" s="651"/>
    </row>
    <row r="535" spans="1:36" ht="12" customHeight="1" x14ac:dyDescent="0.2">
      <c r="A535" s="651"/>
      <c r="B535" s="651"/>
      <c r="C535" s="8"/>
      <c r="D535" s="8"/>
      <c r="E535" s="8"/>
      <c r="F535" s="8"/>
      <c r="G535" s="8"/>
      <c r="H535" s="8"/>
      <c r="I535" s="8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  <c r="AE535" s="651"/>
      <c r="AF535" s="651"/>
      <c r="AG535" s="651"/>
      <c r="AH535" s="651"/>
      <c r="AI535" s="651"/>
      <c r="AJ535" s="651"/>
    </row>
    <row r="536" spans="1:36" ht="12" customHeight="1" x14ac:dyDescent="0.2">
      <c r="A536" s="651"/>
      <c r="B536" s="651"/>
      <c r="C536" s="8"/>
      <c r="D536" s="8"/>
      <c r="E536" s="8"/>
      <c r="F536" s="8"/>
      <c r="G536" s="8"/>
      <c r="H536" s="8"/>
      <c r="I536" s="8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  <c r="AE536" s="651"/>
      <c r="AF536" s="651"/>
      <c r="AG536" s="651"/>
      <c r="AH536" s="651"/>
      <c r="AI536" s="651"/>
      <c r="AJ536" s="651"/>
    </row>
    <row r="537" spans="1:36" ht="12" customHeight="1" x14ac:dyDescent="0.2">
      <c r="A537" s="651"/>
      <c r="B537" s="651"/>
      <c r="C537" s="8"/>
      <c r="D537" s="8"/>
      <c r="E537" s="8"/>
      <c r="F537" s="8"/>
      <c r="G537" s="8"/>
      <c r="H537" s="8"/>
      <c r="I537" s="8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  <c r="AE537" s="651"/>
      <c r="AF537" s="651"/>
      <c r="AG537" s="651"/>
      <c r="AH537" s="651"/>
      <c r="AI537" s="651"/>
      <c r="AJ537" s="651"/>
    </row>
    <row r="538" spans="1:36" ht="12" customHeight="1" x14ac:dyDescent="0.2">
      <c r="A538" s="651"/>
      <c r="B538" s="651"/>
      <c r="C538" s="8"/>
      <c r="D538" s="8"/>
      <c r="E538" s="8"/>
      <c r="F538" s="8"/>
      <c r="G538" s="8"/>
      <c r="H538" s="8"/>
      <c r="I538" s="8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  <c r="AE538" s="651"/>
      <c r="AF538" s="651"/>
      <c r="AG538" s="651"/>
      <c r="AH538" s="651"/>
      <c r="AI538" s="651"/>
      <c r="AJ538" s="651"/>
    </row>
    <row r="539" spans="1:36" ht="12" customHeight="1" x14ac:dyDescent="0.2">
      <c r="A539" s="651"/>
      <c r="B539" s="651"/>
      <c r="C539" s="8"/>
      <c r="D539" s="8"/>
      <c r="E539" s="8"/>
      <c r="F539" s="8"/>
      <c r="G539" s="8"/>
      <c r="H539" s="8"/>
      <c r="I539" s="8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  <c r="AE539" s="651"/>
      <c r="AF539" s="651"/>
      <c r="AG539" s="651"/>
      <c r="AH539" s="651"/>
      <c r="AI539" s="651"/>
      <c r="AJ539" s="651"/>
    </row>
    <row r="540" spans="1:36" ht="12" customHeight="1" x14ac:dyDescent="0.2">
      <c r="A540" s="651"/>
      <c r="B540" s="651"/>
      <c r="C540" s="8"/>
      <c r="D540" s="8"/>
      <c r="E540" s="8"/>
      <c r="F540" s="8"/>
      <c r="G540" s="8"/>
      <c r="H540" s="8"/>
      <c r="I540" s="8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  <c r="AE540" s="651"/>
      <c r="AF540" s="651"/>
      <c r="AG540" s="651"/>
      <c r="AH540" s="651"/>
      <c r="AI540" s="651"/>
      <c r="AJ540" s="651"/>
    </row>
    <row r="541" spans="1:36" ht="12" customHeight="1" x14ac:dyDescent="0.2">
      <c r="A541" s="651"/>
      <c r="B541" s="651"/>
      <c r="C541" s="8"/>
      <c r="D541" s="8"/>
      <c r="E541" s="8"/>
      <c r="F541" s="8"/>
      <c r="G541" s="8"/>
      <c r="H541" s="8"/>
      <c r="I541" s="8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  <c r="AE541" s="651"/>
      <c r="AF541" s="651"/>
      <c r="AG541" s="651"/>
      <c r="AH541" s="651"/>
      <c r="AI541" s="651"/>
      <c r="AJ541" s="651"/>
    </row>
    <row r="542" spans="1:36" ht="12" customHeight="1" x14ac:dyDescent="0.2">
      <c r="A542" s="651"/>
      <c r="B542" s="651"/>
      <c r="C542" s="8"/>
      <c r="D542" s="8"/>
      <c r="E542" s="8"/>
      <c r="F542" s="8"/>
      <c r="G542" s="8"/>
      <c r="H542" s="8"/>
      <c r="I542" s="8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  <c r="AE542" s="651"/>
      <c r="AF542" s="651"/>
      <c r="AG542" s="651"/>
      <c r="AH542" s="651"/>
      <c r="AI542" s="651"/>
      <c r="AJ542" s="651"/>
    </row>
    <row r="543" spans="1:36" ht="12" customHeight="1" x14ac:dyDescent="0.2">
      <c r="A543" s="651"/>
      <c r="B543" s="651"/>
      <c r="C543" s="8"/>
      <c r="D543" s="8"/>
      <c r="E543" s="8"/>
      <c r="F543" s="8"/>
      <c r="G543" s="8"/>
      <c r="H543" s="8"/>
      <c r="I543" s="8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  <c r="AE543" s="651"/>
      <c r="AF543" s="651"/>
      <c r="AG543" s="651"/>
      <c r="AH543" s="651"/>
      <c r="AI543" s="651"/>
      <c r="AJ543" s="651"/>
    </row>
    <row r="544" spans="1:36" ht="12" customHeight="1" x14ac:dyDescent="0.2">
      <c r="A544" s="651"/>
      <c r="B544" s="651"/>
      <c r="C544" s="8"/>
      <c r="D544" s="8"/>
      <c r="E544" s="8"/>
      <c r="F544" s="8"/>
      <c r="G544" s="8"/>
      <c r="H544" s="8"/>
      <c r="I544" s="8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  <c r="AE544" s="651"/>
      <c r="AF544" s="651"/>
      <c r="AG544" s="651"/>
      <c r="AH544" s="651"/>
      <c r="AI544" s="651"/>
      <c r="AJ544" s="651"/>
    </row>
    <row r="545" spans="1:36" ht="12" customHeight="1" x14ac:dyDescent="0.2">
      <c r="A545" s="651"/>
      <c r="B545" s="651"/>
      <c r="C545" s="8"/>
      <c r="D545" s="8"/>
      <c r="E545" s="8"/>
      <c r="F545" s="8"/>
      <c r="G545" s="8"/>
      <c r="H545" s="8"/>
      <c r="I545" s="8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  <c r="AE545" s="651"/>
      <c r="AF545" s="651"/>
      <c r="AG545" s="651"/>
      <c r="AH545" s="651"/>
      <c r="AI545" s="651"/>
      <c r="AJ545" s="651"/>
    </row>
    <row r="546" spans="1:36" ht="12" customHeight="1" x14ac:dyDescent="0.2">
      <c r="A546" s="651"/>
      <c r="B546" s="651"/>
      <c r="C546" s="8"/>
      <c r="D546" s="8"/>
      <c r="E546" s="8"/>
      <c r="F546" s="8"/>
      <c r="G546" s="8"/>
      <c r="H546" s="8"/>
      <c r="I546" s="8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  <c r="AE546" s="651"/>
      <c r="AF546" s="651"/>
      <c r="AG546" s="651"/>
      <c r="AH546" s="651"/>
      <c r="AI546" s="651"/>
      <c r="AJ546" s="651"/>
    </row>
    <row r="547" spans="1:36" ht="12" customHeight="1" x14ac:dyDescent="0.2">
      <c r="A547" s="651"/>
      <c r="B547" s="651"/>
      <c r="C547" s="8"/>
      <c r="D547" s="8"/>
      <c r="E547" s="8"/>
      <c r="F547" s="8"/>
      <c r="G547" s="8"/>
      <c r="H547" s="8"/>
      <c r="I547" s="8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  <c r="AE547" s="651"/>
      <c r="AF547" s="651"/>
      <c r="AG547" s="651"/>
      <c r="AH547" s="651"/>
      <c r="AI547" s="651"/>
      <c r="AJ547" s="651"/>
    </row>
    <row r="548" spans="1:36" ht="12" customHeight="1" x14ac:dyDescent="0.2">
      <c r="A548" s="651"/>
      <c r="B548" s="651"/>
      <c r="C548" s="8"/>
      <c r="D548" s="8"/>
      <c r="E548" s="8"/>
      <c r="F548" s="8"/>
      <c r="G548" s="8"/>
      <c r="H548" s="8"/>
      <c r="I548" s="8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  <c r="AE548" s="651"/>
      <c r="AF548" s="651"/>
      <c r="AG548" s="651"/>
      <c r="AH548" s="651"/>
      <c r="AI548" s="651"/>
      <c r="AJ548" s="651"/>
    </row>
    <row r="549" spans="1:36" ht="12" customHeight="1" x14ac:dyDescent="0.2">
      <c r="A549" s="651"/>
      <c r="B549" s="651"/>
      <c r="C549" s="8"/>
      <c r="D549" s="8"/>
      <c r="E549" s="8"/>
      <c r="F549" s="8"/>
      <c r="G549" s="8"/>
      <c r="H549" s="8"/>
      <c r="I549" s="8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  <c r="AE549" s="651"/>
      <c r="AF549" s="651"/>
      <c r="AG549" s="651"/>
      <c r="AH549" s="651"/>
      <c r="AI549" s="651"/>
      <c r="AJ549" s="651"/>
    </row>
    <row r="550" spans="1:36" ht="12" customHeight="1" x14ac:dyDescent="0.2">
      <c r="A550" s="651"/>
      <c r="B550" s="651"/>
      <c r="C550" s="8"/>
      <c r="D550" s="8"/>
      <c r="E550" s="8"/>
      <c r="F550" s="8"/>
      <c r="G550" s="8"/>
      <c r="H550" s="8"/>
      <c r="I550" s="8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  <c r="AE550" s="651"/>
      <c r="AF550" s="651"/>
      <c r="AG550" s="651"/>
      <c r="AH550" s="651"/>
      <c r="AI550" s="651"/>
      <c r="AJ550" s="651"/>
    </row>
    <row r="551" spans="1:36" ht="12" customHeight="1" x14ac:dyDescent="0.2">
      <c r="A551" s="651"/>
      <c r="B551" s="651"/>
      <c r="C551" s="8"/>
      <c r="D551" s="8"/>
      <c r="E551" s="8"/>
      <c r="F551" s="8"/>
      <c r="G551" s="8"/>
      <c r="H551" s="8"/>
      <c r="I551" s="8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  <c r="AE551" s="651"/>
      <c r="AF551" s="651"/>
      <c r="AG551" s="651"/>
      <c r="AH551" s="651"/>
      <c r="AI551" s="651"/>
      <c r="AJ551" s="651"/>
    </row>
    <row r="552" spans="1:36" ht="12" customHeight="1" x14ac:dyDescent="0.2">
      <c r="A552" s="651"/>
      <c r="B552" s="651"/>
      <c r="C552" s="8"/>
      <c r="D552" s="8"/>
      <c r="E552" s="8"/>
      <c r="F552" s="8"/>
      <c r="G552" s="8"/>
      <c r="H552" s="8"/>
      <c r="I552" s="8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  <c r="AE552" s="651"/>
      <c r="AF552" s="651"/>
      <c r="AG552" s="651"/>
      <c r="AH552" s="651"/>
      <c r="AI552" s="651"/>
      <c r="AJ552" s="651"/>
    </row>
    <row r="553" spans="1:36" ht="12" customHeight="1" x14ac:dyDescent="0.2">
      <c r="A553" s="651"/>
      <c r="B553" s="651"/>
      <c r="C553" s="8"/>
      <c r="D553" s="8"/>
      <c r="E553" s="8"/>
      <c r="F553" s="8"/>
      <c r="G553" s="8"/>
      <c r="H553" s="8"/>
      <c r="I553" s="8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  <c r="AE553" s="651"/>
      <c r="AF553" s="651"/>
      <c r="AG553" s="651"/>
      <c r="AH553" s="651"/>
      <c r="AI553" s="651"/>
      <c r="AJ553" s="651"/>
    </row>
    <row r="554" spans="1:36" ht="12" customHeight="1" x14ac:dyDescent="0.2">
      <c r="A554" s="651"/>
      <c r="B554" s="651"/>
      <c r="C554" s="8"/>
      <c r="D554" s="8"/>
      <c r="E554" s="8"/>
      <c r="F554" s="8"/>
      <c r="G554" s="8"/>
      <c r="H554" s="8"/>
      <c r="I554" s="8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  <c r="AE554" s="651"/>
      <c r="AF554" s="651"/>
      <c r="AG554" s="651"/>
      <c r="AH554" s="651"/>
      <c r="AI554" s="651"/>
      <c r="AJ554" s="651"/>
    </row>
    <row r="555" spans="1:36" ht="12" customHeight="1" x14ac:dyDescent="0.2">
      <c r="A555" s="651"/>
      <c r="B555" s="651"/>
      <c r="C555" s="8"/>
      <c r="D555" s="8"/>
      <c r="E555" s="8"/>
      <c r="F555" s="8"/>
      <c r="G555" s="8"/>
      <c r="H555" s="8"/>
      <c r="I555" s="8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  <c r="AE555" s="651"/>
      <c r="AF555" s="651"/>
      <c r="AG555" s="651"/>
      <c r="AH555" s="651"/>
      <c r="AI555" s="651"/>
      <c r="AJ555" s="651"/>
    </row>
    <row r="556" spans="1:36" ht="12" customHeight="1" x14ac:dyDescent="0.2">
      <c r="A556" s="651"/>
      <c r="B556" s="651"/>
      <c r="C556" s="8"/>
      <c r="D556" s="8"/>
      <c r="E556" s="8"/>
      <c r="F556" s="8"/>
      <c r="G556" s="8"/>
      <c r="H556" s="8"/>
      <c r="I556" s="8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  <c r="AE556" s="651"/>
      <c r="AF556" s="651"/>
      <c r="AG556" s="651"/>
      <c r="AH556" s="651"/>
      <c r="AI556" s="651"/>
      <c r="AJ556" s="651"/>
    </row>
    <row r="557" spans="1:36" ht="12" customHeight="1" x14ac:dyDescent="0.2">
      <c r="A557" s="651"/>
      <c r="B557" s="651"/>
      <c r="C557" s="8"/>
      <c r="D557" s="8"/>
      <c r="E557" s="8"/>
      <c r="F557" s="8"/>
      <c r="G557" s="8"/>
      <c r="H557" s="8"/>
      <c r="I557" s="8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  <c r="AE557" s="651"/>
      <c r="AF557" s="651"/>
      <c r="AG557" s="651"/>
      <c r="AH557" s="651"/>
      <c r="AI557" s="651"/>
      <c r="AJ557" s="651"/>
    </row>
    <row r="558" spans="1:36" ht="12" customHeight="1" x14ac:dyDescent="0.2">
      <c r="A558" s="651"/>
      <c r="B558" s="651"/>
      <c r="C558" s="8"/>
      <c r="D558" s="8"/>
      <c r="E558" s="8"/>
      <c r="F558" s="8"/>
      <c r="G558" s="8"/>
      <c r="H558" s="8"/>
      <c r="I558" s="8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  <c r="AE558" s="651"/>
      <c r="AF558" s="651"/>
      <c r="AG558" s="651"/>
      <c r="AH558" s="651"/>
      <c r="AI558" s="651"/>
      <c r="AJ558" s="651"/>
    </row>
    <row r="559" spans="1:36" ht="12" customHeight="1" x14ac:dyDescent="0.2">
      <c r="A559" s="651"/>
      <c r="B559" s="651"/>
      <c r="C559" s="8"/>
      <c r="D559" s="8"/>
      <c r="E559" s="8"/>
      <c r="F559" s="8"/>
      <c r="G559" s="8"/>
      <c r="H559" s="8"/>
      <c r="I559" s="8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  <c r="AE559" s="651"/>
      <c r="AF559" s="651"/>
      <c r="AG559" s="651"/>
      <c r="AH559" s="651"/>
      <c r="AI559" s="651"/>
      <c r="AJ559" s="651"/>
    </row>
    <row r="560" spans="1:36" ht="12" customHeight="1" x14ac:dyDescent="0.2">
      <c r="A560" s="651"/>
      <c r="B560" s="651"/>
      <c r="C560" s="8"/>
      <c r="D560" s="8"/>
      <c r="E560" s="8"/>
      <c r="F560" s="8"/>
      <c r="G560" s="8"/>
      <c r="H560" s="8"/>
      <c r="I560" s="8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  <c r="AE560" s="651"/>
      <c r="AF560" s="651"/>
      <c r="AG560" s="651"/>
      <c r="AH560" s="651"/>
      <c r="AI560" s="651"/>
      <c r="AJ560" s="651"/>
    </row>
    <row r="561" spans="1:36" ht="12" customHeight="1" x14ac:dyDescent="0.2">
      <c r="A561" s="651"/>
      <c r="B561" s="651"/>
      <c r="C561" s="8"/>
      <c r="D561" s="8"/>
      <c r="E561" s="8"/>
      <c r="F561" s="8"/>
      <c r="G561" s="8"/>
      <c r="H561" s="8"/>
      <c r="I561" s="8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  <c r="AE561" s="651"/>
      <c r="AF561" s="651"/>
      <c r="AG561" s="651"/>
      <c r="AH561" s="651"/>
      <c r="AI561" s="651"/>
      <c r="AJ561" s="651"/>
    </row>
    <row r="562" spans="1:36" ht="12" customHeight="1" x14ac:dyDescent="0.2">
      <c r="A562" s="651"/>
      <c r="B562" s="651"/>
      <c r="C562" s="8"/>
      <c r="D562" s="8"/>
      <c r="E562" s="8"/>
      <c r="F562" s="8"/>
      <c r="G562" s="8"/>
      <c r="H562" s="8"/>
      <c r="I562" s="8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  <c r="AE562" s="651"/>
      <c r="AF562" s="651"/>
      <c r="AG562" s="651"/>
      <c r="AH562" s="651"/>
      <c r="AI562" s="651"/>
      <c r="AJ562" s="651"/>
    </row>
    <row r="563" spans="1:36" ht="12" customHeight="1" x14ac:dyDescent="0.2">
      <c r="A563" s="651"/>
      <c r="B563" s="651"/>
      <c r="C563" s="8"/>
      <c r="D563" s="8"/>
      <c r="E563" s="8"/>
      <c r="F563" s="8"/>
      <c r="G563" s="8"/>
      <c r="H563" s="8"/>
      <c r="I563" s="8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  <c r="AE563" s="651"/>
      <c r="AF563" s="651"/>
      <c r="AG563" s="651"/>
      <c r="AH563" s="651"/>
      <c r="AI563" s="651"/>
      <c r="AJ563" s="651"/>
    </row>
    <row r="564" spans="1:36" ht="12" customHeight="1" x14ac:dyDescent="0.2">
      <c r="A564" s="651"/>
      <c r="B564" s="651"/>
      <c r="C564" s="8"/>
      <c r="D564" s="8"/>
      <c r="E564" s="8"/>
      <c r="F564" s="8"/>
      <c r="G564" s="8"/>
      <c r="H564" s="8"/>
      <c r="I564" s="8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  <c r="AE564" s="651"/>
      <c r="AF564" s="651"/>
      <c r="AG564" s="651"/>
      <c r="AH564" s="651"/>
      <c r="AI564" s="651"/>
      <c r="AJ564" s="651"/>
    </row>
    <row r="565" spans="1:36" ht="12" customHeight="1" x14ac:dyDescent="0.2">
      <c r="A565" s="651"/>
      <c r="B565" s="651"/>
      <c r="C565" s="8"/>
      <c r="D565" s="8"/>
      <c r="E565" s="8"/>
      <c r="F565" s="8"/>
      <c r="G565" s="8"/>
      <c r="H565" s="8"/>
      <c r="I565" s="8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  <c r="AE565" s="651"/>
      <c r="AF565" s="651"/>
      <c r="AG565" s="651"/>
      <c r="AH565" s="651"/>
      <c r="AI565" s="651"/>
      <c r="AJ565" s="651"/>
    </row>
    <row r="566" spans="1:36" ht="12" customHeight="1" x14ac:dyDescent="0.2">
      <c r="A566" s="651"/>
      <c r="B566" s="651"/>
      <c r="C566" s="8"/>
      <c r="D566" s="8"/>
      <c r="E566" s="8"/>
      <c r="F566" s="8"/>
      <c r="G566" s="8"/>
      <c r="H566" s="8"/>
      <c r="I566" s="8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  <c r="AE566" s="651"/>
      <c r="AF566" s="651"/>
      <c r="AG566" s="651"/>
      <c r="AH566" s="651"/>
      <c r="AI566" s="651"/>
      <c r="AJ566" s="651"/>
    </row>
    <row r="567" spans="1:36" ht="12" customHeight="1" x14ac:dyDescent="0.2">
      <c r="A567" s="651"/>
      <c r="B567" s="651"/>
      <c r="C567" s="8"/>
      <c r="D567" s="8"/>
      <c r="E567" s="8"/>
      <c r="F567" s="8"/>
      <c r="G567" s="8"/>
      <c r="H567" s="8"/>
      <c r="I567" s="8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  <c r="AE567" s="651"/>
      <c r="AF567" s="651"/>
      <c r="AG567" s="651"/>
      <c r="AH567" s="651"/>
      <c r="AI567" s="651"/>
      <c r="AJ567" s="651"/>
    </row>
    <row r="568" spans="1:36" ht="12" customHeight="1" x14ac:dyDescent="0.2">
      <c r="A568" s="651"/>
      <c r="B568" s="651"/>
      <c r="C568" s="8"/>
      <c r="D568" s="8"/>
      <c r="E568" s="8"/>
      <c r="F568" s="8"/>
      <c r="G568" s="8"/>
      <c r="H568" s="8"/>
      <c r="I568" s="8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  <c r="AE568" s="651"/>
      <c r="AF568" s="651"/>
      <c r="AG568" s="651"/>
      <c r="AH568" s="651"/>
      <c r="AI568" s="651"/>
      <c r="AJ568" s="651"/>
    </row>
    <row r="569" spans="1:36" ht="12" customHeight="1" x14ac:dyDescent="0.2">
      <c r="A569" s="651"/>
      <c r="B569" s="651"/>
      <c r="C569" s="8"/>
      <c r="D569" s="8"/>
      <c r="E569" s="8"/>
      <c r="F569" s="8"/>
      <c r="G569" s="8"/>
      <c r="H569" s="8"/>
      <c r="I569" s="8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  <c r="AE569" s="651"/>
      <c r="AF569" s="651"/>
      <c r="AG569" s="651"/>
      <c r="AH569" s="651"/>
      <c r="AI569" s="651"/>
      <c r="AJ569" s="651"/>
    </row>
    <row r="570" spans="1:36" ht="12" customHeight="1" x14ac:dyDescent="0.2">
      <c r="A570" s="651"/>
      <c r="B570" s="651"/>
      <c r="C570" s="8"/>
      <c r="D570" s="8"/>
      <c r="E570" s="8"/>
      <c r="F570" s="8"/>
      <c r="G570" s="8"/>
      <c r="H570" s="8"/>
      <c r="I570" s="8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  <c r="AE570" s="651"/>
      <c r="AF570" s="651"/>
      <c r="AG570" s="651"/>
      <c r="AH570" s="651"/>
      <c r="AI570" s="651"/>
      <c r="AJ570" s="651"/>
    </row>
    <row r="571" spans="1:36" ht="12" customHeight="1" x14ac:dyDescent="0.2">
      <c r="A571" s="651"/>
      <c r="B571" s="651"/>
      <c r="C571" s="8"/>
      <c r="D571" s="8"/>
      <c r="E571" s="8"/>
      <c r="F571" s="8"/>
      <c r="G571" s="8"/>
      <c r="H571" s="8"/>
      <c r="I571" s="8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  <c r="AE571" s="651"/>
      <c r="AF571" s="651"/>
      <c r="AG571" s="651"/>
      <c r="AH571" s="651"/>
      <c r="AI571" s="651"/>
      <c r="AJ571" s="651"/>
    </row>
    <row r="572" spans="1:36" ht="12" customHeight="1" x14ac:dyDescent="0.2">
      <c r="A572" s="651"/>
      <c r="B572" s="651"/>
      <c r="C572" s="8"/>
      <c r="D572" s="8"/>
      <c r="E572" s="8"/>
      <c r="F572" s="8"/>
      <c r="G572" s="8"/>
      <c r="H572" s="8"/>
      <c r="I572" s="8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  <c r="AE572" s="651"/>
      <c r="AF572" s="651"/>
      <c r="AG572" s="651"/>
      <c r="AH572" s="651"/>
      <c r="AI572" s="651"/>
      <c r="AJ572" s="651"/>
    </row>
    <row r="573" spans="1:36" ht="12" customHeight="1" x14ac:dyDescent="0.2">
      <c r="A573" s="651"/>
      <c r="B573" s="651"/>
      <c r="C573" s="8"/>
      <c r="D573" s="8"/>
      <c r="E573" s="8"/>
      <c r="F573" s="8"/>
      <c r="G573" s="8"/>
      <c r="H573" s="8"/>
      <c r="I573" s="8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  <c r="AE573" s="651"/>
      <c r="AF573" s="651"/>
      <c r="AG573" s="651"/>
      <c r="AH573" s="651"/>
      <c r="AI573" s="651"/>
      <c r="AJ573" s="651"/>
    </row>
    <row r="574" spans="1:36" ht="12" customHeight="1" x14ac:dyDescent="0.2">
      <c r="A574" s="651"/>
      <c r="B574" s="651"/>
      <c r="C574" s="8"/>
      <c r="D574" s="8"/>
      <c r="E574" s="8"/>
      <c r="F574" s="8"/>
      <c r="G574" s="8"/>
      <c r="H574" s="8"/>
      <c r="I574" s="8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  <c r="AE574" s="651"/>
      <c r="AF574" s="651"/>
      <c r="AG574" s="651"/>
      <c r="AH574" s="651"/>
      <c r="AI574" s="651"/>
      <c r="AJ574" s="651"/>
    </row>
    <row r="575" spans="1:36" ht="12" customHeight="1" x14ac:dyDescent="0.2">
      <c r="A575" s="651"/>
      <c r="B575" s="651"/>
      <c r="C575" s="8"/>
      <c r="D575" s="8"/>
      <c r="E575" s="8"/>
      <c r="F575" s="8"/>
      <c r="G575" s="8"/>
      <c r="H575" s="8"/>
      <c r="I575" s="8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  <c r="AE575" s="651"/>
      <c r="AF575" s="651"/>
      <c r="AG575" s="651"/>
      <c r="AH575" s="651"/>
      <c r="AI575" s="651"/>
      <c r="AJ575" s="651"/>
    </row>
    <row r="576" spans="1:36" ht="12" customHeight="1" x14ac:dyDescent="0.2">
      <c r="A576" s="651"/>
      <c r="B576" s="651"/>
      <c r="C576" s="8"/>
      <c r="D576" s="8"/>
      <c r="E576" s="8"/>
      <c r="F576" s="8"/>
      <c r="G576" s="8"/>
      <c r="H576" s="8"/>
      <c r="I576" s="8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  <c r="AE576" s="651"/>
      <c r="AF576" s="651"/>
      <c r="AG576" s="651"/>
      <c r="AH576" s="651"/>
      <c r="AI576" s="651"/>
      <c r="AJ576" s="651"/>
    </row>
    <row r="577" spans="1:36" ht="12" customHeight="1" x14ac:dyDescent="0.2">
      <c r="A577" s="651"/>
      <c r="B577" s="651"/>
      <c r="C577" s="8"/>
      <c r="D577" s="8"/>
      <c r="E577" s="8"/>
      <c r="F577" s="8"/>
      <c r="G577" s="8"/>
      <c r="H577" s="8"/>
      <c r="I577" s="8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  <c r="AE577" s="651"/>
      <c r="AF577" s="651"/>
      <c r="AG577" s="651"/>
      <c r="AH577" s="651"/>
      <c r="AI577" s="651"/>
      <c r="AJ577" s="651"/>
    </row>
    <row r="578" spans="1:36" ht="12" customHeight="1" x14ac:dyDescent="0.2">
      <c r="A578" s="651"/>
      <c r="B578" s="651"/>
      <c r="C578" s="8"/>
      <c r="D578" s="8"/>
      <c r="E578" s="8"/>
      <c r="F578" s="8"/>
      <c r="G578" s="8"/>
      <c r="H578" s="8"/>
      <c r="I578" s="8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  <c r="AE578" s="651"/>
      <c r="AF578" s="651"/>
      <c r="AG578" s="651"/>
      <c r="AH578" s="651"/>
      <c r="AI578" s="651"/>
      <c r="AJ578" s="651"/>
    </row>
    <row r="579" spans="1:36" ht="12" customHeight="1" x14ac:dyDescent="0.2">
      <c r="A579" s="651"/>
      <c r="B579" s="651"/>
      <c r="C579" s="8"/>
      <c r="D579" s="8"/>
      <c r="E579" s="8"/>
      <c r="F579" s="8"/>
      <c r="G579" s="8"/>
      <c r="H579" s="8"/>
      <c r="I579" s="8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  <c r="AE579" s="651"/>
      <c r="AF579" s="651"/>
      <c r="AG579" s="651"/>
      <c r="AH579" s="651"/>
      <c r="AI579" s="651"/>
      <c r="AJ579" s="651"/>
    </row>
    <row r="580" spans="1:36" ht="12" customHeight="1" x14ac:dyDescent="0.2">
      <c r="A580" s="651"/>
      <c r="B580" s="651"/>
      <c r="C580" s="8"/>
      <c r="D580" s="8"/>
      <c r="E580" s="8"/>
      <c r="F580" s="8"/>
      <c r="G580" s="8"/>
      <c r="H580" s="8"/>
      <c r="I580" s="8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  <c r="AE580" s="651"/>
      <c r="AF580" s="651"/>
      <c r="AG580" s="651"/>
      <c r="AH580" s="651"/>
      <c r="AI580" s="651"/>
      <c r="AJ580" s="651"/>
    </row>
    <row r="581" spans="1:36" ht="12" customHeight="1" x14ac:dyDescent="0.2">
      <c r="A581" s="651"/>
      <c r="B581" s="651"/>
      <c r="C581" s="8"/>
      <c r="D581" s="8"/>
      <c r="E581" s="8"/>
      <c r="F581" s="8"/>
      <c r="G581" s="8"/>
      <c r="H581" s="8"/>
      <c r="I581" s="8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  <c r="AE581" s="651"/>
      <c r="AF581" s="651"/>
      <c r="AG581" s="651"/>
      <c r="AH581" s="651"/>
      <c r="AI581" s="651"/>
      <c r="AJ581" s="651"/>
    </row>
    <row r="582" spans="1:36" ht="12" customHeight="1" x14ac:dyDescent="0.2">
      <c r="A582" s="651"/>
      <c r="B582" s="651"/>
      <c r="C582" s="8"/>
      <c r="D582" s="8"/>
      <c r="E582" s="8"/>
      <c r="F582" s="8"/>
      <c r="G582" s="8"/>
      <c r="H582" s="8"/>
      <c r="I582" s="8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  <c r="AE582" s="651"/>
      <c r="AF582" s="651"/>
      <c r="AG582" s="651"/>
      <c r="AH582" s="651"/>
      <c r="AI582" s="651"/>
      <c r="AJ582" s="651"/>
    </row>
    <row r="583" spans="1:36" ht="12" customHeight="1" x14ac:dyDescent="0.2">
      <c r="A583" s="651"/>
      <c r="B583" s="651"/>
      <c r="C583" s="8"/>
      <c r="D583" s="8"/>
      <c r="E583" s="8"/>
      <c r="F583" s="8"/>
      <c r="G583" s="8"/>
      <c r="H583" s="8"/>
      <c r="I583" s="8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  <c r="AE583" s="651"/>
      <c r="AF583" s="651"/>
      <c r="AG583" s="651"/>
      <c r="AH583" s="651"/>
      <c r="AI583" s="651"/>
      <c r="AJ583" s="651"/>
    </row>
    <row r="584" spans="1:36" ht="12" customHeight="1" x14ac:dyDescent="0.2">
      <c r="A584" s="651"/>
      <c r="B584" s="651"/>
      <c r="C584" s="8"/>
      <c r="D584" s="8"/>
      <c r="E584" s="8"/>
      <c r="F584" s="8"/>
      <c r="G584" s="8"/>
      <c r="H584" s="8"/>
      <c r="I584" s="8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  <c r="AE584" s="651"/>
      <c r="AF584" s="651"/>
      <c r="AG584" s="651"/>
      <c r="AH584" s="651"/>
      <c r="AI584" s="651"/>
      <c r="AJ584" s="651"/>
    </row>
    <row r="585" spans="1:36" ht="12" customHeight="1" x14ac:dyDescent="0.2">
      <c r="A585" s="651"/>
      <c r="B585" s="651"/>
      <c r="C585" s="8"/>
      <c r="D585" s="8"/>
      <c r="E585" s="8"/>
      <c r="F585" s="8"/>
      <c r="G585" s="8"/>
      <c r="H585" s="8"/>
      <c r="I585" s="8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  <c r="AE585" s="651"/>
      <c r="AF585" s="651"/>
      <c r="AG585" s="651"/>
      <c r="AH585" s="651"/>
      <c r="AI585" s="651"/>
      <c r="AJ585" s="651"/>
    </row>
    <row r="586" spans="1:36" ht="12" customHeight="1" x14ac:dyDescent="0.2">
      <c r="A586" s="651"/>
      <c r="B586" s="651"/>
      <c r="C586" s="8"/>
      <c r="D586" s="8"/>
      <c r="E586" s="8"/>
      <c r="F586" s="8"/>
      <c r="G586" s="8"/>
      <c r="H586" s="8"/>
      <c r="I586" s="8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  <c r="AE586" s="651"/>
      <c r="AF586" s="651"/>
      <c r="AG586" s="651"/>
      <c r="AH586" s="651"/>
      <c r="AI586" s="651"/>
      <c r="AJ586" s="651"/>
    </row>
    <row r="587" spans="1:36" ht="12" customHeight="1" x14ac:dyDescent="0.2">
      <c r="A587" s="651"/>
      <c r="B587" s="651"/>
      <c r="C587" s="8"/>
      <c r="D587" s="8"/>
      <c r="E587" s="8"/>
      <c r="F587" s="8"/>
      <c r="G587" s="8"/>
      <c r="H587" s="8"/>
      <c r="I587" s="8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  <c r="AE587" s="651"/>
      <c r="AF587" s="651"/>
      <c r="AG587" s="651"/>
      <c r="AH587" s="651"/>
      <c r="AI587" s="651"/>
      <c r="AJ587" s="651"/>
    </row>
    <row r="588" spans="1:36" ht="12" customHeight="1" x14ac:dyDescent="0.2">
      <c r="A588" s="651"/>
      <c r="B588" s="651"/>
      <c r="C588" s="8"/>
      <c r="D588" s="8"/>
      <c r="E588" s="8"/>
      <c r="F588" s="8"/>
      <c r="G588" s="8"/>
      <c r="H588" s="8"/>
      <c r="I588" s="8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  <c r="AE588" s="651"/>
      <c r="AF588" s="651"/>
      <c r="AG588" s="651"/>
      <c r="AH588" s="651"/>
      <c r="AI588" s="651"/>
      <c r="AJ588" s="651"/>
    </row>
    <row r="589" spans="1:36" ht="12" customHeight="1" x14ac:dyDescent="0.2">
      <c r="A589" s="651"/>
      <c r="B589" s="651"/>
      <c r="C589" s="8"/>
      <c r="D589" s="8"/>
      <c r="E589" s="8"/>
      <c r="F589" s="8"/>
      <c r="G589" s="8"/>
      <c r="H589" s="8"/>
      <c r="I589" s="8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  <c r="AE589" s="651"/>
      <c r="AF589" s="651"/>
      <c r="AG589" s="651"/>
      <c r="AH589" s="651"/>
      <c r="AI589" s="651"/>
      <c r="AJ589" s="651"/>
    </row>
    <row r="590" spans="1:36" ht="12" customHeight="1" x14ac:dyDescent="0.2">
      <c r="A590" s="651"/>
      <c r="B590" s="651"/>
      <c r="C590" s="8"/>
      <c r="D590" s="8"/>
      <c r="E590" s="8"/>
      <c r="F590" s="8"/>
      <c r="G590" s="8"/>
      <c r="H590" s="8"/>
      <c r="I590" s="8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  <c r="AE590" s="651"/>
      <c r="AF590" s="651"/>
      <c r="AG590" s="651"/>
      <c r="AH590" s="651"/>
      <c r="AI590" s="651"/>
      <c r="AJ590" s="651"/>
    </row>
    <row r="591" spans="1:36" ht="12" customHeight="1" x14ac:dyDescent="0.2">
      <c r="A591" s="651"/>
      <c r="B591" s="651"/>
      <c r="C591" s="8"/>
      <c r="D591" s="8"/>
      <c r="E591" s="8"/>
      <c r="F591" s="8"/>
      <c r="G591" s="8"/>
      <c r="H591" s="8"/>
      <c r="I591" s="8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  <c r="AE591" s="651"/>
      <c r="AF591" s="651"/>
      <c r="AG591" s="651"/>
      <c r="AH591" s="651"/>
      <c r="AI591" s="651"/>
      <c r="AJ591" s="651"/>
    </row>
    <row r="592" spans="1:36" ht="12" customHeight="1" x14ac:dyDescent="0.2">
      <c r="A592" s="651"/>
      <c r="B592" s="651"/>
      <c r="C592" s="8"/>
      <c r="D592" s="8"/>
      <c r="E592" s="8"/>
      <c r="F592" s="8"/>
      <c r="G592" s="8"/>
      <c r="H592" s="8"/>
      <c r="I592" s="8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  <c r="AE592" s="651"/>
      <c r="AF592" s="651"/>
      <c r="AG592" s="651"/>
      <c r="AH592" s="651"/>
      <c r="AI592" s="651"/>
      <c r="AJ592" s="651"/>
    </row>
    <row r="593" spans="1:36" ht="12" customHeight="1" x14ac:dyDescent="0.2">
      <c r="A593" s="651"/>
      <c r="B593" s="651"/>
      <c r="C593" s="8"/>
      <c r="D593" s="8"/>
      <c r="E593" s="8"/>
      <c r="F593" s="8"/>
      <c r="G593" s="8"/>
      <c r="H593" s="8"/>
      <c r="I593" s="8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  <c r="AE593" s="651"/>
      <c r="AF593" s="651"/>
      <c r="AG593" s="651"/>
      <c r="AH593" s="651"/>
      <c r="AI593" s="651"/>
      <c r="AJ593" s="651"/>
    </row>
    <row r="594" spans="1:36" ht="12" customHeight="1" x14ac:dyDescent="0.2">
      <c r="A594" s="651"/>
      <c r="B594" s="651"/>
      <c r="C594" s="8"/>
      <c r="D594" s="8"/>
      <c r="E594" s="8"/>
      <c r="F594" s="8"/>
      <c r="G594" s="8"/>
      <c r="H594" s="8"/>
      <c r="I594" s="8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  <c r="AE594" s="651"/>
      <c r="AF594" s="651"/>
      <c r="AG594" s="651"/>
      <c r="AH594" s="651"/>
      <c r="AI594" s="651"/>
      <c r="AJ594" s="651"/>
    </row>
    <row r="595" spans="1:36" ht="12" customHeight="1" x14ac:dyDescent="0.2">
      <c r="A595" s="651"/>
      <c r="B595" s="651"/>
      <c r="C595" s="8"/>
      <c r="D595" s="8"/>
      <c r="E595" s="8"/>
      <c r="F595" s="8"/>
      <c r="G595" s="8"/>
      <c r="H595" s="8"/>
      <c r="I595" s="8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  <c r="AE595" s="651"/>
      <c r="AF595" s="651"/>
      <c r="AG595" s="651"/>
      <c r="AH595" s="651"/>
      <c r="AI595" s="651"/>
      <c r="AJ595" s="651"/>
    </row>
    <row r="596" spans="1:36" ht="12" customHeight="1" x14ac:dyDescent="0.2">
      <c r="A596" s="651"/>
      <c r="B596" s="651"/>
      <c r="C596" s="8"/>
      <c r="D596" s="8"/>
      <c r="E596" s="8"/>
      <c r="F596" s="8"/>
      <c r="G596" s="8"/>
      <c r="H596" s="8"/>
      <c r="I596" s="8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  <c r="AE596" s="651"/>
      <c r="AF596" s="651"/>
      <c r="AG596" s="651"/>
      <c r="AH596" s="651"/>
      <c r="AI596" s="651"/>
      <c r="AJ596" s="651"/>
    </row>
    <row r="597" spans="1:36" ht="12" customHeight="1" x14ac:dyDescent="0.2">
      <c r="A597" s="651"/>
      <c r="B597" s="651"/>
      <c r="C597" s="8"/>
      <c r="D597" s="8"/>
      <c r="E597" s="8"/>
      <c r="F597" s="8"/>
      <c r="G597" s="8"/>
      <c r="H597" s="8"/>
      <c r="I597" s="8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  <c r="AE597" s="651"/>
      <c r="AF597" s="651"/>
      <c r="AG597" s="651"/>
      <c r="AH597" s="651"/>
      <c r="AI597" s="651"/>
      <c r="AJ597" s="651"/>
    </row>
    <row r="598" spans="1:36" ht="12" customHeight="1" x14ac:dyDescent="0.2">
      <c r="A598" s="651"/>
      <c r="B598" s="651"/>
      <c r="C598" s="8"/>
      <c r="D598" s="8"/>
      <c r="E598" s="8"/>
      <c r="F598" s="8"/>
      <c r="G598" s="8"/>
      <c r="H598" s="8"/>
      <c r="I598" s="8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  <c r="AE598" s="651"/>
      <c r="AF598" s="651"/>
      <c r="AG598" s="651"/>
      <c r="AH598" s="651"/>
      <c r="AI598" s="651"/>
      <c r="AJ598" s="651"/>
    </row>
    <row r="599" spans="1:36" ht="12" customHeight="1" x14ac:dyDescent="0.2">
      <c r="A599" s="651"/>
      <c r="B599" s="651"/>
      <c r="C599" s="8"/>
      <c r="D599" s="8"/>
      <c r="E599" s="8"/>
      <c r="F599" s="8"/>
      <c r="G599" s="8"/>
      <c r="H599" s="8"/>
      <c r="I599" s="8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  <c r="AE599" s="651"/>
      <c r="AF599" s="651"/>
      <c r="AG599" s="651"/>
      <c r="AH599" s="651"/>
      <c r="AI599" s="651"/>
      <c r="AJ599" s="651"/>
    </row>
    <row r="600" spans="1:36" ht="12" customHeight="1" x14ac:dyDescent="0.2">
      <c r="A600" s="651"/>
      <c r="B600" s="651"/>
      <c r="C600" s="8"/>
      <c r="D600" s="8"/>
      <c r="E600" s="8"/>
      <c r="F600" s="8"/>
      <c r="G600" s="8"/>
      <c r="H600" s="8"/>
      <c r="I600" s="8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  <c r="AE600" s="651"/>
      <c r="AF600" s="651"/>
      <c r="AG600" s="651"/>
      <c r="AH600" s="651"/>
      <c r="AI600" s="651"/>
      <c r="AJ600" s="651"/>
    </row>
    <row r="601" spans="1:36" ht="12" customHeight="1" x14ac:dyDescent="0.2">
      <c r="A601" s="651"/>
      <c r="B601" s="651"/>
      <c r="C601" s="8"/>
      <c r="D601" s="8"/>
      <c r="E601" s="8"/>
      <c r="F601" s="8"/>
      <c r="G601" s="8"/>
      <c r="H601" s="8"/>
      <c r="I601" s="8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  <c r="AE601" s="651"/>
      <c r="AF601" s="651"/>
      <c r="AG601" s="651"/>
      <c r="AH601" s="651"/>
      <c r="AI601" s="651"/>
      <c r="AJ601" s="651"/>
    </row>
    <row r="602" spans="1:36" ht="12" customHeight="1" x14ac:dyDescent="0.2">
      <c r="A602" s="651"/>
      <c r="B602" s="651"/>
      <c r="C602" s="8"/>
      <c r="D602" s="8"/>
      <c r="E602" s="8"/>
      <c r="F602" s="8"/>
      <c r="G602" s="8"/>
      <c r="H602" s="8"/>
      <c r="I602" s="8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  <c r="AE602" s="651"/>
      <c r="AF602" s="651"/>
      <c r="AG602" s="651"/>
      <c r="AH602" s="651"/>
      <c r="AI602" s="651"/>
      <c r="AJ602" s="651"/>
    </row>
    <row r="603" spans="1:36" ht="12" customHeight="1" x14ac:dyDescent="0.2">
      <c r="A603" s="651"/>
      <c r="B603" s="651"/>
      <c r="C603" s="8"/>
      <c r="D603" s="8"/>
      <c r="E603" s="8"/>
      <c r="F603" s="8"/>
      <c r="G603" s="8"/>
      <c r="H603" s="8"/>
      <c r="I603" s="8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  <c r="AE603" s="651"/>
      <c r="AF603" s="651"/>
      <c r="AG603" s="651"/>
      <c r="AH603" s="651"/>
      <c r="AI603" s="651"/>
      <c r="AJ603" s="651"/>
    </row>
    <row r="604" spans="1:36" ht="12" customHeight="1" x14ac:dyDescent="0.2">
      <c r="A604" s="651"/>
      <c r="B604" s="651"/>
      <c r="C604" s="8"/>
      <c r="D604" s="8"/>
      <c r="E604" s="8"/>
      <c r="F604" s="8"/>
      <c r="G604" s="8"/>
      <c r="H604" s="8"/>
      <c r="I604" s="8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  <c r="AE604" s="651"/>
      <c r="AF604" s="651"/>
      <c r="AG604" s="651"/>
      <c r="AH604" s="651"/>
      <c r="AI604" s="651"/>
      <c r="AJ604" s="651"/>
    </row>
    <row r="605" spans="1:36" ht="12" customHeight="1" x14ac:dyDescent="0.2">
      <c r="A605" s="651"/>
      <c r="B605" s="651"/>
      <c r="C605" s="8"/>
      <c r="D605" s="8"/>
      <c r="E605" s="8"/>
      <c r="F605" s="8"/>
      <c r="G605" s="8"/>
      <c r="H605" s="8"/>
      <c r="I605" s="8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  <c r="AE605" s="651"/>
      <c r="AF605" s="651"/>
      <c r="AG605" s="651"/>
      <c r="AH605" s="651"/>
      <c r="AI605" s="651"/>
      <c r="AJ605" s="651"/>
    </row>
    <row r="606" spans="1:36" ht="12" customHeight="1" x14ac:dyDescent="0.2">
      <c r="A606" s="651"/>
      <c r="B606" s="651"/>
      <c r="C606" s="8"/>
      <c r="D606" s="8"/>
      <c r="E606" s="8"/>
      <c r="F606" s="8"/>
      <c r="G606" s="8"/>
      <c r="H606" s="8"/>
      <c r="I606" s="8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  <c r="AE606" s="651"/>
      <c r="AF606" s="651"/>
      <c r="AG606" s="651"/>
      <c r="AH606" s="651"/>
      <c r="AI606" s="651"/>
      <c r="AJ606" s="651"/>
    </row>
    <row r="607" spans="1:36" ht="12" customHeight="1" x14ac:dyDescent="0.2">
      <c r="A607" s="651"/>
      <c r="B607" s="651"/>
      <c r="C607" s="8"/>
      <c r="D607" s="8"/>
      <c r="E607" s="8"/>
      <c r="F607" s="8"/>
      <c r="G607" s="8"/>
      <c r="H607" s="8"/>
      <c r="I607" s="8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  <c r="AE607" s="651"/>
      <c r="AF607" s="651"/>
      <c r="AG607" s="651"/>
      <c r="AH607" s="651"/>
      <c r="AI607" s="651"/>
      <c r="AJ607" s="651"/>
    </row>
    <row r="608" spans="1:36" ht="12" customHeight="1" x14ac:dyDescent="0.2">
      <c r="A608" s="651"/>
      <c r="B608" s="651"/>
      <c r="C608" s="8"/>
      <c r="D608" s="8"/>
      <c r="E608" s="8"/>
      <c r="F608" s="8"/>
      <c r="G608" s="8"/>
      <c r="H608" s="8"/>
      <c r="I608" s="8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  <c r="AE608" s="651"/>
      <c r="AF608" s="651"/>
      <c r="AG608" s="651"/>
      <c r="AH608" s="651"/>
      <c r="AI608" s="651"/>
      <c r="AJ608" s="651"/>
    </row>
    <row r="609" spans="1:36" ht="12" customHeight="1" x14ac:dyDescent="0.2">
      <c r="A609" s="651"/>
      <c r="B609" s="651"/>
      <c r="C609" s="8"/>
      <c r="D609" s="8"/>
      <c r="E609" s="8"/>
      <c r="F609" s="8"/>
      <c r="G609" s="8"/>
      <c r="H609" s="8"/>
      <c r="I609" s="8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  <c r="AE609" s="651"/>
      <c r="AF609" s="651"/>
      <c r="AG609" s="651"/>
      <c r="AH609" s="651"/>
      <c r="AI609" s="651"/>
      <c r="AJ609" s="651"/>
    </row>
    <row r="610" spans="1:36" ht="12" customHeight="1" x14ac:dyDescent="0.2">
      <c r="A610" s="651"/>
      <c r="B610" s="651"/>
      <c r="C610" s="8"/>
      <c r="D610" s="8"/>
      <c r="E610" s="8"/>
      <c r="F610" s="8"/>
      <c r="G610" s="8"/>
      <c r="H610" s="8"/>
      <c r="I610" s="8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  <c r="AE610" s="651"/>
      <c r="AF610" s="651"/>
      <c r="AG610" s="651"/>
      <c r="AH610" s="651"/>
      <c r="AI610" s="651"/>
      <c r="AJ610" s="651"/>
    </row>
    <row r="611" spans="1:36" ht="12" customHeight="1" x14ac:dyDescent="0.2">
      <c r="A611" s="651"/>
      <c r="B611" s="651"/>
      <c r="C611" s="8"/>
      <c r="D611" s="8"/>
      <c r="E611" s="8"/>
      <c r="F611" s="8"/>
      <c r="G611" s="8"/>
      <c r="H611" s="8"/>
      <c r="I611" s="8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  <c r="AE611" s="651"/>
      <c r="AF611" s="651"/>
      <c r="AG611" s="651"/>
      <c r="AH611" s="651"/>
      <c r="AI611" s="651"/>
      <c r="AJ611" s="651"/>
    </row>
    <row r="612" spans="1:36" ht="12" customHeight="1" x14ac:dyDescent="0.2">
      <c r="A612" s="651"/>
      <c r="B612" s="651"/>
      <c r="C612" s="8"/>
      <c r="D612" s="8"/>
      <c r="E612" s="8"/>
      <c r="F612" s="8"/>
      <c r="G612" s="8"/>
      <c r="H612" s="8"/>
      <c r="I612" s="8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  <c r="AE612" s="651"/>
      <c r="AF612" s="651"/>
      <c r="AG612" s="651"/>
      <c r="AH612" s="651"/>
      <c r="AI612" s="651"/>
      <c r="AJ612" s="651"/>
    </row>
    <row r="613" spans="1:36" ht="12" customHeight="1" x14ac:dyDescent="0.2">
      <c r="A613" s="651"/>
      <c r="B613" s="651"/>
      <c r="C613" s="8"/>
      <c r="D613" s="8"/>
      <c r="E613" s="8"/>
      <c r="F613" s="8"/>
      <c r="G613" s="8"/>
      <c r="H613" s="8"/>
      <c r="I613" s="8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  <c r="AE613" s="651"/>
      <c r="AF613" s="651"/>
      <c r="AG613" s="651"/>
      <c r="AH613" s="651"/>
      <c r="AI613" s="651"/>
      <c r="AJ613" s="651"/>
    </row>
    <row r="614" spans="1:36" ht="12" customHeight="1" x14ac:dyDescent="0.2">
      <c r="A614" s="651"/>
      <c r="B614" s="651"/>
      <c r="C614" s="8"/>
      <c r="D614" s="8"/>
      <c r="E614" s="8"/>
      <c r="F614" s="8"/>
      <c r="G614" s="8"/>
      <c r="H614" s="8"/>
      <c r="I614" s="8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  <c r="AE614" s="651"/>
      <c r="AF614" s="651"/>
      <c r="AG614" s="651"/>
      <c r="AH614" s="651"/>
      <c r="AI614" s="651"/>
      <c r="AJ614" s="651"/>
    </row>
    <row r="615" spans="1:36" ht="12" customHeight="1" x14ac:dyDescent="0.2">
      <c r="A615" s="651"/>
      <c r="B615" s="651"/>
      <c r="C615" s="8"/>
      <c r="D615" s="8"/>
      <c r="E615" s="8"/>
      <c r="F615" s="8"/>
      <c r="G615" s="8"/>
      <c r="H615" s="8"/>
      <c r="I615" s="8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  <c r="AE615" s="651"/>
      <c r="AF615" s="651"/>
      <c r="AG615" s="651"/>
      <c r="AH615" s="651"/>
      <c r="AI615" s="651"/>
      <c r="AJ615" s="651"/>
    </row>
    <row r="616" spans="1:36" ht="12" customHeight="1" x14ac:dyDescent="0.2">
      <c r="A616" s="651"/>
      <c r="B616" s="651"/>
      <c r="C616" s="8"/>
      <c r="D616" s="8"/>
      <c r="E616" s="8"/>
      <c r="F616" s="8"/>
      <c r="G616" s="8"/>
      <c r="H616" s="8"/>
      <c r="I616" s="8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  <c r="AE616" s="651"/>
      <c r="AF616" s="651"/>
      <c r="AG616" s="651"/>
      <c r="AH616" s="651"/>
      <c r="AI616" s="651"/>
      <c r="AJ616" s="651"/>
    </row>
    <row r="617" spans="1:36" ht="12" customHeight="1" x14ac:dyDescent="0.2">
      <c r="A617" s="651"/>
      <c r="B617" s="651"/>
      <c r="C617" s="8"/>
      <c r="D617" s="8"/>
      <c r="E617" s="8"/>
      <c r="F617" s="8"/>
      <c r="G617" s="8"/>
      <c r="H617" s="8"/>
      <c r="I617" s="8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  <c r="AE617" s="651"/>
      <c r="AF617" s="651"/>
      <c r="AG617" s="651"/>
      <c r="AH617" s="651"/>
      <c r="AI617" s="651"/>
      <c r="AJ617" s="651"/>
    </row>
    <row r="618" spans="1:36" ht="12" customHeight="1" x14ac:dyDescent="0.2">
      <c r="A618" s="651"/>
      <c r="B618" s="651"/>
      <c r="C618" s="8"/>
      <c r="D618" s="8"/>
      <c r="E618" s="8"/>
      <c r="F618" s="8"/>
      <c r="G618" s="8"/>
      <c r="H618" s="8"/>
      <c r="I618" s="8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  <c r="AE618" s="651"/>
      <c r="AF618" s="651"/>
      <c r="AG618" s="651"/>
      <c r="AH618" s="651"/>
      <c r="AI618" s="651"/>
      <c r="AJ618" s="651"/>
    </row>
    <row r="619" spans="1:36" ht="12" customHeight="1" x14ac:dyDescent="0.2">
      <c r="A619" s="651"/>
      <c r="B619" s="651"/>
      <c r="C619" s="8"/>
      <c r="D619" s="8"/>
      <c r="E619" s="8"/>
      <c r="F619" s="8"/>
      <c r="G619" s="8"/>
      <c r="H619" s="8"/>
      <c r="I619" s="8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  <c r="AE619" s="651"/>
      <c r="AF619" s="651"/>
      <c r="AG619" s="651"/>
      <c r="AH619" s="651"/>
      <c r="AI619" s="651"/>
      <c r="AJ619" s="651"/>
    </row>
    <row r="620" spans="1:36" ht="12" customHeight="1" x14ac:dyDescent="0.2">
      <c r="A620" s="651"/>
      <c r="B620" s="651"/>
      <c r="C620" s="8"/>
      <c r="D620" s="8"/>
      <c r="E620" s="8"/>
      <c r="F620" s="8"/>
      <c r="G620" s="8"/>
      <c r="H620" s="8"/>
      <c r="I620" s="8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  <c r="AE620" s="651"/>
      <c r="AF620" s="651"/>
      <c r="AG620" s="651"/>
      <c r="AH620" s="651"/>
      <c r="AI620" s="651"/>
      <c r="AJ620" s="651"/>
    </row>
    <row r="621" spans="1:36" ht="12" customHeight="1" x14ac:dyDescent="0.2">
      <c r="A621" s="651"/>
      <c r="B621" s="651"/>
      <c r="C621" s="8"/>
      <c r="D621" s="8"/>
      <c r="E621" s="8"/>
      <c r="F621" s="8"/>
      <c r="G621" s="8"/>
      <c r="H621" s="8"/>
      <c r="I621" s="8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  <c r="AE621" s="651"/>
      <c r="AF621" s="651"/>
      <c r="AG621" s="651"/>
      <c r="AH621" s="651"/>
      <c r="AI621" s="651"/>
      <c r="AJ621" s="651"/>
    </row>
    <row r="622" spans="1:36" ht="12" customHeight="1" x14ac:dyDescent="0.2">
      <c r="A622" s="651"/>
      <c r="B622" s="651"/>
      <c r="C622" s="8"/>
      <c r="D622" s="8"/>
      <c r="E622" s="8"/>
      <c r="F622" s="8"/>
      <c r="G622" s="8"/>
      <c r="H622" s="8"/>
      <c r="I622" s="8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  <c r="AE622" s="651"/>
      <c r="AF622" s="651"/>
      <c r="AG622" s="651"/>
      <c r="AH622" s="651"/>
      <c r="AI622" s="651"/>
      <c r="AJ622" s="651"/>
    </row>
    <row r="623" spans="1:36" ht="12" customHeight="1" x14ac:dyDescent="0.2">
      <c r="A623" s="651"/>
      <c r="B623" s="651"/>
      <c r="C623" s="8"/>
      <c r="D623" s="8"/>
      <c r="E623" s="8"/>
      <c r="F623" s="8"/>
      <c r="G623" s="8"/>
      <c r="H623" s="8"/>
      <c r="I623" s="8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  <c r="AE623" s="651"/>
      <c r="AF623" s="651"/>
      <c r="AG623" s="651"/>
      <c r="AH623" s="651"/>
      <c r="AI623" s="651"/>
      <c r="AJ623" s="651"/>
    </row>
    <row r="624" spans="1:36" ht="12" customHeight="1" x14ac:dyDescent="0.2">
      <c r="A624" s="651"/>
      <c r="B624" s="651"/>
      <c r="C624" s="8"/>
      <c r="D624" s="8"/>
      <c r="E624" s="8"/>
      <c r="F624" s="8"/>
      <c r="G624" s="8"/>
      <c r="H624" s="8"/>
      <c r="I624" s="8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  <c r="AE624" s="651"/>
      <c r="AF624" s="651"/>
      <c r="AG624" s="651"/>
      <c r="AH624" s="651"/>
      <c r="AI624" s="651"/>
      <c r="AJ624" s="651"/>
    </row>
    <row r="625" spans="1:36" ht="12" customHeight="1" x14ac:dyDescent="0.2">
      <c r="A625" s="651"/>
      <c r="B625" s="651"/>
      <c r="C625" s="8"/>
      <c r="D625" s="8"/>
      <c r="E625" s="8"/>
      <c r="F625" s="8"/>
      <c r="G625" s="8"/>
      <c r="H625" s="8"/>
      <c r="I625" s="8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  <c r="AE625" s="651"/>
      <c r="AF625" s="651"/>
      <c r="AG625" s="651"/>
      <c r="AH625" s="651"/>
      <c r="AI625" s="651"/>
      <c r="AJ625" s="651"/>
    </row>
    <row r="626" spans="1:36" ht="12" customHeight="1" x14ac:dyDescent="0.2">
      <c r="A626" s="651"/>
      <c r="B626" s="651"/>
      <c r="C626" s="8"/>
      <c r="D626" s="8"/>
      <c r="E626" s="8"/>
      <c r="F626" s="8"/>
      <c r="G626" s="8"/>
      <c r="H626" s="8"/>
      <c r="I626" s="8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  <c r="AE626" s="651"/>
      <c r="AF626" s="651"/>
      <c r="AG626" s="651"/>
      <c r="AH626" s="651"/>
      <c r="AI626" s="651"/>
      <c r="AJ626" s="651"/>
    </row>
    <row r="627" spans="1:36" ht="12" customHeight="1" x14ac:dyDescent="0.2">
      <c r="A627" s="651"/>
      <c r="B627" s="651"/>
      <c r="C627" s="8"/>
      <c r="D627" s="8"/>
      <c r="E627" s="8"/>
      <c r="F627" s="8"/>
      <c r="G627" s="8"/>
      <c r="H627" s="8"/>
      <c r="I627" s="8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  <c r="AE627" s="651"/>
      <c r="AF627" s="651"/>
      <c r="AG627" s="651"/>
      <c r="AH627" s="651"/>
      <c r="AI627" s="651"/>
      <c r="AJ627" s="651"/>
    </row>
    <row r="628" spans="1:36" ht="12" customHeight="1" x14ac:dyDescent="0.2">
      <c r="A628" s="651"/>
      <c r="B628" s="651"/>
      <c r="C628" s="8"/>
      <c r="D628" s="8"/>
      <c r="E628" s="8"/>
      <c r="F628" s="8"/>
      <c r="G628" s="8"/>
      <c r="H628" s="8"/>
      <c r="I628" s="8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  <c r="AE628" s="651"/>
      <c r="AF628" s="651"/>
      <c r="AG628" s="651"/>
      <c r="AH628" s="651"/>
      <c r="AI628" s="651"/>
      <c r="AJ628" s="651"/>
    </row>
    <row r="629" spans="1:36" ht="12" customHeight="1" x14ac:dyDescent="0.2">
      <c r="A629" s="651"/>
      <c r="B629" s="651"/>
      <c r="C629" s="8"/>
      <c r="D629" s="8"/>
      <c r="E629" s="8"/>
      <c r="F629" s="8"/>
      <c r="G629" s="8"/>
      <c r="H629" s="8"/>
      <c r="I629" s="8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  <c r="AE629" s="651"/>
      <c r="AF629" s="651"/>
      <c r="AG629" s="651"/>
      <c r="AH629" s="651"/>
      <c r="AI629" s="651"/>
      <c r="AJ629" s="651"/>
    </row>
    <row r="630" spans="1:36" ht="12" customHeight="1" x14ac:dyDescent="0.2">
      <c r="A630" s="651"/>
      <c r="B630" s="651"/>
      <c r="C630" s="8"/>
      <c r="D630" s="8"/>
      <c r="E630" s="8"/>
      <c r="F630" s="8"/>
      <c r="G630" s="8"/>
      <c r="H630" s="8"/>
      <c r="I630" s="8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  <c r="AE630" s="651"/>
      <c r="AF630" s="651"/>
      <c r="AG630" s="651"/>
      <c r="AH630" s="651"/>
      <c r="AI630" s="651"/>
      <c r="AJ630" s="651"/>
    </row>
    <row r="631" spans="1:36" ht="12" customHeight="1" x14ac:dyDescent="0.2">
      <c r="A631" s="651"/>
      <c r="B631" s="651"/>
      <c r="C631" s="8"/>
      <c r="D631" s="8"/>
      <c r="E631" s="8"/>
      <c r="F631" s="8"/>
      <c r="G631" s="8"/>
      <c r="H631" s="8"/>
      <c r="I631" s="8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  <c r="AE631" s="651"/>
      <c r="AF631" s="651"/>
      <c r="AG631" s="651"/>
      <c r="AH631" s="651"/>
      <c r="AI631" s="651"/>
      <c r="AJ631" s="651"/>
    </row>
    <row r="632" spans="1:36" ht="12" customHeight="1" x14ac:dyDescent="0.2">
      <c r="A632" s="651"/>
      <c r="B632" s="651"/>
      <c r="C632" s="8"/>
      <c r="D632" s="8"/>
      <c r="E632" s="8"/>
      <c r="F632" s="8"/>
      <c r="G632" s="8"/>
      <c r="H632" s="8"/>
      <c r="I632" s="8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  <c r="AE632" s="651"/>
      <c r="AF632" s="651"/>
      <c r="AG632" s="651"/>
      <c r="AH632" s="651"/>
      <c r="AI632" s="651"/>
      <c r="AJ632" s="651"/>
    </row>
    <row r="633" spans="1:36" ht="12" customHeight="1" x14ac:dyDescent="0.2">
      <c r="A633" s="651"/>
      <c r="B633" s="651"/>
      <c r="C633" s="8"/>
      <c r="D633" s="8"/>
      <c r="E633" s="8"/>
      <c r="F633" s="8"/>
      <c r="G633" s="8"/>
      <c r="H633" s="8"/>
      <c r="I633" s="8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  <c r="AE633" s="651"/>
      <c r="AF633" s="651"/>
      <c r="AG633" s="651"/>
      <c r="AH633" s="651"/>
      <c r="AI633" s="651"/>
      <c r="AJ633" s="651"/>
    </row>
    <row r="634" spans="1:36" ht="12" customHeight="1" x14ac:dyDescent="0.2">
      <c r="A634" s="651"/>
      <c r="B634" s="651"/>
      <c r="C634" s="8"/>
      <c r="D634" s="8"/>
      <c r="E634" s="8"/>
      <c r="F634" s="8"/>
      <c r="G634" s="8"/>
      <c r="H634" s="8"/>
      <c r="I634" s="8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  <c r="AE634" s="651"/>
      <c r="AF634" s="651"/>
      <c r="AG634" s="651"/>
      <c r="AH634" s="651"/>
      <c r="AI634" s="651"/>
      <c r="AJ634" s="651"/>
    </row>
    <row r="635" spans="1:36" ht="12" customHeight="1" x14ac:dyDescent="0.2">
      <c r="A635" s="651"/>
      <c r="B635" s="651"/>
      <c r="C635" s="8"/>
      <c r="D635" s="8"/>
      <c r="E635" s="8"/>
      <c r="F635" s="8"/>
      <c r="G635" s="8"/>
      <c r="H635" s="8"/>
      <c r="I635" s="8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  <c r="AE635" s="651"/>
      <c r="AF635" s="651"/>
      <c r="AG635" s="651"/>
      <c r="AH635" s="651"/>
      <c r="AI635" s="651"/>
      <c r="AJ635" s="651"/>
    </row>
    <row r="636" spans="1:36" ht="12" customHeight="1" x14ac:dyDescent="0.2">
      <c r="A636" s="651"/>
      <c r="B636" s="651"/>
      <c r="C636" s="8"/>
      <c r="D636" s="8"/>
      <c r="E636" s="8"/>
      <c r="F636" s="8"/>
      <c r="G636" s="8"/>
      <c r="H636" s="8"/>
      <c r="I636" s="8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  <c r="AE636" s="651"/>
      <c r="AF636" s="651"/>
      <c r="AG636" s="651"/>
      <c r="AH636" s="651"/>
      <c r="AI636" s="651"/>
      <c r="AJ636" s="651"/>
    </row>
    <row r="637" spans="1:36" ht="12" customHeight="1" x14ac:dyDescent="0.2">
      <c r="A637" s="651"/>
      <c r="B637" s="651"/>
      <c r="C637" s="8"/>
      <c r="D637" s="8"/>
      <c r="E637" s="8"/>
      <c r="F637" s="8"/>
      <c r="G637" s="8"/>
      <c r="H637" s="8"/>
      <c r="I637" s="8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  <c r="AE637" s="651"/>
      <c r="AF637" s="651"/>
      <c r="AG637" s="651"/>
      <c r="AH637" s="651"/>
      <c r="AI637" s="651"/>
      <c r="AJ637" s="651"/>
    </row>
    <row r="638" spans="1:36" ht="12" customHeight="1" x14ac:dyDescent="0.2">
      <c r="A638" s="651"/>
      <c r="B638" s="651"/>
      <c r="C638" s="8"/>
      <c r="D638" s="8"/>
      <c r="E638" s="8"/>
      <c r="F638" s="8"/>
      <c r="G638" s="8"/>
      <c r="H638" s="8"/>
      <c r="I638" s="8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  <c r="AE638" s="651"/>
      <c r="AF638" s="651"/>
      <c r="AG638" s="651"/>
      <c r="AH638" s="651"/>
      <c r="AI638" s="651"/>
      <c r="AJ638" s="651"/>
    </row>
    <row r="639" spans="1:36" ht="12" customHeight="1" x14ac:dyDescent="0.2">
      <c r="A639" s="651"/>
      <c r="B639" s="651"/>
      <c r="C639" s="8"/>
      <c r="D639" s="8"/>
      <c r="E639" s="8"/>
      <c r="F639" s="8"/>
      <c r="G639" s="8"/>
      <c r="H639" s="8"/>
      <c r="I639" s="8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  <c r="AE639" s="651"/>
      <c r="AF639" s="651"/>
      <c r="AG639" s="651"/>
      <c r="AH639" s="651"/>
      <c r="AI639" s="651"/>
      <c r="AJ639" s="651"/>
    </row>
    <row r="640" spans="1:36" ht="12" customHeight="1" x14ac:dyDescent="0.2">
      <c r="A640" s="651"/>
      <c r="B640" s="651"/>
      <c r="C640" s="8"/>
      <c r="D640" s="8"/>
      <c r="E640" s="8"/>
      <c r="F640" s="8"/>
      <c r="G640" s="8"/>
      <c r="H640" s="8"/>
      <c r="I640" s="8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  <c r="AE640" s="651"/>
      <c r="AF640" s="651"/>
      <c r="AG640" s="651"/>
      <c r="AH640" s="651"/>
      <c r="AI640" s="651"/>
      <c r="AJ640" s="651"/>
    </row>
    <row r="641" spans="1:36" ht="12" customHeight="1" x14ac:dyDescent="0.2">
      <c r="A641" s="651"/>
      <c r="B641" s="651"/>
      <c r="C641" s="8"/>
      <c r="D641" s="8"/>
      <c r="E641" s="8"/>
      <c r="F641" s="8"/>
      <c r="G641" s="8"/>
      <c r="H641" s="8"/>
      <c r="I641" s="8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  <c r="AE641" s="651"/>
      <c r="AF641" s="651"/>
      <c r="AG641" s="651"/>
      <c r="AH641" s="651"/>
      <c r="AI641" s="651"/>
      <c r="AJ641" s="651"/>
    </row>
    <row r="642" spans="1:36" ht="12" customHeight="1" x14ac:dyDescent="0.2">
      <c r="A642" s="651"/>
      <c r="B642" s="651"/>
      <c r="C642" s="8"/>
      <c r="D642" s="8"/>
      <c r="E642" s="8"/>
      <c r="F642" s="8"/>
      <c r="G642" s="8"/>
      <c r="H642" s="8"/>
      <c r="I642" s="8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  <c r="AE642" s="651"/>
      <c r="AF642" s="651"/>
      <c r="AG642" s="651"/>
      <c r="AH642" s="651"/>
      <c r="AI642" s="651"/>
      <c r="AJ642" s="651"/>
    </row>
    <row r="643" spans="1:36" ht="12" customHeight="1" x14ac:dyDescent="0.2">
      <c r="A643" s="651"/>
      <c r="B643" s="651"/>
      <c r="C643" s="8"/>
      <c r="D643" s="8"/>
      <c r="E643" s="8"/>
      <c r="F643" s="8"/>
      <c r="G643" s="8"/>
      <c r="H643" s="8"/>
      <c r="I643" s="8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  <c r="AE643" s="651"/>
      <c r="AF643" s="651"/>
      <c r="AG643" s="651"/>
      <c r="AH643" s="651"/>
      <c r="AI643" s="651"/>
      <c r="AJ643" s="651"/>
    </row>
    <row r="644" spans="1:36" ht="12" customHeight="1" x14ac:dyDescent="0.2">
      <c r="A644" s="651"/>
      <c r="B644" s="651"/>
      <c r="C644" s="8"/>
      <c r="D644" s="8"/>
      <c r="E644" s="8"/>
      <c r="F644" s="8"/>
      <c r="G644" s="8"/>
      <c r="H644" s="8"/>
      <c r="I644" s="8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  <c r="AE644" s="651"/>
      <c r="AF644" s="651"/>
      <c r="AG644" s="651"/>
      <c r="AH644" s="651"/>
      <c r="AI644" s="651"/>
      <c r="AJ644" s="651"/>
    </row>
    <row r="645" spans="1:36" ht="12" customHeight="1" x14ac:dyDescent="0.2">
      <c r="A645" s="651"/>
      <c r="B645" s="651"/>
      <c r="C645" s="8"/>
      <c r="D645" s="8"/>
      <c r="E645" s="8"/>
      <c r="F645" s="8"/>
      <c r="G645" s="8"/>
      <c r="H645" s="8"/>
      <c r="I645" s="8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  <c r="AE645" s="651"/>
      <c r="AF645" s="651"/>
      <c r="AG645" s="651"/>
      <c r="AH645" s="651"/>
      <c r="AI645" s="651"/>
      <c r="AJ645" s="651"/>
    </row>
    <row r="646" spans="1:36" ht="12" customHeight="1" x14ac:dyDescent="0.2">
      <c r="A646" s="651"/>
      <c r="B646" s="651"/>
      <c r="C646" s="8"/>
      <c r="D646" s="8"/>
      <c r="E646" s="8"/>
      <c r="F646" s="8"/>
      <c r="G646" s="8"/>
      <c r="H646" s="8"/>
      <c r="I646" s="8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  <c r="AE646" s="651"/>
      <c r="AF646" s="651"/>
      <c r="AG646" s="651"/>
      <c r="AH646" s="651"/>
      <c r="AI646" s="651"/>
      <c r="AJ646" s="651"/>
    </row>
    <row r="647" spans="1:36" ht="12" customHeight="1" x14ac:dyDescent="0.2">
      <c r="A647" s="651"/>
      <c r="B647" s="651"/>
      <c r="C647" s="8"/>
      <c r="D647" s="8"/>
      <c r="E647" s="8"/>
      <c r="F647" s="8"/>
      <c r="G647" s="8"/>
      <c r="H647" s="8"/>
      <c r="I647" s="8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  <c r="AE647" s="651"/>
      <c r="AF647" s="651"/>
      <c r="AG647" s="651"/>
      <c r="AH647" s="651"/>
      <c r="AI647" s="651"/>
      <c r="AJ647" s="651"/>
    </row>
    <row r="648" spans="1:36" ht="12" customHeight="1" x14ac:dyDescent="0.2">
      <c r="A648" s="651"/>
      <c r="B648" s="651"/>
      <c r="C648" s="8"/>
      <c r="D648" s="8"/>
      <c r="E648" s="8"/>
      <c r="F648" s="8"/>
      <c r="G648" s="8"/>
      <c r="H648" s="8"/>
      <c r="I648" s="8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  <c r="AE648" s="651"/>
      <c r="AF648" s="651"/>
      <c r="AG648" s="651"/>
      <c r="AH648" s="651"/>
      <c r="AI648" s="651"/>
      <c r="AJ648" s="651"/>
    </row>
    <row r="649" spans="1:36" ht="12" customHeight="1" x14ac:dyDescent="0.2">
      <c r="A649" s="651"/>
      <c r="B649" s="651"/>
      <c r="C649" s="8"/>
      <c r="D649" s="8"/>
      <c r="E649" s="8"/>
      <c r="F649" s="8"/>
      <c r="G649" s="8"/>
      <c r="H649" s="8"/>
      <c r="I649" s="8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  <c r="AE649" s="651"/>
      <c r="AF649" s="651"/>
      <c r="AG649" s="651"/>
      <c r="AH649" s="651"/>
      <c r="AI649" s="651"/>
      <c r="AJ649" s="651"/>
    </row>
    <row r="650" spans="1:36" ht="12" customHeight="1" x14ac:dyDescent="0.2">
      <c r="A650" s="651"/>
      <c r="B650" s="651"/>
      <c r="C650" s="8"/>
      <c r="D650" s="8"/>
      <c r="E650" s="8"/>
      <c r="F650" s="8"/>
      <c r="G650" s="8"/>
      <c r="H650" s="8"/>
      <c r="I650" s="8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  <c r="AE650" s="651"/>
      <c r="AF650" s="651"/>
      <c r="AG650" s="651"/>
      <c r="AH650" s="651"/>
      <c r="AI650" s="651"/>
      <c r="AJ650" s="651"/>
    </row>
    <row r="651" spans="1:36" ht="12" customHeight="1" x14ac:dyDescent="0.2">
      <c r="A651" s="651"/>
      <c r="B651" s="651"/>
      <c r="C651" s="8"/>
      <c r="D651" s="8"/>
      <c r="E651" s="8"/>
      <c r="F651" s="8"/>
      <c r="G651" s="8"/>
      <c r="H651" s="8"/>
      <c r="I651" s="8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  <c r="AE651" s="651"/>
      <c r="AF651" s="651"/>
      <c r="AG651" s="651"/>
      <c r="AH651" s="651"/>
      <c r="AI651" s="651"/>
      <c r="AJ651" s="651"/>
    </row>
    <row r="652" spans="1:36" ht="12" customHeight="1" x14ac:dyDescent="0.2">
      <c r="A652" s="651"/>
      <c r="B652" s="651"/>
      <c r="C652" s="8"/>
      <c r="D652" s="8"/>
      <c r="E652" s="8"/>
      <c r="F652" s="8"/>
      <c r="G652" s="8"/>
      <c r="H652" s="8"/>
      <c r="I652" s="8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  <c r="AE652" s="651"/>
      <c r="AF652" s="651"/>
      <c r="AG652" s="651"/>
      <c r="AH652" s="651"/>
      <c r="AI652" s="651"/>
      <c r="AJ652" s="651"/>
    </row>
    <row r="653" spans="1:36" ht="12" customHeight="1" x14ac:dyDescent="0.2">
      <c r="A653" s="651"/>
      <c r="B653" s="651"/>
      <c r="C653" s="8"/>
      <c r="D653" s="8"/>
      <c r="E653" s="8"/>
      <c r="F653" s="8"/>
      <c r="G653" s="8"/>
      <c r="H653" s="8"/>
      <c r="I653" s="8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  <c r="AE653" s="651"/>
      <c r="AF653" s="651"/>
      <c r="AG653" s="651"/>
      <c r="AH653" s="651"/>
      <c r="AI653" s="651"/>
      <c r="AJ653" s="651"/>
    </row>
    <row r="654" spans="1:36" ht="12" customHeight="1" x14ac:dyDescent="0.2">
      <c r="A654" s="651"/>
      <c r="B654" s="651"/>
      <c r="C654" s="8"/>
      <c r="D654" s="8"/>
      <c r="E654" s="8"/>
      <c r="F654" s="8"/>
      <c r="G654" s="8"/>
      <c r="H654" s="8"/>
      <c r="I654" s="8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  <c r="AE654" s="651"/>
      <c r="AF654" s="651"/>
      <c r="AG654" s="651"/>
      <c r="AH654" s="651"/>
      <c r="AI654" s="651"/>
      <c r="AJ654" s="651"/>
    </row>
    <row r="655" spans="1:36" ht="12" customHeight="1" x14ac:dyDescent="0.2">
      <c r="A655" s="651"/>
      <c r="B655" s="651"/>
      <c r="C655" s="8"/>
      <c r="D655" s="8"/>
      <c r="E655" s="8"/>
      <c r="F655" s="8"/>
      <c r="G655" s="8"/>
      <c r="H655" s="8"/>
      <c r="I655" s="8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  <c r="AE655" s="651"/>
      <c r="AF655" s="651"/>
      <c r="AG655" s="651"/>
      <c r="AH655" s="651"/>
      <c r="AI655" s="651"/>
      <c r="AJ655" s="651"/>
    </row>
    <row r="656" spans="1:36" ht="12" customHeight="1" x14ac:dyDescent="0.2">
      <c r="A656" s="651"/>
      <c r="B656" s="651"/>
      <c r="C656" s="8"/>
      <c r="D656" s="8"/>
      <c r="E656" s="8"/>
      <c r="F656" s="8"/>
      <c r="G656" s="8"/>
      <c r="H656" s="8"/>
      <c r="I656" s="8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  <c r="AE656" s="651"/>
      <c r="AF656" s="651"/>
      <c r="AG656" s="651"/>
      <c r="AH656" s="651"/>
      <c r="AI656" s="651"/>
      <c r="AJ656" s="651"/>
    </row>
    <row r="657" spans="1:36" ht="12" customHeight="1" x14ac:dyDescent="0.2">
      <c r="A657" s="651"/>
      <c r="B657" s="651"/>
      <c r="C657" s="8"/>
      <c r="D657" s="8"/>
      <c r="E657" s="8"/>
      <c r="F657" s="8"/>
      <c r="G657" s="8"/>
      <c r="H657" s="8"/>
      <c r="I657" s="8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  <c r="AE657" s="651"/>
      <c r="AF657" s="651"/>
      <c r="AG657" s="651"/>
      <c r="AH657" s="651"/>
      <c r="AI657" s="651"/>
      <c r="AJ657" s="651"/>
    </row>
    <row r="658" spans="1:36" ht="12" customHeight="1" x14ac:dyDescent="0.2">
      <c r="A658" s="651"/>
      <c r="B658" s="651"/>
      <c r="C658" s="8"/>
      <c r="D658" s="8"/>
      <c r="E658" s="8"/>
      <c r="F658" s="8"/>
      <c r="G658" s="8"/>
      <c r="H658" s="8"/>
      <c r="I658" s="8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  <c r="AE658" s="651"/>
      <c r="AF658" s="651"/>
      <c r="AG658" s="651"/>
      <c r="AH658" s="651"/>
      <c r="AI658" s="651"/>
      <c r="AJ658" s="651"/>
    </row>
    <row r="659" spans="1:36" ht="12" customHeight="1" x14ac:dyDescent="0.2">
      <c r="A659" s="651"/>
      <c r="B659" s="651"/>
      <c r="C659" s="8"/>
      <c r="D659" s="8"/>
      <c r="E659" s="8"/>
      <c r="F659" s="8"/>
      <c r="G659" s="8"/>
      <c r="H659" s="8"/>
      <c r="I659" s="8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  <c r="AE659" s="651"/>
      <c r="AF659" s="651"/>
      <c r="AG659" s="651"/>
      <c r="AH659" s="651"/>
      <c r="AI659" s="651"/>
      <c r="AJ659" s="651"/>
    </row>
    <row r="660" spans="1:36" ht="12" customHeight="1" x14ac:dyDescent="0.2">
      <c r="A660" s="651"/>
      <c r="B660" s="651"/>
      <c r="C660" s="8"/>
      <c r="D660" s="8"/>
      <c r="E660" s="8"/>
      <c r="F660" s="8"/>
      <c r="G660" s="8"/>
      <c r="H660" s="8"/>
      <c r="I660" s="8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  <c r="AE660" s="651"/>
      <c r="AF660" s="651"/>
      <c r="AG660" s="651"/>
      <c r="AH660" s="651"/>
      <c r="AI660" s="651"/>
      <c r="AJ660" s="651"/>
    </row>
    <row r="661" spans="1:36" ht="12" customHeight="1" x14ac:dyDescent="0.2">
      <c r="A661" s="651"/>
      <c r="B661" s="651"/>
      <c r="C661" s="8"/>
      <c r="D661" s="8"/>
      <c r="E661" s="8"/>
      <c r="F661" s="8"/>
      <c r="G661" s="8"/>
      <c r="H661" s="8"/>
      <c r="I661" s="8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  <c r="AE661" s="651"/>
      <c r="AF661" s="651"/>
      <c r="AG661" s="651"/>
      <c r="AH661" s="651"/>
      <c r="AI661" s="651"/>
      <c r="AJ661" s="651"/>
    </row>
    <row r="662" spans="1:36" ht="12" customHeight="1" x14ac:dyDescent="0.2">
      <c r="A662" s="651"/>
      <c r="B662" s="651"/>
      <c r="C662" s="8"/>
      <c r="D662" s="8"/>
      <c r="E662" s="8"/>
      <c r="F662" s="8"/>
      <c r="G662" s="8"/>
      <c r="H662" s="8"/>
      <c r="I662" s="8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  <c r="AE662" s="651"/>
      <c r="AF662" s="651"/>
      <c r="AG662" s="651"/>
      <c r="AH662" s="651"/>
      <c r="AI662" s="651"/>
      <c r="AJ662" s="651"/>
    </row>
    <row r="663" spans="1:36" ht="12" customHeight="1" x14ac:dyDescent="0.2">
      <c r="A663" s="651"/>
      <c r="B663" s="651"/>
      <c r="C663" s="8"/>
      <c r="D663" s="8"/>
      <c r="E663" s="8"/>
      <c r="F663" s="8"/>
      <c r="G663" s="8"/>
      <c r="H663" s="8"/>
      <c r="I663" s="8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  <c r="AE663" s="651"/>
      <c r="AF663" s="651"/>
      <c r="AG663" s="651"/>
      <c r="AH663" s="651"/>
      <c r="AI663" s="651"/>
      <c r="AJ663" s="651"/>
    </row>
    <row r="664" spans="1:36" ht="12" customHeight="1" x14ac:dyDescent="0.2">
      <c r="A664" s="651"/>
      <c r="B664" s="651"/>
      <c r="C664" s="8"/>
      <c r="D664" s="8"/>
      <c r="E664" s="8"/>
      <c r="F664" s="8"/>
      <c r="G664" s="8"/>
      <c r="H664" s="8"/>
      <c r="I664" s="8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  <c r="AE664" s="651"/>
      <c r="AF664" s="651"/>
      <c r="AG664" s="651"/>
      <c r="AH664" s="651"/>
      <c r="AI664" s="651"/>
      <c r="AJ664" s="651"/>
    </row>
    <row r="665" spans="1:36" ht="12" customHeight="1" x14ac:dyDescent="0.2">
      <c r="A665" s="651"/>
      <c r="B665" s="651"/>
      <c r="C665" s="8"/>
      <c r="D665" s="8"/>
      <c r="E665" s="8"/>
      <c r="F665" s="8"/>
      <c r="G665" s="8"/>
      <c r="H665" s="8"/>
      <c r="I665" s="8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  <c r="AE665" s="651"/>
      <c r="AF665" s="651"/>
      <c r="AG665" s="651"/>
      <c r="AH665" s="651"/>
      <c r="AI665" s="651"/>
      <c r="AJ665" s="651"/>
    </row>
    <row r="666" spans="1:36" ht="12" customHeight="1" x14ac:dyDescent="0.2">
      <c r="A666" s="651"/>
      <c r="B666" s="651"/>
      <c r="C666" s="8"/>
      <c r="D666" s="8"/>
      <c r="E666" s="8"/>
      <c r="F666" s="8"/>
      <c r="G666" s="8"/>
      <c r="H666" s="8"/>
      <c r="I666" s="8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  <c r="AE666" s="651"/>
      <c r="AF666" s="651"/>
      <c r="AG666" s="651"/>
      <c r="AH666" s="651"/>
      <c r="AI666" s="651"/>
      <c r="AJ666" s="651"/>
    </row>
    <row r="667" spans="1:36" ht="12" customHeight="1" x14ac:dyDescent="0.2">
      <c r="A667" s="651"/>
      <c r="B667" s="651"/>
      <c r="C667" s="8"/>
      <c r="D667" s="8"/>
      <c r="E667" s="8"/>
      <c r="F667" s="8"/>
      <c r="G667" s="8"/>
      <c r="H667" s="8"/>
      <c r="I667" s="8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  <c r="AE667" s="651"/>
      <c r="AF667" s="651"/>
      <c r="AG667" s="651"/>
      <c r="AH667" s="651"/>
      <c r="AI667" s="651"/>
      <c r="AJ667" s="651"/>
    </row>
    <row r="668" spans="1:36" ht="12" customHeight="1" x14ac:dyDescent="0.2">
      <c r="A668" s="651"/>
      <c r="B668" s="651"/>
      <c r="C668" s="8"/>
      <c r="D668" s="8"/>
      <c r="E668" s="8"/>
      <c r="F668" s="8"/>
      <c r="G668" s="8"/>
      <c r="H668" s="8"/>
      <c r="I668" s="8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  <c r="AE668" s="651"/>
      <c r="AF668" s="651"/>
      <c r="AG668" s="651"/>
      <c r="AH668" s="651"/>
      <c r="AI668" s="651"/>
      <c r="AJ668" s="651"/>
    </row>
    <row r="669" spans="1:36" ht="12" customHeight="1" x14ac:dyDescent="0.2">
      <c r="A669" s="651"/>
      <c r="B669" s="651"/>
      <c r="C669" s="8"/>
      <c r="D669" s="8"/>
      <c r="E669" s="8"/>
      <c r="F669" s="8"/>
      <c r="G669" s="8"/>
      <c r="H669" s="8"/>
      <c r="I669" s="8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  <c r="AE669" s="651"/>
      <c r="AF669" s="651"/>
      <c r="AG669" s="651"/>
      <c r="AH669" s="651"/>
      <c r="AI669" s="651"/>
      <c r="AJ669" s="651"/>
    </row>
    <row r="670" spans="1:36" ht="12" customHeight="1" x14ac:dyDescent="0.2">
      <c r="A670" s="651"/>
      <c r="B670" s="651"/>
      <c r="C670" s="8"/>
      <c r="D670" s="8"/>
      <c r="E670" s="8"/>
      <c r="F670" s="8"/>
      <c r="G670" s="8"/>
      <c r="H670" s="8"/>
      <c r="I670" s="8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  <c r="AE670" s="651"/>
      <c r="AF670" s="651"/>
      <c r="AG670" s="651"/>
      <c r="AH670" s="651"/>
      <c r="AI670" s="651"/>
      <c r="AJ670" s="651"/>
    </row>
    <row r="671" spans="1:36" ht="12" customHeight="1" x14ac:dyDescent="0.2">
      <c r="A671" s="651"/>
      <c r="B671" s="651"/>
      <c r="C671" s="8"/>
      <c r="D671" s="8"/>
      <c r="E671" s="8"/>
      <c r="F671" s="8"/>
      <c r="G671" s="8"/>
      <c r="H671" s="8"/>
      <c r="I671" s="8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  <c r="AE671" s="651"/>
      <c r="AF671" s="651"/>
      <c r="AG671" s="651"/>
      <c r="AH671" s="651"/>
      <c r="AI671" s="651"/>
      <c r="AJ671" s="651"/>
    </row>
    <row r="672" spans="1:36" ht="12" customHeight="1" x14ac:dyDescent="0.2">
      <c r="A672" s="651"/>
      <c r="B672" s="651"/>
      <c r="C672" s="8"/>
      <c r="D672" s="8"/>
      <c r="E672" s="8"/>
      <c r="F672" s="8"/>
      <c r="G672" s="8"/>
      <c r="H672" s="8"/>
      <c r="I672" s="8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  <c r="AE672" s="651"/>
      <c r="AF672" s="651"/>
      <c r="AG672" s="651"/>
      <c r="AH672" s="651"/>
      <c r="AI672" s="651"/>
      <c r="AJ672" s="651"/>
    </row>
    <row r="673" spans="1:36" ht="12" customHeight="1" x14ac:dyDescent="0.2">
      <c r="A673" s="651"/>
      <c r="B673" s="651"/>
      <c r="C673" s="8"/>
      <c r="D673" s="8"/>
      <c r="E673" s="8"/>
      <c r="F673" s="8"/>
      <c r="G673" s="8"/>
      <c r="H673" s="8"/>
      <c r="I673" s="8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  <c r="AE673" s="651"/>
      <c r="AF673" s="651"/>
      <c r="AG673" s="651"/>
      <c r="AH673" s="651"/>
      <c r="AI673" s="651"/>
      <c r="AJ673" s="651"/>
    </row>
    <row r="674" spans="1:36" ht="12" customHeight="1" x14ac:dyDescent="0.2">
      <c r="A674" s="651"/>
      <c r="B674" s="651"/>
      <c r="C674" s="8"/>
      <c r="D674" s="8"/>
      <c r="E674" s="8"/>
      <c r="F674" s="8"/>
      <c r="G674" s="8"/>
      <c r="H674" s="8"/>
      <c r="I674" s="8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  <c r="AE674" s="651"/>
      <c r="AF674" s="651"/>
      <c r="AG674" s="651"/>
      <c r="AH674" s="651"/>
      <c r="AI674" s="651"/>
      <c r="AJ674" s="651"/>
    </row>
    <row r="675" spans="1:36" ht="12" customHeight="1" x14ac:dyDescent="0.2">
      <c r="A675" s="651"/>
      <c r="B675" s="651"/>
      <c r="C675" s="8"/>
      <c r="D675" s="8"/>
      <c r="E675" s="8"/>
      <c r="F675" s="8"/>
      <c r="G675" s="8"/>
      <c r="H675" s="8"/>
      <c r="I675" s="8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  <c r="AE675" s="651"/>
      <c r="AF675" s="651"/>
      <c r="AG675" s="651"/>
      <c r="AH675" s="651"/>
      <c r="AI675" s="651"/>
      <c r="AJ675" s="651"/>
    </row>
    <row r="676" spans="1:36" ht="12" customHeight="1" x14ac:dyDescent="0.2">
      <c r="A676" s="651"/>
      <c r="B676" s="651"/>
      <c r="C676" s="8"/>
      <c r="D676" s="8"/>
      <c r="E676" s="8"/>
      <c r="F676" s="8"/>
      <c r="G676" s="8"/>
      <c r="H676" s="8"/>
      <c r="I676" s="8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  <c r="AE676" s="651"/>
      <c r="AF676" s="651"/>
      <c r="AG676" s="651"/>
      <c r="AH676" s="651"/>
      <c r="AI676" s="651"/>
      <c r="AJ676" s="651"/>
    </row>
    <row r="677" spans="1:36" ht="12" customHeight="1" x14ac:dyDescent="0.2">
      <c r="A677" s="651"/>
      <c r="B677" s="651"/>
      <c r="C677" s="8"/>
      <c r="D677" s="8"/>
      <c r="E677" s="8"/>
      <c r="F677" s="8"/>
      <c r="G677" s="8"/>
      <c r="H677" s="8"/>
      <c r="I677" s="8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  <c r="AE677" s="651"/>
      <c r="AF677" s="651"/>
      <c r="AG677" s="651"/>
      <c r="AH677" s="651"/>
      <c r="AI677" s="651"/>
      <c r="AJ677" s="651"/>
    </row>
    <row r="678" spans="1:36" ht="12" customHeight="1" x14ac:dyDescent="0.2">
      <c r="A678" s="651"/>
      <c r="B678" s="651"/>
      <c r="C678" s="8"/>
      <c r="D678" s="8"/>
      <c r="E678" s="8"/>
      <c r="F678" s="8"/>
      <c r="G678" s="8"/>
      <c r="H678" s="8"/>
      <c r="I678" s="8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  <c r="AE678" s="651"/>
      <c r="AF678" s="651"/>
      <c r="AG678" s="651"/>
      <c r="AH678" s="651"/>
      <c r="AI678" s="651"/>
      <c r="AJ678" s="651"/>
    </row>
    <row r="679" spans="1:36" ht="12" customHeight="1" x14ac:dyDescent="0.2">
      <c r="A679" s="651"/>
      <c r="B679" s="651"/>
      <c r="C679" s="8"/>
      <c r="D679" s="8"/>
      <c r="E679" s="8"/>
      <c r="F679" s="8"/>
      <c r="G679" s="8"/>
      <c r="H679" s="8"/>
      <c r="I679" s="8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  <c r="AE679" s="651"/>
      <c r="AF679" s="651"/>
      <c r="AG679" s="651"/>
      <c r="AH679" s="651"/>
      <c r="AI679" s="651"/>
      <c r="AJ679" s="651"/>
    </row>
    <row r="680" spans="1:36" ht="12" customHeight="1" x14ac:dyDescent="0.2">
      <c r="A680" s="651"/>
      <c r="B680" s="651"/>
      <c r="C680" s="8"/>
      <c r="D680" s="8"/>
      <c r="E680" s="8"/>
      <c r="F680" s="8"/>
      <c r="G680" s="8"/>
      <c r="H680" s="8"/>
      <c r="I680" s="8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  <c r="AE680" s="651"/>
      <c r="AF680" s="651"/>
      <c r="AG680" s="651"/>
      <c r="AH680" s="651"/>
      <c r="AI680" s="651"/>
      <c r="AJ680" s="651"/>
    </row>
    <row r="681" spans="1:36" ht="12" customHeight="1" x14ac:dyDescent="0.2">
      <c r="A681" s="651"/>
      <c r="B681" s="651"/>
      <c r="C681" s="8"/>
      <c r="D681" s="8"/>
      <c r="E681" s="8"/>
      <c r="F681" s="8"/>
      <c r="G681" s="8"/>
      <c r="H681" s="8"/>
      <c r="I681" s="8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  <c r="AE681" s="651"/>
      <c r="AF681" s="651"/>
      <c r="AG681" s="651"/>
      <c r="AH681" s="651"/>
      <c r="AI681" s="651"/>
      <c r="AJ681" s="651"/>
    </row>
    <row r="682" spans="1:36" ht="12" customHeight="1" x14ac:dyDescent="0.2">
      <c r="A682" s="651"/>
      <c r="B682" s="651"/>
      <c r="C682" s="8"/>
      <c r="D682" s="8"/>
      <c r="E682" s="8"/>
      <c r="F682" s="8"/>
      <c r="G682" s="8"/>
      <c r="H682" s="8"/>
      <c r="I682" s="8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  <c r="AE682" s="651"/>
      <c r="AF682" s="651"/>
      <c r="AG682" s="651"/>
      <c r="AH682" s="651"/>
      <c r="AI682" s="651"/>
      <c r="AJ682" s="651"/>
    </row>
    <row r="683" spans="1:36" ht="12" customHeight="1" x14ac:dyDescent="0.2">
      <c r="A683" s="651"/>
      <c r="B683" s="651"/>
      <c r="C683" s="8"/>
      <c r="D683" s="8"/>
      <c r="E683" s="8"/>
      <c r="F683" s="8"/>
      <c r="G683" s="8"/>
      <c r="H683" s="8"/>
      <c r="I683" s="8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  <c r="AE683" s="651"/>
      <c r="AF683" s="651"/>
      <c r="AG683" s="651"/>
      <c r="AH683" s="651"/>
      <c r="AI683" s="651"/>
      <c r="AJ683" s="651"/>
    </row>
    <row r="684" spans="1:36" ht="12" customHeight="1" x14ac:dyDescent="0.2">
      <c r="A684" s="651"/>
      <c r="B684" s="651"/>
      <c r="C684" s="8"/>
      <c r="D684" s="8"/>
      <c r="E684" s="8"/>
      <c r="F684" s="8"/>
      <c r="G684" s="8"/>
      <c r="H684" s="8"/>
      <c r="I684" s="8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  <c r="AE684" s="651"/>
      <c r="AF684" s="651"/>
      <c r="AG684" s="651"/>
      <c r="AH684" s="651"/>
      <c r="AI684" s="651"/>
      <c r="AJ684" s="651"/>
    </row>
    <row r="685" spans="1:36" ht="12" customHeight="1" x14ac:dyDescent="0.2">
      <c r="A685" s="651"/>
      <c r="B685" s="651"/>
      <c r="C685" s="8"/>
      <c r="D685" s="8"/>
      <c r="E685" s="8"/>
      <c r="F685" s="8"/>
      <c r="G685" s="8"/>
      <c r="H685" s="8"/>
      <c r="I685" s="8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  <c r="AE685" s="651"/>
      <c r="AF685" s="651"/>
      <c r="AG685" s="651"/>
      <c r="AH685" s="651"/>
      <c r="AI685" s="651"/>
      <c r="AJ685" s="651"/>
    </row>
    <row r="686" spans="1:36" ht="12" customHeight="1" x14ac:dyDescent="0.2">
      <c r="A686" s="651"/>
      <c r="B686" s="651"/>
      <c r="C686" s="8"/>
      <c r="D686" s="8"/>
      <c r="E686" s="8"/>
      <c r="F686" s="8"/>
      <c r="G686" s="8"/>
      <c r="H686" s="8"/>
      <c r="I686" s="8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  <c r="AE686" s="651"/>
      <c r="AF686" s="651"/>
      <c r="AG686" s="651"/>
      <c r="AH686" s="651"/>
      <c r="AI686" s="651"/>
      <c r="AJ686" s="651"/>
    </row>
    <row r="687" spans="1:36" ht="12" customHeight="1" x14ac:dyDescent="0.2">
      <c r="A687" s="651"/>
      <c r="B687" s="651"/>
      <c r="C687" s="8"/>
      <c r="D687" s="8"/>
      <c r="E687" s="8"/>
      <c r="F687" s="8"/>
      <c r="G687" s="8"/>
      <c r="H687" s="8"/>
      <c r="I687" s="8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651"/>
      <c r="AH687" s="651"/>
      <c r="AI687" s="651"/>
      <c r="AJ687" s="651"/>
    </row>
    <row r="688" spans="1:36" ht="12" customHeight="1" x14ac:dyDescent="0.2">
      <c r="A688" s="651"/>
      <c r="B688" s="651"/>
      <c r="C688" s="8"/>
      <c r="D688" s="8"/>
      <c r="E688" s="8"/>
      <c r="F688" s="8"/>
      <c r="G688" s="8"/>
      <c r="H688" s="8"/>
      <c r="I688" s="8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  <c r="AE688" s="651"/>
      <c r="AF688" s="651"/>
      <c r="AG688" s="651"/>
      <c r="AH688" s="651"/>
      <c r="AI688" s="651"/>
      <c r="AJ688" s="651"/>
    </row>
    <row r="689" spans="1:36" ht="12" customHeight="1" x14ac:dyDescent="0.2">
      <c r="A689" s="651"/>
      <c r="B689" s="651"/>
      <c r="C689" s="8"/>
      <c r="D689" s="8"/>
      <c r="E689" s="8"/>
      <c r="F689" s="8"/>
      <c r="G689" s="8"/>
      <c r="H689" s="8"/>
      <c r="I689" s="8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  <c r="AE689" s="651"/>
      <c r="AF689" s="651"/>
      <c r="AG689" s="651"/>
      <c r="AH689" s="651"/>
      <c r="AI689" s="651"/>
      <c r="AJ689" s="651"/>
    </row>
    <row r="690" spans="1:36" ht="12" customHeight="1" x14ac:dyDescent="0.2">
      <c r="A690" s="651"/>
      <c r="B690" s="651"/>
      <c r="C690" s="8"/>
      <c r="D690" s="8"/>
      <c r="E690" s="8"/>
      <c r="F690" s="8"/>
      <c r="G690" s="8"/>
      <c r="H690" s="8"/>
      <c r="I690" s="8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  <c r="AE690" s="651"/>
      <c r="AF690" s="651"/>
      <c r="AG690" s="651"/>
      <c r="AH690" s="651"/>
      <c r="AI690" s="651"/>
      <c r="AJ690" s="651"/>
    </row>
    <row r="691" spans="1:36" ht="12" customHeight="1" x14ac:dyDescent="0.2">
      <c r="A691" s="651"/>
      <c r="B691" s="651"/>
      <c r="C691" s="8"/>
      <c r="D691" s="8"/>
      <c r="E691" s="8"/>
      <c r="F691" s="8"/>
      <c r="G691" s="8"/>
      <c r="H691" s="8"/>
      <c r="I691" s="8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  <c r="AE691" s="651"/>
      <c r="AF691" s="651"/>
      <c r="AG691" s="651"/>
      <c r="AH691" s="651"/>
      <c r="AI691" s="651"/>
      <c r="AJ691" s="651"/>
    </row>
    <row r="692" spans="1:36" ht="12" customHeight="1" x14ac:dyDescent="0.2">
      <c r="A692" s="651"/>
      <c r="B692" s="651"/>
      <c r="C692" s="8"/>
      <c r="D692" s="8"/>
      <c r="E692" s="8"/>
      <c r="F692" s="8"/>
      <c r="G692" s="8"/>
      <c r="H692" s="8"/>
      <c r="I692" s="8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  <c r="AE692" s="651"/>
      <c r="AF692" s="651"/>
      <c r="AG692" s="651"/>
      <c r="AH692" s="651"/>
      <c r="AI692" s="651"/>
      <c r="AJ692" s="651"/>
    </row>
    <row r="693" spans="1:36" ht="12" customHeight="1" x14ac:dyDescent="0.2">
      <c r="A693" s="651"/>
      <c r="B693" s="651"/>
      <c r="C693" s="8"/>
      <c r="D693" s="8"/>
      <c r="E693" s="8"/>
      <c r="F693" s="8"/>
      <c r="G693" s="8"/>
      <c r="H693" s="8"/>
      <c r="I693" s="8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  <c r="AE693" s="651"/>
      <c r="AF693" s="651"/>
      <c r="AG693" s="651"/>
      <c r="AH693" s="651"/>
      <c r="AI693" s="651"/>
      <c r="AJ693" s="651"/>
    </row>
    <row r="694" spans="1:36" ht="12" customHeight="1" x14ac:dyDescent="0.2">
      <c r="A694" s="651"/>
      <c r="B694" s="651"/>
      <c r="C694" s="8"/>
      <c r="D694" s="8"/>
      <c r="E694" s="8"/>
      <c r="F694" s="8"/>
      <c r="G694" s="8"/>
      <c r="H694" s="8"/>
      <c r="I694" s="8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  <c r="AE694" s="651"/>
      <c r="AF694" s="651"/>
      <c r="AG694" s="651"/>
      <c r="AH694" s="651"/>
      <c r="AI694" s="651"/>
      <c r="AJ694" s="651"/>
    </row>
    <row r="695" spans="1:36" ht="12" customHeight="1" x14ac:dyDescent="0.2">
      <c r="A695" s="651"/>
      <c r="B695" s="651"/>
      <c r="C695" s="8"/>
      <c r="D695" s="8"/>
      <c r="E695" s="8"/>
      <c r="F695" s="8"/>
      <c r="G695" s="8"/>
      <c r="H695" s="8"/>
      <c r="I695" s="8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  <c r="AE695" s="651"/>
      <c r="AF695" s="651"/>
      <c r="AG695" s="651"/>
      <c r="AH695" s="651"/>
      <c r="AI695" s="651"/>
      <c r="AJ695" s="651"/>
    </row>
    <row r="696" spans="1:36" ht="12" customHeight="1" x14ac:dyDescent="0.2">
      <c r="A696" s="651"/>
      <c r="B696" s="651"/>
      <c r="C696" s="8"/>
      <c r="D696" s="8"/>
      <c r="E696" s="8"/>
      <c r="F696" s="8"/>
      <c r="G696" s="8"/>
      <c r="H696" s="8"/>
      <c r="I696" s="8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651"/>
      <c r="AH696" s="651"/>
      <c r="AI696" s="651"/>
      <c r="AJ696" s="651"/>
    </row>
    <row r="697" spans="1:36" ht="12" customHeight="1" x14ac:dyDescent="0.2">
      <c r="A697" s="651"/>
      <c r="B697" s="651"/>
      <c r="C697" s="8"/>
      <c r="D697" s="8"/>
      <c r="E697" s="8"/>
      <c r="F697" s="8"/>
      <c r="G697" s="8"/>
      <c r="H697" s="8"/>
      <c r="I697" s="8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  <c r="AE697" s="651"/>
      <c r="AF697" s="651"/>
      <c r="AG697" s="651"/>
      <c r="AH697" s="651"/>
      <c r="AI697" s="651"/>
      <c r="AJ697" s="651"/>
    </row>
    <row r="698" spans="1:36" ht="12" customHeight="1" x14ac:dyDescent="0.2">
      <c r="A698" s="651"/>
      <c r="B698" s="651"/>
      <c r="C698" s="8"/>
      <c r="D698" s="8"/>
      <c r="E698" s="8"/>
      <c r="F698" s="8"/>
      <c r="G698" s="8"/>
      <c r="H698" s="8"/>
      <c r="I698" s="8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  <c r="AE698" s="651"/>
      <c r="AF698" s="651"/>
      <c r="AG698" s="651"/>
      <c r="AH698" s="651"/>
      <c r="AI698" s="651"/>
      <c r="AJ698" s="651"/>
    </row>
    <row r="699" spans="1:36" ht="12" customHeight="1" x14ac:dyDescent="0.2">
      <c r="A699" s="651"/>
      <c r="B699" s="651"/>
      <c r="C699" s="8"/>
      <c r="D699" s="8"/>
      <c r="E699" s="8"/>
      <c r="F699" s="8"/>
      <c r="G699" s="8"/>
      <c r="H699" s="8"/>
      <c r="I699" s="8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  <c r="AE699" s="651"/>
      <c r="AF699" s="651"/>
      <c r="AG699" s="651"/>
      <c r="AH699" s="651"/>
      <c r="AI699" s="651"/>
      <c r="AJ699" s="651"/>
    </row>
    <row r="700" spans="1:36" ht="12" customHeight="1" x14ac:dyDescent="0.2">
      <c r="A700" s="651"/>
      <c r="B700" s="651"/>
      <c r="C700" s="8"/>
      <c r="D700" s="8"/>
      <c r="E700" s="8"/>
      <c r="F700" s="8"/>
      <c r="G700" s="8"/>
      <c r="H700" s="8"/>
      <c r="I700" s="8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  <c r="AE700" s="651"/>
      <c r="AF700" s="651"/>
      <c r="AG700" s="651"/>
      <c r="AH700" s="651"/>
      <c r="AI700" s="651"/>
      <c r="AJ700" s="651"/>
    </row>
    <row r="701" spans="1:36" ht="12" customHeight="1" x14ac:dyDescent="0.2">
      <c r="A701" s="651"/>
      <c r="B701" s="651"/>
      <c r="C701" s="8"/>
      <c r="D701" s="8"/>
      <c r="E701" s="8"/>
      <c r="F701" s="8"/>
      <c r="G701" s="8"/>
      <c r="H701" s="8"/>
      <c r="I701" s="8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  <c r="AE701" s="651"/>
      <c r="AF701" s="651"/>
      <c r="AG701" s="651"/>
      <c r="AH701" s="651"/>
      <c r="AI701" s="651"/>
      <c r="AJ701" s="651"/>
    </row>
    <row r="702" spans="1:36" ht="12" customHeight="1" x14ac:dyDescent="0.2">
      <c r="A702" s="651"/>
      <c r="B702" s="651"/>
      <c r="C702" s="8"/>
      <c r="D702" s="8"/>
      <c r="E702" s="8"/>
      <c r="F702" s="8"/>
      <c r="G702" s="8"/>
      <c r="H702" s="8"/>
      <c r="I702" s="8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  <c r="AE702" s="651"/>
      <c r="AF702" s="651"/>
      <c r="AG702" s="651"/>
      <c r="AH702" s="651"/>
      <c r="AI702" s="651"/>
      <c r="AJ702" s="651"/>
    </row>
    <row r="703" spans="1:36" ht="12" customHeight="1" x14ac:dyDescent="0.2">
      <c r="A703" s="651"/>
      <c r="B703" s="651"/>
      <c r="C703" s="8"/>
      <c r="D703" s="8"/>
      <c r="E703" s="8"/>
      <c r="F703" s="8"/>
      <c r="G703" s="8"/>
      <c r="H703" s="8"/>
      <c r="I703" s="8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  <c r="AE703" s="651"/>
      <c r="AF703" s="651"/>
      <c r="AG703" s="651"/>
      <c r="AH703" s="651"/>
      <c r="AI703" s="651"/>
      <c r="AJ703" s="651"/>
    </row>
    <row r="704" spans="1:36" ht="12" customHeight="1" x14ac:dyDescent="0.2">
      <c r="A704" s="651"/>
      <c r="B704" s="651"/>
      <c r="C704" s="8"/>
      <c r="D704" s="8"/>
      <c r="E704" s="8"/>
      <c r="F704" s="8"/>
      <c r="G704" s="8"/>
      <c r="H704" s="8"/>
      <c r="I704" s="8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  <c r="AE704" s="651"/>
      <c r="AF704" s="651"/>
      <c r="AG704" s="651"/>
      <c r="AH704" s="651"/>
      <c r="AI704" s="651"/>
      <c r="AJ704" s="651"/>
    </row>
    <row r="705" spans="1:36" ht="12" customHeight="1" x14ac:dyDescent="0.2">
      <c r="A705" s="651"/>
      <c r="B705" s="651"/>
      <c r="C705" s="8"/>
      <c r="D705" s="8"/>
      <c r="E705" s="8"/>
      <c r="F705" s="8"/>
      <c r="G705" s="8"/>
      <c r="H705" s="8"/>
      <c r="I705" s="8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651"/>
      <c r="AH705" s="651"/>
      <c r="AI705" s="651"/>
      <c r="AJ705" s="651"/>
    </row>
    <row r="706" spans="1:36" ht="12" customHeight="1" x14ac:dyDescent="0.2">
      <c r="A706" s="651"/>
      <c r="B706" s="651"/>
      <c r="C706" s="8"/>
      <c r="D706" s="8"/>
      <c r="E706" s="8"/>
      <c r="F706" s="8"/>
      <c r="G706" s="8"/>
      <c r="H706" s="8"/>
      <c r="I706" s="8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  <c r="AE706" s="651"/>
      <c r="AF706" s="651"/>
      <c r="AG706" s="651"/>
      <c r="AH706" s="651"/>
      <c r="AI706" s="651"/>
      <c r="AJ706" s="651"/>
    </row>
    <row r="707" spans="1:36" ht="12" customHeight="1" x14ac:dyDescent="0.2">
      <c r="A707" s="651"/>
      <c r="B707" s="651"/>
      <c r="C707" s="8"/>
      <c r="D707" s="8"/>
      <c r="E707" s="8"/>
      <c r="F707" s="8"/>
      <c r="G707" s="8"/>
      <c r="H707" s="8"/>
      <c r="I707" s="8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  <c r="AE707" s="651"/>
      <c r="AF707" s="651"/>
      <c r="AG707" s="651"/>
      <c r="AH707" s="651"/>
      <c r="AI707" s="651"/>
      <c r="AJ707" s="651"/>
    </row>
    <row r="708" spans="1:36" ht="12" customHeight="1" x14ac:dyDescent="0.2">
      <c r="A708" s="651"/>
      <c r="B708" s="651"/>
      <c r="C708" s="8"/>
      <c r="D708" s="8"/>
      <c r="E708" s="8"/>
      <c r="F708" s="8"/>
      <c r="G708" s="8"/>
      <c r="H708" s="8"/>
      <c r="I708" s="8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  <c r="AE708" s="651"/>
      <c r="AF708" s="651"/>
      <c r="AG708" s="651"/>
      <c r="AH708" s="651"/>
      <c r="AI708" s="651"/>
      <c r="AJ708" s="651"/>
    </row>
    <row r="709" spans="1:36" ht="12" customHeight="1" x14ac:dyDescent="0.2">
      <c r="A709" s="651"/>
      <c r="B709" s="651"/>
      <c r="C709" s="8"/>
      <c r="D709" s="8"/>
      <c r="E709" s="8"/>
      <c r="F709" s="8"/>
      <c r="G709" s="8"/>
      <c r="H709" s="8"/>
      <c r="I709" s="8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  <c r="AE709" s="651"/>
      <c r="AF709" s="651"/>
      <c r="AG709" s="651"/>
      <c r="AH709" s="651"/>
      <c r="AI709" s="651"/>
      <c r="AJ709" s="651"/>
    </row>
    <row r="710" spans="1:36" ht="12" customHeight="1" x14ac:dyDescent="0.2">
      <c r="A710" s="651"/>
      <c r="B710" s="651"/>
      <c r="C710" s="8"/>
      <c r="D710" s="8"/>
      <c r="E710" s="8"/>
      <c r="F710" s="8"/>
      <c r="G710" s="8"/>
      <c r="H710" s="8"/>
      <c r="I710" s="8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  <c r="AE710" s="651"/>
      <c r="AF710" s="651"/>
      <c r="AG710" s="651"/>
      <c r="AH710" s="651"/>
      <c r="AI710" s="651"/>
      <c r="AJ710" s="651"/>
    </row>
    <row r="711" spans="1:36" ht="12" customHeight="1" x14ac:dyDescent="0.2">
      <c r="A711" s="651"/>
      <c r="B711" s="651"/>
      <c r="C711" s="8"/>
      <c r="D711" s="8"/>
      <c r="E711" s="8"/>
      <c r="F711" s="8"/>
      <c r="G711" s="8"/>
      <c r="H711" s="8"/>
      <c r="I711" s="8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  <c r="AE711" s="651"/>
      <c r="AF711" s="651"/>
      <c r="AG711" s="651"/>
      <c r="AH711" s="651"/>
      <c r="AI711" s="651"/>
      <c r="AJ711" s="651"/>
    </row>
    <row r="712" spans="1:36" ht="12" customHeight="1" x14ac:dyDescent="0.2">
      <c r="A712" s="651"/>
      <c r="B712" s="651"/>
      <c r="C712" s="8"/>
      <c r="D712" s="8"/>
      <c r="E712" s="8"/>
      <c r="F712" s="8"/>
      <c r="G712" s="8"/>
      <c r="H712" s="8"/>
      <c r="I712" s="8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  <c r="AE712" s="651"/>
      <c r="AF712" s="651"/>
      <c r="AG712" s="651"/>
      <c r="AH712" s="651"/>
      <c r="AI712" s="651"/>
      <c r="AJ712" s="651"/>
    </row>
    <row r="713" spans="1:36" ht="12" customHeight="1" x14ac:dyDescent="0.2">
      <c r="A713" s="651"/>
      <c r="B713" s="651"/>
      <c r="C713" s="8"/>
      <c r="D713" s="8"/>
      <c r="E713" s="8"/>
      <c r="F713" s="8"/>
      <c r="G713" s="8"/>
      <c r="H713" s="8"/>
      <c r="I713" s="8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  <c r="AE713" s="651"/>
      <c r="AF713" s="651"/>
      <c r="AG713" s="651"/>
      <c r="AH713" s="651"/>
      <c r="AI713" s="651"/>
      <c r="AJ713" s="651"/>
    </row>
    <row r="714" spans="1:36" ht="12" customHeight="1" x14ac:dyDescent="0.2">
      <c r="A714" s="651"/>
      <c r="B714" s="651"/>
      <c r="C714" s="8"/>
      <c r="D714" s="8"/>
      <c r="E714" s="8"/>
      <c r="F714" s="8"/>
      <c r="G714" s="8"/>
      <c r="H714" s="8"/>
      <c r="I714" s="8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651"/>
      <c r="AH714" s="651"/>
      <c r="AI714" s="651"/>
      <c r="AJ714" s="651"/>
    </row>
    <row r="715" spans="1:36" ht="12" customHeight="1" x14ac:dyDescent="0.2">
      <c r="A715" s="651"/>
      <c r="B715" s="651"/>
      <c r="C715" s="8"/>
      <c r="D715" s="8"/>
      <c r="E715" s="8"/>
      <c r="F715" s="8"/>
      <c r="G715" s="8"/>
      <c r="H715" s="8"/>
      <c r="I715" s="8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  <c r="AE715" s="651"/>
      <c r="AF715" s="651"/>
      <c r="AG715" s="651"/>
      <c r="AH715" s="651"/>
      <c r="AI715" s="651"/>
      <c r="AJ715" s="651"/>
    </row>
    <row r="716" spans="1:36" ht="12" customHeight="1" x14ac:dyDescent="0.2">
      <c r="A716" s="651"/>
      <c r="B716" s="651"/>
      <c r="C716" s="8"/>
      <c r="D716" s="8"/>
      <c r="E716" s="8"/>
      <c r="F716" s="8"/>
      <c r="G716" s="8"/>
      <c r="H716" s="8"/>
      <c r="I716" s="8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  <c r="AE716" s="651"/>
      <c r="AF716" s="651"/>
      <c r="AG716" s="651"/>
      <c r="AH716" s="651"/>
      <c r="AI716" s="651"/>
      <c r="AJ716" s="651"/>
    </row>
    <row r="717" spans="1:36" ht="12" customHeight="1" x14ac:dyDescent="0.2">
      <c r="A717" s="651"/>
      <c r="B717" s="651"/>
      <c r="C717" s="8"/>
      <c r="D717" s="8"/>
      <c r="E717" s="8"/>
      <c r="F717" s="8"/>
      <c r="G717" s="8"/>
      <c r="H717" s="8"/>
      <c r="I717" s="8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  <c r="AE717" s="651"/>
      <c r="AF717" s="651"/>
      <c r="AG717" s="651"/>
      <c r="AH717" s="651"/>
      <c r="AI717" s="651"/>
      <c r="AJ717" s="651"/>
    </row>
    <row r="718" spans="1:36" ht="12" customHeight="1" x14ac:dyDescent="0.2">
      <c r="A718" s="651"/>
      <c r="B718" s="651"/>
      <c r="C718" s="8"/>
      <c r="D718" s="8"/>
      <c r="E718" s="8"/>
      <c r="F718" s="8"/>
      <c r="G718" s="8"/>
      <c r="H718" s="8"/>
      <c r="I718" s="8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  <c r="AE718" s="651"/>
      <c r="AF718" s="651"/>
      <c r="AG718" s="651"/>
      <c r="AH718" s="651"/>
      <c r="AI718" s="651"/>
      <c r="AJ718" s="651"/>
    </row>
    <row r="719" spans="1:36" ht="12" customHeight="1" x14ac:dyDescent="0.2">
      <c r="A719" s="651"/>
      <c r="B719" s="651"/>
      <c r="C719" s="8"/>
      <c r="D719" s="8"/>
      <c r="E719" s="8"/>
      <c r="F719" s="8"/>
      <c r="G719" s="8"/>
      <c r="H719" s="8"/>
      <c r="I719" s="8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  <c r="AE719" s="651"/>
      <c r="AF719" s="651"/>
      <c r="AG719" s="651"/>
      <c r="AH719" s="651"/>
      <c r="AI719" s="651"/>
      <c r="AJ719" s="651"/>
    </row>
    <row r="720" spans="1:36" ht="12" customHeight="1" x14ac:dyDescent="0.2">
      <c r="A720" s="651"/>
      <c r="B720" s="651"/>
      <c r="C720" s="8"/>
      <c r="D720" s="8"/>
      <c r="E720" s="8"/>
      <c r="F720" s="8"/>
      <c r="G720" s="8"/>
      <c r="H720" s="8"/>
      <c r="I720" s="8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  <c r="AE720" s="651"/>
      <c r="AF720" s="651"/>
      <c r="AG720" s="651"/>
      <c r="AH720" s="651"/>
      <c r="AI720" s="651"/>
      <c r="AJ720" s="651"/>
    </row>
    <row r="721" spans="1:36" ht="12" customHeight="1" x14ac:dyDescent="0.2">
      <c r="A721" s="651"/>
      <c r="B721" s="651"/>
      <c r="C721" s="8"/>
      <c r="D721" s="8"/>
      <c r="E721" s="8"/>
      <c r="F721" s="8"/>
      <c r="G721" s="8"/>
      <c r="H721" s="8"/>
      <c r="I721" s="8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  <c r="AE721" s="651"/>
      <c r="AF721" s="651"/>
      <c r="AG721" s="651"/>
      <c r="AH721" s="651"/>
      <c r="AI721" s="651"/>
      <c r="AJ721" s="651"/>
    </row>
    <row r="722" spans="1:36" ht="12" customHeight="1" x14ac:dyDescent="0.2">
      <c r="A722" s="651"/>
      <c r="B722" s="651"/>
      <c r="C722" s="8"/>
      <c r="D722" s="8"/>
      <c r="E722" s="8"/>
      <c r="F722" s="8"/>
      <c r="G722" s="8"/>
      <c r="H722" s="8"/>
      <c r="I722" s="8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  <c r="AE722" s="651"/>
      <c r="AF722" s="651"/>
      <c r="AG722" s="651"/>
      <c r="AH722" s="651"/>
      <c r="AI722" s="651"/>
      <c r="AJ722" s="651"/>
    </row>
    <row r="723" spans="1:36" ht="12" customHeight="1" x14ac:dyDescent="0.2">
      <c r="A723" s="651"/>
      <c r="B723" s="651"/>
      <c r="C723" s="8"/>
      <c r="D723" s="8"/>
      <c r="E723" s="8"/>
      <c r="F723" s="8"/>
      <c r="G723" s="8"/>
      <c r="H723" s="8"/>
      <c r="I723" s="8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651"/>
      <c r="AH723" s="651"/>
      <c r="AI723" s="651"/>
      <c r="AJ723" s="651"/>
    </row>
    <row r="724" spans="1:36" ht="12" customHeight="1" x14ac:dyDescent="0.2">
      <c r="A724" s="651"/>
      <c r="B724" s="651"/>
      <c r="C724" s="8"/>
      <c r="D724" s="8"/>
      <c r="E724" s="8"/>
      <c r="F724" s="8"/>
      <c r="G724" s="8"/>
      <c r="H724" s="8"/>
      <c r="I724" s="8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  <c r="AE724" s="651"/>
      <c r="AF724" s="651"/>
      <c r="AG724" s="651"/>
      <c r="AH724" s="651"/>
      <c r="AI724" s="651"/>
      <c r="AJ724" s="651"/>
    </row>
    <row r="725" spans="1:36" ht="12" customHeight="1" x14ac:dyDescent="0.2">
      <c r="A725" s="651"/>
      <c r="B725" s="651"/>
      <c r="C725" s="8"/>
      <c r="D725" s="8"/>
      <c r="E725" s="8"/>
      <c r="F725" s="8"/>
      <c r="G725" s="8"/>
      <c r="H725" s="8"/>
      <c r="I725" s="8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  <c r="AE725" s="651"/>
      <c r="AF725" s="651"/>
      <c r="AG725" s="651"/>
      <c r="AH725" s="651"/>
      <c r="AI725" s="651"/>
      <c r="AJ725" s="651"/>
    </row>
    <row r="726" spans="1:36" ht="12" customHeight="1" x14ac:dyDescent="0.2">
      <c r="A726" s="651"/>
      <c r="B726" s="651"/>
      <c r="C726" s="8"/>
      <c r="D726" s="8"/>
      <c r="E726" s="8"/>
      <c r="F726" s="8"/>
      <c r="G726" s="8"/>
      <c r="H726" s="8"/>
      <c r="I726" s="8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  <c r="AE726" s="651"/>
      <c r="AF726" s="651"/>
      <c r="AG726" s="651"/>
      <c r="AH726" s="651"/>
      <c r="AI726" s="651"/>
      <c r="AJ726" s="651"/>
    </row>
    <row r="727" spans="1:36" ht="12" customHeight="1" x14ac:dyDescent="0.2">
      <c r="A727" s="651"/>
      <c r="B727" s="651"/>
      <c r="C727" s="8"/>
      <c r="D727" s="8"/>
      <c r="E727" s="8"/>
      <c r="F727" s="8"/>
      <c r="G727" s="8"/>
      <c r="H727" s="8"/>
      <c r="I727" s="8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  <c r="AE727" s="651"/>
      <c r="AF727" s="651"/>
      <c r="AG727" s="651"/>
      <c r="AH727" s="651"/>
      <c r="AI727" s="651"/>
      <c r="AJ727" s="651"/>
    </row>
    <row r="728" spans="1:36" ht="12" customHeight="1" x14ac:dyDescent="0.2">
      <c r="A728" s="651"/>
      <c r="B728" s="651"/>
      <c r="C728" s="8"/>
      <c r="D728" s="8"/>
      <c r="E728" s="8"/>
      <c r="F728" s="8"/>
      <c r="G728" s="8"/>
      <c r="H728" s="8"/>
      <c r="I728" s="8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  <c r="AE728" s="651"/>
      <c r="AF728" s="651"/>
      <c r="AG728" s="651"/>
      <c r="AH728" s="651"/>
      <c r="AI728" s="651"/>
      <c r="AJ728" s="651"/>
    </row>
    <row r="729" spans="1:36" ht="12" customHeight="1" x14ac:dyDescent="0.2">
      <c r="A729" s="651"/>
      <c r="B729" s="651"/>
      <c r="C729" s="8"/>
      <c r="D729" s="8"/>
      <c r="E729" s="8"/>
      <c r="F729" s="8"/>
      <c r="G729" s="8"/>
      <c r="H729" s="8"/>
      <c r="I729" s="8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  <c r="AE729" s="651"/>
      <c r="AF729" s="651"/>
      <c r="AG729" s="651"/>
      <c r="AH729" s="651"/>
      <c r="AI729" s="651"/>
      <c r="AJ729" s="651"/>
    </row>
    <row r="730" spans="1:36" ht="12" customHeight="1" x14ac:dyDescent="0.2">
      <c r="A730" s="651"/>
      <c r="B730" s="651"/>
      <c r="C730" s="8"/>
      <c r="D730" s="8"/>
      <c r="E730" s="8"/>
      <c r="F730" s="8"/>
      <c r="G730" s="8"/>
      <c r="H730" s="8"/>
      <c r="I730" s="8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  <c r="AE730" s="651"/>
      <c r="AF730" s="651"/>
      <c r="AG730" s="651"/>
      <c r="AH730" s="651"/>
      <c r="AI730" s="651"/>
      <c r="AJ730" s="651"/>
    </row>
    <row r="731" spans="1:36" ht="12" customHeight="1" x14ac:dyDescent="0.2">
      <c r="A731" s="651"/>
      <c r="B731" s="651"/>
      <c r="C731" s="8"/>
      <c r="D731" s="8"/>
      <c r="E731" s="8"/>
      <c r="F731" s="8"/>
      <c r="G731" s="8"/>
      <c r="H731" s="8"/>
      <c r="I731" s="8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  <c r="AE731" s="651"/>
      <c r="AF731" s="651"/>
      <c r="AG731" s="651"/>
      <c r="AH731" s="651"/>
      <c r="AI731" s="651"/>
      <c r="AJ731" s="651"/>
    </row>
    <row r="732" spans="1:36" ht="12" customHeight="1" x14ac:dyDescent="0.2">
      <c r="A732" s="651"/>
      <c r="B732" s="651"/>
      <c r="C732" s="8"/>
      <c r="D732" s="8"/>
      <c r="E732" s="8"/>
      <c r="F732" s="8"/>
      <c r="G732" s="8"/>
      <c r="H732" s="8"/>
      <c r="I732" s="8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  <c r="AE732" s="651"/>
      <c r="AF732" s="651"/>
      <c r="AG732" s="651"/>
      <c r="AH732" s="651"/>
      <c r="AI732" s="651"/>
      <c r="AJ732" s="651"/>
    </row>
    <row r="733" spans="1:36" ht="12" customHeight="1" x14ac:dyDescent="0.2">
      <c r="A733" s="651"/>
      <c r="B733" s="651"/>
      <c r="C733" s="8"/>
      <c r="D733" s="8"/>
      <c r="E733" s="8"/>
      <c r="F733" s="8"/>
      <c r="G733" s="8"/>
      <c r="H733" s="8"/>
      <c r="I733" s="8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  <c r="AE733" s="651"/>
      <c r="AF733" s="651"/>
      <c r="AG733" s="651"/>
      <c r="AH733" s="651"/>
      <c r="AI733" s="651"/>
      <c r="AJ733" s="651"/>
    </row>
    <row r="734" spans="1:36" ht="12" customHeight="1" x14ac:dyDescent="0.2">
      <c r="A734" s="651"/>
      <c r="B734" s="651"/>
      <c r="C734" s="8"/>
      <c r="D734" s="8"/>
      <c r="E734" s="8"/>
      <c r="F734" s="8"/>
      <c r="G734" s="8"/>
      <c r="H734" s="8"/>
      <c r="I734" s="8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  <c r="AE734" s="651"/>
      <c r="AF734" s="651"/>
      <c r="AG734" s="651"/>
      <c r="AH734" s="651"/>
      <c r="AI734" s="651"/>
      <c r="AJ734" s="651"/>
    </row>
    <row r="735" spans="1:36" ht="12" customHeight="1" x14ac:dyDescent="0.2">
      <c r="A735" s="651"/>
      <c r="B735" s="651"/>
      <c r="C735" s="8"/>
      <c r="D735" s="8"/>
      <c r="E735" s="8"/>
      <c r="F735" s="8"/>
      <c r="G735" s="8"/>
      <c r="H735" s="8"/>
      <c r="I735" s="8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  <c r="AE735" s="651"/>
      <c r="AF735" s="651"/>
      <c r="AG735" s="651"/>
      <c r="AH735" s="651"/>
      <c r="AI735" s="651"/>
      <c r="AJ735" s="651"/>
    </row>
    <row r="736" spans="1:36" ht="12" customHeight="1" x14ac:dyDescent="0.2">
      <c r="A736" s="651"/>
      <c r="B736" s="651"/>
      <c r="C736" s="8"/>
      <c r="D736" s="8"/>
      <c r="E736" s="8"/>
      <c r="F736" s="8"/>
      <c r="G736" s="8"/>
      <c r="H736" s="8"/>
      <c r="I736" s="8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  <c r="AE736" s="651"/>
      <c r="AF736" s="651"/>
      <c r="AG736" s="651"/>
      <c r="AH736" s="651"/>
      <c r="AI736" s="651"/>
      <c r="AJ736" s="651"/>
    </row>
    <row r="737" spans="1:36" ht="12" customHeight="1" x14ac:dyDescent="0.2">
      <c r="A737" s="651"/>
      <c r="B737" s="651"/>
      <c r="C737" s="8"/>
      <c r="D737" s="8"/>
      <c r="E737" s="8"/>
      <c r="F737" s="8"/>
      <c r="G737" s="8"/>
      <c r="H737" s="8"/>
      <c r="I737" s="8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  <c r="AE737" s="651"/>
      <c r="AF737" s="651"/>
      <c r="AG737" s="651"/>
      <c r="AH737" s="651"/>
      <c r="AI737" s="651"/>
      <c r="AJ737" s="651"/>
    </row>
    <row r="738" spans="1:36" ht="12" customHeight="1" x14ac:dyDescent="0.2">
      <c r="A738" s="651"/>
      <c r="B738" s="651"/>
      <c r="C738" s="8"/>
      <c r="D738" s="8"/>
      <c r="E738" s="8"/>
      <c r="F738" s="8"/>
      <c r="G738" s="8"/>
      <c r="H738" s="8"/>
      <c r="I738" s="8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  <c r="AE738" s="651"/>
      <c r="AF738" s="651"/>
      <c r="AG738" s="651"/>
      <c r="AH738" s="651"/>
      <c r="AI738" s="651"/>
      <c r="AJ738" s="651"/>
    </row>
    <row r="739" spans="1:36" ht="12" customHeight="1" x14ac:dyDescent="0.2">
      <c r="A739" s="651"/>
      <c r="B739" s="651"/>
      <c r="C739" s="8"/>
      <c r="D739" s="8"/>
      <c r="E739" s="8"/>
      <c r="F739" s="8"/>
      <c r="G739" s="8"/>
      <c r="H739" s="8"/>
      <c r="I739" s="8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  <c r="AE739" s="651"/>
      <c r="AF739" s="651"/>
      <c r="AG739" s="651"/>
      <c r="AH739" s="651"/>
      <c r="AI739" s="651"/>
      <c r="AJ739" s="651"/>
    </row>
    <row r="740" spans="1:36" ht="12" customHeight="1" x14ac:dyDescent="0.2">
      <c r="A740" s="651"/>
      <c r="B740" s="651"/>
      <c r="C740" s="8"/>
      <c r="D740" s="8"/>
      <c r="E740" s="8"/>
      <c r="F740" s="8"/>
      <c r="G740" s="8"/>
      <c r="H740" s="8"/>
      <c r="I740" s="8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  <c r="AE740" s="651"/>
      <c r="AF740" s="651"/>
      <c r="AG740" s="651"/>
      <c r="AH740" s="651"/>
      <c r="AI740" s="651"/>
      <c r="AJ740" s="651"/>
    </row>
    <row r="741" spans="1:36" ht="12" customHeight="1" x14ac:dyDescent="0.2">
      <c r="A741" s="651"/>
      <c r="B741" s="651"/>
      <c r="C741" s="8"/>
      <c r="D741" s="8"/>
      <c r="E741" s="8"/>
      <c r="F741" s="8"/>
      <c r="G741" s="8"/>
      <c r="H741" s="8"/>
      <c r="I741" s="8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  <c r="AE741" s="651"/>
      <c r="AF741" s="651"/>
      <c r="AG741" s="651"/>
      <c r="AH741" s="651"/>
      <c r="AI741" s="651"/>
      <c r="AJ741" s="651"/>
    </row>
    <row r="742" spans="1:36" ht="12" customHeight="1" x14ac:dyDescent="0.2">
      <c r="A742" s="651"/>
      <c r="B742" s="651"/>
      <c r="C742" s="8"/>
      <c r="D742" s="8"/>
      <c r="E742" s="8"/>
      <c r="F742" s="8"/>
      <c r="G742" s="8"/>
      <c r="H742" s="8"/>
      <c r="I742" s="8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  <c r="AE742" s="651"/>
      <c r="AF742" s="651"/>
      <c r="AG742" s="651"/>
      <c r="AH742" s="651"/>
      <c r="AI742" s="651"/>
      <c r="AJ742" s="651"/>
    </row>
    <row r="743" spans="1:36" ht="12" customHeight="1" x14ac:dyDescent="0.2">
      <c r="A743" s="651"/>
      <c r="B743" s="651"/>
      <c r="C743" s="8"/>
      <c r="D743" s="8"/>
      <c r="E743" s="8"/>
      <c r="F743" s="8"/>
      <c r="G743" s="8"/>
      <c r="H743" s="8"/>
      <c r="I743" s="8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  <c r="AE743" s="651"/>
      <c r="AF743" s="651"/>
      <c r="AG743" s="651"/>
      <c r="AH743" s="651"/>
      <c r="AI743" s="651"/>
      <c r="AJ743" s="651"/>
    </row>
    <row r="744" spans="1:36" ht="12" customHeight="1" x14ac:dyDescent="0.2">
      <c r="A744" s="651"/>
      <c r="B744" s="651"/>
      <c r="C744" s="8"/>
      <c r="D744" s="8"/>
      <c r="E744" s="8"/>
      <c r="F744" s="8"/>
      <c r="G744" s="8"/>
      <c r="H744" s="8"/>
      <c r="I744" s="8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  <c r="AE744" s="651"/>
      <c r="AF744" s="651"/>
      <c r="AG744" s="651"/>
      <c r="AH744" s="651"/>
      <c r="AI744" s="651"/>
      <c r="AJ744" s="651"/>
    </row>
    <row r="745" spans="1:36" ht="12" customHeight="1" x14ac:dyDescent="0.2">
      <c r="A745" s="651"/>
      <c r="B745" s="651"/>
      <c r="C745" s="8"/>
      <c r="D745" s="8"/>
      <c r="E745" s="8"/>
      <c r="F745" s="8"/>
      <c r="G745" s="8"/>
      <c r="H745" s="8"/>
      <c r="I745" s="8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  <c r="AE745" s="651"/>
      <c r="AF745" s="651"/>
      <c r="AG745" s="651"/>
      <c r="AH745" s="651"/>
      <c r="AI745" s="651"/>
      <c r="AJ745" s="651"/>
    </row>
    <row r="746" spans="1:36" ht="12" customHeight="1" x14ac:dyDescent="0.2">
      <c r="A746" s="651"/>
      <c r="B746" s="651"/>
      <c r="C746" s="8"/>
      <c r="D746" s="8"/>
      <c r="E746" s="8"/>
      <c r="F746" s="8"/>
      <c r="G746" s="8"/>
      <c r="H746" s="8"/>
      <c r="I746" s="8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  <c r="AE746" s="651"/>
      <c r="AF746" s="651"/>
      <c r="AG746" s="651"/>
      <c r="AH746" s="651"/>
      <c r="AI746" s="651"/>
      <c r="AJ746" s="651"/>
    </row>
    <row r="747" spans="1:36" ht="12" customHeight="1" x14ac:dyDescent="0.2">
      <c r="A747" s="651"/>
      <c r="B747" s="651"/>
      <c r="C747" s="8"/>
      <c r="D747" s="8"/>
      <c r="E747" s="8"/>
      <c r="F747" s="8"/>
      <c r="G747" s="8"/>
      <c r="H747" s="8"/>
      <c r="I747" s="8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  <c r="AE747" s="651"/>
      <c r="AF747" s="651"/>
      <c r="AG747" s="651"/>
      <c r="AH747" s="651"/>
      <c r="AI747" s="651"/>
      <c r="AJ747" s="651"/>
    </row>
    <row r="748" spans="1:36" ht="12" customHeight="1" x14ac:dyDescent="0.2">
      <c r="A748" s="651"/>
      <c r="B748" s="651"/>
      <c r="C748" s="8"/>
      <c r="D748" s="8"/>
      <c r="E748" s="8"/>
      <c r="F748" s="8"/>
      <c r="G748" s="8"/>
      <c r="H748" s="8"/>
      <c r="I748" s="8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  <c r="AE748" s="651"/>
      <c r="AF748" s="651"/>
      <c r="AG748" s="651"/>
      <c r="AH748" s="651"/>
      <c r="AI748" s="651"/>
      <c r="AJ748" s="651"/>
    </row>
    <row r="749" spans="1:36" ht="12" customHeight="1" x14ac:dyDescent="0.2">
      <c r="A749" s="651"/>
      <c r="B749" s="651"/>
      <c r="C749" s="8"/>
      <c r="D749" s="8"/>
      <c r="E749" s="8"/>
      <c r="F749" s="8"/>
      <c r="G749" s="8"/>
      <c r="H749" s="8"/>
      <c r="I749" s="8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  <c r="AE749" s="651"/>
      <c r="AF749" s="651"/>
      <c r="AG749" s="651"/>
      <c r="AH749" s="651"/>
      <c r="AI749" s="651"/>
      <c r="AJ749" s="651"/>
    </row>
    <row r="750" spans="1:36" ht="12" customHeight="1" x14ac:dyDescent="0.2">
      <c r="A750" s="651"/>
      <c r="B750" s="651"/>
      <c r="C750" s="8"/>
      <c r="D750" s="8"/>
      <c r="E750" s="8"/>
      <c r="F750" s="8"/>
      <c r="G750" s="8"/>
      <c r="H750" s="8"/>
      <c r="I750" s="8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  <c r="AE750" s="651"/>
      <c r="AF750" s="651"/>
      <c r="AG750" s="651"/>
      <c r="AH750" s="651"/>
      <c r="AI750" s="651"/>
      <c r="AJ750" s="651"/>
    </row>
    <row r="751" spans="1:36" ht="12" customHeight="1" x14ac:dyDescent="0.2">
      <c r="A751" s="651"/>
      <c r="B751" s="651"/>
      <c r="C751" s="8"/>
      <c r="D751" s="8"/>
      <c r="E751" s="8"/>
      <c r="F751" s="8"/>
      <c r="G751" s="8"/>
      <c r="H751" s="8"/>
      <c r="I751" s="8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  <c r="AE751" s="651"/>
      <c r="AF751" s="651"/>
      <c r="AG751" s="651"/>
      <c r="AH751" s="651"/>
      <c r="AI751" s="651"/>
      <c r="AJ751" s="651"/>
    </row>
    <row r="752" spans="1:36" ht="12" customHeight="1" x14ac:dyDescent="0.2">
      <c r="A752" s="651"/>
      <c r="B752" s="651"/>
      <c r="C752" s="8"/>
      <c r="D752" s="8"/>
      <c r="E752" s="8"/>
      <c r="F752" s="8"/>
      <c r="G752" s="8"/>
      <c r="H752" s="8"/>
      <c r="I752" s="8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  <c r="AE752" s="651"/>
      <c r="AF752" s="651"/>
      <c r="AG752" s="651"/>
      <c r="AH752" s="651"/>
      <c r="AI752" s="651"/>
      <c r="AJ752" s="651"/>
    </row>
    <row r="753" spans="1:36" ht="12" customHeight="1" x14ac:dyDescent="0.2">
      <c r="A753" s="651"/>
      <c r="B753" s="651"/>
      <c r="C753" s="8"/>
      <c r="D753" s="8"/>
      <c r="E753" s="8"/>
      <c r="F753" s="8"/>
      <c r="G753" s="8"/>
      <c r="H753" s="8"/>
      <c r="I753" s="8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  <c r="AE753" s="651"/>
      <c r="AF753" s="651"/>
      <c r="AG753" s="651"/>
      <c r="AH753" s="651"/>
      <c r="AI753" s="651"/>
      <c r="AJ753" s="651"/>
    </row>
    <row r="754" spans="1:36" ht="12" customHeight="1" x14ac:dyDescent="0.2">
      <c r="A754" s="651"/>
      <c r="B754" s="651"/>
      <c r="C754" s="8"/>
      <c r="D754" s="8"/>
      <c r="E754" s="8"/>
      <c r="F754" s="8"/>
      <c r="G754" s="8"/>
      <c r="H754" s="8"/>
      <c r="I754" s="8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  <c r="AE754" s="651"/>
      <c r="AF754" s="651"/>
      <c r="AG754" s="651"/>
      <c r="AH754" s="651"/>
      <c r="AI754" s="651"/>
      <c r="AJ754" s="651"/>
    </row>
    <row r="755" spans="1:36" ht="12" customHeight="1" x14ac:dyDescent="0.2">
      <c r="A755" s="651"/>
      <c r="B755" s="651"/>
      <c r="C755" s="8"/>
      <c r="D755" s="8"/>
      <c r="E755" s="8"/>
      <c r="F755" s="8"/>
      <c r="G755" s="8"/>
      <c r="H755" s="8"/>
      <c r="I755" s="8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  <c r="AE755" s="651"/>
      <c r="AF755" s="651"/>
      <c r="AG755" s="651"/>
      <c r="AH755" s="651"/>
      <c r="AI755" s="651"/>
      <c r="AJ755" s="651"/>
    </row>
    <row r="756" spans="1:36" ht="12" customHeight="1" x14ac:dyDescent="0.2">
      <c r="A756" s="651"/>
      <c r="B756" s="651"/>
      <c r="C756" s="8"/>
      <c r="D756" s="8"/>
      <c r="E756" s="8"/>
      <c r="F756" s="8"/>
      <c r="G756" s="8"/>
      <c r="H756" s="8"/>
      <c r="I756" s="8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  <c r="AE756" s="651"/>
      <c r="AF756" s="651"/>
      <c r="AG756" s="651"/>
      <c r="AH756" s="651"/>
      <c r="AI756" s="651"/>
      <c r="AJ756" s="651"/>
    </row>
    <row r="757" spans="1:36" ht="12" customHeight="1" x14ac:dyDescent="0.2">
      <c r="A757" s="651"/>
      <c r="B757" s="651"/>
      <c r="C757" s="8"/>
      <c r="D757" s="8"/>
      <c r="E757" s="8"/>
      <c r="F757" s="8"/>
      <c r="G757" s="8"/>
      <c r="H757" s="8"/>
      <c r="I757" s="8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  <c r="AE757" s="651"/>
      <c r="AF757" s="651"/>
      <c r="AG757" s="651"/>
      <c r="AH757" s="651"/>
      <c r="AI757" s="651"/>
      <c r="AJ757" s="651"/>
    </row>
    <row r="758" spans="1:36" ht="12" customHeight="1" x14ac:dyDescent="0.2">
      <c r="A758" s="651"/>
      <c r="B758" s="651"/>
      <c r="C758" s="8"/>
      <c r="D758" s="8"/>
      <c r="E758" s="8"/>
      <c r="F758" s="8"/>
      <c r="G758" s="8"/>
      <c r="H758" s="8"/>
      <c r="I758" s="8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  <c r="AE758" s="651"/>
      <c r="AF758" s="651"/>
      <c r="AG758" s="651"/>
      <c r="AH758" s="651"/>
      <c r="AI758" s="651"/>
      <c r="AJ758" s="651"/>
    </row>
    <row r="759" spans="1:36" ht="12" customHeight="1" x14ac:dyDescent="0.2">
      <c r="A759" s="651"/>
      <c r="B759" s="651"/>
      <c r="C759" s="8"/>
      <c r="D759" s="8"/>
      <c r="E759" s="8"/>
      <c r="F759" s="8"/>
      <c r="G759" s="8"/>
      <c r="H759" s="8"/>
      <c r="I759" s="8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  <c r="AE759" s="651"/>
      <c r="AF759" s="651"/>
      <c r="AG759" s="651"/>
      <c r="AH759" s="651"/>
      <c r="AI759" s="651"/>
      <c r="AJ759" s="651"/>
    </row>
    <row r="760" spans="1:36" ht="12" customHeight="1" x14ac:dyDescent="0.2">
      <c r="A760" s="651"/>
      <c r="B760" s="651"/>
      <c r="C760" s="8"/>
      <c r="D760" s="8"/>
      <c r="E760" s="8"/>
      <c r="F760" s="8"/>
      <c r="G760" s="8"/>
      <c r="H760" s="8"/>
      <c r="I760" s="8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  <c r="AE760" s="651"/>
      <c r="AF760" s="651"/>
      <c r="AG760" s="651"/>
      <c r="AH760" s="651"/>
      <c r="AI760" s="651"/>
      <c r="AJ760" s="651"/>
    </row>
    <row r="761" spans="1:36" ht="12" customHeight="1" x14ac:dyDescent="0.2">
      <c r="A761" s="651"/>
      <c r="B761" s="651"/>
      <c r="C761" s="8"/>
      <c r="D761" s="8"/>
      <c r="E761" s="8"/>
      <c r="F761" s="8"/>
      <c r="G761" s="8"/>
      <c r="H761" s="8"/>
      <c r="I761" s="8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  <c r="AE761" s="651"/>
      <c r="AF761" s="651"/>
      <c r="AG761" s="651"/>
      <c r="AH761" s="651"/>
      <c r="AI761" s="651"/>
      <c r="AJ761" s="651"/>
    </row>
    <row r="762" spans="1:36" ht="12" customHeight="1" x14ac:dyDescent="0.2">
      <c r="A762" s="651"/>
      <c r="B762" s="651"/>
      <c r="C762" s="8"/>
      <c r="D762" s="8"/>
      <c r="E762" s="8"/>
      <c r="F762" s="8"/>
      <c r="G762" s="8"/>
      <c r="H762" s="8"/>
      <c r="I762" s="8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  <c r="AE762" s="651"/>
      <c r="AF762" s="651"/>
      <c r="AG762" s="651"/>
      <c r="AH762" s="651"/>
      <c r="AI762" s="651"/>
      <c r="AJ762" s="651"/>
    </row>
    <row r="763" spans="1:36" ht="12" customHeight="1" x14ac:dyDescent="0.2">
      <c r="A763" s="651"/>
      <c r="B763" s="651"/>
      <c r="C763" s="8"/>
      <c r="D763" s="8"/>
      <c r="E763" s="8"/>
      <c r="F763" s="8"/>
      <c r="G763" s="8"/>
      <c r="H763" s="8"/>
      <c r="I763" s="8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  <c r="AE763" s="651"/>
      <c r="AF763" s="651"/>
      <c r="AG763" s="651"/>
      <c r="AH763" s="651"/>
      <c r="AI763" s="651"/>
      <c r="AJ763" s="651"/>
    </row>
    <row r="764" spans="1:36" ht="12" customHeight="1" x14ac:dyDescent="0.2">
      <c r="A764" s="651"/>
      <c r="B764" s="651"/>
      <c r="C764" s="8"/>
      <c r="D764" s="8"/>
      <c r="E764" s="8"/>
      <c r="F764" s="8"/>
      <c r="G764" s="8"/>
      <c r="H764" s="8"/>
      <c r="I764" s="8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  <c r="AE764" s="651"/>
      <c r="AF764" s="651"/>
      <c r="AG764" s="651"/>
      <c r="AH764" s="651"/>
      <c r="AI764" s="651"/>
      <c r="AJ764" s="651"/>
    </row>
    <row r="765" spans="1:36" ht="12" customHeight="1" x14ac:dyDescent="0.2">
      <c r="A765" s="651"/>
      <c r="B765" s="651"/>
      <c r="C765" s="8"/>
      <c r="D765" s="8"/>
      <c r="E765" s="8"/>
      <c r="F765" s="8"/>
      <c r="G765" s="8"/>
      <c r="H765" s="8"/>
      <c r="I765" s="8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  <c r="AE765" s="651"/>
      <c r="AF765" s="651"/>
      <c r="AG765" s="651"/>
      <c r="AH765" s="651"/>
      <c r="AI765" s="651"/>
      <c r="AJ765" s="651"/>
    </row>
    <row r="766" spans="1:36" ht="12" customHeight="1" x14ac:dyDescent="0.2">
      <c r="A766" s="651"/>
      <c r="B766" s="651"/>
      <c r="C766" s="8"/>
      <c r="D766" s="8"/>
      <c r="E766" s="8"/>
      <c r="F766" s="8"/>
      <c r="G766" s="8"/>
      <c r="H766" s="8"/>
      <c r="I766" s="8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  <c r="AE766" s="651"/>
      <c r="AF766" s="651"/>
      <c r="AG766" s="651"/>
      <c r="AH766" s="651"/>
      <c r="AI766" s="651"/>
      <c r="AJ766" s="651"/>
    </row>
    <row r="767" spans="1:36" ht="12" customHeight="1" x14ac:dyDescent="0.2">
      <c r="A767" s="651"/>
      <c r="B767" s="651"/>
      <c r="C767" s="8"/>
      <c r="D767" s="8"/>
      <c r="E767" s="8"/>
      <c r="F767" s="8"/>
      <c r="G767" s="8"/>
      <c r="H767" s="8"/>
      <c r="I767" s="8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  <c r="AE767" s="651"/>
      <c r="AF767" s="651"/>
      <c r="AG767" s="651"/>
      <c r="AH767" s="651"/>
      <c r="AI767" s="651"/>
      <c r="AJ767" s="651"/>
    </row>
    <row r="768" spans="1:36" ht="12" customHeight="1" x14ac:dyDescent="0.2">
      <c r="A768" s="651"/>
      <c r="B768" s="651"/>
      <c r="C768" s="8"/>
      <c r="D768" s="8"/>
      <c r="E768" s="8"/>
      <c r="F768" s="8"/>
      <c r="G768" s="8"/>
      <c r="H768" s="8"/>
      <c r="I768" s="8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  <c r="AE768" s="651"/>
      <c r="AF768" s="651"/>
      <c r="AG768" s="651"/>
      <c r="AH768" s="651"/>
      <c r="AI768" s="651"/>
      <c r="AJ768" s="651"/>
    </row>
    <row r="769" spans="1:36" ht="12" customHeight="1" x14ac:dyDescent="0.2">
      <c r="A769" s="651"/>
      <c r="B769" s="651"/>
      <c r="C769" s="8"/>
      <c r="D769" s="8"/>
      <c r="E769" s="8"/>
      <c r="F769" s="8"/>
      <c r="G769" s="8"/>
      <c r="H769" s="8"/>
      <c r="I769" s="8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  <c r="AE769" s="651"/>
      <c r="AF769" s="651"/>
      <c r="AG769" s="651"/>
      <c r="AH769" s="651"/>
      <c r="AI769" s="651"/>
      <c r="AJ769" s="651"/>
    </row>
    <row r="770" spans="1:36" ht="12" customHeight="1" x14ac:dyDescent="0.2">
      <c r="A770" s="651"/>
      <c r="B770" s="651"/>
      <c r="C770" s="8"/>
      <c r="D770" s="8"/>
      <c r="E770" s="8"/>
      <c r="F770" s="8"/>
      <c r="G770" s="8"/>
      <c r="H770" s="8"/>
      <c r="I770" s="8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  <c r="AE770" s="651"/>
      <c r="AF770" s="651"/>
      <c r="AG770" s="651"/>
      <c r="AH770" s="651"/>
      <c r="AI770" s="651"/>
      <c r="AJ770" s="651"/>
    </row>
    <row r="771" spans="1:36" ht="12" customHeight="1" x14ac:dyDescent="0.2">
      <c r="A771" s="651"/>
      <c r="B771" s="651"/>
      <c r="C771" s="8"/>
      <c r="D771" s="8"/>
      <c r="E771" s="8"/>
      <c r="F771" s="8"/>
      <c r="G771" s="8"/>
      <c r="H771" s="8"/>
      <c r="I771" s="8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  <c r="AE771" s="651"/>
      <c r="AF771" s="651"/>
      <c r="AG771" s="651"/>
      <c r="AH771" s="651"/>
      <c r="AI771" s="651"/>
      <c r="AJ771" s="651"/>
    </row>
    <row r="772" spans="1:36" ht="12" customHeight="1" x14ac:dyDescent="0.2">
      <c r="A772" s="651"/>
      <c r="B772" s="651"/>
      <c r="C772" s="8"/>
      <c r="D772" s="8"/>
      <c r="E772" s="8"/>
      <c r="F772" s="8"/>
      <c r="G772" s="8"/>
      <c r="H772" s="8"/>
      <c r="I772" s="8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  <c r="AE772" s="651"/>
      <c r="AF772" s="651"/>
      <c r="AG772" s="651"/>
      <c r="AH772" s="651"/>
      <c r="AI772" s="651"/>
      <c r="AJ772" s="651"/>
    </row>
    <row r="773" spans="1:36" ht="12" customHeight="1" x14ac:dyDescent="0.2">
      <c r="A773" s="651"/>
      <c r="B773" s="651"/>
      <c r="C773" s="8"/>
      <c r="D773" s="8"/>
      <c r="E773" s="8"/>
      <c r="F773" s="8"/>
      <c r="G773" s="8"/>
      <c r="H773" s="8"/>
      <c r="I773" s="8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  <c r="AE773" s="651"/>
      <c r="AF773" s="651"/>
      <c r="AG773" s="651"/>
      <c r="AH773" s="651"/>
      <c r="AI773" s="651"/>
      <c r="AJ773" s="651"/>
    </row>
    <row r="774" spans="1:36" ht="12" customHeight="1" x14ac:dyDescent="0.2">
      <c r="A774" s="651"/>
      <c r="B774" s="651"/>
      <c r="C774" s="8"/>
      <c r="D774" s="8"/>
      <c r="E774" s="8"/>
      <c r="F774" s="8"/>
      <c r="G774" s="8"/>
      <c r="H774" s="8"/>
      <c r="I774" s="8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  <c r="AE774" s="651"/>
      <c r="AF774" s="651"/>
      <c r="AG774" s="651"/>
      <c r="AH774" s="651"/>
      <c r="AI774" s="651"/>
      <c r="AJ774" s="651"/>
    </row>
    <row r="775" spans="1:36" ht="12" customHeight="1" x14ac:dyDescent="0.2">
      <c r="A775" s="651"/>
      <c r="B775" s="651"/>
      <c r="C775" s="8"/>
      <c r="D775" s="8"/>
      <c r="E775" s="8"/>
      <c r="F775" s="8"/>
      <c r="G775" s="8"/>
      <c r="H775" s="8"/>
      <c r="I775" s="8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  <c r="AE775" s="651"/>
      <c r="AF775" s="651"/>
      <c r="AG775" s="651"/>
      <c r="AH775" s="651"/>
      <c r="AI775" s="651"/>
      <c r="AJ775" s="651"/>
    </row>
    <row r="776" spans="1:36" ht="12" customHeight="1" x14ac:dyDescent="0.2">
      <c r="A776" s="651"/>
      <c r="B776" s="651"/>
      <c r="C776" s="8"/>
      <c r="D776" s="8"/>
      <c r="E776" s="8"/>
      <c r="F776" s="8"/>
      <c r="G776" s="8"/>
      <c r="H776" s="8"/>
      <c r="I776" s="8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  <c r="AE776" s="651"/>
      <c r="AF776" s="651"/>
      <c r="AG776" s="651"/>
      <c r="AH776" s="651"/>
      <c r="AI776" s="651"/>
      <c r="AJ776" s="651"/>
    </row>
    <row r="777" spans="1:36" ht="12" customHeight="1" x14ac:dyDescent="0.2">
      <c r="A777" s="651"/>
      <c r="B777" s="651"/>
      <c r="C777" s="8"/>
      <c r="D777" s="8"/>
      <c r="E777" s="8"/>
      <c r="F777" s="8"/>
      <c r="G777" s="8"/>
      <c r="H777" s="8"/>
      <c r="I777" s="8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  <c r="AE777" s="651"/>
      <c r="AF777" s="651"/>
      <c r="AG777" s="651"/>
      <c r="AH777" s="651"/>
      <c r="AI777" s="651"/>
      <c r="AJ777" s="651"/>
    </row>
    <row r="778" spans="1:36" ht="12" customHeight="1" x14ac:dyDescent="0.2">
      <c r="A778" s="651"/>
      <c r="B778" s="651"/>
      <c r="C778" s="8"/>
      <c r="D778" s="8"/>
      <c r="E778" s="8"/>
      <c r="F778" s="8"/>
      <c r="G778" s="8"/>
      <c r="H778" s="8"/>
      <c r="I778" s="8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  <c r="AE778" s="651"/>
      <c r="AF778" s="651"/>
      <c r="AG778" s="651"/>
      <c r="AH778" s="651"/>
      <c r="AI778" s="651"/>
      <c r="AJ778" s="651"/>
    </row>
    <row r="779" spans="1:36" ht="12" customHeight="1" x14ac:dyDescent="0.2">
      <c r="A779" s="651"/>
      <c r="B779" s="651"/>
      <c r="C779" s="8"/>
      <c r="D779" s="8"/>
      <c r="E779" s="8"/>
      <c r="F779" s="8"/>
      <c r="G779" s="8"/>
      <c r="H779" s="8"/>
      <c r="I779" s="8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  <c r="AE779" s="651"/>
      <c r="AF779" s="651"/>
      <c r="AG779" s="651"/>
      <c r="AH779" s="651"/>
      <c r="AI779" s="651"/>
      <c r="AJ779" s="651"/>
    </row>
    <row r="780" spans="1:36" ht="12" customHeight="1" x14ac:dyDescent="0.2">
      <c r="A780" s="651"/>
      <c r="B780" s="651"/>
      <c r="C780" s="8"/>
      <c r="D780" s="8"/>
      <c r="E780" s="8"/>
      <c r="F780" s="8"/>
      <c r="G780" s="8"/>
      <c r="H780" s="8"/>
      <c r="I780" s="8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  <c r="AE780" s="651"/>
      <c r="AF780" s="651"/>
      <c r="AG780" s="651"/>
      <c r="AH780" s="651"/>
      <c r="AI780" s="651"/>
      <c r="AJ780" s="651"/>
    </row>
    <row r="781" spans="1:36" ht="12" customHeight="1" x14ac:dyDescent="0.2">
      <c r="A781" s="651"/>
      <c r="B781" s="651"/>
      <c r="C781" s="8"/>
      <c r="D781" s="8"/>
      <c r="E781" s="8"/>
      <c r="F781" s="8"/>
      <c r="G781" s="8"/>
      <c r="H781" s="8"/>
      <c r="I781" s="8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  <c r="AE781" s="651"/>
      <c r="AF781" s="651"/>
      <c r="AG781" s="651"/>
      <c r="AH781" s="651"/>
      <c r="AI781" s="651"/>
      <c r="AJ781" s="651"/>
    </row>
    <row r="782" spans="1:36" ht="12" customHeight="1" x14ac:dyDescent="0.2">
      <c r="A782" s="651"/>
      <c r="B782" s="651"/>
      <c r="C782" s="8"/>
      <c r="D782" s="8"/>
      <c r="E782" s="8"/>
      <c r="F782" s="8"/>
      <c r="G782" s="8"/>
      <c r="H782" s="8"/>
      <c r="I782" s="8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  <c r="AE782" s="651"/>
      <c r="AF782" s="651"/>
      <c r="AG782" s="651"/>
      <c r="AH782" s="651"/>
      <c r="AI782" s="651"/>
      <c r="AJ782" s="651"/>
    </row>
    <row r="783" spans="1:36" ht="12" customHeight="1" x14ac:dyDescent="0.2">
      <c r="A783" s="651"/>
      <c r="B783" s="651"/>
      <c r="C783" s="8"/>
      <c r="D783" s="8"/>
      <c r="E783" s="8"/>
      <c r="F783" s="8"/>
      <c r="G783" s="8"/>
      <c r="H783" s="8"/>
      <c r="I783" s="8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  <c r="AE783" s="651"/>
      <c r="AF783" s="651"/>
      <c r="AG783" s="651"/>
      <c r="AH783" s="651"/>
      <c r="AI783" s="651"/>
      <c r="AJ783" s="651"/>
    </row>
    <row r="784" spans="1:36" ht="12" customHeight="1" x14ac:dyDescent="0.2">
      <c r="A784" s="651"/>
      <c r="B784" s="651"/>
      <c r="C784" s="8"/>
      <c r="D784" s="8"/>
      <c r="E784" s="8"/>
      <c r="F784" s="8"/>
      <c r="G784" s="8"/>
      <c r="H784" s="8"/>
      <c r="I784" s="8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  <c r="AE784" s="651"/>
      <c r="AF784" s="651"/>
      <c r="AG784" s="651"/>
      <c r="AH784" s="651"/>
      <c r="AI784" s="651"/>
      <c r="AJ784" s="651"/>
    </row>
    <row r="785" spans="1:36" ht="12" customHeight="1" x14ac:dyDescent="0.2">
      <c r="A785" s="651"/>
      <c r="B785" s="651"/>
      <c r="C785" s="8"/>
      <c r="D785" s="8"/>
      <c r="E785" s="8"/>
      <c r="F785" s="8"/>
      <c r="G785" s="8"/>
      <c r="H785" s="8"/>
      <c r="I785" s="8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  <c r="AE785" s="651"/>
      <c r="AF785" s="651"/>
      <c r="AG785" s="651"/>
      <c r="AH785" s="651"/>
      <c r="AI785" s="651"/>
      <c r="AJ785" s="651"/>
    </row>
    <row r="786" spans="1:36" ht="12" customHeight="1" x14ac:dyDescent="0.2">
      <c r="A786" s="651"/>
      <c r="B786" s="651"/>
      <c r="C786" s="8"/>
      <c r="D786" s="8"/>
      <c r="E786" s="8"/>
      <c r="F786" s="8"/>
      <c r="G786" s="8"/>
      <c r="H786" s="8"/>
      <c r="I786" s="8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  <c r="AE786" s="651"/>
      <c r="AF786" s="651"/>
      <c r="AG786" s="651"/>
      <c r="AH786" s="651"/>
      <c r="AI786" s="651"/>
      <c r="AJ786" s="651"/>
    </row>
    <row r="787" spans="1:36" ht="12" customHeight="1" x14ac:dyDescent="0.2">
      <c r="A787" s="651"/>
      <c r="B787" s="651"/>
      <c r="C787" s="8"/>
      <c r="D787" s="8"/>
      <c r="E787" s="8"/>
      <c r="F787" s="8"/>
      <c r="G787" s="8"/>
      <c r="H787" s="8"/>
      <c r="I787" s="8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  <c r="AE787" s="651"/>
      <c r="AF787" s="651"/>
      <c r="AG787" s="651"/>
      <c r="AH787" s="651"/>
      <c r="AI787" s="651"/>
      <c r="AJ787" s="651"/>
    </row>
    <row r="788" spans="1:36" ht="12" customHeight="1" x14ac:dyDescent="0.2">
      <c r="A788" s="651"/>
      <c r="B788" s="651"/>
      <c r="C788" s="8"/>
      <c r="D788" s="8"/>
      <c r="E788" s="8"/>
      <c r="F788" s="8"/>
      <c r="G788" s="8"/>
      <c r="H788" s="8"/>
      <c r="I788" s="8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  <c r="AE788" s="651"/>
      <c r="AF788" s="651"/>
      <c r="AG788" s="651"/>
      <c r="AH788" s="651"/>
      <c r="AI788" s="651"/>
      <c r="AJ788" s="651"/>
    </row>
    <row r="789" spans="1:36" ht="12" customHeight="1" x14ac:dyDescent="0.2">
      <c r="A789" s="651"/>
      <c r="B789" s="651"/>
      <c r="C789" s="8"/>
      <c r="D789" s="8"/>
      <c r="E789" s="8"/>
      <c r="F789" s="8"/>
      <c r="G789" s="8"/>
      <c r="H789" s="8"/>
      <c r="I789" s="8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  <c r="AE789" s="651"/>
      <c r="AF789" s="651"/>
      <c r="AG789" s="651"/>
      <c r="AH789" s="651"/>
      <c r="AI789" s="651"/>
      <c r="AJ789" s="651"/>
    </row>
    <row r="790" spans="1:36" ht="12" customHeight="1" x14ac:dyDescent="0.2">
      <c r="A790" s="651"/>
      <c r="B790" s="651"/>
      <c r="C790" s="8"/>
      <c r="D790" s="8"/>
      <c r="E790" s="8"/>
      <c r="F790" s="8"/>
      <c r="G790" s="8"/>
      <c r="H790" s="8"/>
      <c r="I790" s="8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  <c r="AE790" s="651"/>
      <c r="AF790" s="651"/>
      <c r="AG790" s="651"/>
      <c r="AH790" s="651"/>
      <c r="AI790" s="651"/>
      <c r="AJ790" s="651"/>
    </row>
    <row r="791" spans="1:36" ht="12" customHeight="1" x14ac:dyDescent="0.2">
      <c r="A791" s="651"/>
      <c r="B791" s="651"/>
      <c r="C791" s="8"/>
      <c r="D791" s="8"/>
      <c r="E791" s="8"/>
      <c r="F791" s="8"/>
      <c r="G791" s="8"/>
      <c r="H791" s="8"/>
      <c r="I791" s="8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  <c r="AE791" s="651"/>
      <c r="AF791" s="651"/>
      <c r="AG791" s="651"/>
      <c r="AH791" s="651"/>
      <c r="AI791" s="651"/>
      <c r="AJ791" s="651"/>
    </row>
    <row r="792" spans="1:36" ht="12" customHeight="1" x14ac:dyDescent="0.2">
      <c r="A792" s="651"/>
      <c r="B792" s="651"/>
      <c r="C792" s="8"/>
      <c r="D792" s="8"/>
      <c r="E792" s="8"/>
      <c r="F792" s="8"/>
      <c r="G792" s="8"/>
      <c r="H792" s="8"/>
      <c r="I792" s="8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  <c r="AE792" s="651"/>
      <c r="AF792" s="651"/>
      <c r="AG792" s="651"/>
      <c r="AH792" s="651"/>
      <c r="AI792" s="651"/>
      <c r="AJ792" s="651"/>
    </row>
    <row r="793" spans="1:36" ht="12" customHeight="1" x14ac:dyDescent="0.2">
      <c r="A793" s="651"/>
      <c r="B793" s="651"/>
      <c r="C793" s="8"/>
      <c r="D793" s="8"/>
      <c r="E793" s="8"/>
      <c r="F793" s="8"/>
      <c r="G793" s="8"/>
      <c r="H793" s="8"/>
      <c r="I793" s="8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  <c r="AE793" s="651"/>
      <c r="AF793" s="651"/>
      <c r="AG793" s="651"/>
      <c r="AH793" s="651"/>
      <c r="AI793" s="651"/>
      <c r="AJ793" s="651"/>
    </row>
    <row r="794" spans="1:36" ht="12" customHeight="1" x14ac:dyDescent="0.2">
      <c r="A794" s="651"/>
      <c r="B794" s="651"/>
      <c r="C794" s="8"/>
      <c r="D794" s="8"/>
      <c r="E794" s="8"/>
      <c r="F794" s="8"/>
      <c r="G794" s="8"/>
      <c r="H794" s="8"/>
      <c r="I794" s="8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  <c r="AE794" s="651"/>
      <c r="AF794" s="651"/>
      <c r="AG794" s="651"/>
      <c r="AH794" s="651"/>
      <c r="AI794" s="651"/>
      <c r="AJ794" s="651"/>
    </row>
    <row r="795" spans="1:36" ht="12" customHeight="1" x14ac:dyDescent="0.2">
      <c r="A795" s="651"/>
      <c r="B795" s="651"/>
      <c r="C795" s="8"/>
      <c r="D795" s="8"/>
      <c r="E795" s="8"/>
      <c r="F795" s="8"/>
      <c r="G795" s="8"/>
      <c r="H795" s="8"/>
      <c r="I795" s="8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  <c r="AE795" s="651"/>
      <c r="AF795" s="651"/>
      <c r="AG795" s="651"/>
      <c r="AH795" s="651"/>
      <c r="AI795" s="651"/>
      <c r="AJ795" s="651"/>
    </row>
    <row r="796" spans="1:36" ht="12" customHeight="1" x14ac:dyDescent="0.2">
      <c r="A796" s="651"/>
      <c r="B796" s="651"/>
      <c r="C796" s="8"/>
      <c r="D796" s="8"/>
      <c r="E796" s="8"/>
      <c r="F796" s="8"/>
      <c r="G796" s="8"/>
      <c r="H796" s="8"/>
      <c r="I796" s="8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  <c r="AE796" s="651"/>
      <c r="AF796" s="651"/>
      <c r="AG796" s="651"/>
      <c r="AH796" s="651"/>
      <c r="AI796" s="651"/>
      <c r="AJ796" s="651"/>
    </row>
    <row r="797" spans="1:36" ht="12" customHeight="1" x14ac:dyDescent="0.2">
      <c r="A797" s="651"/>
      <c r="B797" s="651"/>
      <c r="C797" s="8"/>
      <c r="D797" s="8"/>
      <c r="E797" s="8"/>
      <c r="F797" s="8"/>
      <c r="G797" s="8"/>
      <c r="H797" s="8"/>
      <c r="I797" s="8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  <c r="AE797" s="651"/>
      <c r="AF797" s="651"/>
      <c r="AG797" s="651"/>
      <c r="AH797" s="651"/>
      <c r="AI797" s="651"/>
      <c r="AJ797" s="651"/>
    </row>
    <row r="798" spans="1:36" ht="12" customHeight="1" x14ac:dyDescent="0.2">
      <c r="A798" s="651"/>
      <c r="B798" s="651"/>
      <c r="C798" s="8"/>
      <c r="D798" s="8"/>
      <c r="E798" s="8"/>
      <c r="F798" s="8"/>
      <c r="G798" s="8"/>
      <c r="H798" s="8"/>
      <c r="I798" s="8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  <c r="AE798" s="651"/>
      <c r="AF798" s="651"/>
      <c r="AG798" s="651"/>
      <c r="AH798" s="651"/>
      <c r="AI798" s="651"/>
      <c r="AJ798" s="651"/>
    </row>
    <row r="799" spans="1:36" ht="12" customHeight="1" x14ac:dyDescent="0.2">
      <c r="A799" s="651"/>
      <c r="B799" s="651"/>
      <c r="C799" s="8"/>
      <c r="D799" s="8"/>
      <c r="E799" s="8"/>
      <c r="F799" s="8"/>
      <c r="G799" s="8"/>
      <c r="H799" s="8"/>
      <c r="I799" s="8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  <c r="AE799" s="651"/>
      <c r="AF799" s="651"/>
      <c r="AG799" s="651"/>
      <c r="AH799" s="651"/>
      <c r="AI799" s="651"/>
      <c r="AJ799" s="651"/>
    </row>
    <row r="800" spans="1:36" ht="12" customHeight="1" x14ac:dyDescent="0.2">
      <c r="A800" s="651"/>
      <c r="B800" s="651"/>
      <c r="C800" s="8"/>
      <c r="D800" s="8"/>
      <c r="E800" s="8"/>
      <c r="F800" s="8"/>
      <c r="G800" s="8"/>
      <c r="H800" s="8"/>
      <c r="I800" s="8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  <c r="AE800" s="651"/>
      <c r="AF800" s="651"/>
      <c r="AG800" s="651"/>
      <c r="AH800" s="651"/>
      <c r="AI800" s="651"/>
      <c r="AJ800" s="651"/>
    </row>
    <row r="801" spans="1:36" ht="12" customHeight="1" x14ac:dyDescent="0.2">
      <c r="A801" s="651"/>
      <c r="B801" s="651"/>
      <c r="C801" s="8"/>
      <c r="D801" s="8"/>
      <c r="E801" s="8"/>
      <c r="F801" s="8"/>
      <c r="G801" s="8"/>
      <c r="H801" s="8"/>
      <c r="I801" s="8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  <c r="AE801" s="651"/>
      <c r="AF801" s="651"/>
      <c r="AG801" s="651"/>
      <c r="AH801" s="651"/>
      <c r="AI801" s="651"/>
      <c r="AJ801" s="651"/>
    </row>
    <row r="802" spans="1:36" ht="12" customHeight="1" x14ac:dyDescent="0.2">
      <c r="A802" s="651"/>
      <c r="B802" s="651"/>
      <c r="C802" s="8"/>
      <c r="D802" s="8"/>
      <c r="E802" s="8"/>
      <c r="F802" s="8"/>
      <c r="G802" s="8"/>
      <c r="H802" s="8"/>
      <c r="I802" s="8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  <c r="AE802" s="651"/>
      <c r="AF802" s="651"/>
      <c r="AG802" s="651"/>
      <c r="AH802" s="651"/>
      <c r="AI802" s="651"/>
      <c r="AJ802" s="651"/>
    </row>
    <row r="803" spans="1:36" ht="12" customHeight="1" x14ac:dyDescent="0.2">
      <c r="A803" s="651"/>
      <c r="B803" s="651"/>
      <c r="C803" s="8"/>
      <c r="D803" s="8"/>
      <c r="E803" s="8"/>
      <c r="F803" s="8"/>
      <c r="G803" s="8"/>
      <c r="H803" s="8"/>
      <c r="I803" s="8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  <c r="AE803" s="651"/>
      <c r="AF803" s="651"/>
      <c r="AG803" s="651"/>
      <c r="AH803" s="651"/>
      <c r="AI803" s="651"/>
      <c r="AJ803" s="651"/>
    </row>
    <row r="804" spans="1:36" ht="12" customHeight="1" x14ac:dyDescent="0.2">
      <c r="A804" s="651"/>
      <c r="B804" s="651"/>
      <c r="C804" s="8"/>
      <c r="D804" s="8"/>
      <c r="E804" s="8"/>
      <c r="F804" s="8"/>
      <c r="G804" s="8"/>
      <c r="H804" s="8"/>
      <c r="I804" s="8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  <c r="AE804" s="651"/>
      <c r="AF804" s="651"/>
      <c r="AG804" s="651"/>
      <c r="AH804" s="651"/>
      <c r="AI804" s="651"/>
      <c r="AJ804" s="651"/>
    </row>
    <row r="805" spans="1:36" ht="12" customHeight="1" x14ac:dyDescent="0.2">
      <c r="A805" s="651"/>
      <c r="B805" s="651"/>
      <c r="C805" s="8"/>
      <c r="D805" s="8"/>
      <c r="E805" s="8"/>
      <c r="F805" s="8"/>
      <c r="G805" s="8"/>
      <c r="H805" s="8"/>
      <c r="I805" s="8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  <c r="AE805" s="651"/>
      <c r="AF805" s="651"/>
      <c r="AG805" s="651"/>
      <c r="AH805" s="651"/>
      <c r="AI805" s="651"/>
      <c r="AJ805" s="651"/>
    </row>
    <row r="806" spans="1:36" ht="12" customHeight="1" x14ac:dyDescent="0.2">
      <c r="A806" s="651"/>
      <c r="B806" s="651"/>
      <c r="C806" s="8"/>
      <c r="D806" s="8"/>
      <c r="E806" s="8"/>
      <c r="F806" s="8"/>
      <c r="G806" s="8"/>
      <c r="H806" s="8"/>
      <c r="I806" s="8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  <c r="AE806" s="651"/>
      <c r="AF806" s="651"/>
      <c r="AG806" s="651"/>
      <c r="AH806" s="651"/>
      <c r="AI806" s="651"/>
      <c r="AJ806" s="651"/>
    </row>
    <row r="807" spans="1:36" ht="12" customHeight="1" x14ac:dyDescent="0.2">
      <c r="A807" s="651"/>
      <c r="B807" s="651"/>
      <c r="C807" s="8"/>
      <c r="D807" s="8"/>
      <c r="E807" s="8"/>
      <c r="F807" s="8"/>
      <c r="G807" s="8"/>
      <c r="H807" s="8"/>
      <c r="I807" s="8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  <c r="AE807" s="651"/>
      <c r="AF807" s="651"/>
      <c r="AG807" s="651"/>
      <c r="AH807" s="651"/>
      <c r="AI807" s="651"/>
      <c r="AJ807" s="651"/>
    </row>
    <row r="808" spans="1:36" ht="12" customHeight="1" x14ac:dyDescent="0.2">
      <c r="A808" s="651"/>
      <c r="B808" s="651"/>
      <c r="C808" s="8"/>
      <c r="D808" s="8"/>
      <c r="E808" s="8"/>
      <c r="F808" s="8"/>
      <c r="G808" s="8"/>
      <c r="H808" s="8"/>
      <c r="I808" s="8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  <c r="AE808" s="651"/>
      <c r="AF808" s="651"/>
      <c r="AG808" s="651"/>
      <c r="AH808" s="651"/>
      <c r="AI808" s="651"/>
      <c r="AJ808" s="651"/>
    </row>
    <row r="809" spans="1:36" ht="12" customHeight="1" x14ac:dyDescent="0.2">
      <c r="A809" s="651"/>
      <c r="B809" s="651"/>
      <c r="C809" s="8"/>
      <c r="D809" s="8"/>
      <c r="E809" s="8"/>
      <c r="F809" s="8"/>
      <c r="G809" s="8"/>
      <c r="H809" s="8"/>
      <c r="I809" s="8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  <c r="AE809" s="651"/>
      <c r="AF809" s="651"/>
      <c r="AG809" s="651"/>
      <c r="AH809" s="651"/>
      <c r="AI809" s="651"/>
      <c r="AJ809" s="651"/>
    </row>
    <row r="810" spans="1:36" ht="12" customHeight="1" x14ac:dyDescent="0.2">
      <c r="A810" s="651"/>
      <c r="B810" s="651"/>
      <c r="C810" s="8"/>
      <c r="D810" s="8"/>
      <c r="E810" s="8"/>
      <c r="F810" s="8"/>
      <c r="G810" s="8"/>
      <c r="H810" s="8"/>
      <c r="I810" s="8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  <c r="AE810" s="651"/>
      <c r="AF810" s="651"/>
      <c r="AG810" s="651"/>
      <c r="AH810" s="651"/>
      <c r="AI810" s="651"/>
      <c r="AJ810" s="651"/>
    </row>
    <row r="811" spans="1:36" ht="12" customHeight="1" x14ac:dyDescent="0.2">
      <c r="A811" s="651"/>
      <c r="B811" s="651"/>
      <c r="C811" s="8"/>
      <c r="D811" s="8"/>
      <c r="E811" s="8"/>
      <c r="F811" s="8"/>
      <c r="G811" s="8"/>
      <c r="H811" s="8"/>
      <c r="I811" s="8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  <c r="AE811" s="651"/>
      <c r="AF811" s="651"/>
      <c r="AG811" s="651"/>
      <c r="AH811" s="651"/>
      <c r="AI811" s="651"/>
      <c r="AJ811" s="651"/>
    </row>
    <row r="812" spans="1:36" ht="12" customHeight="1" x14ac:dyDescent="0.2">
      <c r="A812" s="651"/>
      <c r="B812" s="651"/>
      <c r="C812" s="8"/>
      <c r="D812" s="8"/>
      <c r="E812" s="8"/>
      <c r="F812" s="8"/>
      <c r="G812" s="8"/>
      <c r="H812" s="8"/>
      <c r="I812" s="8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  <c r="AE812" s="651"/>
      <c r="AF812" s="651"/>
      <c r="AG812" s="651"/>
      <c r="AH812" s="651"/>
      <c r="AI812" s="651"/>
      <c r="AJ812" s="651"/>
    </row>
    <row r="813" spans="1:36" ht="12" customHeight="1" x14ac:dyDescent="0.2">
      <c r="A813" s="651"/>
      <c r="B813" s="651"/>
      <c r="C813" s="8"/>
      <c r="D813" s="8"/>
      <c r="E813" s="8"/>
      <c r="F813" s="8"/>
      <c r="G813" s="8"/>
      <c r="H813" s="8"/>
      <c r="I813" s="8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  <c r="AE813" s="651"/>
      <c r="AF813" s="651"/>
      <c r="AG813" s="651"/>
      <c r="AH813" s="651"/>
      <c r="AI813" s="651"/>
      <c r="AJ813" s="651"/>
    </row>
    <row r="814" spans="1:36" ht="12" customHeight="1" x14ac:dyDescent="0.2">
      <c r="A814" s="651"/>
      <c r="B814" s="651"/>
      <c r="C814" s="8"/>
      <c r="D814" s="8"/>
      <c r="E814" s="8"/>
      <c r="F814" s="8"/>
      <c r="G814" s="8"/>
      <c r="H814" s="8"/>
      <c r="I814" s="8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  <c r="AE814" s="651"/>
      <c r="AF814" s="651"/>
      <c r="AG814" s="651"/>
      <c r="AH814" s="651"/>
      <c r="AI814" s="651"/>
      <c r="AJ814" s="651"/>
    </row>
    <row r="815" spans="1:36" ht="12" customHeight="1" x14ac:dyDescent="0.2">
      <c r="A815" s="651"/>
      <c r="B815" s="651"/>
      <c r="C815" s="8"/>
      <c r="D815" s="8"/>
      <c r="E815" s="8"/>
      <c r="F815" s="8"/>
      <c r="G815" s="8"/>
      <c r="H815" s="8"/>
      <c r="I815" s="8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  <c r="AE815" s="651"/>
      <c r="AF815" s="651"/>
      <c r="AG815" s="651"/>
      <c r="AH815" s="651"/>
      <c r="AI815" s="651"/>
      <c r="AJ815" s="651"/>
    </row>
    <row r="816" spans="1:36" ht="12" customHeight="1" x14ac:dyDescent="0.2">
      <c r="A816" s="651"/>
      <c r="B816" s="651"/>
      <c r="C816" s="8"/>
      <c r="D816" s="8"/>
      <c r="E816" s="8"/>
      <c r="F816" s="8"/>
      <c r="G816" s="8"/>
      <c r="H816" s="8"/>
      <c r="I816" s="8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  <c r="AE816" s="651"/>
      <c r="AF816" s="651"/>
      <c r="AG816" s="651"/>
      <c r="AH816" s="651"/>
      <c r="AI816" s="651"/>
      <c r="AJ816" s="651"/>
    </row>
    <row r="817" spans="1:36" ht="12" customHeight="1" x14ac:dyDescent="0.2">
      <c r="A817" s="651"/>
      <c r="B817" s="651"/>
      <c r="C817" s="8"/>
      <c r="D817" s="8"/>
      <c r="E817" s="8"/>
      <c r="F817" s="8"/>
      <c r="G817" s="8"/>
      <c r="H817" s="8"/>
      <c r="I817" s="8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  <c r="AE817" s="651"/>
      <c r="AF817" s="651"/>
      <c r="AG817" s="651"/>
      <c r="AH817" s="651"/>
      <c r="AI817" s="651"/>
      <c r="AJ817" s="651"/>
    </row>
    <row r="818" spans="1:36" ht="12" customHeight="1" x14ac:dyDescent="0.2">
      <c r="A818" s="651"/>
      <c r="B818" s="651"/>
      <c r="C818" s="8"/>
      <c r="D818" s="8"/>
      <c r="E818" s="8"/>
      <c r="F818" s="8"/>
      <c r="G818" s="8"/>
      <c r="H818" s="8"/>
      <c r="I818" s="8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  <c r="AE818" s="651"/>
      <c r="AF818" s="651"/>
      <c r="AG818" s="651"/>
      <c r="AH818" s="651"/>
      <c r="AI818" s="651"/>
      <c r="AJ818" s="651"/>
    </row>
    <row r="819" spans="1:36" ht="12" customHeight="1" x14ac:dyDescent="0.2">
      <c r="A819" s="651"/>
      <c r="B819" s="651"/>
      <c r="C819" s="8"/>
      <c r="D819" s="8"/>
      <c r="E819" s="8"/>
      <c r="F819" s="8"/>
      <c r="G819" s="8"/>
      <c r="H819" s="8"/>
      <c r="I819" s="8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  <c r="AE819" s="651"/>
      <c r="AF819" s="651"/>
      <c r="AG819" s="651"/>
      <c r="AH819" s="651"/>
      <c r="AI819" s="651"/>
      <c r="AJ819" s="651"/>
    </row>
    <row r="820" spans="1:36" ht="12" customHeight="1" x14ac:dyDescent="0.2">
      <c r="A820" s="651"/>
      <c r="B820" s="651"/>
      <c r="C820" s="8"/>
      <c r="D820" s="8"/>
      <c r="E820" s="8"/>
      <c r="F820" s="8"/>
      <c r="G820" s="8"/>
      <c r="H820" s="8"/>
      <c r="I820" s="8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  <c r="AE820" s="651"/>
      <c r="AF820" s="651"/>
      <c r="AG820" s="651"/>
      <c r="AH820" s="651"/>
      <c r="AI820" s="651"/>
      <c r="AJ820" s="651"/>
    </row>
    <row r="821" spans="1:36" ht="12" customHeight="1" x14ac:dyDescent="0.2">
      <c r="A821" s="651"/>
      <c r="B821" s="651"/>
      <c r="C821" s="8"/>
      <c r="D821" s="8"/>
      <c r="E821" s="8"/>
      <c r="F821" s="8"/>
      <c r="G821" s="8"/>
      <c r="H821" s="8"/>
      <c r="I821" s="8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  <c r="AE821" s="651"/>
      <c r="AF821" s="651"/>
      <c r="AG821" s="651"/>
      <c r="AH821" s="651"/>
      <c r="AI821" s="651"/>
      <c r="AJ821" s="651"/>
    </row>
    <row r="822" spans="1:36" ht="12" customHeight="1" x14ac:dyDescent="0.2">
      <c r="A822" s="651"/>
      <c r="B822" s="651"/>
      <c r="C822" s="8"/>
      <c r="D822" s="8"/>
      <c r="E822" s="8"/>
      <c r="F822" s="8"/>
      <c r="G822" s="8"/>
      <c r="H822" s="8"/>
      <c r="I822" s="8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  <c r="AE822" s="651"/>
      <c r="AF822" s="651"/>
      <c r="AG822" s="651"/>
      <c r="AH822" s="651"/>
      <c r="AI822" s="651"/>
      <c r="AJ822" s="651"/>
    </row>
    <row r="823" spans="1:36" ht="12" customHeight="1" x14ac:dyDescent="0.2">
      <c r="A823" s="651"/>
      <c r="B823" s="651"/>
      <c r="C823" s="8"/>
      <c r="D823" s="8"/>
      <c r="E823" s="8"/>
      <c r="F823" s="8"/>
      <c r="G823" s="8"/>
      <c r="H823" s="8"/>
      <c r="I823" s="8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  <c r="AE823" s="651"/>
      <c r="AF823" s="651"/>
      <c r="AG823" s="651"/>
      <c r="AH823" s="651"/>
      <c r="AI823" s="651"/>
      <c r="AJ823" s="651"/>
    </row>
    <row r="824" spans="1:36" ht="12" customHeight="1" x14ac:dyDescent="0.2">
      <c r="A824" s="651"/>
      <c r="B824" s="651"/>
      <c r="C824" s="8"/>
      <c r="D824" s="8"/>
      <c r="E824" s="8"/>
      <c r="F824" s="8"/>
      <c r="G824" s="8"/>
      <c r="H824" s="8"/>
      <c r="I824" s="8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  <c r="AE824" s="651"/>
      <c r="AF824" s="651"/>
      <c r="AG824" s="651"/>
      <c r="AH824" s="651"/>
      <c r="AI824" s="651"/>
      <c r="AJ824" s="651"/>
    </row>
    <row r="825" spans="1:36" ht="12" customHeight="1" x14ac:dyDescent="0.2">
      <c r="A825" s="651"/>
      <c r="B825" s="651"/>
      <c r="C825" s="8"/>
      <c r="D825" s="8"/>
      <c r="E825" s="8"/>
      <c r="F825" s="8"/>
      <c r="G825" s="8"/>
      <c r="H825" s="8"/>
      <c r="I825" s="8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  <c r="AE825" s="651"/>
      <c r="AF825" s="651"/>
      <c r="AG825" s="651"/>
      <c r="AH825" s="651"/>
      <c r="AI825" s="651"/>
      <c r="AJ825" s="651"/>
    </row>
    <row r="826" spans="1:36" ht="12" customHeight="1" x14ac:dyDescent="0.2">
      <c r="A826" s="651"/>
      <c r="B826" s="651"/>
      <c r="C826" s="8"/>
      <c r="D826" s="8"/>
      <c r="E826" s="8"/>
      <c r="F826" s="8"/>
      <c r="G826" s="8"/>
      <c r="H826" s="8"/>
      <c r="I826" s="8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  <c r="AE826" s="651"/>
      <c r="AF826" s="651"/>
      <c r="AG826" s="651"/>
      <c r="AH826" s="651"/>
      <c r="AI826" s="651"/>
      <c r="AJ826" s="651"/>
    </row>
    <row r="827" spans="1:36" ht="12" customHeight="1" x14ac:dyDescent="0.2">
      <c r="A827" s="651"/>
      <c r="B827" s="651"/>
      <c r="C827" s="8"/>
      <c r="D827" s="8"/>
      <c r="E827" s="8"/>
      <c r="F827" s="8"/>
      <c r="G827" s="8"/>
      <c r="H827" s="8"/>
      <c r="I827" s="8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  <c r="AE827" s="651"/>
      <c r="AF827" s="651"/>
      <c r="AG827" s="651"/>
      <c r="AH827" s="651"/>
      <c r="AI827" s="651"/>
      <c r="AJ827" s="651"/>
    </row>
    <row r="828" spans="1:36" ht="12" customHeight="1" x14ac:dyDescent="0.2">
      <c r="A828" s="651"/>
      <c r="B828" s="651"/>
      <c r="C828" s="8"/>
      <c r="D828" s="8"/>
      <c r="E828" s="8"/>
      <c r="F828" s="8"/>
      <c r="G828" s="8"/>
      <c r="H828" s="8"/>
      <c r="I828" s="8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  <c r="AE828" s="651"/>
      <c r="AF828" s="651"/>
      <c r="AG828" s="651"/>
      <c r="AH828" s="651"/>
      <c r="AI828" s="651"/>
      <c r="AJ828" s="651"/>
    </row>
    <row r="829" spans="1:36" ht="12" customHeight="1" x14ac:dyDescent="0.2">
      <c r="A829" s="651"/>
      <c r="B829" s="651"/>
      <c r="C829" s="8"/>
      <c r="D829" s="8"/>
      <c r="E829" s="8"/>
      <c r="F829" s="8"/>
      <c r="G829" s="8"/>
      <c r="H829" s="8"/>
      <c r="I829" s="8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  <c r="AE829" s="651"/>
      <c r="AF829" s="651"/>
      <c r="AG829" s="651"/>
      <c r="AH829" s="651"/>
      <c r="AI829" s="651"/>
      <c r="AJ829" s="651"/>
    </row>
    <row r="830" spans="1:36" ht="12" customHeight="1" x14ac:dyDescent="0.2">
      <c r="A830" s="651"/>
      <c r="B830" s="651"/>
      <c r="C830" s="8"/>
      <c r="D830" s="8"/>
      <c r="E830" s="8"/>
      <c r="F830" s="8"/>
      <c r="G830" s="8"/>
      <c r="H830" s="8"/>
      <c r="I830" s="8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  <c r="AE830" s="651"/>
      <c r="AF830" s="651"/>
      <c r="AG830" s="651"/>
      <c r="AH830" s="651"/>
      <c r="AI830" s="651"/>
      <c r="AJ830" s="651"/>
    </row>
    <row r="831" spans="1:36" ht="12" customHeight="1" x14ac:dyDescent="0.2">
      <c r="A831" s="651"/>
      <c r="B831" s="651"/>
      <c r="C831" s="8"/>
      <c r="D831" s="8"/>
      <c r="E831" s="8"/>
      <c r="F831" s="8"/>
      <c r="G831" s="8"/>
      <c r="H831" s="8"/>
      <c r="I831" s="8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  <c r="AE831" s="651"/>
      <c r="AF831" s="651"/>
      <c r="AG831" s="651"/>
      <c r="AH831" s="651"/>
      <c r="AI831" s="651"/>
      <c r="AJ831" s="651"/>
    </row>
    <row r="832" spans="1:36" ht="12" customHeight="1" x14ac:dyDescent="0.2">
      <c r="A832" s="651"/>
      <c r="B832" s="651"/>
      <c r="C832" s="8"/>
      <c r="D832" s="8"/>
      <c r="E832" s="8"/>
      <c r="F832" s="8"/>
      <c r="G832" s="8"/>
      <c r="H832" s="8"/>
      <c r="I832" s="8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  <c r="AE832" s="651"/>
      <c r="AF832" s="651"/>
      <c r="AG832" s="651"/>
      <c r="AH832" s="651"/>
      <c r="AI832" s="651"/>
      <c r="AJ832" s="651"/>
    </row>
    <row r="833" spans="1:36" ht="12" customHeight="1" x14ac:dyDescent="0.2">
      <c r="A833" s="651"/>
      <c r="B833" s="651"/>
      <c r="C833" s="8"/>
      <c r="D833" s="8"/>
      <c r="E833" s="8"/>
      <c r="F833" s="8"/>
      <c r="G833" s="8"/>
      <c r="H833" s="8"/>
      <c r="I833" s="8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  <c r="AE833" s="651"/>
      <c r="AF833" s="651"/>
      <c r="AG833" s="651"/>
      <c r="AH833" s="651"/>
      <c r="AI833" s="651"/>
      <c r="AJ833" s="651"/>
    </row>
    <row r="834" spans="1:36" ht="12" customHeight="1" x14ac:dyDescent="0.2">
      <c r="A834" s="651"/>
      <c r="B834" s="651"/>
      <c r="C834" s="8"/>
      <c r="D834" s="8"/>
      <c r="E834" s="8"/>
      <c r="F834" s="8"/>
      <c r="G834" s="8"/>
      <c r="H834" s="8"/>
      <c r="I834" s="8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  <c r="AE834" s="651"/>
      <c r="AF834" s="651"/>
      <c r="AG834" s="651"/>
      <c r="AH834" s="651"/>
      <c r="AI834" s="651"/>
      <c r="AJ834" s="651"/>
    </row>
    <row r="835" spans="1:36" ht="12" customHeight="1" x14ac:dyDescent="0.2">
      <c r="A835" s="651"/>
      <c r="B835" s="651"/>
      <c r="C835" s="8"/>
      <c r="D835" s="8"/>
      <c r="E835" s="8"/>
      <c r="F835" s="8"/>
      <c r="G835" s="8"/>
      <c r="H835" s="8"/>
      <c r="I835" s="8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  <c r="AE835" s="651"/>
      <c r="AF835" s="651"/>
      <c r="AG835" s="651"/>
      <c r="AH835" s="651"/>
      <c r="AI835" s="651"/>
      <c r="AJ835" s="651"/>
    </row>
    <row r="836" spans="1:36" ht="12" customHeight="1" x14ac:dyDescent="0.2">
      <c r="A836" s="651"/>
      <c r="B836" s="651"/>
      <c r="C836" s="8"/>
      <c r="D836" s="8"/>
      <c r="E836" s="8"/>
      <c r="F836" s="8"/>
      <c r="G836" s="8"/>
      <c r="H836" s="8"/>
      <c r="I836" s="8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  <c r="AE836" s="651"/>
      <c r="AF836" s="651"/>
      <c r="AG836" s="651"/>
      <c r="AH836" s="651"/>
      <c r="AI836" s="651"/>
      <c r="AJ836" s="651"/>
    </row>
    <row r="837" spans="1:36" ht="12" customHeight="1" x14ac:dyDescent="0.2">
      <c r="A837" s="651"/>
      <c r="B837" s="651"/>
      <c r="C837" s="8"/>
      <c r="D837" s="8"/>
      <c r="E837" s="8"/>
      <c r="F837" s="8"/>
      <c r="G837" s="8"/>
      <c r="H837" s="8"/>
      <c r="I837" s="8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  <c r="AE837" s="651"/>
      <c r="AF837" s="651"/>
      <c r="AG837" s="651"/>
      <c r="AH837" s="651"/>
      <c r="AI837" s="651"/>
      <c r="AJ837" s="651"/>
    </row>
    <row r="838" spans="1:36" ht="12" customHeight="1" x14ac:dyDescent="0.2">
      <c r="A838" s="651"/>
      <c r="B838" s="651"/>
      <c r="C838" s="8"/>
      <c r="D838" s="8"/>
      <c r="E838" s="8"/>
      <c r="F838" s="8"/>
      <c r="G838" s="8"/>
      <c r="H838" s="8"/>
      <c r="I838" s="8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  <c r="AE838" s="651"/>
      <c r="AF838" s="651"/>
      <c r="AG838" s="651"/>
      <c r="AH838" s="651"/>
      <c r="AI838" s="651"/>
      <c r="AJ838" s="651"/>
    </row>
    <row r="839" spans="1:36" ht="12" customHeight="1" x14ac:dyDescent="0.2">
      <c r="A839" s="651"/>
      <c r="B839" s="651"/>
      <c r="C839" s="8"/>
      <c r="D839" s="8"/>
      <c r="E839" s="8"/>
      <c r="F839" s="8"/>
      <c r="G839" s="8"/>
      <c r="H839" s="8"/>
      <c r="I839" s="8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  <c r="AE839" s="651"/>
      <c r="AF839" s="651"/>
      <c r="AG839" s="651"/>
      <c r="AH839" s="651"/>
      <c r="AI839" s="651"/>
      <c r="AJ839" s="651"/>
    </row>
    <row r="840" spans="1:36" ht="12" customHeight="1" x14ac:dyDescent="0.2">
      <c r="A840" s="651"/>
      <c r="B840" s="651"/>
      <c r="C840" s="8"/>
      <c r="D840" s="8"/>
      <c r="E840" s="8"/>
      <c r="F840" s="8"/>
      <c r="G840" s="8"/>
      <c r="H840" s="8"/>
      <c r="I840" s="8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  <c r="AE840" s="651"/>
      <c r="AF840" s="651"/>
      <c r="AG840" s="651"/>
      <c r="AH840" s="651"/>
      <c r="AI840" s="651"/>
      <c r="AJ840" s="651"/>
    </row>
    <row r="841" spans="1:36" ht="12" customHeight="1" x14ac:dyDescent="0.2">
      <c r="A841" s="651"/>
      <c r="B841" s="651"/>
      <c r="C841" s="8"/>
      <c r="D841" s="8"/>
      <c r="E841" s="8"/>
      <c r="F841" s="8"/>
      <c r="G841" s="8"/>
      <c r="H841" s="8"/>
      <c r="I841" s="8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  <c r="AE841" s="651"/>
      <c r="AF841" s="651"/>
      <c r="AG841" s="651"/>
      <c r="AH841" s="651"/>
      <c r="AI841" s="651"/>
      <c r="AJ841" s="651"/>
    </row>
    <row r="842" spans="1:36" ht="12" customHeight="1" x14ac:dyDescent="0.2">
      <c r="A842" s="651"/>
      <c r="B842" s="651"/>
      <c r="C842" s="8"/>
      <c r="D842" s="8"/>
      <c r="E842" s="8"/>
      <c r="F842" s="8"/>
      <c r="G842" s="8"/>
      <c r="H842" s="8"/>
      <c r="I842" s="8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  <c r="AE842" s="651"/>
      <c r="AF842" s="651"/>
      <c r="AG842" s="651"/>
      <c r="AH842" s="651"/>
      <c r="AI842" s="651"/>
      <c r="AJ842" s="651"/>
    </row>
    <row r="843" spans="1:36" ht="12" customHeight="1" x14ac:dyDescent="0.2">
      <c r="A843" s="651"/>
      <c r="B843" s="651"/>
      <c r="C843" s="8"/>
      <c r="D843" s="8"/>
      <c r="E843" s="8"/>
      <c r="F843" s="8"/>
      <c r="G843" s="8"/>
      <c r="H843" s="8"/>
      <c r="I843" s="8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  <c r="AE843" s="651"/>
      <c r="AF843" s="651"/>
      <c r="AG843" s="651"/>
      <c r="AH843" s="651"/>
      <c r="AI843" s="651"/>
      <c r="AJ843" s="651"/>
    </row>
    <row r="844" spans="1:36" ht="12" customHeight="1" x14ac:dyDescent="0.2">
      <c r="A844" s="651"/>
      <c r="B844" s="651"/>
      <c r="C844" s="8"/>
      <c r="D844" s="8"/>
      <c r="E844" s="8"/>
      <c r="F844" s="8"/>
      <c r="G844" s="8"/>
      <c r="H844" s="8"/>
      <c r="I844" s="8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  <c r="AE844" s="651"/>
      <c r="AF844" s="651"/>
      <c r="AG844" s="651"/>
      <c r="AH844" s="651"/>
      <c r="AI844" s="651"/>
      <c r="AJ844" s="651"/>
    </row>
    <row r="845" spans="1:36" ht="12" customHeight="1" x14ac:dyDescent="0.2">
      <c r="A845" s="651"/>
      <c r="B845" s="651"/>
      <c r="C845" s="8"/>
      <c r="D845" s="8"/>
      <c r="E845" s="8"/>
      <c r="F845" s="8"/>
      <c r="G845" s="8"/>
      <c r="H845" s="8"/>
      <c r="I845" s="8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  <c r="AE845" s="651"/>
      <c r="AF845" s="651"/>
      <c r="AG845" s="651"/>
      <c r="AH845" s="651"/>
      <c r="AI845" s="651"/>
      <c r="AJ845" s="651"/>
    </row>
    <row r="846" spans="1:36" ht="12" customHeight="1" x14ac:dyDescent="0.2">
      <c r="A846" s="651"/>
      <c r="B846" s="651"/>
      <c r="C846" s="8"/>
      <c r="D846" s="8"/>
      <c r="E846" s="8"/>
      <c r="F846" s="8"/>
      <c r="G846" s="8"/>
      <c r="H846" s="8"/>
      <c r="I846" s="8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  <c r="AE846" s="651"/>
      <c r="AF846" s="651"/>
      <c r="AG846" s="651"/>
      <c r="AH846" s="651"/>
      <c r="AI846" s="651"/>
      <c r="AJ846" s="651"/>
    </row>
    <row r="847" spans="1:36" ht="12" customHeight="1" x14ac:dyDescent="0.2">
      <c r="A847" s="651"/>
      <c r="B847" s="651"/>
      <c r="C847" s="8"/>
      <c r="D847" s="8"/>
      <c r="E847" s="8"/>
      <c r="F847" s="8"/>
      <c r="G847" s="8"/>
      <c r="H847" s="8"/>
      <c r="I847" s="8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  <c r="AE847" s="651"/>
      <c r="AF847" s="651"/>
      <c r="AG847" s="651"/>
      <c r="AH847" s="651"/>
      <c r="AI847" s="651"/>
      <c r="AJ847" s="651"/>
    </row>
    <row r="848" spans="1:36" ht="12" customHeight="1" x14ac:dyDescent="0.2">
      <c r="A848" s="651"/>
      <c r="B848" s="651"/>
      <c r="C848" s="8"/>
      <c r="D848" s="8"/>
      <c r="E848" s="8"/>
      <c r="F848" s="8"/>
      <c r="G848" s="8"/>
      <c r="H848" s="8"/>
      <c r="I848" s="8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  <c r="AE848" s="651"/>
      <c r="AF848" s="651"/>
      <c r="AG848" s="651"/>
      <c r="AH848" s="651"/>
      <c r="AI848" s="651"/>
      <c r="AJ848" s="651"/>
    </row>
    <row r="849" spans="1:36" ht="12" customHeight="1" x14ac:dyDescent="0.2">
      <c r="A849" s="651"/>
      <c r="B849" s="651"/>
      <c r="C849" s="8"/>
      <c r="D849" s="8"/>
      <c r="E849" s="8"/>
      <c r="F849" s="8"/>
      <c r="G849" s="8"/>
      <c r="H849" s="8"/>
      <c r="I849" s="8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  <c r="AE849" s="651"/>
      <c r="AF849" s="651"/>
      <c r="AG849" s="651"/>
      <c r="AH849" s="651"/>
      <c r="AI849" s="651"/>
      <c r="AJ849" s="651"/>
    </row>
    <row r="850" spans="1:36" ht="12" customHeight="1" x14ac:dyDescent="0.2">
      <c r="A850" s="651"/>
      <c r="B850" s="651"/>
      <c r="C850" s="8"/>
      <c r="D850" s="8"/>
      <c r="E850" s="8"/>
      <c r="F850" s="8"/>
      <c r="G850" s="8"/>
      <c r="H850" s="8"/>
      <c r="I850" s="8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  <c r="AE850" s="651"/>
      <c r="AF850" s="651"/>
      <c r="AG850" s="651"/>
      <c r="AH850" s="651"/>
      <c r="AI850" s="651"/>
      <c r="AJ850" s="651"/>
    </row>
    <row r="851" spans="1:36" ht="12" customHeight="1" x14ac:dyDescent="0.2">
      <c r="A851" s="651"/>
      <c r="B851" s="651"/>
      <c r="C851" s="8"/>
      <c r="D851" s="8"/>
      <c r="E851" s="8"/>
      <c r="F851" s="8"/>
      <c r="G851" s="8"/>
      <c r="H851" s="8"/>
      <c r="I851" s="8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  <c r="AE851" s="651"/>
      <c r="AF851" s="651"/>
      <c r="AG851" s="651"/>
      <c r="AH851" s="651"/>
      <c r="AI851" s="651"/>
      <c r="AJ851" s="651"/>
    </row>
    <row r="852" spans="1:36" ht="12" customHeight="1" x14ac:dyDescent="0.2">
      <c r="A852" s="651"/>
      <c r="B852" s="651"/>
      <c r="C852" s="8"/>
      <c r="D852" s="8"/>
      <c r="E852" s="8"/>
      <c r="F852" s="8"/>
      <c r="G852" s="8"/>
      <c r="H852" s="8"/>
      <c r="I852" s="8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  <c r="AE852" s="651"/>
      <c r="AF852" s="651"/>
      <c r="AG852" s="651"/>
      <c r="AH852" s="651"/>
      <c r="AI852" s="651"/>
      <c r="AJ852" s="651"/>
    </row>
    <row r="853" spans="1:36" ht="12" customHeight="1" x14ac:dyDescent="0.2">
      <c r="A853" s="651"/>
      <c r="B853" s="651"/>
      <c r="C853" s="8"/>
      <c r="D853" s="8"/>
      <c r="E853" s="8"/>
      <c r="F853" s="8"/>
      <c r="G853" s="8"/>
      <c r="H853" s="8"/>
      <c r="I853" s="8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  <c r="AE853" s="651"/>
      <c r="AF853" s="651"/>
      <c r="AG853" s="651"/>
      <c r="AH853" s="651"/>
      <c r="AI853" s="651"/>
      <c r="AJ853" s="651"/>
    </row>
    <row r="854" spans="1:36" ht="12" customHeight="1" x14ac:dyDescent="0.2">
      <c r="A854" s="651"/>
      <c r="B854" s="651"/>
      <c r="C854" s="8"/>
      <c r="D854" s="8"/>
      <c r="E854" s="8"/>
      <c r="F854" s="8"/>
      <c r="G854" s="8"/>
      <c r="H854" s="8"/>
      <c r="I854" s="8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  <c r="AE854" s="651"/>
      <c r="AF854" s="651"/>
      <c r="AG854" s="651"/>
      <c r="AH854" s="651"/>
      <c r="AI854" s="651"/>
      <c r="AJ854" s="651"/>
    </row>
    <row r="855" spans="1:36" ht="12" customHeight="1" x14ac:dyDescent="0.2">
      <c r="A855" s="651"/>
      <c r="B855" s="651"/>
      <c r="C855" s="8"/>
      <c r="D855" s="8"/>
      <c r="E855" s="8"/>
      <c r="F855" s="8"/>
      <c r="G855" s="8"/>
      <c r="H855" s="8"/>
      <c r="I855" s="8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  <c r="AE855" s="651"/>
      <c r="AF855" s="651"/>
      <c r="AG855" s="651"/>
      <c r="AH855" s="651"/>
      <c r="AI855" s="651"/>
      <c r="AJ855" s="651"/>
    </row>
    <row r="856" spans="1:36" ht="12" customHeight="1" x14ac:dyDescent="0.2">
      <c r="A856" s="651"/>
      <c r="B856" s="651"/>
      <c r="C856" s="8"/>
      <c r="D856" s="8"/>
      <c r="E856" s="8"/>
      <c r="F856" s="8"/>
      <c r="G856" s="8"/>
      <c r="H856" s="8"/>
      <c r="I856" s="8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  <c r="AE856" s="651"/>
      <c r="AF856" s="651"/>
      <c r="AG856" s="651"/>
      <c r="AH856" s="651"/>
      <c r="AI856" s="651"/>
      <c r="AJ856" s="651"/>
    </row>
    <row r="857" spans="1:36" ht="12" customHeight="1" x14ac:dyDescent="0.2">
      <c r="A857" s="651"/>
      <c r="B857" s="651"/>
      <c r="C857" s="8"/>
      <c r="D857" s="8"/>
      <c r="E857" s="8"/>
      <c r="F857" s="8"/>
      <c r="G857" s="8"/>
      <c r="H857" s="8"/>
      <c r="I857" s="8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  <c r="AE857" s="651"/>
      <c r="AF857" s="651"/>
      <c r="AG857" s="651"/>
      <c r="AH857" s="651"/>
      <c r="AI857" s="651"/>
      <c r="AJ857" s="651"/>
    </row>
    <row r="858" spans="1:36" ht="12" customHeight="1" x14ac:dyDescent="0.2">
      <c r="A858" s="651"/>
      <c r="B858" s="651"/>
      <c r="C858" s="8"/>
      <c r="D858" s="8"/>
      <c r="E858" s="8"/>
      <c r="F858" s="8"/>
      <c r="G858" s="8"/>
      <c r="H858" s="8"/>
      <c r="I858" s="8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  <c r="AE858" s="651"/>
      <c r="AF858" s="651"/>
      <c r="AG858" s="651"/>
      <c r="AH858" s="651"/>
      <c r="AI858" s="651"/>
      <c r="AJ858" s="651"/>
    </row>
    <row r="859" spans="1:36" ht="12" customHeight="1" x14ac:dyDescent="0.2">
      <c r="A859" s="651"/>
      <c r="B859" s="651"/>
      <c r="C859" s="8"/>
      <c r="D859" s="8"/>
      <c r="E859" s="8"/>
      <c r="F859" s="8"/>
      <c r="G859" s="8"/>
      <c r="H859" s="8"/>
      <c r="I859" s="8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  <c r="AE859" s="651"/>
      <c r="AF859" s="651"/>
      <c r="AG859" s="651"/>
      <c r="AH859" s="651"/>
      <c r="AI859" s="651"/>
      <c r="AJ859" s="651"/>
    </row>
    <row r="860" spans="1:36" ht="12" customHeight="1" x14ac:dyDescent="0.2">
      <c r="A860" s="651"/>
      <c r="B860" s="651"/>
      <c r="C860" s="8"/>
      <c r="D860" s="8"/>
      <c r="E860" s="8"/>
      <c r="F860" s="8"/>
      <c r="G860" s="8"/>
      <c r="H860" s="8"/>
      <c r="I860" s="8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  <c r="AE860" s="651"/>
      <c r="AF860" s="651"/>
      <c r="AG860" s="651"/>
      <c r="AH860" s="651"/>
      <c r="AI860" s="651"/>
      <c r="AJ860" s="651"/>
    </row>
    <row r="861" spans="1:36" ht="12" customHeight="1" x14ac:dyDescent="0.2">
      <c r="A861" s="651"/>
      <c r="B861" s="651"/>
      <c r="C861" s="8"/>
      <c r="D861" s="8"/>
      <c r="E861" s="8"/>
      <c r="F861" s="8"/>
      <c r="G861" s="8"/>
      <c r="H861" s="8"/>
      <c r="I861" s="8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  <c r="AE861" s="651"/>
      <c r="AF861" s="651"/>
      <c r="AG861" s="651"/>
      <c r="AH861" s="651"/>
      <c r="AI861" s="651"/>
      <c r="AJ861" s="651"/>
    </row>
    <row r="862" spans="1:36" ht="12" customHeight="1" x14ac:dyDescent="0.2">
      <c r="A862" s="651"/>
      <c r="B862" s="651"/>
      <c r="C862" s="8"/>
      <c r="D862" s="8"/>
      <c r="E862" s="8"/>
      <c r="F862" s="8"/>
      <c r="G862" s="8"/>
      <c r="H862" s="8"/>
      <c r="I862" s="8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  <c r="AE862" s="651"/>
      <c r="AF862" s="651"/>
      <c r="AG862" s="651"/>
      <c r="AH862" s="651"/>
      <c r="AI862" s="651"/>
      <c r="AJ862" s="651"/>
    </row>
    <row r="863" spans="1:36" ht="12" customHeight="1" x14ac:dyDescent="0.2">
      <c r="A863" s="651"/>
      <c r="B863" s="651"/>
      <c r="C863" s="8"/>
      <c r="D863" s="8"/>
      <c r="E863" s="8"/>
      <c r="F863" s="8"/>
      <c r="G863" s="8"/>
      <c r="H863" s="8"/>
      <c r="I863" s="8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  <c r="AE863" s="651"/>
      <c r="AF863" s="651"/>
      <c r="AG863" s="651"/>
      <c r="AH863" s="651"/>
      <c r="AI863" s="651"/>
      <c r="AJ863" s="651"/>
    </row>
    <row r="864" spans="1:36" ht="12" customHeight="1" x14ac:dyDescent="0.2">
      <c r="A864" s="651"/>
      <c r="B864" s="651"/>
      <c r="C864" s="8"/>
      <c r="D864" s="8"/>
      <c r="E864" s="8"/>
      <c r="F864" s="8"/>
      <c r="G864" s="8"/>
      <c r="H864" s="8"/>
      <c r="I864" s="8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  <c r="AE864" s="651"/>
      <c r="AF864" s="651"/>
      <c r="AG864" s="651"/>
      <c r="AH864" s="651"/>
      <c r="AI864" s="651"/>
      <c r="AJ864" s="651"/>
    </row>
    <row r="865" spans="1:36" ht="12" customHeight="1" x14ac:dyDescent="0.2">
      <c r="A865" s="651"/>
      <c r="B865" s="651"/>
      <c r="C865" s="8"/>
      <c r="D865" s="8"/>
      <c r="E865" s="8"/>
      <c r="F865" s="8"/>
      <c r="G865" s="8"/>
      <c r="H865" s="8"/>
      <c r="I865" s="8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  <c r="AE865" s="651"/>
      <c r="AF865" s="651"/>
      <c r="AG865" s="651"/>
      <c r="AH865" s="651"/>
      <c r="AI865" s="651"/>
      <c r="AJ865" s="651"/>
    </row>
    <row r="866" spans="1:36" ht="12" customHeight="1" x14ac:dyDescent="0.2">
      <c r="A866" s="651"/>
      <c r="B866" s="651"/>
      <c r="C866" s="8"/>
      <c r="D866" s="8"/>
      <c r="E866" s="8"/>
      <c r="F866" s="8"/>
      <c r="G866" s="8"/>
      <c r="H866" s="8"/>
      <c r="I866" s="8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  <c r="AE866" s="651"/>
      <c r="AF866" s="651"/>
      <c r="AG866" s="651"/>
      <c r="AH866" s="651"/>
      <c r="AI866" s="651"/>
      <c r="AJ866" s="651"/>
    </row>
    <row r="867" spans="1:36" ht="12" customHeight="1" x14ac:dyDescent="0.2">
      <c r="A867" s="651"/>
      <c r="B867" s="651"/>
      <c r="C867" s="8"/>
      <c r="D867" s="8"/>
      <c r="E867" s="8"/>
      <c r="F867" s="8"/>
      <c r="G867" s="8"/>
      <c r="H867" s="8"/>
      <c r="I867" s="8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  <c r="AE867" s="651"/>
      <c r="AF867" s="651"/>
      <c r="AG867" s="651"/>
      <c r="AH867" s="651"/>
      <c r="AI867" s="651"/>
      <c r="AJ867" s="651"/>
    </row>
    <row r="868" spans="1:36" ht="12" customHeight="1" x14ac:dyDescent="0.2">
      <c r="A868" s="651"/>
      <c r="B868" s="651"/>
      <c r="C868" s="8"/>
      <c r="D868" s="8"/>
      <c r="E868" s="8"/>
      <c r="F868" s="8"/>
      <c r="G868" s="8"/>
      <c r="H868" s="8"/>
      <c r="I868" s="8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  <c r="AE868" s="651"/>
      <c r="AF868" s="651"/>
      <c r="AG868" s="651"/>
      <c r="AH868" s="651"/>
      <c r="AI868" s="651"/>
      <c r="AJ868" s="651"/>
    </row>
    <row r="869" spans="1:36" ht="12" customHeight="1" x14ac:dyDescent="0.2">
      <c r="A869" s="651"/>
      <c r="B869" s="651"/>
      <c r="C869" s="8"/>
      <c r="D869" s="8"/>
      <c r="E869" s="8"/>
      <c r="F869" s="8"/>
      <c r="G869" s="8"/>
      <c r="H869" s="8"/>
      <c r="I869" s="8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  <c r="AE869" s="651"/>
      <c r="AF869" s="651"/>
      <c r="AG869" s="651"/>
      <c r="AH869" s="651"/>
      <c r="AI869" s="651"/>
      <c r="AJ869" s="651"/>
    </row>
    <row r="870" spans="1:36" ht="12" customHeight="1" x14ac:dyDescent="0.2">
      <c r="A870" s="651"/>
      <c r="B870" s="651"/>
      <c r="C870" s="8"/>
      <c r="D870" s="8"/>
      <c r="E870" s="8"/>
      <c r="F870" s="8"/>
      <c r="G870" s="8"/>
      <c r="H870" s="8"/>
      <c r="I870" s="8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  <c r="AE870" s="651"/>
      <c r="AF870" s="651"/>
      <c r="AG870" s="651"/>
      <c r="AH870" s="651"/>
      <c r="AI870" s="651"/>
      <c r="AJ870" s="651"/>
    </row>
    <row r="871" spans="1:36" ht="12" customHeight="1" x14ac:dyDescent="0.2">
      <c r="A871" s="651"/>
      <c r="B871" s="651"/>
      <c r="C871" s="8"/>
      <c r="D871" s="8"/>
      <c r="E871" s="8"/>
      <c r="F871" s="8"/>
      <c r="G871" s="8"/>
      <c r="H871" s="8"/>
      <c r="I871" s="8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  <c r="AE871" s="651"/>
      <c r="AF871" s="651"/>
      <c r="AG871" s="651"/>
      <c r="AH871" s="651"/>
      <c r="AI871" s="651"/>
      <c r="AJ871" s="651"/>
    </row>
    <row r="872" spans="1:36" ht="12" customHeight="1" x14ac:dyDescent="0.2">
      <c r="A872" s="651"/>
      <c r="B872" s="651"/>
      <c r="C872" s="8"/>
      <c r="D872" s="8"/>
      <c r="E872" s="8"/>
      <c r="F872" s="8"/>
      <c r="G872" s="8"/>
      <c r="H872" s="8"/>
      <c r="I872" s="8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  <c r="AE872" s="651"/>
      <c r="AF872" s="651"/>
      <c r="AG872" s="651"/>
      <c r="AH872" s="651"/>
      <c r="AI872" s="651"/>
      <c r="AJ872" s="651"/>
    </row>
    <row r="873" spans="1:36" ht="12" customHeight="1" x14ac:dyDescent="0.2">
      <c r="A873" s="651"/>
      <c r="B873" s="651"/>
      <c r="C873" s="8"/>
      <c r="D873" s="8"/>
      <c r="E873" s="8"/>
      <c r="F873" s="8"/>
      <c r="G873" s="8"/>
      <c r="H873" s="8"/>
      <c r="I873" s="8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  <c r="AE873" s="651"/>
      <c r="AF873" s="651"/>
      <c r="AG873" s="651"/>
      <c r="AH873" s="651"/>
      <c r="AI873" s="651"/>
      <c r="AJ873" s="651"/>
    </row>
    <row r="874" spans="1:36" ht="12" customHeight="1" x14ac:dyDescent="0.2">
      <c r="A874" s="651"/>
      <c r="B874" s="651"/>
      <c r="C874" s="8"/>
      <c r="D874" s="8"/>
      <c r="E874" s="8"/>
      <c r="F874" s="8"/>
      <c r="G874" s="8"/>
      <c r="H874" s="8"/>
      <c r="I874" s="8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  <c r="AE874" s="651"/>
      <c r="AF874" s="651"/>
      <c r="AG874" s="651"/>
      <c r="AH874" s="651"/>
      <c r="AI874" s="651"/>
      <c r="AJ874" s="651"/>
    </row>
    <row r="875" spans="1:36" ht="12" customHeight="1" x14ac:dyDescent="0.2">
      <c r="A875" s="651"/>
      <c r="B875" s="651"/>
      <c r="C875" s="8"/>
      <c r="D875" s="8"/>
      <c r="E875" s="8"/>
      <c r="F875" s="8"/>
      <c r="G875" s="8"/>
      <c r="H875" s="8"/>
      <c r="I875" s="8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  <c r="AE875" s="651"/>
      <c r="AF875" s="651"/>
      <c r="AG875" s="651"/>
      <c r="AH875" s="651"/>
      <c r="AI875" s="651"/>
      <c r="AJ875" s="651"/>
    </row>
    <row r="876" spans="1:36" ht="12" customHeight="1" x14ac:dyDescent="0.2">
      <c r="A876" s="651"/>
      <c r="B876" s="651"/>
      <c r="C876" s="8"/>
      <c r="D876" s="8"/>
      <c r="E876" s="8"/>
      <c r="F876" s="8"/>
      <c r="G876" s="8"/>
      <c r="H876" s="8"/>
      <c r="I876" s="8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  <c r="AE876" s="651"/>
      <c r="AF876" s="651"/>
      <c r="AG876" s="651"/>
      <c r="AH876" s="651"/>
      <c r="AI876" s="651"/>
      <c r="AJ876" s="651"/>
    </row>
    <row r="877" spans="1:36" ht="12" customHeight="1" x14ac:dyDescent="0.2">
      <c r="A877" s="651"/>
      <c r="B877" s="651"/>
      <c r="C877" s="8"/>
      <c r="D877" s="8"/>
      <c r="E877" s="8"/>
      <c r="F877" s="8"/>
      <c r="G877" s="8"/>
      <c r="H877" s="8"/>
      <c r="I877" s="8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  <c r="AE877" s="651"/>
      <c r="AF877" s="651"/>
      <c r="AG877" s="651"/>
      <c r="AH877" s="651"/>
      <c r="AI877" s="651"/>
      <c r="AJ877" s="651"/>
    </row>
    <row r="878" spans="1:36" ht="12" customHeight="1" x14ac:dyDescent="0.2">
      <c r="A878" s="651"/>
      <c r="B878" s="651"/>
      <c r="C878" s="8"/>
      <c r="D878" s="8"/>
      <c r="E878" s="8"/>
      <c r="F878" s="8"/>
      <c r="G878" s="8"/>
      <c r="H878" s="8"/>
      <c r="I878" s="8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  <c r="AE878" s="651"/>
      <c r="AF878" s="651"/>
      <c r="AG878" s="651"/>
      <c r="AH878" s="651"/>
      <c r="AI878" s="651"/>
      <c r="AJ878" s="651"/>
    </row>
    <row r="879" spans="1:36" ht="12" customHeight="1" x14ac:dyDescent="0.2">
      <c r="A879" s="651"/>
      <c r="B879" s="651"/>
      <c r="C879" s="8"/>
      <c r="D879" s="8"/>
      <c r="E879" s="8"/>
      <c r="F879" s="8"/>
      <c r="G879" s="8"/>
      <c r="H879" s="8"/>
      <c r="I879" s="8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  <c r="AE879" s="651"/>
      <c r="AF879" s="651"/>
      <c r="AG879" s="651"/>
      <c r="AH879" s="651"/>
      <c r="AI879" s="651"/>
      <c r="AJ879" s="651"/>
    </row>
    <row r="880" spans="1:36" ht="12" customHeight="1" x14ac:dyDescent="0.2">
      <c r="A880" s="651"/>
      <c r="B880" s="651"/>
      <c r="C880" s="8"/>
      <c r="D880" s="8"/>
      <c r="E880" s="8"/>
      <c r="F880" s="8"/>
      <c r="G880" s="8"/>
      <c r="H880" s="8"/>
      <c r="I880" s="8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  <c r="AE880" s="651"/>
      <c r="AF880" s="651"/>
      <c r="AG880" s="651"/>
      <c r="AH880" s="651"/>
      <c r="AI880" s="651"/>
      <c r="AJ880" s="651"/>
    </row>
    <row r="881" spans="1:36" ht="12" customHeight="1" x14ac:dyDescent="0.2">
      <c r="A881" s="651"/>
      <c r="B881" s="651"/>
      <c r="C881" s="8"/>
      <c r="D881" s="8"/>
      <c r="E881" s="8"/>
      <c r="F881" s="8"/>
      <c r="G881" s="8"/>
      <c r="H881" s="8"/>
      <c r="I881" s="8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  <c r="AE881" s="651"/>
      <c r="AF881" s="651"/>
      <c r="AG881" s="651"/>
      <c r="AH881" s="651"/>
      <c r="AI881" s="651"/>
      <c r="AJ881" s="651"/>
    </row>
    <row r="882" spans="1:36" ht="12" customHeight="1" x14ac:dyDescent="0.2">
      <c r="A882" s="651"/>
      <c r="B882" s="651"/>
      <c r="C882" s="8"/>
      <c r="D882" s="8"/>
      <c r="E882" s="8"/>
      <c r="F882" s="8"/>
      <c r="G882" s="8"/>
      <c r="H882" s="8"/>
      <c r="I882" s="8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  <c r="AE882" s="651"/>
      <c r="AF882" s="651"/>
      <c r="AG882" s="651"/>
      <c r="AH882" s="651"/>
      <c r="AI882" s="651"/>
      <c r="AJ882" s="651"/>
    </row>
    <row r="883" spans="1:36" ht="12" customHeight="1" x14ac:dyDescent="0.2">
      <c r="A883" s="651"/>
      <c r="B883" s="651"/>
      <c r="C883" s="8"/>
      <c r="D883" s="8"/>
      <c r="E883" s="8"/>
      <c r="F883" s="8"/>
      <c r="G883" s="8"/>
      <c r="H883" s="8"/>
      <c r="I883" s="8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  <c r="AE883" s="651"/>
      <c r="AF883" s="651"/>
      <c r="AG883" s="651"/>
      <c r="AH883" s="651"/>
      <c r="AI883" s="651"/>
      <c r="AJ883" s="651"/>
    </row>
    <row r="884" spans="1:36" ht="12" customHeight="1" x14ac:dyDescent="0.2">
      <c r="A884" s="651"/>
      <c r="B884" s="651"/>
      <c r="C884" s="8"/>
      <c r="D884" s="8"/>
      <c r="E884" s="8"/>
      <c r="F884" s="8"/>
      <c r="G884" s="8"/>
      <c r="H884" s="8"/>
      <c r="I884" s="8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  <c r="AE884" s="651"/>
      <c r="AF884" s="651"/>
      <c r="AG884" s="651"/>
      <c r="AH884" s="651"/>
      <c r="AI884" s="651"/>
      <c r="AJ884" s="651"/>
    </row>
    <row r="885" spans="1:36" ht="12" customHeight="1" x14ac:dyDescent="0.2">
      <c r="A885" s="651"/>
      <c r="B885" s="651"/>
      <c r="C885" s="8"/>
      <c r="D885" s="8"/>
      <c r="E885" s="8"/>
      <c r="F885" s="8"/>
      <c r="G885" s="8"/>
      <c r="H885" s="8"/>
      <c r="I885" s="8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  <c r="AE885" s="651"/>
      <c r="AF885" s="651"/>
      <c r="AG885" s="651"/>
      <c r="AH885" s="651"/>
      <c r="AI885" s="651"/>
      <c r="AJ885" s="651"/>
    </row>
    <row r="886" spans="1:36" ht="12" customHeight="1" x14ac:dyDescent="0.2">
      <c r="A886" s="651"/>
      <c r="B886" s="651"/>
      <c r="C886" s="8"/>
      <c r="D886" s="8"/>
      <c r="E886" s="8"/>
      <c r="F886" s="8"/>
      <c r="G886" s="8"/>
      <c r="H886" s="8"/>
      <c r="I886" s="8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  <c r="AE886" s="651"/>
      <c r="AF886" s="651"/>
      <c r="AG886" s="651"/>
      <c r="AH886" s="651"/>
      <c r="AI886" s="651"/>
      <c r="AJ886" s="651"/>
    </row>
    <row r="887" spans="1:36" ht="12" customHeight="1" x14ac:dyDescent="0.2">
      <c r="A887" s="651"/>
      <c r="B887" s="651"/>
      <c r="C887" s="8"/>
      <c r="D887" s="8"/>
      <c r="E887" s="8"/>
      <c r="F887" s="8"/>
      <c r="G887" s="8"/>
      <c r="H887" s="8"/>
      <c r="I887" s="8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  <c r="AE887" s="651"/>
      <c r="AF887" s="651"/>
      <c r="AG887" s="651"/>
      <c r="AH887" s="651"/>
      <c r="AI887" s="651"/>
      <c r="AJ887" s="651"/>
    </row>
    <row r="888" spans="1:36" ht="12" customHeight="1" x14ac:dyDescent="0.2">
      <c r="A888" s="651"/>
      <c r="B888" s="651"/>
      <c r="C888" s="8"/>
      <c r="D888" s="8"/>
      <c r="E888" s="8"/>
      <c r="F888" s="8"/>
      <c r="G888" s="8"/>
      <c r="H888" s="8"/>
      <c r="I888" s="8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  <c r="AE888" s="651"/>
      <c r="AF888" s="651"/>
      <c r="AG888" s="651"/>
      <c r="AH888" s="651"/>
      <c r="AI888" s="651"/>
      <c r="AJ888" s="651"/>
    </row>
    <row r="889" spans="1:36" ht="12" customHeight="1" x14ac:dyDescent="0.2">
      <c r="A889" s="651"/>
      <c r="B889" s="651"/>
      <c r="C889" s="8"/>
      <c r="D889" s="8"/>
      <c r="E889" s="8"/>
      <c r="F889" s="8"/>
      <c r="G889" s="8"/>
      <c r="H889" s="8"/>
      <c r="I889" s="8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  <c r="AE889" s="651"/>
      <c r="AF889" s="651"/>
      <c r="AG889" s="651"/>
      <c r="AH889" s="651"/>
      <c r="AI889" s="651"/>
      <c r="AJ889" s="651"/>
    </row>
    <row r="890" spans="1:36" ht="12" customHeight="1" x14ac:dyDescent="0.2">
      <c r="A890" s="651"/>
      <c r="B890" s="651"/>
      <c r="C890" s="8"/>
      <c r="D890" s="8"/>
      <c r="E890" s="8"/>
      <c r="F890" s="8"/>
      <c r="G890" s="8"/>
      <c r="H890" s="8"/>
      <c r="I890" s="8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  <c r="AE890" s="651"/>
      <c r="AF890" s="651"/>
      <c r="AG890" s="651"/>
      <c r="AH890" s="651"/>
      <c r="AI890" s="651"/>
      <c r="AJ890" s="651"/>
    </row>
    <row r="891" spans="1:36" ht="12" customHeight="1" x14ac:dyDescent="0.2">
      <c r="A891" s="651"/>
      <c r="B891" s="651"/>
      <c r="C891" s="8"/>
      <c r="D891" s="8"/>
      <c r="E891" s="8"/>
      <c r="F891" s="8"/>
      <c r="G891" s="8"/>
      <c r="H891" s="8"/>
      <c r="I891" s="8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  <c r="AE891" s="651"/>
      <c r="AF891" s="651"/>
      <c r="AG891" s="651"/>
      <c r="AH891" s="651"/>
      <c r="AI891" s="651"/>
      <c r="AJ891" s="651"/>
    </row>
    <row r="892" spans="1:36" ht="12" customHeight="1" x14ac:dyDescent="0.2">
      <c r="A892" s="651"/>
      <c r="B892" s="651"/>
      <c r="C892" s="8"/>
      <c r="D892" s="8"/>
      <c r="E892" s="8"/>
      <c r="F892" s="8"/>
      <c r="G892" s="8"/>
      <c r="H892" s="8"/>
      <c r="I892" s="8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  <c r="AE892" s="651"/>
      <c r="AF892" s="651"/>
      <c r="AG892" s="651"/>
      <c r="AH892" s="651"/>
      <c r="AI892" s="651"/>
      <c r="AJ892" s="651"/>
    </row>
    <row r="893" spans="1:36" ht="12" customHeight="1" x14ac:dyDescent="0.2">
      <c r="A893" s="651"/>
      <c r="B893" s="651"/>
      <c r="C893" s="8"/>
      <c r="D893" s="8"/>
      <c r="E893" s="8"/>
      <c r="F893" s="8"/>
      <c r="G893" s="8"/>
      <c r="H893" s="8"/>
      <c r="I893" s="8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  <c r="AE893" s="651"/>
      <c r="AF893" s="651"/>
      <c r="AG893" s="651"/>
      <c r="AH893" s="651"/>
      <c r="AI893" s="651"/>
      <c r="AJ893" s="651"/>
    </row>
    <row r="894" spans="1:36" ht="12" customHeight="1" x14ac:dyDescent="0.2">
      <c r="A894" s="651"/>
      <c r="B894" s="651"/>
      <c r="C894" s="8"/>
      <c r="D894" s="8"/>
      <c r="E894" s="8"/>
      <c r="F894" s="8"/>
      <c r="G894" s="8"/>
      <c r="H894" s="8"/>
      <c r="I894" s="8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  <c r="AE894" s="651"/>
      <c r="AF894" s="651"/>
      <c r="AG894" s="651"/>
      <c r="AH894" s="651"/>
      <c r="AI894" s="651"/>
      <c r="AJ894" s="651"/>
    </row>
    <row r="895" spans="1:36" ht="12" customHeight="1" x14ac:dyDescent="0.2">
      <c r="A895" s="651"/>
      <c r="B895" s="651"/>
      <c r="C895" s="8"/>
      <c r="D895" s="8"/>
      <c r="E895" s="8"/>
      <c r="F895" s="8"/>
      <c r="G895" s="8"/>
      <c r="H895" s="8"/>
      <c r="I895" s="8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  <c r="AE895" s="651"/>
      <c r="AF895" s="651"/>
      <c r="AG895" s="651"/>
      <c r="AH895" s="651"/>
      <c r="AI895" s="651"/>
      <c r="AJ895" s="651"/>
    </row>
    <row r="896" spans="1:36" ht="12" customHeight="1" x14ac:dyDescent="0.2">
      <c r="A896" s="651"/>
      <c r="B896" s="651"/>
      <c r="C896" s="8"/>
      <c r="D896" s="8"/>
      <c r="E896" s="8"/>
      <c r="F896" s="8"/>
      <c r="G896" s="8"/>
      <c r="H896" s="8"/>
      <c r="I896" s="8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  <c r="AE896" s="651"/>
      <c r="AF896" s="651"/>
      <c r="AG896" s="651"/>
      <c r="AH896" s="651"/>
      <c r="AI896" s="651"/>
      <c r="AJ896" s="651"/>
    </row>
    <row r="897" spans="1:36" ht="12" customHeight="1" x14ac:dyDescent="0.2">
      <c r="A897" s="651"/>
      <c r="B897" s="651"/>
      <c r="C897" s="8"/>
      <c r="D897" s="8"/>
      <c r="E897" s="8"/>
      <c r="F897" s="8"/>
      <c r="G897" s="8"/>
      <c r="H897" s="8"/>
      <c r="I897" s="8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  <c r="AE897" s="651"/>
      <c r="AF897" s="651"/>
      <c r="AG897" s="651"/>
      <c r="AH897" s="651"/>
      <c r="AI897" s="651"/>
      <c r="AJ897" s="651"/>
    </row>
    <row r="898" spans="1:36" ht="12" customHeight="1" x14ac:dyDescent="0.2">
      <c r="A898" s="651"/>
      <c r="B898" s="651"/>
      <c r="C898" s="8"/>
      <c r="D898" s="8"/>
      <c r="E898" s="8"/>
      <c r="F898" s="8"/>
      <c r="G898" s="8"/>
      <c r="H898" s="8"/>
      <c r="I898" s="8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  <c r="AE898" s="651"/>
      <c r="AF898" s="651"/>
      <c r="AG898" s="651"/>
      <c r="AH898" s="651"/>
      <c r="AI898" s="651"/>
      <c r="AJ898" s="651"/>
    </row>
    <row r="899" spans="1:36" ht="12" customHeight="1" x14ac:dyDescent="0.2">
      <c r="A899" s="651"/>
      <c r="B899" s="651"/>
      <c r="C899" s="8"/>
      <c r="D899" s="8"/>
      <c r="E899" s="8"/>
      <c r="F899" s="8"/>
      <c r="G899" s="8"/>
      <c r="H899" s="8"/>
      <c r="I899" s="8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  <c r="AE899" s="651"/>
      <c r="AF899" s="651"/>
      <c r="AG899" s="651"/>
      <c r="AH899" s="651"/>
      <c r="AI899" s="651"/>
      <c r="AJ899" s="651"/>
    </row>
    <row r="900" spans="1:36" ht="12" customHeight="1" x14ac:dyDescent="0.2">
      <c r="A900" s="651"/>
      <c r="B900" s="651"/>
      <c r="C900" s="8"/>
      <c r="D900" s="8"/>
      <c r="E900" s="8"/>
      <c r="F900" s="8"/>
      <c r="G900" s="8"/>
      <c r="H900" s="8"/>
      <c r="I900" s="8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  <c r="AE900" s="651"/>
      <c r="AF900" s="651"/>
      <c r="AG900" s="651"/>
      <c r="AH900" s="651"/>
      <c r="AI900" s="651"/>
      <c r="AJ900" s="651"/>
    </row>
    <row r="901" spans="1:36" ht="12" customHeight="1" x14ac:dyDescent="0.2">
      <c r="A901" s="651"/>
      <c r="B901" s="651"/>
      <c r="C901" s="8"/>
      <c r="D901" s="8"/>
      <c r="E901" s="8"/>
      <c r="F901" s="8"/>
      <c r="G901" s="8"/>
      <c r="H901" s="8"/>
      <c r="I901" s="8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  <c r="AE901" s="651"/>
      <c r="AF901" s="651"/>
      <c r="AG901" s="651"/>
      <c r="AH901" s="651"/>
      <c r="AI901" s="651"/>
      <c r="AJ901" s="651"/>
    </row>
    <row r="902" spans="1:36" ht="12" customHeight="1" x14ac:dyDescent="0.2">
      <c r="A902" s="651"/>
      <c r="B902" s="651"/>
      <c r="C902" s="8"/>
      <c r="D902" s="8"/>
      <c r="E902" s="8"/>
      <c r="F902" s="8"/>
      <c r="G902" s="8"/>
      <c r="H902" s="8"/>
      <c r="I902" s="8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  <c r="AE902" s="651"/>
      <c r="AF902" s="651"/>
      <c r="AG902" s="651"/>
      <c r="AH902" s="651"/>
      <c r="AI902" s="651"/>
      <c r="AJ902" s="651"/>
    </row>
    <row r="903" spans="1:36" ht="12" customHeight="1" x14ac:dyDescent="0.2">
      <c r="A903" s="651"/>
      <c r="B903" s="651"/>
      <c r="C903" s="8"/>
      <c r="D903" s="8"/>
      <c r="E903" s="8"/>
      <c r="F903" s="8"/>
      <c r="G903" s="8"/>
      <c r="H903" s="8"/>
      <c r="I903" s="8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  <c r="AE903" s="651"/>
      <c r="AF903" s="651"/>
      <c r="AG903" s="651"/>
      <c r="AH903" s="651"/>
      <c r="AI903" s="651"/>
      <c r="AJ903" s="651"/>
    </row>
    <row r="904" spans="1:36" ht="12" customHeight="1" x14ac:dyDescent="0.2">
      <c r="A904" s="651"/>
      <c r="B904" s="651"/>
      <c r="C904" s="8"/>
      <c r="D904" s="8"/>
      <c r="E904" s="8"/>
      <c r="F904" s="8"/>
      <c r="G904" s="8"/>
      <c r="H904" s="8"/>
      <c r="I904" s="8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  <c r="AE904" s="651"/>
      <c r="AF904" s="651"/>
      <c r="AG904" s="651"/>
      <c r="AH904" s="651"/>
      <c r="AI904" s="651"/>
      <c r="AJ904" s="651"/>
    </row>
    <row r="905" spans="1:36" ht="12" customHeight="1" x14ac:dyDescent="0.2">
      <c r="A905" s="651"/>
      <c r="B905" s="651"/>
      <c r="C905" s="8"/>
      <c r="D905" s="8"/>
      <c r="E905" s="8"/>
      <c r="F905" s="8"/>
      <c r="G905" s="8"/>
      <c r="H905" s="8"/>
      <c r="I905" s="8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  <c r="AE905" s="651"/>
      <c r="AF905" s="651"/>
      <c r="AG905" s="651"/>
      <c r="AH905" s="651"/>
      <c r="AI905" s="651"/>
      <c r="AJ905" s="651"/>
    </row>
    <row r="906" spans="1:36" ht="12" customHeight="1" x14ac:dyDescent="0.2">
      <c r="A906" s="651"/>
      <c r="B906" s="651"/>
      <c r="C906" s="8"/>
      <c r="D906" s="8"/>
      <c r="E906" s="8"/>
      <c r="F906" s="8"/>
      <c r="G906" s="8"/>
      <c r="H906" s="8"/>
      <c r="I906" s="8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  <c r="AE906" s="651"/>
      <c r="AF906" s="651"/>
      <c r="AG906" s="651"/>
      <c r="AH906" s="651"/>
      <c r="AI906" s="651"/>
      <c r="AJ906" s="651"/>
    </row>
    <row r="907" spans="1:36" ht="12" customHeight="1" x14ac:dyDescent="0.2">
      <c r="A907" s="651"/>
      <c r="B907" s="651"/>
      <c r="C907" s="8"/>
      <c r="D907" s="8"/>
      <c r="E907" s="8"/>
      <c r="F907" s="8"/>
      <c r="G907" s="8"/>
      <c r="H907" s="8"/>
      <c r="I907" s="8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  <c r="AE907" s="651"/>
      <c r="AF907" s="651"/>
      <c r="AG907" s="651"/>
      <c r="AH907" s="651"/>
      <c r="AI907" s="651"/>
      <c r="AJ907" s="651"/>
    </row>
    <row r="908" spans="1:36" ht="12" customHeight="1" x14ac:dyDescent="0.2">
      <c r="A908" s="651"/>
      <c r="B908" s="651"/>
      <c r="C908" s="8"/>
      <c r="D908" s="8"/>
      <c r="E908" s="8"/>
      <c r="F908" s="8"/>
      <c r="G908" s="8"/>
      <c r="H908" s="8"/>
      <c r="I908" s="8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  <c r="AE908" s="651"/>
      <c r="AF908" s="651"/>
      <c r="AG908" s="651"/>
      <c r="AH908" s="651"/>
      <c r="AI908" s="651"/>
      <c r="AJ908" s="651"/>
    </row>
    <row r="909" spans="1:36" ht="12" customHeight="1" x14ac:dyDescent="0.2">
      <c r="A909" s="651"/>
      <c r="B909" s="651"/>
      <c r="C909" s="8"/>
      <c r="D909" s="8"/>
      <c r="E909" s="8"/>
      <c r="F909" s="8"/>
      <c r="G909" s="8"/>
      <c r="H909" s="8"/>
      <c r="I909" s="8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  <c r="AE909" s="651"/>
      <c r="AF909" s="651"/>
      <c r="AG909" s="651"/>
      <c r="AH909" s="651"/>
      <c r="AI909" s="651"/>
      <c r="AJ909" s="651"/>
    </row>
    <row r="910" spans="1:36" ht="12" customHeight="1" x14ac:dyDescent="0.2">
      <c r="A910" s="651"/>
      <c r="B910" s="651"/>
      <c r="C910" s="8"/>
      <c r="D910" s="8"/>
      <c r="E910" s="8"/>
      <c r="F910" s="8"/>
      <c r="G910" s="8"/>
      <c r="H910" s="8"/>
      <c r="I910" s="8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  <c r="AE910" s="651"/>
      <c r="AF910" s="651"/>
      <c r="AG910" s="651"/>
      <c r="AH910" s="651"/>
      <c r="AI910" s="651"/>
      <c r="AJ910" s="651"/>
    </row>
    <row r="911" spans="1:36" ht="12" customHeight="1" x14ac:dyDescent="0.2">
      <c r="A911" s="651"/>
      <c r="B911" s="651"/>
      <c r="C911" s="8"/>
      <c r="D911" s="8"/>
      <c r="E911" s="8"/>
      <c r="F911" s="8"/>
      <c r="G911" s="8"/>
      <c r="H911" s="8"/>
      <c r="I911" s="8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  <c r="AE911" s="651"/>
      <c r="AF911" s="651"/>
      <c r="AG911" s="651"/>
      <c r="AH911" s="651"/>
      <c r="AI911" s="651"/>
      <c r="AJ911" s="651"/>
    </row>
    <row r="912" spans="1:36" ht="12" customHeight="1" x14ac:dyDescent="0.2">
      <c r="A912" s="651"/>
      <c r="B912" s="651"/>
      <c r="C912" s="8"/>
      <c r="D912" s="8"/>
      <c r="E912" s="8"/>
      <c r="F912" s="8"/>
      <c r="G912" s="8"/>
      <c r="H912" s="8"/>
      <c r="I912" s="8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  <c r="AE912" s="651"/>
      <c r="AF912" s="651"/>
      <c r="AG912" s="651"/>
      <c r="AH912" s="651"/>
      <c r="AI912" s="651"/>
      <c r="AJ912" s="651"/>
    </row>
    <row r="913" spans="1:36" ht="12" customHeight="1" x14ac:dyDescent="0.2">
      <c r="A913" s="651"/>
      <c r="B913" s="651"/>
      <c r="C913" s="8"/>
      <c r="D913" s="8"/>
      <c r="E913" s="8"/>
      <c r="F913" s="8"/>
      <c r="G913" s="8"/>
      <c r="H913" s="8"/>
      <c r="I913" s="8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  <c r="AE913" s="651"/>
      <c r="AF913" s="651"/>
      <c r="AG913" s="651"/>
      <c r="AH913" s="651"/>
      <c r="AI913" s="651"/>
      <c r="AJ913" s="651"/>
    </row>
    <row r="914" spans="1:36" ht="12" customHeight="1" x14ac:dyDescent="0.2">
      <c r="A914" s="651"/>
      <c r="B914" s="651"/>
      <c r="C914" s="8"/>
      <c r="D914" s="8"/>
      <c r="E914" s="8"/>
      <c r="F914" s="8"/>
      <c r="G914" s="8"/>
      <c r="H914" s="8"/>
      <c r="I914" s="8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  <c r="AE914" s="651"/>
      <c r="AF914" s="651"/>
      <c r="AG914" s="651"/>
      <c r="AH914" s="651"/>
      <c r="AI914" s="651"/>
      <c r="AJ914" s="651"/>
    </row>
    <row r="915" spans="1:36" ht="12" customHeight="1" x14ac:dyDescent="0.2">
      <c r="A915" s="651"/>
      <c r="B915" s="651"/>
      <c r="C915" s="8"/>
      <c r="D915" s="8"/>
      <c r="E915" s="8"/>
      <c r="F915" s="8"/>
      <c r="G915" s="8"/>
      <c r="H915" s="8"/>
      <c r="I915" s="8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  <c r="AE915" s="651"/>
      <c r="AF915" s="651"/>
      <c r="AG915" s="651"/>
      <c r="AH915" s="651"/>
      <c r="AI915" s="651"/>
      <c r="AJ915" s="651"/>
    </row>
    <row r="916" spans="1:36" ht="12" customHeight="1" x14ac:dyDescent="0.2">
      <c r="A916" s="651"/>
      <c r="B916" s="651"/>
      <c r="C916" s="8"/>
      <c r="D916" s="8"/>
      <c r="E916" s="8"/>
      <c r="F916" s="8"/>
      <c r="G916" s="8"/>
      <c r="H916" s="8"/>
      <c r="I916" s="8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  <c r="AE916" s="651"/>
      <c r="AF916" s="651"/>
      <c r="AG916" s="651"/>
      <c r="AH916" s="651"/>
      <c r="AI916" s="651"/>
      <c r="AJ916" s="651"/>
    </row>
    <row r="917" spans="1:36" ht="12" customHeight="1" x14ac:dyDescent="0.2">
      <c r="A917" s="651"/>
      <c r="B917" s="651"/>
      <c r="C917" s="8"/>
      <c r="D917" s="8"/>
      <c r="E917" s="8"/>
      <c r="F917" s="8"/>
      <c r="G917" s="8"/>
      <c r="H917" s="8"/>
      <c r="I917" s="8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  <c r="AE917" s="651"/>
      <c r="AF917" s="651"/>
      <c r="AG917" s="651"/>
      <c r="AH917" s="651"/>
      <c r="AI917" s="651"/>
      <c r="AJ917" s="651"/>
    </row>
    <row r="918" spans="1:36" ht="12" customHeight="1" x14ac:dyDescent="0.2">
      <c r="A918" s="651"/>
      <c r="B918" s="651"/>
      <c r="C918" s="8"/>
      <c r="D918" s="8"/>
      <c r="E918" s="8"/>
      <c r="F918" s="8"/>
      <c r="G918" s="8"/>
      <c r="H918" s="8"/>
      <c r="I918" s="8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  <c r="AE918" s="651"/>
      <c r="AF918" s="651"/>
      <c r="AG918" s="651"/>
      <c r="AH918" s="651"/>
      <c r="AI918" s="651"/>
      <c r="AJ918" s="651"/>
    </row>
    <row r="919" spans="1:36" ht="12" customHeight="1" x14ac:dyDescent="0.2">
      <c r="A919" s="651"/>
      <c r="B919" s="651"/>
      <c r="C919" s="8"/>
      <c r="D919" s="8"/>
      <c r="E919" s="8"/>
      <c r="F919" s="8"/>
      <c r="G919" s="8"/>
      <c r="H919" s="8"/>
      <c r="I919" s="8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  <c r="AE919" s="651"/>
      <c r="AF919" s="651"/>
      <c r="AG919" s="651"/>
      <c r="AH919" s="651"/>
      <c r="AI919" s="651"/>
      <c r="AJ919" s="651"/>
    </row>
    <row r="920" spans="1:36" ht="12" customHeight="1" x14ac:dyDescent="0.2">
      <c r="A920" s="651"/>
      <c r="B920" s="651"/>
      <c r="C920" s="8"/>
      <c r="D920" s="8"/>
      <c r="E920" s="8"/>
      <c r="F920" s="8"/>
      <c r="G920" s="8"/>
      <c r="H920" s="8"/>
      <c r="I920" s="8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  <c r="AE920" s="651"/>
      <c r="AF920" s="651"/>
      <c r="AG920" s="651"/>
      <c r="AH920" s="651"/>
      <c r="AI920" s="651"/>
      <c r="AJ920" s="651"/>
    </row>
    <row r="921" spans="1:36" ht="12" customHeight="1" x14ac:dyDescent="0.2">
      <c r="A921" s="651"/>
      <c r="B921" s="651"/>
      <c r="C921" s="8"/>
      <c r="D921" s="8"/>
      <c r="E921" s="8"/>
      <c r="F921" s="8"/>
      <c r="G921" s="8"/>
      <c r="H921" s="8"/>
      <c r="I921" s="8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  <c r="AE921" s="651"/>
      <c r="AF921" s="651"/>
      <c r="AG921" s="651"/>
      <c r="AH921" s="651"/>
      <c r="AI921" s="651"/>
      <c r="AJ921" s="651"/>
    </row>
    <row r="922" spans="1:36" ht="12" customHeight="1" x14ac:dyDescent="0.2">
      <c r="A922" s="651"/>
      <c r="B922" s="651"/>
      <c r="C922" s="8"/>
      <c r="D922" s="8"/>
      <c r="E922" s="8"/>
      <c r="F922" s="8"/>
      <c r="G922" s="8"/>
      <c r="H922" s="8"/>
      <c r="I922" s="8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  <c r="AE922" s="651"/>
      <c r="AF922" s="651"/>
      <c r="AG922" s="651"/>
      <c r="AH922" s="651"/>
      <c r="AI922" s="651"/>
      <c r="AJ922" s="651"/>
    </row>
    <row r="923" spans="1:36" ht="12" customHeight="1" x14ac:dyDescent="0.2">
      <c r="A923" s="651"/>
      <c r="B923" s="651"/>
      <c r="C923" s="8"/>
      <c r="D923" s="8"/>
      <c r="E923" s="8"/>
      <c r="F923" s="8"/>
      <c r="G923" s="8"/>
      <c r="H923" s="8"/>
      <c r="I923" s="8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  <c r="AE923" s="651"/>
      <c r="AF923" s="651"/>
      <c r="AG923" s="651"/>
      <c r="AH923" s="651"/>
      <c r="AI923" s="651"/>
      <c r="AJ923" s="651"/>
    </row>
    <row r="924" spans="1:36" ht="12" customHeight="1" x14ac:dyDescent="0.2">
      <c r="A924" s="651"/>
      <c r="B924" s="651"/>
      <c r="C924" s="8"/>
      <c r="D924" s="8"/>
      <c r="E924" s="8"/>
      <c r="F924" s="8"/>
      <c r="G924" s="8"/>
      <c r="H924" s="8"/>
      <c r="I924" s="8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  <c r="AE924" s="651"/>
      <c r="AF924" s="651"/>
      <c r="AG924" s="651"/>
      <c r="AH924" s="651"/>
      <c r="AI924" s="651"/>
      <c r="AJ924" s="651"/>
    </row>
    <row r="925" spans="1:36" ht="12" customHeight="1" x14ac:dyDescent="0.2">
      <c r="A925" s="651"/>
      <c r="B925" s="651"/>
      <c r="C925" s="8"/>
      <c r="D925" s="8"/>
      <c r="E925" s="8"/>
      <c r="F925" s="8"/>
      <c r="G925" s="8"/>
      <c r="H925" s="8"/>
      <c r="I925" s="8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  <c r="AE925" s="651"/>
      <c r="AF925" s="651"/>
      <c r="AG925" s="651"/>
      <c r="AH925" s="651"/>
      <c r="AI925" s="651"/>
      <c r="AJ925" s="651"/>
    </row>
    <row r="926" spans="1:36" ht="12" customHeight="1" x14ac:dyDescent="0.2">
      <c r="A926" s="651"/>
      <c r="B926" s="651"/>
      <c r="C926" s="8"/>
      <c r="D926" s="8"/>
      <c r="E926" s="8"/>
      <c r="F926" s="8"/>
      <c r="G926" s="8"/>
      <c r="H926" s="8"/>
      <c r="I926" s="8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  <c r="AE926" s="651"/>
      <c r="AF926" s="651"/>
      <c r="AG926" s="651"/>
      <c r="AH926" s="651"/>
      <c r="AI926" s="651"/>
      <c r="AJ926" s="651"/>
    </row>
    <row r="927" spans="1:36" ht="12" customHeight="1" x14ac:dyDescent="0.2">
      <c r="A927" s="651"/>
      <c r="B927" s="651"/>
      <c r="C927" s="8"/>
      <c r="D927" s="8"/>
      <c r="E927" s="8"/>
      <c r="F927" s="8"/>
      <c r="G927" s="8"/>
      <c r="H927" s="8"/>
      <c r="I927" s="8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  <c r="AE927" s="651"/>
      <c r="AF927" s="651"/>
      <c r="AG927" s="651"/>
      <c r="AH927" s="651"/>
      <c r="AI927" s="651"/>
      <c r="AJ927" s="651"/>
    </row>
    <row r="928" spans="1:36" ht="12" customHeight="1" x14ac:dyDescent="0.2">
      <c r="A928" s="651"/>
      <c r="B928" s="651"/>
      <c r="C928" s="8"/>
      <c r="D928" s="8"/>
      <c r="E928" s="8"/>
      <c r="F928" s="8"/>
      <c r="G928" s="8"/>
      <c r="H928" s="8"/>
      <c r="I928" s="8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  <c r="AE928" s="651"/>
      <c r="AF928" s="651"/>
      <c r="AG928" s="651"/>
      <c r="AH928" s="651"/>
      <c r="AI928" s="651"/>
      <c r="AJ928" s="651"/>
    </row>
    <row r="929" spans="1:36" ht="12" customHeight="1" x14ac:dyDescent="0.2">
      <c r="A929" s="651"/>
      <c r="B929" s="651"/>
      <c r="C929" s="8"/>
      <c r="D929" s="8"/>
      <c r="E929" s="8"/>
      <c r="F929" s="8"/>
      <c r="G929" s="8"/>
      <c r="H929" s="8"/>
      <c r="I929" s="8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  <c r="AE929" s="651"/>
      <c r="AF929" s="651"/>
      <c r="AG929" s="651"/>
      <c r="AH929" s="651"/>
      <c r="AI929" s="651"/>
      <c r="AJ929" s="651"/>
    </row>
    <row r="930" spans="1:36" ht="12" customHeight="1" x14ac:dyDescent="0.2">
      <c r="A930" s="651"/>
      <c r="B930" s="651"/>
      <c r="C930" s="8"/>
      <c r="D930" s="8"/>
      <c r="E930" s="8"/>
      <c r="F930" s="8"/>
      <c r="G930" s="8"/>
      <c r="H930" s="8"/>
      <c r="I930" s="8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  <c r="AE930" s="651"/>
      <c r="AF930" s="651"/>
      <c r="AG930" s="651"/>
      <c r="AH930" s="651"/>
      <c r="AI930" s="651"/>
      <c r="AJ930" s="651"/>
    </row>
    <row r="931" spans="1:36" ht="12" customHeight="1" x14ac:dyDescent="0.2">
      <c r="A931" s="651"/>
      <c r="B931" s="651"/>
      <c r="C931" s="8"/>
      <c r="D931" s="8"/>
      <c r="E931" s="8"/>
      <c r="F931" s="8"/>
      <c r="G931" s="8"/>
      <c r="H931" s="8"/>
      <c r="I931" s="8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  <c r="AE931" s="651"/>
      <c r="AF931" s="651"/>
      <c r="AG931" s="651"/>
      <c r="AH931" s="651"/>
      <c r="AI931" s="651"/>
      <c r="AJ931" s="651"/>
    </row>
    <row r="932" spans="1:36" ht="12" customHeight="1" x14ac:dyDescent="0.2">
      <c r="A932" s="651"/>
      <c r="B932" s="651"/>
      <c r="C932" s="8"/>
      <c r="D932" s="8"/>
      <c r="E932" s="8"/>
      <c r="F932" s="8"/>
      <c r="G932" s="8"/>
      <c r="H932" s="8"/>
      <c r="I932" s="8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  <c r="AE932" s="651"/>
      <c r="AF932" s="651"/>
      <c r="AG932" s="651"/>
      <c r="AH932" s="651"/>
      <c r="AI932" s="651"/>
      <c r="AJ932" s="651"/>
    </row>
    <row r="933" spans="1:36" ht="12" customHeight="1" x14ac:dyDescent="0.2">
      <c r="A933" s="651"/>
      <c r="B933" s="651"/>
      <c r="C933" s="8"/>
      <c r="D933" s="8"/>
      <c r="E933" s="8"/>
      <c r="F933" s="8"/>
      <c r="G933" s="8"/>
      <c r="H933" s="8"/>
      <c r="I933" s="8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  <c r="AE933" s="651"/>
      <c r="AF933" s="651"/>
      <c r="AG933" s="651"/>
      <c r="AH933" s="651"/>
      <c r="AI933" s="651"/>
      <c r="AJ933" s="651"/>
    </row>
    <row r="934" spans="1:36" ht="12" customHeight="1" x14ac:dyDescent="0.2">
      <c r="A934" s="651"/>
      <c r="B934" s="651"/>
      <c r="C934" s="8"/>
      <c r="D934" s="8"/>
      <c r="E934" s="8"/>
      <c r="F934" s="8"/>
      <c r="G934" s="8"/>
      <c r="H934" s="8"/>
      <c r="I934" s="8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  <c r="AE934" s="651"/>
      <c r="AF934" s="651"/>
      <c r="AG934" s="651"/>
      <c r="AH934" s="651"/>
      <c r="AI934" s="651"/>
      <c r="AJ934" s="651"/>
    </row>
    <row r="935" spans="1:36" ht="12" customHeight="1" x14ac:dyDescent="0.2">
      <c r="A935" s="651"/>
      <c r="B935" s="651"/>
      <c r="C935" s="8"/>
      <c r="D935" s="8"/>
      <c r="E935" s="8"/>
      <c r="F935" s="8"/>
      <c r="G935" s="8"/>
      <c r="H935" s="8"/>
      <c r="I935" s="8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  <c r="AE935" s="651"/>
      <c r="AF935" s="651"/>
      <c r="AG935" s="651"/>
      <c r="AH935" s="651"/>
      <c r="AI935" s="651"/>
      <c r="AJ935" s="651"/>
    </row>
    <row r="936" spans="1:36" ht="12" customHeight="1" x14ac:dyDescent="0.2">
      <c r="A936" s="651"/>
      <c r="B936" s="651"/>
      <c r="C936" s="8"/>
      <c r="D936" s="8"/>
      <c r="E936" s="8"/>
      <c r="F936" s="8"/>
      <c r="G936" s="8"/>
      <c r="H936" s="8"/>
      <c r="I936" s="8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  <c r="AE936" s="651"/>
      <c r="AF936" s="651"/>
      <c r="AG936" s="651"/>
      <c r="AH936" s="651"/>
      <c r="AI936" s="651"/>
      <c r="AJ936" s="651"/>
    </row>
    <row r="937" spans="1:36" ht="12" customHeight="1" x14ac:dyDescent="0.2">
      <c r="A937" s="651"/>
      <c r="B937" s="651"/>
      <c r="C937" s="8"/>
      <c r="D937" s="8"/>
      <c r="E937" s="8"/>
      <c r="F937" s="8"/>
      <c r="G937" s="8"/>
      <c r="H937" s="8"/>
      <c r="I937" s="8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  <c r="AE937" s="651"/>
      <c r="AF937" s="651"/>
      <c r="AG937" s="651"/>
      <c r="AH937" s="651"/>
      <c r="AI937" s="651"/>
      <c r="AJ937" s="651"/>
    </row>
    <row r="938" spans="1:36" ht="12" customHeight="1" x14ac:dyDescent="0.2">
      <c r="A938" s="651"/>
      <c r="B938" s="651"/>
      <c r="C938" s="8"/>
      <c r="D938" s="8"/>
      <c r="E938" s="8"/>
      <c r="F938" s="8"/>
      <c r="G938" s="8"/>
      <c r="H938" s="8"/>
      <c r="I938" s="8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  <c r="AE938" s="651"/>
      <c r="AF938" s="651"/>
      <c r="AG938" s="651"/>
      <c r="AH938" s="651"/>
      <c r="AI938" s="651"/>
      <c r="AJ938" s="651"/>
    </row>
    <row r="939" spans="1:36" ht="12" customHeight="1" x14ac:dyDescent="0.2">
      <c r="A939" s="651"/>
      <c r="B939" s="651"/>
      <c r="C939" s="8"/>
      <c r="D939" s="8"/>
      <c r="E939" s="8"/>
      <c r="F939" s="8"/>
      <c r="G939" s="8"/>
      <c r="H939" s="8"/>
      <c r="I939" s="8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  <c r="AE939" s="651"/>
      <c r="AF939" s="651"/>
      <c r="AG939" s="651"/>
      <c r="AH939" s="651"/>
      <c r="AI939" s="651"/>
      <c r="AJ939" s="651"/>
    </row>
    <row r="940" spans="1:36" ht="12" customHeight="1" x14ac:dyDescent="0.2">
      <c r="A940" s="651"/>
      <c r="B940" s="651"/>
      <c r="C940" s="8"/>
      <c r="D940" s="8"/>
      <c r="E940" s="8"/>
      <c r="F940" s="8"/>
      <c r="G940" s="8"/>
      <c r="H940" s="8"/>
      <c r="I940" s="8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  <c r="AE940" s="651"/>
      <c r="AF940" s="651"/>
      <c r="AG940" s="651"/>
      <c r="AH940" s="651"/>
      <c r="AI940" s="651"/>
      <c r="AJ940" s="651"/>
    </row>
    <row r="941" spans="1:36" ht="12" customHeight="1" x14ac:dyDescent="0.2">
      <c r="A941" s="651"/>
      <c r="B941" s="651"/>
      <c r="C941" s="8"/>
      <c r="D941" s="8"/>
      <c r="E941" s="8"/>
      <c r="F941" s="8"/>
      <c r="G941" s="8"/>
      <c r="H941" s="8"/>
      <c r="I941" s="8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  <c r="AE941" s="651"/>
      <c r="AF941" s="651"/>
      <c r="AG941" s="651"/>
      <c r="AH941" s="651"/>
      <c r="AI941" s="651"/>
      <c r="AJ941" s="651"/>
    </row>
    <row r="942" spans="1:36" ht="12" customHeight="1" x14ac:dyDescent="0.2">
      <c r="A942" s="651"/>
      <c r="B942" s="651"/>
      <c r="C942" s="8"/>
      <c r="D942" s="8"/>
      <c r="E942" s="8"/>
      <c r="F942" s="8"/>
      <c r="G942" s="8"/>
      <c r="H942" s="8"/>
      <c r="I942" s="8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  <c r="AE942" s="651"/>
      <c r="AF942" s="651"/>
      <c r="AG942" s="651"/>
      <c r="AH942" s="651"/>
      <c r="AI942" s="651"/>
      <c r="AJ942" s="651"/>
    </row>
    <row r="943" spans="1:36" ht="12" customHeight="1" x14ac:dyDescent="0.2">
      <c r="A943" s="651"/>
      <c r="B943" s="651"/>
      <c r="C943" s="8"/>
      <c r="D943" s="8"/>
      <c r="E943" s="8"/>
      <c r="F943" s="8"/>
      <c r="G943" s="8"/>
      <c r="H943" s="8"/>
      <c r="I943" s="8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  <c r="AE943" s="651"/>
      <c r="AF943" s="651"/>
      <c r="AG943" s="651"/>
      <c r="AH943" s="651"/>
      <c r="AI943" s="651"/>
      <c r="AJ943" s="651"/>
    </row>
    <row r="944" spans="1:36" ht="12" customHeight="1" x14ac:dyDescent="0.2">
      <c r="A944" s="651"/>
      <c r="B944" s="651"/>
      <c r="C944" s="8"/>
      <c r="D944" s="8"/>
      <c r="E944" s="8"/>
      <c r="F944" s="8"/>
      <c r="G944" s="8"/>
      <c r="H944" s="8"/>
      <c r="I944" s="8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  <c r="AE944" s="651"/>
      <c r="AF944" s="651"/>
      <c r="AG944" s="651"/>
      <c r="AH944" s="651"/>
      <c r="AI944" s="651"/>
      <c r="AJ944" s="651"/>
    </row>
    <row r="945" spans="1:36" ht="12" customHeight="1" x14ac:dyDescent="0.2">
      <c r="A945" s="651"/>
      <c r="B945" s="651"/>
      <c r="C945" s="8"/>
      <c r="D945" s="8"/>
      <c r="E945" s="8"/>
      <c r="F945" s="8"/>
      <c r="G945" s="8"/>
      <c r="H945" s="8"/>
      <c r="I945" s="8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  <c r="AE945" s="651"/>
      <c r="AF945" s="651"/>
      <c r="AG945" s="651"/>
      <c r="AH945" s="651"/>
      <c r="AI945" s="651"/>
      <c r="AJ945" s="651"/>
    </row>
    <row r="946" spans="1:36" ht="12" customHeight="1" x14ac:dyDescent="0.2">
      <c r="A946" s="651"/>
      <c r="B946" s="651"/>
      <c r="C946" s="8"/>
      <c r="D946" s="8"/>
      <c r="E946" s="8"/>
      <c r="F946" s="8"/>
      <c r="G946" s="8"/>
      <c r="H946" s="8"/>
      <c r="I946" s="8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  <c r="AE946" s="651"/>
      <c r="AF946" s="651"/>
      <c r="AG946" s="651"/>
      <c r="AH946" s="651"/>
      <c r="AI946" s="651"/>
      <c r="AJ946" s="651"/>
    </row>
    <row r="947" spans="1:36" ht="12" customHeight="1" x14ac:dyDescent="0.2">
      <c r="A947" s="651"/>
      <c r="B947" s="651"/>
      <c r="C947" s="8"/>
      <c r="D947" s="8"/>
      <c r="E947" s="8"/>
      <c r="F947" s="8"/>
      <c r="G947" s="8"/>
      <c r="H947" s="8"/>
      <c r="I947" s="8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  <c r="AE947" s="651"/>
      <c r="AF947" s="651"/>
      <c r="AG947" s="651"/>
      <c r="AH947" s="651"/>
      <c r="AI947" s="651"/>
      <c r="AJ947" s="651"/>
    </row>
    <row r="948" spans="1:36" ht="12" customHeight="1" x14ac:dyDescent="0.2">
      <c r="A948" s="651"/>
      <c r="B948" s="651"/>
      <c r="C948" s="8"/>
      <c r="D948" s="8"/>
      <c r="E948" s="8"/>
      <c r="F948" s="8"/>
      <c r="G948" s="8"/>
      <c r="H948" s="8"/>
      <c r="I948" s="8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  <c r="AE948" s="651"/>
      <c r="AF948" s="651"/>
      <c r="AG948" s="651"/>
      <c r="AH948" s="651"/>
      <c r="AI948" s="651"/>
      <c r="AJ948" s="651"/>
    </row>
    <row r="949" spans="1:36" ht="12" customHeight="1" x14ac:dyDescent="0.2">
      <c r="A949" s="651"/>
      <c r="B949" s="651"/>
      <c r="C949" s="8"/>
      <c r="D949" s="8"/>
      <c r="E949" s="8"/>
      <c r="F949" s="8"/>
      <c r="G949" s="8"/>
      <c r="H949" s="8"/>
      <c r="I949" s="8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  <c r="AE949" s="651"/>
      <c r="AF949" s="651"/>
      <c r="AG949" s="651"/>
      <c r="AH949" s="651"/>
      <c r="AI949" s="651"/>
      <c r="AJ949" s="651"/>
    </row>
    <row r="950" spans="1:36" ht="12" customHeight="1" x14ac:dyDescent="0.2">
      <c r="A950" s="651"/>
      <c r="B950" s="651"/>
      <c r="C950" s="8"/>
      <c r="D950" s="8"/>
      <c r="E950" s="8"/>
      <c r="F950" s="8"/>
      <c r="G950" s="8"/>
      <c r="H950" s="8"/>
      <c r="I950" s="8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  <c r="AE950" s="651"/>
      <c r="AF950" s="651"/>
      <c r="AG950" s="651"/>
      <c r="AH950" s="651"/>
      <c r="AI950" s="651"/>
      <c r="AJ950" s="651"/>
    </row>
    <row r="951" spans="1:36" ht="12" customHeight="1" x14ac:dyDescent="0.2">
      <c r="A951" s="651"/>
      <c r="B951" s="651"/>
      <c r="C951" s="8"/>
      <c r="D951" s="8"/>
      <c r="E951" s="8"/>
      <c r="F951" s="8"/>
      <c r="G951" s="8"/>
      <c r="H951" s="8"/>
      <c r="I951" s="8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  <c r="AE951" s="651"/>
      <c r="AF951" s="651"/>
      <c r="AG951" s="651"/>
      <c r="AH951" s="651"/>
      <c r="AI951" s="651"/>
      <c r="AJ951" s="651"/>
    </row>
    <row r="952" spans="1:36" ht="12" customHeight="1" x14ac:dyDescent="0.2">
      <c r="A952" s="651"/>
      <c r="B952" s="651"/>
      <c r="C952" s="8"/>
      <c r="D952" s="8"/>
      <c r="E952" s="8"/>
      <c r="F952" s="8"/>
      <c r="G952" s="8"/>
      <c r="H952" s="8"/>
      <c r="I952" s="8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  <c r="AE952" s="651"/>
      <c r="AF952" s="651"/>
      <c r="AG952" s="651"/>
      <c r="AH952" s="651"/>
      <c r="AI952" s="651"/>
      <c r="AJ952" s="651"/>
    </row>
    <row r="953" spans="1:36" ht="12" customHeight="1" x14ac:dyDescent="0.2">
      <c r="A953" s="651"/>
      <c r="B953" s="651"/>
      <c r="C953" s="8"/>
      <c r="D953" s="8"/>
      <c r="E953" s="8"/>
      <c r="F953" s="8"/>
      <c r="G953" s="8"/>
      <c r="H953" s="8"/>
      <c r="I953" s="8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  <c r="AE953" s="651"/>
      <c r="AF953" s="651"/>
      <c r="AG953" s="651"/>
      <c r="AH953" s="651"/>
      <c r="AI953" s="651"/>
      <c r="AJ953" s="651"/>
    </row>
    <row r="954" spans="1:36" ht="12" customHeight="1" x14ac:dyDescent="0.2">
      <c r="A954" s="651"/>
      <c r="B954" s="651"/>
      <c r="C954" s="8"/>
      <c r="D954" s="8"/>
      <c r="E954" s="8"/>
      <c r="F954" s="8"/>
      <c r="G954" s="8"/>
      <c r="H954" s="8"/>
      <c r="I954" s="8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  <c r="AE954" s="651"/>
      <c r="AF954" s="651"/>
      <c r="AG954" s="651"/>
      <c r="AH954" s="651"/>
      <c r="AI954" s="651"/>
      <c r="AJ954" s="651"/>
    </row>
    <row r="955" spans="1:36" ht="12" customHeight="1" x14ac:dyDescent="0.2">
      <c r="A955" s="651"/>
      <c r="B955" s="651"/>
      <c r="C955" s="8"/>
      <c r="D955" s="8"/>
      <c r="E955" s="8"/>
      <c r="F955" s="8"/>
      <c r="G955" s="8"/>
      <c r="H955" s="8"/>
      <c r="I955" s="8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  <c r="AE955" s="651"/>
      <c r="AF955" s="651"/>
      <c r="AG955" s="651"/>
      <c r="AH955" s="651"/>
      <c r="AI955" s="651"/>
      <c r="AJ955" s="651"/>
    </row>
    <row r="956" spans="1:36" ht="12" customHeight="1" x14ac:dyDescent="0.2">
      <c r="A956" s="651"/>
      <c r="B956" s="651"/>
      <c r="C956" s="8"/>
      <c r="D956" s="8"/>
      <c r="E956" s="8"/>
      <c r="F956" s="8"/>
      <c r="G956" s="8"/>
      <c r="H956" s="8"/>
      <c r="I956" s="8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  <c r="AE956" s="651"/>
      <c r="AF956" s="651"/>
      <c r="AG956" s="651"/>
      <c r="AH956" s="651"/>
      <c r="AI956" s="651"/>
      <c r="AJ956" s="651"/>
    </row>
    <row r="957" spans="1:36" ht="12" customHeight="1" x14ac:dyDescent="0.2">
      <c r="A957" s="651"/>
      <c r="B957" s="651"/>
      <c r="C957" s="8"/>
      <c r="D957" s="8"/>
      <c r="E957" s="8"/>
      <c r="F957" s="8"/>
      <c r="G957" s="8"/>
      <c r="H957" s="8"/>
      <c r="I957" s="8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  <c r="AE957" s="651"/>
      <c r="AF957" s="651"/>
      <c r="AG957" s="651"/>
      <c r="AH957" s="651"/>
      <c r="AI957" s="651"/>
      <c r="AJ957" s="651"/>
    </row>
    <row r="958" spans="1:36" ht="12" customHeight="1" x14ac:dyDescent="0.2">
      <c r="A958" s="651"/>
      <c r="B958" s="651"/>
      <c r="C958" s="8"/>
      <c r="D958" s="8"/>
      <c r="E958" s="8"/>
      <c r="F958" s="8"/>
      <c r="G958" s="8"/>
      <c r="H958" s="8"/>
      <c r="I958" s="8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  <c r="AE958" s="651"/>
      <c r="AF958" s="651"/>
      <c r="AG958" s="651"/>
      <c r="AH958" s="651"/>
      <c r="AI958" s="651"/>
      <c r="AJ958" s="651"/>
    </row>
    <row r="959" spans="1:36" ht="12" customHeight="1" x14ac:dyDescent="0.2">
      <c r="A959" s="651"/>
      <c r="B959" s="651"/>
      <c r="C959" s="8"/>
      <c r="D959" s="8"/>
      <c r="E959" s="8"/>
      <c r="F959" s="8"/>
      <c r="G959" s="8"/>
      <c r="H959" s="8"/>
      <c r="I959" s="8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  <c r="AE959" s="651"/>
      <c r="AF959" s="651"/>
      <c r="AG959" s="651"/>
      <c r="AH959" s="651"/>
      <c r="AI959" s="651"/>
      <c r="AJ959" s="651"/>
    </row>
    <row r="960" spans="1:36" ht="12" customHeight="1" x14ac:dyDescent="0.2">
      <c r="A960" s="651"/>
      <c r="B960" s="651"/>
      <c r="C960" s="8"/>
      <c r="D960" s="8"/>
      <c r="E960" s="8"/>
      <c r="F960" s="8"/>
      <c r="G960" s="8"/>
      <c r="H960" s="8"/>
      <c r="I960" s="8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  <c r="AE960" s="651"/>
      <c r="AF960" s="651"/>
      <c r="AG960" s="651"/>
      <c r="AH960" s="651"/>
      <c r="AI960" s="651"/>
      <c r="AJ960" s="651"/>
    </row>
    <row r="961" spans="1:36" ht="12" customHeight="1" x14ac:dyDescent="0.2">
      <c r="A961" s="651"/>
      <c r="B961" s="651"/>
      <c r="C961" s="8"/>
      <c r="D961" s="8"/>
      <c r="E961" s="8"/>
      <c r="F961" s="8"/>
      <c r="G961" s="8"/>
      <c r="H961" s="8"/>
      <c r="I961" s="8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  <c r="AE961" s="651"/>
      <c r="AF961" s="651"/>
      <c r="AG961" s="651"/>
      <c r="AH961" s="651"/>
      <c r="AI961" s="651"/>
      <c r="AJ961" s="651"/>
    </row>
    <row r="962" spans="1:36" ht="12" customHeight="1" x14ac:dyDescent="0.2">
      <c r="A962" s="651"/>
      <c r="B962" s="651"/>
      <c r="C962" s="8"/>
      <c r="D962" s="8"/>
      <c r="E962" s="8"/>
      <c r="F962" s="8"/>
      <c r="G962" s="8"/>
      <c r="H962" s="8"/>
      <c r="I962" s="8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  <c r="AE962" s="651"/>
      <c r="AF962" s="651"/>
      <c r="AG962" s="651"/>
      <c r="AH962" s="651"/>
      <c r="AI962" s="651"/>
      <c r="AJ962" s="651"/>
    </row>
    <row r="963" spans="1:36" ht="12" customHeight="1" x14ac:dyDescent="0.2">
      <c r="A963" s="651"/>
      <c r="B963" s="651"/>
      <c r="C963" s="8"/>
      <c r="D963" s="8"/>
      <c r="E963" s="8"/>
      <c r="F963" s="8"/>
      <c r="G963" s="8"/>
      <c r="H963" s="8"/>
      <c r="I963" s="8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  <c r="AE963" s="651"/>
      <c r="AF963" s="651"/>
      <c r="AG963" s="651"/>
      <c r="AH963" s="651"/>
      <c r="AI963" s="651"/>
      <c r="AJ963" s="651"/>
    </row>
    <row r="964" spans="1:36" ht="12" customHeight="1" x14ac:dyDescent="0.2">
      <c r="A964" s="651"/>
      <c r="B964" s="651"/>
      <c r="C964" s="8"/>
      <c r="D964" s="8"/>
      <c r="E964" s="8"/>
      <c r="F964" s="8"/>
      <c r="G964" s="8"/>
      <c r="H964" s="8"/>
      <c r="I964" s="8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  <c r="AE964" s="651"/>
      <c r="AF964" s="651"/>
      <c r="AG964" s="651"/>
      <c r="AH964" s="651"/>
      <c r="AI964" s="651"/>
      <c r="AJ964" s="651"/>
    </row>
    <row r="965" spans="1:36" ht="12" customHeight="1" x14ac:dyDescent="0.2">
      <c r="A965" s="651"/>
      <c r="B965" s="651"/>
      <c r="C965" s="8"/>
      <c r="D965" s="8"/>
      <c r="E965" s="8"/>
      <c r="F965" s="8"/>
      <c r="G965" s="8"/>
      <c r="H965" s="8"/>
      <c r="I965" s="8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  <c r="AE965" s="651"/>
      <c r="AF965" s="651"/>
      <c r="AG965" s="651"/>
      <c r="AH965" s="651"/>
      <c r="AI965" s="651"/>
      <c r="AJ965" s="651"/>
    </row>
    <row r="966" spans="1:36" ht="12" customHeight="1" x14ac:dyDescent="0.2">
      <c r="A966" s="651"/>
      <c r="B966" s="651"/>
      <c r="C966" s="8"/>
      <c r="D966" s="8"/>
      <c r="E966" s="8"/>
      <c r="F966" s="8"/>
      <c r="G966" s="8"/>
      <c r="H966" s="8"/>
      <c r="I966" s="8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  <c r="AE966" s="651"/>
      <c r="AF966" s="651"/>
      <c r="AG966" s="651"/>
      <c r="AH966" s="651"/>
      <c r="AI966" s="651"/>
      <c r="AJ966" s="651"/>
    </row>
    <row r="967" spans="1:36" ht="12" customHeight="1" x14ac:dyDescent="0.2">
      <c r="A967" s="651"/>
      <c r="B967" s="651"/>
      <c r="C967" s="8"/>
      <c r="D967" s="8"/>
      <c r="E967" s="8"/>
      <c r="F967" s="8"/>
      <c r="G967" s="8"/>
      <c r="H967" s="8"/>
      <c r="I967" s="8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  <c r="AE967" s="651"/>
      <c r="AF967" s="651"/>
      <c r="AG967" s="651"/>
      <c r="AH967" s="651"/>
      <c r="AI967" s="651"/>
      <c r="AJ967" s="651"/>
    </row>
    <row r="968" spans="1:36" ht="12" customHeight="1" x14ac:dyDescent="0.2">
      <c r="A968" s="651"/>
      <c r="B968" s="651"/>
      <c r="C968" s="8"/>
      <c r="D968" s="8"/>
      <c r="E968" s="8"/>
      <c r="F968" s="8"/>
      <c r="G968" s="8"/>
      <c r="H968" s="8"/>
      <c r="I968" s="8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  <c r="AE968" s="651"/>
      <c r="AF968" s="651"/>
      <c r="AG968" s="651"/>
      <c r="AH968" s="651"/>
      <c r="AI968" s="651"/>
      <c r="AJ968" s="651"/>
    </row>
    <row r="969" spans="1:36" ht="12" customHeight="1" x14ac:dyDescent="0.2">
      <c r="A969" s="651"/>
      <c r="B969" s="651"/>
      <c r="C969" s="8"/>
      <c r="D969" s="8"/>
      <c r="E969" s="8"/>
      <c r="F969" s="8"/>
      <c r="G969" s="8"/>
      <c r="H969" s="8"/>
      <c r="I969" s="8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  <c r="AE969" s="651"/>
      <c r="AF969" s="651"/>
      <c r="AG969" s="651"/>
      <c r="AH969" s="651"/>
      <c r="AI969" s="651"/>
      <c r="AJ969" s="651"/>
    </row>
    <row r="970" spans="1:36" ht="12" customHeight="1" x14ac:dyDescent="0.2">
      <c r="A970" s="651"/>
      <c r="B970" s="651"/>
      <c r="C970" s="8"/>
      <c r="D970" s="8"/>
      <c r="E970" s="8"/>
      <c r="F970" s="8"/>
      <c r="G970" s="8"/>
      <c r="H970" s="8"/>
      <c r="I970" s="8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  <c r="AE970" s="651"/>
      <c r="AF970" s="651"/>
      <c r="AG970" s="651"/>
      <c r="AH970" s="651"/>
      <c r="AI970" s="651"/>
      <c r="AJ970" s="651"/>
    </row>
    <row r="971" spans="1:36" ht="12" customHeight="1" x14ac:dyDescent="0.2">
      <c r="A971" s="651"/>
      <c r="B971" s="651"/>
      <c r="C971" s="8"/>
      <c r="D971" s="8"/>
      <c r="E971" s="8"/>
      <c r="F971" s="8"/>
      <c r="G971" s="8"/>
      <c r="H971" s="8"/>
      <c r="I971" s="8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  <c r="AE971" s="651"/>
      <c r="AF971" s="651"/>
      <c r="AG971" s="651"/>
      <c r="AH971" s="651"/>
      <c r="AI971" s="651"/>
      <c r="AJ971" s="651"/>
    </row>
    <row r="972" spans="1:36" ht="12" customHeight="1" x14ac:dyDescent="0.2">
      <c r="A972" s="651"/>
      <c r="B972" s="651"/>
      <c r="C972" s="8"/>
      <c r="D972" s="8"/>
      <c r="E972" s="8"/>
      <c r="F972" s="8"/>
      <c r="G972" s="8"/>
      <c r="H972" s="8"/>
      <c r="I972" s="8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  <c r="AE972" s="651"/>
      <c r="AF972" s="651"/>
      <c r="AG972" s="651"/>
      <c r="AH972" s="651"/>
      <c r="AI972" s="651"/>
      <c r="AJ972" s="651"/>
    </row>
    <row r="973" spans="1:36" ht="12" customHeight="1" x14ac:dyDescent="0.2">
      <c r="A973" s="651"/>
      <c r="B973" s="651"/>
      <c r="C973" s="8"/>
      <c r="D973" s="8"/>
      <c r="E973" s="8"/>
      <c r="F973" s="8"/>
      <c r="G973" s="8"/>
      <c r="H973" s="8"/>
      <c r="I973" s="8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  <c r="AE973" s="651"/>
      <c r="AF973" s="651"/>
      <c r="AG973" s="651"/>
      <c r="AH973" s="651"/>
      <c r="AI973" s="651"/>
      <c r="AJ973" s="651"/>
    </row>
    <row r="974" spans="1:36" ht="12" customHeight="1" x14ac:dyDescent="0.2">
      <c r="A974" s="651"/>
      <c r="B974" s="651"/>
      <c r="C974" s="8"/>
      <c r="D974" s="8"/>
      <c r="E974" s="8"/>
      <c r="F974" s="8"/>
      <c r="G974" s="8"/>
      <c r="H974" s="8"/>
      <c r="I974" s="8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  <c r="AE974" s="651"/>
      <c r="AF974" s="651"/>
      <c r="AG974" s="651"/>
      <c r="AH974" s="651"/>
      <c r="AI974" s="651"/>
      <c r="AJ974" s="651"/>
    </row>
    <row r="975" spans="1:36" ht="12" customHeight="1" x14ac:dyDescent="0.2">
      <c r="A975" s="651"/>
      <c r="B975" s="651"/>
      <c r="C975" s="8"/>
      <c r="D975" s="8"/>
      <c r="E975" s="8"/>
      <c r="F975" s="8"/>
      <c r="G975" s="8"/>
      <c r="H975" s="8"/>
      <c r="I975" s="8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  <c r="AE975" s="651"/>
      <c r="AF975" s="651"/>
      <c r="AG975" s="651"/>
      <c r="AH975" s="651"/>
      <c r="AI975" s="651"/>
      <c r="AJ975" s="651"/>
    </row>
    <row r="976" spans="1:36" ht="12" customHeight="1" x14ac:dyDescent="0.2">
      <c r="A976" s="651"/>
      <c r="B976" s="651"/>
      <c r="C976" s="8"/>
      <c r="D976" s="8"/>
      <c r="E976" s="8"/>
      <c r="F976" s="8"/>
      <c r="G976" s="8"/>
      <c r="H976" s="8"/>
      <c r="I976" s="8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  <c r="AE976" s="651"/>
      <c r="AF976" s="651"/>
      <c r="AG976" s="651"/>
      <c r="AH976" s="651"/>
      <c r="AI976" s="651"/>
      <c r="AJ976" s="651"/>
    </row>
    <row r="977" spans="1:36" ht="12" customHeight="1" x14ac:dyDescent="0.2">
      <c r="A977" s="651"/>
      <c r="B977" s="651"/>
      <c r="C977" s="8"/>
      <c r="D977" s="8"/>
      <c r="E977" s="8"/>
      <c r="F977" s="8"/>
      <c r="G977" s="8"/>
      <c r="H977" s="8"/>
      <c r="I977" s="8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  <c r="AE977" s="651"/>
      <c r="AF977" s="651"/>
      <c r="AG977" s="651"/>
      <c r="AH977" s="651"/>
      <c r="AI977" s="651"/>
      <c r="AJ977" s="651"/>
    </row>
    <row r="978" spans="1:36" ht="12" customHeight="1" x14ac:dyDescent="0.2">
      <c r="A978" s="651"/>
      <c r="B978" s="651"/>
      <c r="C978" s="8"/>
      <c r="D978" s="8"/>
      <c r="E978" s="8"/>
      <c r="F978" s="8"/>
      <c r="G978" s="8"/>
      <c r="H978" s="8"/>
      <c r="I978" s="8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  <c r="AE978" s="651"/>
      <c r="AF978" s="651"/>
      <c r="AG978" s="651"/>
      <c r="AH978" s="651"/>
      <c r="AI978" s="651"/>
      <c r="AJ978" s="651"/>
    </row>
    <row r="979" spans="1:36" ht="12" customHeight="1" x14ac:dyDescent="0.2">
      <c r="A979" s="651"/>
      <c r="B979" s="651"/>
      <c r="C979" s="8"/>
      <c r="D979" s="8"/>
      <c r="E979" s="8"/>
      <c r="F979" s="8"/>
      <c r="G979" s="8"/>
      <c r="H979" s="8"/>
      <c r="I979" s="8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  <c r="AE979" s="651"/>
      <c r="AF979" s="651"/>
      <c r="AG979" s="651"/>
      <c r="AH979" s="651"/>
      <c r="AI979" s="651"/>
      <c r="AJ979" s="651"/>
    </row>
    <row r="980" spans="1:36" ht="12" customHeight="1" x14ac:dyDescent="0.2">
      <c r="A980" s="651"/>
      <c r="B980" s="651"/>
      <c r="C980" s="8"/>
      <c r="D980" s="8"/>
      <c r="E980" s="8"/>
      <c r="F980" s="8"/>
      <c r="G980" s="8"/>
      <c r="H980" s="8"/>
      <c r="I980" s="8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  <c r="AE980" s="651"/>
      <c r="AF980" s="651"/>
      <c r="AG980" s="651"/>
      <c r="AH980" s="651"/>
      <c r="AI980" s="651"/>
      <c r="AJ980" s="651"/>
    </row>
    <row r="981" spans="1:36" ht="12" customHeight="1" x14ac:dyDescent="0.2">
      <c r="A981" s="651"/>
      <c r="B981" s="651"/>
      <c r="C981" s="8"/>
      <c r="D981" s="8"/>
      <c r="E981" s="8"/>
      <c r="F981" s="8"/>
      <c r="G981" s="8"/>
      <c r="H981" s="8"/>
      <c r="I981" s="8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  <c r="AE981" s="651"/>
      <c r="AF981" s="651"/>
      <c r="AG981" s="651"/>
      <c r="AH981" s="651"/>
      <c r="AI981" s="651"/>
      <c r="AJ981" s="651"/>
    </row>
    <row r="982" spans="1:36" ht="12" customHeight="1" x14ac:dyDescent="0.2">
      <c r="A982" s="651"/>
      <c r="B982" s="651"/>
      <c r="C982" s="8"/>
      <c r="D982" s="8"/>
      <c r="E982" s="8"/>
      <c r="F982" s="8"/>
      <c r="G982" s="8"/>
      <c r="H982" s="8"/>
      <c r="I982" s="8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  <c r="AE982" s="651"/>
      <c r="AF982" s="651"/>
      <c r="AG982" s="651"/>
      <c r="AH982" s="651"/>
      <c r="AI982" s="651"/>
      <c r="AJ982" s="651"/>
    </row>
    <row r="983" spans="1:36" ht="12" customHeight="1" x14ac:dyDescent="0.2">
      <c r="A983" s="651"/>
      <c r="B983" s="651"/>
      <c r="C983" s="8"/>
      <c r="D983" s="8"/>
      <c r="E983" s="8"/>
      <c r="F983" s="8"/>
      <c r="G983" s="8"/>
      <c r="H983" s="8"/>
      <c r="I983" s="8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  <c r="AE983" s="651"/>
      <c r="AF983" s="651"/>
      <c r="AG983" s="651"/>
      <c r="AH983" s="651"/>
      <c r="AI983" s="651"/>
      <c r="AJ983" s="651"/>
    </row>
    <row r="984" spans="1:36" ht="12" customHeight="1" x14ac:dyDescent="0.2">
      <c r="A984" s="651"/>
      <c r="B984" s="651"/>
      <c r="C984" s="8"/>
      <c r="D984" s="8"/>
      <c r="E984" s="8"/>
      <c r="F984" s="8"/>
      <c r="G984" s="8"/>
      <c r="H984" s="8"/>
      <c r="I984" s="8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  <c r="AE984" s="651"/>
      <c r="AF984" s="651"/>
      <c r="AG984" s="651"/>
      <c r="AH984" s="651"/>
      <c r="AI984" s="651"/>
      <c r="AJ984" s="651"/>
    </row>
    <row r="985" spans="1:36" ht="12" customHeight="1" x14ac:dyDescent="0.2">
      <c r="A985" s="651"/>
      <c r="B985" s="651"/>
      <c r="C985" s="8"/>
      <c r="D985" s="8"/>
      <c r="E985" s="8"/>
      <c r="F985" s="8"/>
      <c r="G985" s="8"/>
      <c r="H985" s="8"/>
      <c r="I985" s="8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  <c r="AE985" s="651"/>
      <c r="AF985" s="651"/>
      <c r="AG985" s="651"/>
      <c r="AH985" s="651"/>
      <c r="AI985" s="651"/>
      <c r="AJ985" s="651"/>
    </row>
    <row r="986" spans="1:36" ht="12" customHeight="1" x14ac:dyDescent="0.2">
      <c r="A986" s="651"/>
      <c r="B986" s="651"/>
      <c r="C986" s="8"/>
      <c r="D986" s="8"/>
      <c r="E986" s="8"/>
      <c r="F986" s="8"/>
      <c r="G986" s="8"/>
      <c r="H986" s="8"/>
      <c r="I986" s="8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  <c r="AE986" s="651"/>
      <c r="AF986" s="651"/>
      <c r="AG986" s="651"/>
      <c r="AH986" s="651"/>
      <c r="AI986" s="651"/>
      <c r="AJ986" s="651"/>
    </row>
    <row r="987" spans="1:36" ht="12" customHeight="1" x14ac:dyDescent="0.2">
      <c r="A987" s="651"/>
      <c r="B987" s="651"/>
      <c r="C987" s="8"/>
      <c r="D987" s="8"/>
      <c r="E987" s="8"/>
      <c r="F987" s="8"/>
      <c r="G987" s="8"/>
      <c r="H987" s="8"/>
      <c r="I987" s="8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  <c r="AE987" s="651"/>
      <c r="AF987" s="651"/>
      <c r="AG987" s="651"/>
      <c r="AH987" s="651"/>
      <c r="AI987" s="651"/>
      <c r="AJ987" s="651"/>
    </row>
    <row r="988" spans="1:36" ht="12" customHeight="1" x14ac:dyDescent="0.2">
      <c r="A988" s="651"/>
      <c r="B988" s="651"/>
      <c r="C988" s="8"/>
      <c r="D988" s="8"/>
      <c r="E988" s="8"/>
      <c r="F988" s="8"/>
      <c r="G988" s="8"/>
      <c r="H988" s="8"/>
      <c r="I988" s="8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  <c r="AE988" s="651"/>
      <c r="AF988" s="651"/>
      <c r="AG988" s="651"/>
      <c r="AH988" s="651"/>
      <c r="AI988" s="651"/>
      <c r="AJ988" s="651"/>
    </row>
    <row r="989" spans="1:36" ht="12" customHeight="1" x14ac:dyDescent="0.2">
      <c r="A989" s="651"/>
      <c r="B989" s="651"/>
      <c r="C989" s="8"/>
      <c r="D989" s="8"/>
      <c r="E989" s="8"/>
      <c r="F989" s="8"/>
      <c r="G989" s="8"/>
      <c r="H989" s="8"/>
      <c r="I989" s="8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  <c r="AE989" s="651"/>
      <c r="AF989" s="651"/>
      <c r="AG989" s="651"/>
      <c r="AH989" s="651"/>
      <c r="AI989" s="651"/>
      <c r="AJ989" s="651"/>
    </row>
    <row r="990" spans="1:36" ht="12" customHeight="1" x14ac:dyDescent="0.2">
      <c r="A990" s="651"/>
      <c r="B990" s="651"/>
      <c r="C990" s="8"/>
      <c r="D990" s="8"/>
      <c r="E990" s="8"/>
      <c r="F990" s="8"/>
      <c r="G990" s="8"/>
      <c r="H990" s="8"/>
      <c r="I990" s="8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  <c r="AE990" s="651"/>
      <c r="AF990" s="651"/>
      <c r="AG990" s="651"/>
      <c r="AH990" s="651"/>
      <c r="AI990" s="651"/>
      <c r="AJ990" s="651"/>
    </row>
    <row r="991" spans="1:36" ht="12" customHeight="1" x14ac:dyDescent="0.2">
      <c r="A991" s="651"/>
      <c r="B991" s="651"/>
      <c r="C991" s="8"/>
      <c r="D991" s="8"/>
      <c r="E991" s="8"/>
      <c r="F991" s="8"/>
      <c r="G991" s="8"/>
      <c r="H991" s="8"/>
      <c r="I991" s="8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  <c r="AE991" s="651"/>
      <c r="AF991" s="651"/>
      <c r="AG991" s="651"/>
      <c r="AH991" s="651"/>
      <c r="AI991" s="651"/>
      <c r="AJ991" s="651"/>
    </row>
    <row r="992" spans="1:36" ht="12" customHeight="1" x14ac:dyDescent="0.2">
      <c r="A992" s="651"/>
      <c r="B992" s="651"/>
      <c r="C992" s="8"/>
      <c r="D992" s="8"/>
      <c r="E992" s="8"/>
      <c r="F992" s="8"/>
      <c r="G992" s="8"/>
      <c r="H992" s="8"/>
      <c r="I992" s="8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  <c r="AE992" s="651"/>
      <c r="AF992" s="651"/>
      <c r="AG992" s="651"/>
      <c r="AH992" s="651"/>
      <c r="AI992" s="651"/>
      <c r="AJ992" s="651"/>
    </row>
    <row r="993" spans="1:36" ht="12" customHeight="1" x14ac:dyDescent="0.2">
      <c r="A993" s="651"/>
      <c r="B993" s="651"/>
      <c r="C993" s="8"/>
      <c r="D993" s="8"/>
      <c r="E993" s="8"/>
      <c r="F993" s="8"/>
      <c r="G993" s="8"/>
      <c r="H993" s="8"/>
      <c r="I993" s="8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  <c r="AE993" s="651"/>
      <c r="AF993" s="651"/>
      <c r="AG993" s="651"/>
      <c r="AH993" s="651"/>
      <c r="AI993" s="651"/>
      <c r="AJ993" s="651"/>
    </row>
    <row r="994" spans="1:36" ht="12" customHeight="1" x14ac:dyDescent="0.2">
      <c r="A994" s="651"/>
      <c r="B994" s="651"/>
      <c r="C994" s="8"/>
      <c r="D994" s="8"/>
      <c r="E994" s="8"/>
      <c r="F994" s="8"/>
      <c r="G994" s="8"/>
      <c r="H994" s="8"/>
      <c r="I994" s="8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  <c r="AE994" s="651"/>
      <c r="AF994" s="651"/>
      <c r="AG994" s="651"/>
      <c r="AH994" s="651"/>
      <c r="AI994" s="651"/>
      <c r="AJ994" s="651"/>
    </row>
    <row r="995" spans="1:36" ht="12" customHeight="1" x14ac:dyDescent="0.2">
      <c r="A995" s="651"/>
      <c r="B995" s="651"/>
      <c r="C995" s="8"/>
      <c r="D995" s="8"/>
      <c r="E995" s="8"/>
      <c r="F995" s="8"/>
      <c r="G995" s="8"/>
      <c r="H995" s="8"/>
      <c r="I995" s="8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  <c r="AE995" s="651"/>
      <c r="AF995" s="651"/>
      <c r="AG995" s="651"/>
      <c r="AH995" s="651"/>
      <c r="AI995" s="651"/>
      <c r="AJ995" s="651"/>
    </row>
    <row r="996" spans="1:36" ht="12" customHeight="1" x14ac:dyDescent="0.2">
      <c r="A996" s="651"/>
      <c r="B996" s="651"/>
      <c r="C996" s="8"/>
      <c r="D996" s="8"/>
      <c r="E996" s="8"/>
      <c r="F996" s="8"/>
      <c r="G996" s="8"/>
      <c r="H996" s="8"/>
      <c r="I996" s="8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  <c r="AE996" s="651"/>
      <c r="AF996" s="651"/>
      <c r="AG996" s="651"/>
      <c r="AH996" s="651"/>
      <c r="AI996" s="651"/>
      <c r="AJ996" s="651"/>
    </row>
    <row r="997" spans="1:36" ht="12" customHeight="1" x14ac:dyDescent="0.2">
      <c r="A997" s="651"/>
      <c r="B997" s="651"/>
      <c r="C997" s="8"/>
      <c r="D997" s="8"/>
      <c r="E997" s="8"/>
      <c r="F997" s="8"/>
      <c r="G997" s="8"/>
      <c r="H997" s="8"/>
      <c r="I997" s="8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  <c r="AE997" s="651"/>
      <c r="AF997" s="651"/>
      <c r="AG997" s="651"/>
      <c r="AH997" s="651"/>
      <c r="AI997" s="651"/>
      <c r="AJ997" s="651"/>
    </row>
    <row r="998" spans="1:36" ht="12" customHeight="1" x14ac:dyDescent="0.2">
      <c r="A998" s="651"/>
      <c r="B998" s="651"/>
      <c r="C998" s="8"/>
      <c r="D998" s="8"/>
      <c r="E998" s="8"/>
      <c r="F998" s="8"/>
      <c r="G998" s="8"/>
      <c r="H998" s="8"/>
      <c r="I998" s="8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  <c r="AE998" s="651"/>
      <c r="AF998" s="651"/>
      <c r="AG998" s="651"/>
      <c r="AH998" s="651"/>
      <c r="AI998" s="651"/>
      <c r="AJ998" s="651"/>
    </row>
    <row r="999" spans="1:36" ht="12" customHeight="1" x14ac:dyDescent="0.2">
      <c r="A999" s="651"/>
      <c r="B999" s="651"/>
      <c r="C999" s="8"/>
      <c r="D999" s="8"/>
      <c r="E999" s="8"/>
      <c r="F999" s="8"/>
      <c r="G999" s="8"/>
      <c r="H999" s="8"/>
      <c r="I999" s="8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  <c r="AE999" s="651"/>
      <c r="AF999" s="651"/>
      <c r="AG999" s="651"/>
      <c r="AH999" s="651"/>
      <c r="AI999" s="651"/>
      <c r="AJ999" s="651"/>
    </row>
    <row r="1000" spans="1:36" ht="12" customHeight="1" x14ac:dyDescent="0.2">
      <c r="A1000" s="651"/>
      <c r="B1000" s="651"/>
      <c r="C1000" s="8"/>
      <c r="D1000" s="8"/>
      <c r="E1000" s="8"/>
      <c r="F1000" s="8"/>
      <c r="G1000" s="8"/>
      <c r="H1000" s="8"/>
      <c r="I1000" s="8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  <c r="AE1000" s="651"/>
      <c r="AF1000" s="651"/>
      <c r="AG1000" s="651"/>
      <c r="AH1000" s="651"/>
      <c r="AI1000" s="651"/>
      <c r="AJ1000" s="651"/>
    </row>
    <row r="1001" spans="1:36" ht="12" customHeight="1" x14ac:dyDescent="0.2">
      <c r="A1001" s="651"/>
      <c r="B1001" s="651"/>
      <c r="C1001" s="8"/>
      <c r="D1001" s="8"/>
      <c r="E1001" s="8"/>
      <c r="F1001" s="8"/>
      <c r="G1001" s="8"/>
      <c r="H1001" s="8"/>
      <c r="I1001" s="8"/>
      <c r="J1001" s="651"/>
      <c r="K1001" s="651"/>
      <c r="L1001" s="651"/>
      <c r="M1001" s="651"/>
      <c r="N1001" s="651"/>
      <c r="O1001" s="651"/>
      <c r="P1001" s="651"/>
      <c r="Q1001" s="651"/>
      <c r="R1001" s="651"/>
      <c r="S1001" s="651"/>
      <c r="T1001" s="651"/>
      <c r="U1001" s="651"/>
      <c r="V1001" s="651"/>
      <c r="W1001" s="651"/>
      <c r="X1001" s="651"/>
      <c r="Y1001" s="651"/>
      <c r="Z1001" s="651"/>
      <c r="AA1001" s="651"/>
      <c r="AB1001" s="651"/>
      <c r="AC1001" s="651"/>
      <c r="AD1001" s="651"/>
      <c r="AE1001" s="651"/>
      <c r="AF1001" s="651"/>
      <c r="AG1001" s="651"/>
      <c r="AH1001" s="651"/>
      <c r="AI1001" s="651"/>
      <c r="AJ1001" s="651"/>
    </row>
  </sheetData>
  <mergeCells count="169">
    <mergeCell ref="D204:E204"/>
    <mergeCell ref="D205:E205"/>
    <mergeCell ref="D193:E193"/>
    <mergeCell ref="D192:E192"/>
    <mergeCell ref="D66:E66"/>
    <mergeCell ref="D71:E71"/>
    <mergeCell ref="D199:E199"/>
    <mergeCell ref="D200:E200"/>
    <mergeCell ref="D195:E195"/>
    <mergeCell ref="D196:E196"/>
    <mergeCell ref="D189:E189"/>
    <mergeCell ref="D190:E190"/>
    <mergeCell ref="D191:E191"/>
    <mergeCell ref="D203:E203"/>
    <mergeCell ref="D201:E201"/>
    <mergeCell ref="D202:E202"/>
    <mergeCell ref="D194:E194"/>
    <mergeCell ref="D198:E198"/>
    <mergeCell ref="D197:E197"/>
    <mergeCell ref="D188:E188"/>
    <mergeCell ref="D187:E187"/>
    <mergeCell ref="D186:E186"/>
    <mergeCell ref="D5:E5"/>
    <mergeCell ref="D4:E4"/>
    <mergeCell ref="D65:E65"/>
    <mergeCell ref="D69:E69"/>
    <mergeCell ref="D68:E68"/>
    <mergeCell ref="D67:E67"/>
    <mergeCell ref="D70:E70"/>
    <mergeCell ref="D35:E35"/>
    <mergeCell ref="D41:E41"/>
    <mergeCell ref="D40:E40"/>
    <mergeCell ref="D38:E38"/>
    <mergeCell ref="D22:E22"/>
    <mergeCell ref="D20:E20"/>
    <mergeCell ref="D21:E21"/>
    <mergeCell ref="D34:E34"/>
    <mergeCell ref="D60:E60"/>
    <mergeCell ref="D55:E55"/>
    <mergeCell ref="D50:E50"/>
    <mergeCell ref="A1:B1"/>
    <mergeCell ref="A4:B4"/>
    <mergeCell ref="B2:D2"/>
    <mergeCell ref="A218:B218"/>
    <mergeCell ref="B225:B226"/>
    <mergeCell ref="D226:E226"/>
    <mergeCell ref="D225:E225"/>
    <mergeCell ref="O220:P220"/>
    <mergeCell ref="O221:P221"/>
    <mergeCell ref="J224:L224"/>
    <mergeCell ref="D211:E211"/>
    <mergeCell ref="D212:E212"/>
    <mergeCell ref="D213:E213"/>
    <mergeCell ref="D214:E214"/>
    <mergeCell ref="D208:E208"/>
    <mergeCell ref="D207:E207"/>
    <mergeCell ref="D206:E206"/>
    <mergeCell ref="D209:E209"/>
    <mergeCell ref="D210:E210"/>
    <mergeCell ref="D215:E215"/>
    <mergeCell ref="D217:E217"/>
    <mergeCell ref="D218:E218"/>
    <mergeCell ref="A217:B217"/>
    <mergeCell ref="D61:E61"/>
    <mergeCell ref="A10:B10"/>
    <mergeCell ref="A16:B16"/>
    <mergeCell ref="D23:E23"/>
    <mergeCell ref="D28:E28"/>
    <mergeCell ref="D26:E26"/>
    <mergeCell ref="D25:E25"/>
    <mergeCell ref="D24:E24"/>
    <mergeCell ref="D27:E27"/>
    <mergeCell ref="D59:E59"/>
    <mergeCell ref="D56:E56"/>
    <mergeCell ref="D57:E57"/>
    <mergeCell ref="D48:E48"/>
    <mergeCell ref="D49:E49"/>
    <mergeCell ref="D31:E31"/>
    <mergeCell ref="D32:E32"/>
    <mergeCell ref="A32:B32"/>
    <mergeCell ref="A34:B34"/>
    <mergeCell ref="D51:E51"/>
    <mergeCell ref="D52:E52"/>
    <mergeCell ref="D54:E54"/>
    <mergeCell ref="D42:E42"/>
    <mergeCell ref="D47:E47"/>
    <mergeCell ref="D53:E53"/>
    <mergeCell ref="A65:B65"/>
    <mergeCell ref="A46:B46"/>
    <mergeCell ref="A44:B44"/>
    <mergeCell ref="A59:B59"/>
    <mergeCell ref="A63:B63"/>
    <mergeCell ref="A57:B57"/>
    <mergeCell ref="A185:B185"/>
    <mergeCell ref="A171:B171"/>
    <mergeCell ref="D44:E44"/>
    <mergeCell ref="D46:E46"/>
    <mergeCell ref="D178:E178"/>
    <mergeCell ref="D179:E179"/>
    <mergeCell ref="D184:E184"/>
    <mergeCell ref="D183:E183"/>
    <mergeCell ref="A73:B73"/>
    <mergeCell ref="D185:E185"/>
    <mergeCell ref="T9:V9"/>
    <mergeCell ref="R1:Y1"/>
    <mergeCell ref="N3:P3"/>
    <mergeCell ref="U3:Y3"/>
    <mergeCell ref="R3:S3"/>
    <mergeCell ref="D122:E122"/>
    <mergeCell ref="D126:E126"/>
    <mergeCell ref="D39:E39"/>
    <mergeCell ref="D37:E37"/>
    <mergeCell ref="D36:E36"/>
    <mergeCell ref="D62:E62"/>
    <mergeCell ref="D63:E63"/>
    <mergeCell ref="D29:E29"/>
    <mergeCell ref="D30:E30"/>
    <mergeCell ref="R46:Y46"/>
    <mergeCell ref="R47:Y47"/>
    <mergeCell ref="R38:R40"/>
    <mergeCell ref="R41:R44"/>
    <mergeCell ref="D43:E43"/>
    <mergeCell ref="D10:E10"/>
    <mergeCell ref="D11:E11"/>
    <mergeCell ref="D17:E17"/>
    <mergeCell ref="D7:E7"/>
    <mergeCell ref="D13:E13"/>
    <mergeCell ref="J110:L110"/>
    <mergeCell ref="J130:L130"/>
    <mergeCell ref="K125:L125"/>
    <mergeCell ref="J8:L8"/>
    <mergeCell ref="D6:E6"/>
    <mergeCell ref="D19:E19"/>
    <mergeCell ref="D18:E18"/>
    <mergeCell ref="D14:E14"/>
    <mergeCell ref="D16:E16"/>
    <mergeCell ref="D12:E12"/>
    <mergeCell ref="D73:E73"/>
    <mergeCell ref="A186:B186"/>
    <mergeCell ref="A72:B72"/>
    <mergeCell ref="A75:B75"/>
    <mergeCell ref="A123:B123"/>
    <mergeCell ref="A169:B169"/>
    <mergeCell ref="D72:E72"/>
    <mergeCell ref="D180:E180"/>
    <mergeCell ref="D182:E182"/>
    <mergeCell ref="D181:E181"/>
    <mergeCell ref="A109:B109"/>
    <mergeCell ref="A111:B111"/>
    <mergeCell ref="D117:E117"/>
    <mergeCell ref="D116:E116"/>
    <mergeCell ref="D172:E172"/>
    <mergeCell ref="D173:E173"/>
    <mergeCell ref="D177:E177"/>
    <mergeCell ref="D176:E176"/>
    <mergeCell ref="D175:E175"/>
    <mergeCell ref="D174:E174"/>
    <mergeCell ref="K156:K168"/>
    <mergeCell ref="D171:E171"/>
    <mergeCell ref="A124:B124"/>
    <mergeCell ref="D131:E131"/>
    <mergeCell ref="A131:B131"/>
    <mergeCell ref="A129:B129"/>
    <mergeCell ref="A126:B126"/>
    <mergeCell ref="G156:G168"/>
    <mergeCell ref="H156:H168"/>
    <mergeCell ref="D129:E129"/>
    <mergeCell ref="D127:E127"/>
    <mergeCell ref="D128:E1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000"/>
  <sheetViews>
    <sheetView workbookViewId="0">
      <selection sqref="A1:H2"/>
    </sheetView>
  </sheetViews>
  <sheetFormatPr baseColWidth="10" defaultColWidth="17.28515625" defaultRowHeight="15" customHeight="1" x14ac:dyDescent="0.2"/>
  <cols>
    <col min="1" max="1" width="10.140625" customWidth="1"/>
    <col min="2" max="2" width="7.7109375" customWidth="1"/>
    <col min="3" max="8" width="5.7109375" customWidth="1"/>
    <col min="9" max="11" width="3.7109375" customWidth="1"/>
    <col min="12" max="12" width="9.42578125" customWidth="1"/>
    <col min="13" max="13" width="12.42578125" customWidth="1"/>
    <col min="14" max="19" width="5.7109375" customWidth="1"/>
    <col min="20" max="22" width="3.7109375" customWidth="1"/>
    <col min="23" max="23" width="12.140625" customWidth="1"/>
    <col min="24" max="24" width="12.42578125" customWidth="1"/>
    <col min="25" max="29" width="5.7109375" customWidth="1"/>
    <col min="30" max="30" width="7.7109375" customWidth="1"/>
    <col min="31" max="37" width="10" customWidth="1"/>
  </cols>
  <sheetData>
    <row r="1" spans="1:37" ht="12" customHeight="1" x14ac:dyDescent="0.2">
      <c r="A1" s="1529" t="s">
        <v>727</v>
      </c>
      <c r="B1" s="1429"/>
      <c r="C1" s="1429"/>
      <c r="D1" s="1429"/>
      <c r="E1" s="1429"/>
      <c r="F1" s="1429"/>
      <c r="G1" s="1429"/>
      <c r="H1" s="1530"/>
      <c r="I1" s="651"/>
      <c r="J1" s="651"/>
      <c r="K1" s="651"/>
      <c r="L1" s="1529" t="s">
        <v>727</v>
      </c>
      <c r="M1" s="1429"/>
      <c r="N1" s="1429"/>
      <c r="O1" s="1429"/>
      <c r="P1" s="1429"/>
      <c r="Q1" s="1429"/>
      <c r="R1" s="1429"/>
      <c r="S1" s="1530"/>
      <c r="T1" s="651"/>
      <c r="U1" s="651"/>
      <c r="V1" s="651"/>
      <c r="W1" s="1529" t="s">
        <v>727</v>
      </c>
      <c r="X1" s="1429"/>
      <c r="Y1" s="1429"/>
      <c r="Z1" s="1429"/>
      <c r="AA1" s="1429"/>
      <c r="AB1" s="1429"/>
      <c r="AC1" s="1429"/>
      <c r="AD1" s="1530"/>
    </row>
    <row r="2" spans="1:37" ht="12.75" customHeight="1" x14ac:dyDescent="0.2">
      <c r="A2" s="1666"/>
      <c r="B2" s="1667"/>
      <c r="C2" s="1667"/>
      <c r="D2" s="1667"/>
      <c r="E2" s="1667"/>
      <c r="F2" s="1667"/>
      <c r="G2" s="1667"/>
      <c r="H2" s="1668"/>
      <c r="I2" s="651"/>
      <c r="J2" s="651"/>
      <c r="K2" s="651"/>
      <c r="L2" s="1666"/>
      <c r="M2" s="1667"/>
      <c r="N2" s="1667"/>
      <c r="O2" s="1667"/>
      <c r="P2" s="1667"/>
      <c r="Q2" s="1667"/>
      <c r="R2" s="1667"/>
      <c r="S2" s="1668"/>
      <c r="T2" s="651"/>
      <c r="U2" s="651"/>
      <c r="V2" s="651"/>
      <c r="W2" s="1666"/>
      <c r="X2" s="1667"/>
      <c r="Y2" s="1667"/>
      <c r="Z2" s="1667"/>
      <c r="AA2" s="1667"/>
      <c r="AB2" s="1667"/>
      <c r="AC2" s="1667"/>
      <c r="AD2" s="1668"/>
    </row>
    <row r="3" spans="1:37" ht="12.75" customHeight="1" x14ac:dyDescent="0.2">
      <c r="A3" s="1665" t="s">
        <v>728</v>
      </c>
      <c r="B3" s="1652"/>
      <c r="C3" s="1652"/>
      <c r="D3" s="1652"/>
      <c r="E3" s="1652"/>
      <c r="F3" s="1652"/>
      <c r="G3" s="1652"/>
      <c r="H3" s="1654"/>
      <c r="I3" s="651"/>
      <c r="J3" s="651"/>
      <c r="K3" s="651"/>
      <c r="L3" s="1665" t="s">
        <v>729</v>
      </c>
      <c r="M3" s="1652"/>
      <c r="N3" s="1652"/>
      <c r="O3" s="1652"/>
      <c r="P3" s="1652"/>
      <c r="Q3" s="1652"/>
      <c r="R3" s="1652"/>
      <c r="S3" s="1654"/>
      <c r="T3" s="651"/>
      <c r="U3" s="651"/>
      <c r="V3" s="651"/>
      <c r="W3" s="1665" t="s">
        <v>730</v>
      </c>
      <c r="X3" s="1652"/>
      <c r="Y3" s="1652"/>
      <c r="Z3" s="1652"/>
      <c r="AA3" s="1652"/>
      <c r="AB3" s="1652"/>
      <c r="AC3" s="1652"/>
      <c r="AD3" s="1654"/>
    </row>
    <row r="4" spans="1:37" ht="33.75" customHeight="1" x14ac:dyDescent="0.2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7" t="s">
        <v>8</v>
      </c>
      <c r="G4" s="7" t="s">
        <v>9</v>
      </c>
      <c r="H4" s="9" t="s">
        <v>10</v>
      </c>
      <c r="I4" s="651"/>
      <c r="J4" s="651"/>
      <c r="K4" s="651"/>
      <c r="L4" s="6" t="s">
        <v>3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9</v>
      </c>
      <c r="S4" s="9" t="s">
        <v>10</v>
      </c>
      <c r="T4" s="11"/>
      <c r="U4" s="11"/>
      <c r="V4" s="11"/>
      <c r="W4" s="6" t="s">
        <v>3</v>
      </c>
      <c r="X4" s="7" t="s">
        <v>4</v>
      </c>
      <c r="Y4" s="12" t="s">
        <v>5</v>
      </c>
      <c r="Z4" s="12" t="s">
        <v>6</v>
      </c>
      <c r="AA4" s="12" t="s">
        <v>7</v>
      </c>
      <c r="AB4" s="12" t="s">
        <v>8</v>
      </c>
      <c r="AC4" s="12" t="s">
        <v>9</v>
      </c>
      <c r="AD4" s="9" t="s">
        <v>10</v>
      </c>
      <c r="AE4" s="11"/>
      <c r="AF4" s="11"/>
      <c r="AG4" s="11"/>
      <c r="AH4" s="11"/>
      <c r="AI4" s="11"/>
      <c r="AJ4" s="11"/>
      <c r="AK4" s="11"/>
    </row>
    <row r="5" spans="1:37" ht="12" customHeight="1" x14ac:dyDescent="0.2">
      <c r="A5" s="1662" t="s">
        <v>476</v>
      </c>
      <c r="B5" s="15" t="s">
        <v>690</v>
      </c>
      <c r="C5" s="13">
        <v>40</v>
      </c>
      <c r="D5" s="13">
        <v>20</v>
      </c>
      <c r="E5" s="13">
        <v>260</v>
      </c>
      <c r="F5" s="13">
        <v>550</v>
      </c>
      <c r="G5" s="13">
        <v>35</v>
      </c>
      <c r="H5" s="14">
        <v>15</v>
      </c>
      <c r="I5" s="651"/>
      <c r="J5" s="651"/>
      <c r="K5" s="651"/>
      <c r="L5" s="1662" t="s">
        <v>476</v>
      </c>
      <c r="M5" s="15" t="s">
        <v>690</v>
      </c>
      <c r="N5" s="13">
        <f>'Détail 2012'!$C$125</f>
        <v>40</v>
      </c>
      <c r="O5" s="13">
        <f>'Détail 2012'!$E$125</f>
        <v>20</v>
      </c>
      <c r="P5" s="13">
        <f>'Détail 2012'!$G$125</f>
        <v>260</v>
      </c>
      <c r="Q5" s="13">
        <f>'Détail 2012'!$I$125</f>
        <v>550</v>
      </c>
      <c r="R5" s="13">
        <f>'Détail 2012'!$K$125</f>
        <v>35</v>
      </c>
      <c r="S5" s="14">
        <f>'Détail 2012'!$M$125</f>
        <v>15</v>
      </c>
      <c r="T5" s="651"/>
      <c r="U5" s="651"/>
      <c r="V5" s="651"/>
      <c r="W5" s="1662" t="s">
        <v>476</v>
      </c>
      <c r="X5" s="922" t="s">
        <v>690</v>
      </c>
      <c r="Y5" s="13">
        <f>'Détail 2013'!O5</f>
        <v>40</v>
      </c>
      <c r="Z5" s="13">
        <f>'Détail 2013'!P5</f>
        <v>20</v>
      </c>
      <c r="AA5" s="13">
        <f>'Détail 2013'!Q5</f>
        <v>260</v>
      </c>
      <c r="AB5" s="13">
        <f>'Détail 2013'!R5</f>
        <v>550</v>
      </c>
      <c r="AC5" s="13">
        <f>'Détail 2013'!S5</f>
        <v>35</v>
      </c>
      <c r="AD5" s="21">
        <f>'Détail 2013'!T5</f>
        <v>25</v>
      </c>
    </row>
    <row r="6" spans="1:37" ht="12" customHeight="1" x14ac:dyDescent="0.2">
      <c r="A6" s="1657"/>
      <c r="B6" s="26" t="s">
        <v>691</v>
      </c>
      <c r="C6" s="27">
        <v>168</v>
      </c>
      <c r="D6" s="27">
        <v>167</v>
      </c>
      <c r="E6" s="27">
        <v>156</v>
      </c>
      <c r="F6" s="29">
        <v>30</v>
      </c>
      <c r="G6" s="29">
        <v>14</v>
      </c>
      <c r="H6" s="30">
        <v>13</v>
      </c>
      <c r="I6" s="651"/>
      <c r="J6" s="651"/>
      <c r="K6" s="651"/>
      <c r="L6" s="1657"/>
      <c r="M6" s="26" t="s">
        <v>691</v>
      </c>
      <c r="N6" s="19">
        <f>'Détail 2012'!C126</f>
        <v>168</v>
      </c>
      <c r="O6" s="19">
        <f>'Détail 2012'!E126</f>
        <v>167</v>
      </c>
      <c r="P6" s="19">
        <f>'Détail 2012'!G126</f>
        <v>156</v>
      </c>
      <c r="Q6" s="19">
        <f>'Détail 2012'!I126</f>
        <v>30</v>
      </c>
      <c r="R6" s="19">
        <f>'Détail 2012'!K126</f>
        <v>14</v>
      </c>
      <c r="S6" s="22">
        <f>'Détail 2012'!M126</f>
        <v>13</v>
      </c>
      <c r="T6" s="651"/>
      <c r="U6" s="651"/>
      <c r="V6" s="651"/>
      <c r="W6" s="1657"/>
      <c r="X6" s="715" t="s">
        <v>691</v>
      </c>
      <c r="Y6" s="32">
        <f>'Détail 2013'!O6</f>
        <v>159</v>
      </c>
      <c r="Z6" s="19">
        <f>'Détail 2013'!P6</f>
        <v>167</v>
      </c>
      <c r="AA6" s="32">
        <f>'Détail 2013'!Q6</f>
        <v>154</v>
      </c>
      <c r="AB6" s="19">
        <f>'Détail 2013'!R6</f>
        <v>30</v>
      </c>
      <c r="AC6" s="19">
        <f>'Détail 2013'!S6</f>
        <v>14</v>
      </c>
      <c r="AD6" s="22">
        <f>'Détail 2013'!T6</f>
        <v>13</v>
      </c>
    </row>
    <row r="7" spans="1:37" ht="15" customHeight="1" x14ac:dyDescent="0.2">
      <c r="A7" s="1657"/>
      <c r="B7" s="34" t="s">
        <v>21</v>
      </c>
      <c r="C7" s="19">
        <v>413</v>
      </c>
      <c r="D7" s="19">
        <v>388</v>
      </c>
      <c r="E7" s="19">
        <v>477</v>
      </c>
      <c r="F7" s="19">
        <v>501</v>
      </c>
      <c r="G7" s="36">
        <v>62</v>
      </c>
      <c r="H7" s="22">
        <v>158</v>
      </c>
      <c r="I7" s="651"/>
      <c r="J7" s="651"/>
      <c r="K7" s="651"/>
      <c r="L7" s="1657"/>
      <c r="M7" s="34" t="s">
        <v>21</v>
      </c>
      <c r="N7" s="52">
        <f>'Détail 2012'!C210+'Détail 2012'!C61</f>
        <v>481</v>
      </c>
      <c r="O7" s="52">
        <f>'Détail 2012'!E210+'Détail 2012'!E61</f>
        <v>463</v>
      </c>
      <c r="P7" s="52">
        <f>'Détail 2012'!G210+'Détail 2012'!G61</f>
        <v>548</v>
      </c>
      <c r="Q7" s="19">
        <f>'Détail 2012'!K121+'Détail 2012'!I210</f>
        <v>448</v>
      </c>
      <c r="R7" s="36">
        <f>'Détail 2012'!Q212</f>
        <v>40</v>
      </c>
      <c r="S7" s="56">
        <f>'Détail 2012'!M210</f>
        <v>62</v>
      </c>
      <c r="T7" s="651"/>
      <c r="U7" s="651"/>
      <c r="V7" s="651"/>
      <c r="W7" s="1657"/>
      <c r="X7" s="347" t="s">
        <v>21</v>
      </c>
      <c r="Y7" s="32">
        <f>'Détail 2013'!O7</f>
        <v>492</v>
      </c>
      <c r="Z7" s="32">
        <f>'Détail 2013'!P7</f>
        <v>461</v>
      </c>
      <c r="AA7" s="32">
        <f>'Détail 2013'!Q7</f>
        <v>603</v>
      </c>
      <c r="AB7" s="19">
        <f>'Détail 2013'!R7</f>
        <v>410</v>
      </c>
      <c r="AC7" s="36">
        <f>'Détail 2013'!S7</f>
        <v>57</v>
      </c>
      <c r="AD7" s="22">
        <f>'Détail 2013'!T7</f>
        <v>75</v>
      </c>
    </row>
    <row r="8" spans="1:37" ht="12" customHeight="1" x14ac:dyDescent="0.2">
      <c r="A8" s="1657"/>
      <c r="B8" s="34" t="s">
        <v>477</v>
      </c>
      <c r="C8" s="29">
        <v>115</v>
      </c>
      <c r="D8" s="29">
        <v>107</v>
      </c>
      <c r="E8" s="29">
        <v>113</v>
      </c>
      <c r="F8" s="29">
        <v>100</v>
      </c>
      <c r="G8" s="32"/>
      <c r="H8" s="56"/>
      <c r="I8" s="651"/>
      <c r="J8" s="651"/>
      <c r="K8" s="651"/>
      <c r="L8" s="1657"/>
      <c r="M8" s="34" t="s">
        <v>477</v>
      </c>
      <c r="N8" s="19">
        <f>'Détail 2012'!C183</f>
        <v>113</v>
      </c>
      <c r="O8" s="19">
        <f>'Détail 2012'!E183</f>
        <v>102</v>
      </c>
      <c r="P8" s="19">
        <f>'Détail 2012'!G183</f>
        <v>117</v>
      </c>
      <c r="Q8" s="19">
        <f>'Détail 2012'!I183</f>
        <v>104</v>
      </c>
      <c r="R8" s="32"/>
      <c r="S8" s="56">
        <f>'Détail 2012'!M183</f>
        <v>30</v>
      </c>
      <c r="T8" s="651"/>
      <c r="U8" s="651"/>
      <c r="V8" s="651"/>
      <c r="W8" s="1657"/>
      <c r="X8" s="347" t="s">
        <v>477</v>
      </c>
      <c r="Y8" s="32">
        <f>'Détail 2013'!O8</f>
        <v>141</v>
      </c>
      <c r="Z8" s="32">
        <f>'Détail 2013'!P8</f>
        <v>134</v>
      </c>
      <c r="AA8" s="32">
        <f>'Détail 2013'!Q8</f>
        <v>141</v>
      </c>
      <c r="AB8" s="19">
        <f>'Détail 2013'!R8</f>
        <v>106</v>
      </c>
      <c r="AC8" s="32"/>
      <c r="AD8" s="22">
        <f>'Détail 2013'!T8</f>
        <v>13</v>
      </c>
      <c r="AF8" s="59"/>
      <c r="AG8" s="59"/>
      <c r="AH8" s="59"/>
      <c r="AI8" s="59"/>
      <c r="AJ8" s="59"/>
      <c r="AK8" s="651"/>
    </row>
    <row r="9" spans="1:37" ht="12" customHeight="1" x14ac:dyDescent="0.2">
      <c r="A9" s="1657"/>
      <c r="B9" s="26" t="s">
        <v>478</v>
      </c>
      <c r="C9" s="27">
        <v>392</v>
      </c>
      <c r="D9" s="27">
        <v>324</v>
      </c>
      <c r="E9" s="27">
        <v>363</v>
      </c>
      <c r="F9" s="29">
        <v>241</v>
      </c>
      <c r="G9" s="32"/>
      <c r="H9" s="56"/>
      <c r="I9" s="651"/>
      <c r="J9" s="651"/>
      <c r="K9" s="651"/>
      <c r="L9" s="1657"/>
      <c r="M9" s="26" t="s">
        <v>478</v>
      </c>
      <c r="N9" s="19">
        <f>'Détail 2012'!C167</f>
        <v>384</v>
      </c>
      <c r="O9" s="19">
        <f>'Détail 2012'!E167</f>
        <v>316</v>
      </c>
      <c r="P9" s="19">
        <f>'Détail 2012'!G167</f>
        <v>353</v>
      </c>
      <c r="Q9" s="19">
        <f>'Détail 2012'!I167</f>
        <v>240</v>
      </c>
      <c r="R9" s="32"/>
      <c r="S9" s="56">
        <f>'Détail 2012'!M167</f>
        <v>70</v>
      </c>
      <c r="T9" s="651"/>
      <c r="U9" s="651"/>
      <c r="V9" s="651"/>
      <c r="W9" s="1657"/>
      <c r="X9" s="349" t="s">
        <v>478</v>
      </c>
      <c r="Y9" s="32">
        <f>'Détail 2013'!O9</f>
        <v>361</v>
      </c>
      <c r="Z9" s="32">
        <f>'Détail 2013'!P9</f>
        <v>301</v>
      </c>
      <c r="AA9" s="32">
        <f>'Détail 2013'!Q9</f>
        <v>323</v>
      </c>
      <c r="AB9" s="19">
        <f>'Détail 2013'!R9</f>
        <v>234</v>
      </c>
      <c r="AC9" s="32"/>
      <c r="AD9" s="22">
        <f>'Détail 2013'!T9</f>
        <v>122</v>
      </c>
      <c r="AF9" s="59"/>
      <c r="AG9" s="59"/>
      <c r="AH9" s="59"/>
      <c r="AI9" s="59"/>
      <c r="AJ9" s="59"/>
      <c r="AK9" s="651"/>
    </row>
    <row r="10" spans="1:37" ht="12" customHeight="1" x14ac:dyDescent="0.2">
      <c r="A10" s="1657"/>
      <c r="B10" s="26"/>
      <c r="C10" s="19"/>
      <c r="D10" s="19"/>
      <c r="E10" s="19"/>
      <c r="F10" s="19"/>
      <c r="G10" s="32"/>
      <c r="H10" s="56"/>
      <c r="I10" s="651"/>
      <c r="J10" s="651"/>
      <c r="K10" s="651"/>
      <c r="L10" s="1657"/>
      <c r="M10" s="26" t="s">
        <v>482</v>
      </c>
      <c r="N10" s="19">
        <f>'Détail 2012'!C55</f>
        <v>168</v>
      </c>
      <c r="O10" s="19">
        <f>'Détail 2012'!E55</f>
        <v>71</v>
      </c>
      <c r="P10" s="19">
        <f>'Détail 2012'!G55</f>
        <v>99</v>
      </c>
      <c r="Q10" s="19">
        <f>'Détail 2012'!I55</f>
        <v>46</v>
      </c>
      <c r="R10" s="32">
        <f>'Détail 2012'!K55</f>
        <v>22</v>
      </c>
      <c r="S10" s="56">
        <f>'Détail 2012'!M55</f>
        <v>18</v>
      </c>
      <c r="T10" s="651"/>
      <c r="U10" s="651"/>
      <c r="V10" s="651"/>
      <c r="W10" s="1657"/>
      <c r="X10" s="349" t="s">
        <v>482</v>
      </c>
      <c r="Y10" s="32">
        <f>'Détail 2013'!O10</f>
        <v>215</v>
      </c>
      <c r="Z10" s="32">
        <f>'Détail 2013'!P10</f>
        <v>89</v>
      </c>
      <c r="AA10" s="32">
        <f>'Détail 2013'!Q10</f>
        <v>130</v>
      </c>
      <c r="AB10" s="19">
        <f>'Détail 2013'!R10</f>
        <v>50</v>
      </c>
      <c r="AC10" s="19">
        <f>'Détail 2013'!S10</f>
        <v>22</v>
      </c>
      <c r="AD10" s="22">
        <f>'Détail 2013'!T10</f>
        <v>14</v>
      </c>
      <c r="AF10" s="59"/>
      <c r="AG10" s="59"/>
      <c r="AH10" s="59"/>
      <c r="AI10" s="59"/>
      <c r="AJ10" s="59"/>
      <c r="AK10" s="651"/>
    </row>
    <row r="11" spans="1:37" ht="12.75" customHeight="1" x14ac:dyDescent="0.2">
      <c r="A11" s="1663"/>
      <c r="B11" s="65" t="s">
        <v>15</v>
      </c>
      <c r="C11" s="66">
        <f t="shared" ref="C11:H11" si="0">SUM(C5:C9)</f>
        <v>1128</v>
      </c>
      <c r="D11" s="66">
        <f t="shared" si="0"/>
        <v>1006</v>
      </c>
      <c r="E11" s="66">
        <f t="shared" si="0"/>
        <v>1369</v>
      </c>
      <c r="F11" s="66">
        <f t="shared" si="0"/>
        <v>1422</v>
      </c>
      <c r="G11" s="66">
        <f t="shared" si="0"/>
        <v>111</v>
      </c>
      <c r="H11" s="67">
        <f t="shared" si="0"/>
        <v>186</v>
      </c>
      <c r="I11" s="651"/>
      <c r="J11" s="651"/>
      <c r="K11" s="651"/>
      <c r="L11" s="1663"/>
      <c r="M11" s="65" t="s">
        <v>15</v>
      </c>
      <c r="N11" s="66">
        <f t="shared" ref="N11:S11" si="1">SUM(N5:N10)</f>
        <v>1354</v>
      </c>
      <c r="O11" s="66">
        <f t="shared" si="1"/>
        <v>1139</v>
      </c>
      <c r="P11" s="66">
        <f t="shared" si="1"/>
        <v>1533</v>
      </c>
      <c r="Q11" s="66">
        <f t="shared" si="1"/>
        <v>1418</v>
      </c>
      <c r="R11" s="66">
        <f t="shared" si="1"/>
        <v>111</v>
      </c>
      <c r="S11" s="67">
        <f t="shared" si="1"/>
        <v>208</v>
      </c>
      <c r="T11" s="651"/>
      <c r="U11" s="651"/>
      <c r="V11" s="651"/>
      <c r="W11" s="1663"/>
      <c r="X11" s="70" t="s">
        <v>15</v>
      </c>
      <c r="Y11" s="66">
        <f t="shared" ref="Y11:AD11" si="2">SUM(Y5:Y10)</f>
        <v>1408</v>
      </c>
      <c r="Z11" s="66">
        <f t="shared" si="2"/>
        <v>1172</v>
      </c>
      <c r="AA11" s="66">
        <f t="shared" si="2"/>
        <v>1611</v>
      </c>
      <c r="AB11" s="66">
        <f t="shared" si="2"/>
        <v>1380</v>
      </c>
      <c r="AC11" s="66">
        <f t="shared" si="2"/>
        <v>128</v>
      </c>
      <c r="AD11" s="67">
        <f t="shared" si="2"/>
        <v>262</v>
      </c>
      <c r="AF11" s="59"/>
      <c r="AG11" s="59"/>
      <c r="AH11" s="59"/>
      <c r="AI11" s="59"/>
      <c r="AJ11" s="59"/>
      <c r="AK11" s="651"/>
    </row>
    <row r="12" spans="1:37" ht="12" customHeight="1" x14ac:dyDescent="0.2">
      <c r="A12" s="1662" t="s">
        <v>479</v>
      </c>
      <c r="B12" s="71" t="s">
        <v>12</v>
      </c>
      <c r="C12" s="73">
        <v>1219</v>
      </c>
      <c r="D12" s="75">
        <v>635</v>
      </c>
      <c r="E12" s="75">
        <v>915</v>
      </c>
      <c r="F12" s="76">
        <v>191</v>
      </c>
      <c r="G12" s="75">
        <v>100</v>
      </c>
      <c r="H12" s="77"/>
      <c r="I12" s="651"/>
      <c r="J12" s="651"/>
      <c r="K12" s="651"/>
      <c r="L12" s="1662" t="s">
        <v>479</v>
      </c>
      <c r="M12" s="71" t="s">
        <v>12</v>
      </c>
      <c r="N12" s="78">
        <f>'Détail 2012'!C106</f>
        <v>1176</v>
      </c>
      <c r="O12" s="78">
        <f>'Détail 2012'!E106</f>
        <v>636</v>
      </c>
      <c r="P12" s="78">
        <f>'Détail 2012'!I106</f>
        <v>879</v>
      </c>
      <c r="Q12" s="80">
        <f>'Détail 2012'!K106</f>
        <v>178</v>
      </c>
      <c r="R12" s="80">
        <f>'Détail 2012'!M106</f>
        <v>103</v>
      </c>
      <c r="S12" s="81"/>
      <c r="T12" s="651"/>
      <c r="U12" s="651"/>
      <c r="V12" s="651"/>
      <c r="W12" s="1662" t="s">
        <v>479</v>
      </c>
      <c r="X12" s="82" t="s">
        <v>12</v>
      </c>
      <c r="Y12" s="80">
        <f>'Détail 2013'!O12</f>
        <v>1229</v>
      </c>
      <c r="Z12" s="80">
        <f>'Détail 2013'!P12</f>
        <v>669</v>
      </c>
      <c r="AA12" s="80">
        <f>'Détail 2013'!Q12</f>
        <v>916</v>
      </c>
      <c r="AB12" s="80">
        <f>'Détail 2013'!R12</f>
        <v>193</v>
      </c>
      <c r="AC12" s="80">
        <f>'Détail 2013'!S12</f>
        <v>102</v>
      </c>
      <c r="AD12" s="83">
        <f>'Détail 2013'!T12</f>
        <v>0</v>
      </c>
      <c r="AF12" s="59"/>
      <c r="AG12" s="59"/>
      <c r="AH12" s="59"/>
      <c r="AI12" s="59"/>
      <c r="AJ12" s="59"/>
      <c r="AK12" s="651"/>
    </row>
    <row r="13" spans="1:37" ht="12" customHeight="1" x14ac:dyDescent="0.2">
      <c r="A13" s="1657"/>
      <c r="B13" s="84" t="s">
        <v>13</v>
      </c>
      <c r="C13" s="315"/>
      <c r="D13" s="85">
        <v>661</v>
      </c>
      <c r="E13" s="85"/>
      <c r="F13" s="86"/>
      <c r="G13" s="79"/>
      <c r="H13" s="87"/>
      <c r="I13" s="651"/>
      <c r="J13" s="651"/>
      <c r="K13" s="651"/>
      <c r="L13" s="1657"/>
      <c r="M13" s="84" t="s">
        <v>13</v>
      </c>
      <c r="N13" s="35"/>
      <c r="O13" s="88">
        <f>'Détail 2012'!G106</f>
        <v>670</v>
      </c>
      <c r="P13" s="88"/>
      <c r="Q13" s="88"/>
      <c r="R13" s="79"/>
      <c r="S13" s="87"/>
      <c r="T13" s="651"/>
      <c r="U13" s="651"/>
      <c r="V13" s="651"/>
      <c r="W13" s="1657"/>
      <c r="X13" s="89" t="s">
        <v>13</v>
      </c>
      <c r="Y13" s="315"/>
      <c r="Z13" s="90">
        <f>'Détail 2013'!P13</f>
        <v>652</v>
      </c>
      <c r="AA13" s="90"/>
      <c r="AB13" s="90"/>
      <c r="AC13" s="316"/>
      <c r="AD13" s="732"/>
      <c r="AF13" s="59"/>
      <c r="AG13" s="59"/>
      <c r="AH13" s="59"/>
      <c r="AI13" s="59"/>
      <c r="AJ13" s="59"/>
      <c r="AK13" s="651"/>
    </row>
    <row r="14" spans="1:37" ht="13.5" customHeight="1" x14ac:dyDescent="0.2">
      <c r="A14" s="1663"/>
      <c r="B14" s="91" t="s">
        <v>14</v>
      </c>
      <c r="C14" s="66">
        <v>167</v>
      </c>
      <c r="D14" s="66">
        <v>78</v>
      </c>
      <c r="E14" s="66">
        <v>82</v>
      </c>
      <c r="F14" s="93"/>
      <c r="G14" s="66">
        <v>190</v>
      </c>
      <c r="H14" s="95">
        <v>85</v>
      </c>
      <c r="I14" s="651"/>
      <c r="J14" s="651"/>
      <c r="K14" s="651"/>
      <c r="L14" s="1663"/>
      <c r="M14" s="91" t="s">
        <v>14</v>
      </c>
      <c r="N14" s="97">
        <f>'Détail 2012'!C121</f>
        <v>153</v>
      </c>
      <c r="O14" s="97">
        <f>'Détail 2012'!E121</f>
        <v>65</v>
      </c>
      <c r="P14" s="97">
        <f>'Détail 2012'!I121</f>
        <v>68</v>
      </c>
      <c r="Q14" s="93"/>
      <c r="R14" s="97">
        <f>'Détail 2012'!M121+'Détail 2012'!P212+'Détail 2012'!P62</f>
        <v>198</v>
      </c>
      <c r="S14" s="98">
        <f>'Détail 2012'!O122</f>
        <v>24</v>
      </c>
      <c r="T14" s="651"/>
      <c r="U14" s="651"/>
      <c r="V14" s="651"/>
      <c r="W14" s="1663"/>
      <c r="X14" s="99" t="s">
        <v>14</v>
      </c>
      <c r="Y14" s="66">
        <f>'Détail 2013'!O14</f>
        <v>93</v>
      </c>
      <c r="Z14" s="66">
        <f>'Détail 2013'!P14</f>
        <v>34</v>
      </c>
      <c r="AA14" s="66">
        <f>'Détail 2013'!Q14</f>
        <v>31</v>
      </c>
      <c r="AB14" s="66">
        <f>'Détail 2013'!R14</f>
        <v>40</v>
      </c>
      <c r="AC14" s="66">
        <f>'Détail 2013'!S14</f>
        <v>207</v>
      </c>
      <c r="AD14" s="67">
        <f>'Détail 2013'!T14</f>
        <v>24</v>
      </c>
      <c r="AF14" s="100"/>
      <c r="AG14" s="100"/>
      <c r="AH14" s="100"/>
      <c r="AI14" s="100"/>
      <c r="AJ14" s="100"/>
      <c r="AK14" s="651"/>
    </row>
    <row r="15" spans="1:37" ht="12" customHeight="1" x14ac:dyDescent="0.2">
      <c r="A15" s="1664" t="s">
        <v>22</v>
      </c>
      <c r="B15" s="71" t="s">
        <v>23</v>
      </c>
      <c r="C15" s="13">
        <v>145</v>
      </c>
      <c r="D15" s="13">
        <v>90</v>
      </c>
      <c r="E15" s="13">
        <v>95</v>
      </c>
      <c r="F15" s="13">
        <v>10</v>
      </c>
      <c r="G15" s="13">
        <v>10</v>
      </c>
      <c r="H15" s="21"/>
      <c r="I15" s="651"/>
      <c r="J15" s="651"/>
      <c r="K15" s="651"/>
      <c r="L15" s="1664" t="s">
        <v>22</v>
      </c>
      <c r="M15" s="71" t="s">
        <v>23</v>
      </c>
      <c r="N15" s="13">
        <f>SUM('Détail 2012'!C21:D22)</f>
        <v>160</v>
      </c>
      <c r="O15" s="13">
        <f>SUM('Détail 2012'!E21:F22)</f>
        <v>94</v>
      </c>
      <c r="P15" s="13">
        <f>SUM('Détail 2012'!G21:H22)</f>
        <v>101</v>
      </c>
      <c r="Q15" s="13">
        <f>SUM('Détail 2012'!I21:J22)</f>
        <v>10</v>
      </c>
      <c r="R15" s="13">
        <f>SUM('Détail 2012'!K21:L22)</f>
        <v>10</v>
      </c>
      <c r="S15" s="14">
        <f>SUM('Détail 2012'!M21:N22)</f>
        <v>0</v>
      </c>
      <c r="T15" s="651"/>
      <c r="U15" s="651"/>
      <c r="V15" s="651"/>
      <c r="W15" s="1664" t="s">
        <v>22</v>
      </c>
      <c r="X15" s="102" t="s">
        <v>23</v>
      </c>
      <c r="Y15" s="13">
        <f>'Détail 2013'!O15</f>
        <v>160</v>
      </c>
      <c r="Z15" s="13">
        <f>'Détail 2013'!P15</f>
        <v>94</v>
      </c>
      <c r="AA15" s="13">
        <f>'Détail 2013'!Q15</f>
        <v>101</v>
      </c>
      <c r="AB15" s="13">
        <f>'Détail 2013'!R15</f>
        <v>10</v>
      </c>
      <c r="AC15" s="13">
        <f>'Détail 2013'!S15</f>
        <v>10</v>
      </c>
      <c r="AD15" s="14">
        <f>'Détail 2013'!T15</f>
        <v>0</v>
      </c>
      <c r="AF15" s="103"/>
      <c r="AG15" s="103"/>
      <c r="AH15" s="103"/>
      <c r="AI15" s="103"/>
      <c r="AJ15" s="103"/>
      <c r="AK15" s="651"/>
    </row>
    <row r="16" spans="1:37" ht="12" customHeight="1" x14ac:dyDescent="0.2">
      <c r="A16" s="1657"/>
      <c r="B16" s="84" t="s">
        <v>702</v>
      </c>
      <c r="C16" s="29">
        <v>145</v>
      </c>
      <c r="D16" s="19">
        <v>100</v>
      </c>
      <c r="E16" s="19">
        <v>115</v>
      </c>
      <c r="F16" s="19">
        <v>24</v>
      </c>
      <c r="G16" s="29">
        <v>8</v>
      </c>
      <c r="H16" s="56"/>
      <c r="I16" s="651"/>
      <c r="J16" s="651"/>
      <c r="K16" s="651"/>
      <c r="L16" s="1657"/>
      <c r="M16" s="84" t="s">
        <v>702</v>
      </c>
      <c r="N16" s="19">
        <f>SUM('Détail 2012'!C23:D24)</f>
        <v>147</v>
      </c>
      <c r="O16" s="19">
        <f>SUM('Détail 2012'!E23:F24)</f>
        <v>102</v>
      </c>
      <c r="P16" s="19">
        <f>SUM('Détail 2012'!G23:H24)</f>
        <v>116</v>
      </c>
      <c r="Q16" s="19">
        <f>SUM('Détail 2012'!I23:J24)</f>
        <v>24</v>
      </c>
      <c r="R16" s="19">
        <f>SUM('Détail 2012'!K23:L24)</f>
        <v>8</v>
      </c>
      <c r="S16" s="22">
        <f>SUM('Détail 2012'!M23:N24)</f>
        <v>0</v>
      </c>
      <c r="T16" s="651"/>
      <c r="U16" s="651"/>
      <c r="V16" s="651"/>
      <c r="W16" s="1657"/>
      <c r="X16" s="106" t="s">
        <v>702</v>
      </c>
      <c r="Y16" s="19">
        <f>'Détail 2013'!O16</f>
        <v>147</v>
      </c>
      <c r="Z16" s="19">
        <f>'Détail 2013'!P16</f>
        <v>102</v>
      </c>
      <c r="AA16" s="19">
        <f>'Détail 2013'!Q16</f>
        <v>116</v>
      </c>
      <c r="AB16" s="19">
        <f>'Détail 2013'!R16</f>
        <v>24</v>
      </c>
      <c r="AC16" s="19">
        <f>'Détail 2013'!S16</f>
        <v>8</v>
      </c>
      <c r="AD16" s="22">
        <f>'Détail 2013'!T16</f>
        <v>0</v>
      </c>
      <c r="AF16" s="103"/>
      <c r="AG16" s="103"/>
      <c r="AH16" s="103"/>
      <c r="AI16" s="103"/>
      <c r="AJ16" s="103"/>
      <c r="AK16" s="651"/>
    </row>
    <row r="17" spans="1:37" ht="12" customHeight="1" x14ac:dyDescent="0.2">
      <c r="A17" s="1657"/>
      <c r="B17" s="84" t="s">
        <v>26</v>
      </c>
      <c r="C17" s="19">
        <v>126</v>
      </c>
      <c r="D17" s="19">
        <v>61</v>
      </c>
      <c r="E17" s="19">
        <v>81</v>
      </c>
      <c r="F17" s="19">
        <v>23</v>
      </c>
      <c r="G17" s="19">
        <v>4</v>
      </c>
      <c r="H17" s="56"/>
      <c r="I17" s="651"/>
      <c r="J17" s="651"/>
      <c r="K17" s="651"/>
      <c r="L17" s="1657"/>
      <c r="M17" s="84" t="s">
        <v>26</v>
      </c>
      <c r="N17" s="19">
        <f>'Détail 2012'!C25</f>
        <v>127</v>
      </c>
      <c r="O17" s="19">
        <f>'Détail 2012'!E25</f>
        <v>62</v>
      </c>
      <c r="P17" s="19">
        <f>'Détail 2012'!G25</f>
        <v>82</v>
      </c>
      <c r="Q17" s="19">
        <f>'Détail 2012'!I25</f>
        <v>24</v>
      </c>
      <c r="R17" s="19">
        <f>'Détail 2012'!K25</f>
        <v>5</v>
      </c>
      <c r="S17" s="22">
        <f>'Détail 2012'!M25</f>
        <v>0</v>
      </c>
      <c r="T17" s="651"/>
      <c r="U17" s="651"/>
      <c r="V17" s="651"/>
      <c r="W17" s="1657"/>
      <c r="X17" s="106" t="s">
        <v>26</v>
      </c>
      <c r="Y17" s="19">
        <f>'Détail 2013'!O17</f>
        <v>127</v>
      </c>
      <c r="Z17" s="19">
        <f>'Détail 2013'!P17</f>
        <v>62</v>
      </c>
      <c r="AA17" s="19">
        <f>'Détail 2013'!Q17</f>
        <v>82</v>
      </c>
      <c r="AB17" s="19">
        <f>'Détail 2013'!R17</f>
        <v>24</v>
      </c>
      <c r="AC17" s="19">
        <f>'Détail 2013'!S17</f>
        <v>5</v>
      </c>
      <c r="AD17" s="22">
        <f>'Détail 2013'!T17</f>
        <v>0</v>
      </c>
      <c r="AF17" s="651"/>
      <c r="AG17" s="651"/>
      <c r="AH17" s="651"/>
      <c r="AI17" s="651"/>
      <c r="AJ17" s="651"/>
      <c r="AK17" s="651"/>
    </row>
    <row r="18" spans="1:37" ht="12" customHeight="1" x14ac:dyDescent="0.2">
      <c r="A18" s="1657"/>
      <c r="B18" s="84" t="s">
        <v>27</v>
      </c>
      <c r="C18" s="19">
        <v>35</v>
      </c>
      <c r="D18" s="29">
        <v>35</v>
      </c>
      <c r="E18" s="19">
        <v>30</v>
      </c>
      <c r="F18" s="19">
        <v>3</v>
      </c>
      <c r="G18" s="19">
        <v>2</v>
      </c>
      <c r="H18" s="22"/>
      <c r="I18" s="651"/>
      <c r="J18" s="651"/>
      <c r="K18" s="651"/>
      <c r="L18" s="1657"/>
      <c r="M18" s="84" t="s">
        <v>27</v>
      </c>
      <c r="N18" s="19">
        <f>SUM('Détail 2012'!C26:D27)</f>
        <v>42</v>
      </c>
      <c r="O18" s="19">
        <f>SUM('Détail 2012'!E26:F27)</f>
        <v>42</v>
      </c>
      <c r="P18" s="19">
        <f>SUM('Détail 2012'!G26:H27)</f>
        <v>32</v>
      </c>
      <c r="Q18" s="19">
        <f>SUM('Détail 2012'!I26:J27)</f>
        <v>3</v>
      </c>
      <c r="R18" s="19">
        <f>SUM('Détail 2012'!K26:L27)</f>
        <v>2</v>
      </c>
      <c r="S18" s="22">
        <f>SUM('Détail 2012'!M26:N27)</f>
        <v>0</v>
      </c>
      <c r="T18" s="651"/>
      <c r="U18" s="651"/>
      <c r="V18" s="651"/>
      <c r="W18" s="1657"/>
      <c r="X18" s="106" t="s">
        <v>27</v>
      </c>
      <c r="Y18" s="19">
        <f>'Détail 2013'!O18</f>
        <v>42</v>
      </c>
      <c r="Z18" s="19">
        <f>'Détail 2013'!P18</f>
        <v>42</v>
      </c>
      <c r="AA18" s="19">
        <f>'Détail 2013'!Q18</f>
        <v>32</v>
      </c>
      <c r="AB18" s="19">
        <f>'Détail 2013'!R18</f>
        <v>3</v>
      </c>
      <c r="AC18" s="19">
        <f>'Détail 2013'!S18</f>
        <v>2</v>
      </c>
      <c r="AD18" s="22">
        <f>'Détail 2013'!T18</f>
        <v>0</v>
      </c>
      <c r="AF18" s="651"/>
      <c r="AG18" s="651"/>
      <c r="AH18" s="651"/>
      <c r="AI18" s="651"/>
      <c r="AJ18" s="651"/>
      <c r="AK18" s="651"/>
    </row>
    <row r="19" spans="1:37" ht="12" customHeight="1" x14ac:dyDescent="0.2">
      <c r="A19" s="1657"/>
      <c r="B19" s="84" t="s">
        <v>28</v>
      </c>
      <c r="C19" s="19">
        <v>90</v>
      </c>
      <c r="D19" s="19">
        <v>45</v>
      </c>
      <c r="E19" s="19">
        <v>60</v>
      </c>
      <c r="F19" s="19">
        <v>12</v>
      </c>
      <c r="G19" s="19">
        <v>5</v>
      </c>
      <c r="H19" s="22">
        <v>6</v>
      </c>
      <c r="I19" s="651"/>
      <c r="J19" s="651"/>
      <c r="K19" s="651"/>
      <c r="L19" s="1657"/>
      <c r="M19" s="84" t="s">
        <v>28</v>
      </c>
      <c r="N19" s="19">
        <f>'Détail 2012'!C28</f>
        <v>90</v>
      </c>
      <c r="O19" s="19">
        <f>'Détail 2012'!E28</f>
        <v>50</v>
      </c>
      <c r="P19" s="19">
        <f>'Détail 2012'!G28</f>
        <v>60</v>
      </c>
      <c r="Q19" s="19">
        <f>'Détail 2012'!I28</f>
        <v>12</v>
      </c>
      <c r="R19" s="19">
        <f>'Détail 2012'!K28</f>
        <v>5</v>
      </c>
      <c r="S19" s="22">
        <f>'Détail 2012'!M28</f>
        <v>6</v>
      </c>
      <c r="T19" s="651"/>
      <c r="U19" s="651"/>
      <c r="V19" s="651"/>
      <c r="W19" s="1657"/>
      <c r="X19" s="106" t="s">
        <v>28</v>
      </c>
      <c r="Y19" s="19">
        <f>'Détail 2013'!O19</f>
        <v>90</v>
      </c>
      <c r="Z19" s="19">
        <f>'Détail 2013'!P19</f>
        <v>50</v>
      </c>
      <c r="AA19" s="19">
        <f>'Détail 2013'!Q19</f>
        <v>60</v>
      </c>
      <c r="AB19" s="19">
        <f>'Détail 2013'!R19</f>
        <v>12</v>
      </c>
      <c r="AC19" s="19">
        <f>'Détail 2013'!S19</f>
        <v>5</v>
      </c>
      <c r="AD19" s="22">
        <f>'Détail 2013'!T19</f>
        <v>6</v>
      </c>
      <c r="AF19" s="651"/>
      <c r="AG19" s="651"/>
      <c r="AH19" s="651"/>
      <c r="AI19" s="651"/>
      <c r="AJ19" s="651"/>
      <c r="AK19" s="651"/>
    </row>
    <row r="20" spans="1:37" ht="12" customHeight="1" x14ac:dyDescent="0.2">
      <c r="A20" s="1657"/>
      <c r="B20" s="84" t="s">
        <v>29</v>
      </c>
      <c r="C20" s="19">
        <v>135</v>
      </c>
      <c r="D20" s="19">
        <v>50</v>
      </c>
      <c r="E20" s="19">
        <v>75</v>
      </c>
      <c r="F20" s="19">
        <v>20</v>
      </c>
      <c r="G20" s="19">
        <v>15</v>
      </c>
      <c r="H20" s="22">
        <v>10</v>
      </c>
      <c r="I20" s="651"/>
      <c r="J20" s="651"/>
      <c r="K20" s="651"/>
      <c r="L20" s="1657"/>
      <c r="M20" s="84" t="s">
        <v>29</v>
      </c>
      <c r="N20" s="19">
        <f>'Détail 2012'!C29</f>
        <v>135</v>
      </c>
      <c r="O20" s="19">
        <f>'Détail 2012'!E29</f>
        <v>50</v>
      </c>
      <c r="P20" s="19">
        <f>'Détail 2012'!G29</f>
        <v>75</v>
      </c>
      <c r="Q20" s="19">
        <f>'Détail 2012'!I29</f>
        <v>20</v>
      </c>
      <c r="R20" s="19">
        <f>'Détail 2012'!K29</f>
        <v>15</v>
      </c>
      <c r="S20" s="22">
        <f>'Détail 2012'!M29</f>
        <v>10</v>
      </c>
      <c r="T20" s="651"/>
      <c r="U20" s="651"/>
      <c r="V20" s="651"/>
      <c r="W20" s="1657"/>
      <c r="X20" s="106" t="s">
        <v>29</v>
      </c>
      <c r="Y20" s="19">
        <f>'Détail 2013'!O20</f>
        <v>135</v>
      </c>
      <c r="Z20" s="19">
        <f>'Détail 2013'!P20</f>
        <v>50</v>
      </c>
      <c r="AA20" s="19">
        <f>'Détail 2013'!Q20</f>
        <v>75</v>
      </c>
      <c r="AB20" s="19">
        <f>'Détail 2013'!R20</f>
        <v>20</v>
      </c>
      <c r="AC20" s="19">
        <f>'Détail 2013'!S20</f>
        <v>15</v>
      </c>
      <c r="AD20" s="22">
        <f>'Détail 2013'!T20</f>
        <v>15</v>
      </c>
      <c r="AF20" s="651"/>
      <c r="AG20" s="651"/>
      <c r="AH20" s="651"/>
      <c r="AI20" s="651"/>
      <c r="AJ20" s="651"/>
      <c r="AK20" s="651"/>
    </row>
    <row r="21" spans="1:37" ht="12" customHeight="1" x14ac:dyDescent="0.2">
      <c r="A21" s="1657"/>
      <c r="B21" s="84" t="s">
        <v>30</v>
      </c>
      <c r="C21" s="19">
        <v>72</v>
      </c>
      <c r="D21" s="19">
        <v>72</v>
      </c>
      <c r="E21" s="19">
        <v>51</v>
      </c>
      <c r="F21" s="19">
        <v>8</v>
      </c>
      <c r="G21" s="19">
        <v>5</v>
      </c>
      <c r="H21" s="22">
        <v>6</v>
      </c>
      <c r="I21" s="651"/>
      <c r="J21" s="651"/>
      <c r="K21" s="651"/>
      <c r="L21" s="1657"/>
      <c r="M21" s="84" t="s">
        <v>30</v>
      </c>
      <c r="N21" s="19">
        <f>'Détail 2012'!C30</f>
        <v>72</v>
      </c>
      <c r="O21" s="19">
        <f>'Détail 2012'!E30</f>
        <v>72</v>
      </c>
      <c r="P21" s="19">
        <f>'Détail 2012'!G30</f>
        <v>51</v>
      </c>
      <c r="Q21" s="19">
        <f>'Détail 2012'!I30</f>
        <v>8</v>
      </c>
      <c r="R21" s="19">
        <f>'Détail 2012'!K30</f>
        <v>5</v>
      </c>
      <c r="S21" s="22">
        <f>'Détail 2012'!M30</f>
        <v>6</v>
      </c>
      <c r="T21" s="651"/>
      <c r="U21" s="651"/>
      <c r="V21" s="651"/>
      <c r="W21" s="1657"/>
      <c r="X21" s="106" t="s">
        <v>30</v>
      </c>
      <c r="Y21" s="19">
        <f>'Détail 2013'!O21</f>
        <v>80</v>
      </c>
      <c r="Z21" s="19">
        <f>'Détail 2013'!P21</f>
        <v>80</v>
      </c>
      <c r="AA21" s="19">
        <f>'Détail 2013'!Q21</f>
        <v>60</v>
      </c>
      <c r="AB21" s="19">
        <f>'Détail 2013'!R21</f>
        <v>10</v>
      </c>
      <c r="AC21" s="19">
        <f>'Détail 2013'!S21</f>
        <v>5</v>
      </c>
      <c r="AD21" s="22">
        <f>'Détail 2013'!T21</f>
        <v>10</v>
      </c>
    </row>
    <row r="22" spans="1:37" ht="12" customHeight="1" x14ac:dyDescent="0.2">
      <c r="A22" s="1657"/>
      <c r="B22" s="84" t="s">
        <v>32</v>
      </c>
      <c r="C22" s="19">
        <v>60</v>
      </c>
      <c r="D22" s="19">
        <v>20</v>
      </c>
      <c r="E22" s="19">
        <v>40</v>
      </c>
      <c r="F22" s="19">
        <v>25</v>
      </c>
      <c r="G22" s="19">
        <v>10</v>
      </c>
      <c r="H22" s="22">
        <v>16</v>
      </c>
      <c r="I22" s="651"/>
      <c r="J22" s="651"/>
      <c r="K22" s="651"/>
      <c r="L22" s="1657"/>
      <c r="M22" s="84" t="s">
        <v>32</v>
      </c>
      <c r="N22" s="19">
        <f>'Détail 2012'!C31</f>
        <v>60</v>
      </c>
      <c r="O22" s="19">
        <f>'Détail 2012'!E31</f>
        <v>20</v>
      </c>
      <c r="P22" s="19">
        <f>'Détail 2012'!G31</f>
        <v>40</v>
      </c>
      <c r="Q22" s="19">
        <f>'Détail 2012'!I31</f>
        <v>25</v>
      </c>
      <c r="R22" s="19">
        <f>'Détail 2012'!K31</f>
        <v>10</v>
      </c>
      <c r="S22" s="22">
        <f>'Détail 2012'!M31</f>
        <v>16</v>
      </c>
      <c r="T22" s="651"/>
      <c r="U22" s="651"/>
      <c r="V22" s="651"/>
      <c r="W22" s="1657"/>
      <c r="X22" s="106" t="s">
        <v>32</v>
      </c>
      <c r="Y22" s="19">
        <f>'Détail 2013'!O22</f>
        <v>60</v>
      </c>
      <c r="Z22" s="19">
        <f>'Détail 2013'!P22</f>
        <v>20</v>
      </c>
      <c r="AA22" s="19">
        <f>'Détail 2013'!Q22</f>
        <v>45</v>
      </c>
      <c r="AB22" s="19">
        <f>'Détail 2013'!R22</f>
        <v>25</v>
      </c>
      <c r="AC22" s="19">
        <f>'Détail 2013'!S22</f>
        <v>10</v>
      </c>
      <c r="AD22" s="22">
        <f>'Détail 2013'!T22</f>
        <v>20</v>
      </c>
    </row>
    <row r="23" spans="1:37" ht="12" customHeight="1" x14ac:dyDescent="0.2">
      <c r="A23" s="1657"/>
      <c r="B23" s="84" t="s">
        <v>731</v>
      </c>
      <c r="C23" s="19">
        <v>87</v>
      </c>
      <c r="D23" s="19">
        <v>10</v>
      </c>
      <c r="E23" s="19">
        <v>28</v>
      </c>
      <c r="F23" s="112"/>
      <c r="G23" s="19">
        <v>5</v>
      </c>
      <c r="H23" s="56"/>
      <c r="I23" s="651"/>
      <c r="J23" s="651"/>
      <c r="K23" s="651"/>
      <c r="L23" s="1657"/>
      <c r="M23" s="84" t="s">
        <v>731</v>
      </c>
      <c r="N23" s="19">
        <f>'Détail 2012'!C32</f>
        <v>90</v>
      </c>
      <c r="O23" s="19">
        <f>'Détail 2012'!E32</f>
        <v>10</v>
      </c>
      <c r="P23" s="19">
        <f>'Détail 2012'!G32</f>
        <v>30</v>
      </c>
      <c r="Q23" s="19">
        <f>'Détail 2012'!I32</f>
        <v>0</v>
      </c>
      <c r="R23" s="19">
        <f>'Détail 2012'!K32</f>
        <v>5</v>
      </c>
      <c r="S23" s="22">
        <f>'Détail 2012'!M32</f>
        <v>0</v>
      </c>
      <c r="T23" s="651"/>
      <c r="U23" s="651"/>
      <c r="V23" s="651"/>
      <c r="W23" s="1657"/>
      <c r="X23" s="115" t="s">
        <v>731</v>
      </c>
      <c r="Y23" s="19">
        <f>'Détail 2013'!O23</f>
        <v>90</v>
      </c>
      <c r="Z23" s="19">
        <f>'Détail 2013'!P23</f>
        <v>10</v>
      </c>
      <c r="AA23" s="19">
        <f>'Détail 2013'!Q23</f>
        <v>30</v>
      </c>
      <c r="AB23" s="19">
        <f>'Détail 2013'!R23</f>
        <v>0</v>
      </c>
      <c r="AC23" s="19">
        <f>'Détail 2013'!S23</f>
        <v>5</v>
      </c>
      <c r="AD23" s="22">
        <f>'Détail 2013'!T23</f>
        <v>0</v>
      </c>
    </row>
    <row r="24" spans="1:37" ht="12" customHeight="1" x14ac:dyDescent="0.2">
      <c r="A24" s="1657"/>
      <c r="B24" s="315"/>
      <c r="C24" s="315"/>
      <c r="D24" s="315"/>
      <c r="E24" s="315"/>
      <c r="F24" s="315"/>
      <c r="G24" s="315"/>
      <c r="H24" s="733"/>
      <c r="I24" s="651"/>
      <c r="J24" s="651"/>
      <c r="K24" s="651"/>
      <c r="L24" s="1657"/>
      <c r="M24" s="84" t="s">
        <v>33</v>
      </c>
      <c r="N24" s="19">
        <f>'Détail 2012'!C33</f>
        <v>25</v>
      </c>
      <c r="O24" s="19">
        <f>'Détail 2012'!E33</f>
        <v>16</v>
      </c>
      <c r="P24" s="19">
        <f>'Détail 2012'!G33</f>
        <v>24</v>
      </c>
      <c r="Q24" s="19">
        <f>'Détail 2012'!I33</f>
        <v>0</v>
      </c>
      <c r="R24" s="19">
        <f>'Détail 2012'!K33</f>
        <v>0</v>
      </c>
      <c r="S24" s="22">
        <f>'Détail 2012'!M33</f>
        <v>0</v>
      </c>
      <c r="T24" s="651"/>
      <c r="U24" s="651"/>
      <c r="V24" s="651"/>
      <c r="W24" s="1657"/>
      <c r="X24" s="106" t="s">
        <v>33</v>
      </c>
      <c r="Y24" s="19">
        <f>'Détail 2013'!O24</f>
        <v>25</v>
      </c>
      <c r="Z24" s="19">
        <f>'Détail 2013'!P24</f>
        <v>16</v>
      </c>
      <c r="AA24" s="19">
        <f>'Détail 2013'!Q24</f>
        <v>24</v>
      </c>
      <c r="AB24" s="19">
        <f>'Détail 2013'!R24</f>
        <v>0</v>
      </c>
      <c r="AC24" s="19">
        <f>'Détail 2013'!S24</f>
        <v>0</v>
      </c>
      <c r="AD24" s="22">
        <f>'Détail 2013'!T24</f>
        <v>0</v>
      </c>
    </row>
    <row r="25" spans="1:37" ht="12.75" customHeight="1" x14ac:dyDescent="0.2">
      <c r="A25" s="1663"/>
      <c r="B25" s="65" t="s">
        <v>15</v>
      </c>
      <c r="C25" s="66">
        <f t="shared" ref="C25:H25" si="3">SUM(C15:C23)</f>
        <v>895</v>
      </c>
      <c r="D25" s="66">
        <f t="shared" si="3"/>
        <v>483</v>
      </c>
      <c r="E25" s="66">
        <f t="shared" si="3"/>
        <v>575</v>
      </c>
      <c r="F25" s="66">
        <f t="shared" si="3"/>
        <v>125</v>
      </c>
      <c r="G25" s="66">
        <f t="shared" si="3"/>
        <v>64</v>
      </c>
      <c r="H25" s="67">
        <f t="shared" si="3"/>
        <v>38</v>
      </c>
      <c r="I25" s="651"/>
      <c r="J25" s="651"/>
      <c r="K25" s="651"/>
      <c r="L25" s="1663"/>
      <c r="M25" s="65" t="s">
        <v>15</v>
      </c>
      <c r="N25" s="66">
        <f t="shared" ref="N25:S25" si="4">SUM(N15:N24)</f>
        <v>948</v>
      </c>
      <c r="O25" s="66">
        <f t="shared" si="4"/>
        <v>518</v>
      </c>
      <c r="P25" s="66">
        <f t="shared" si="4"/>
        <v>611</v>
      </c>
      <c r="Q25" s="66">
        <f t="shared" si="4"/>
        <v>126</v>
      </c>
      <c r="R25" s="116">
        <f t="shared" si="4"/>
        <v>65</v>
      </c>
      <c r="S25" s="67">
        <f t="shared" si="4"/>
        <v>38</v>
      </c>
      <c r="T25" s="651"/>
      <c r="U25" s="651"/>
      <c r="V25" s="651"/>
      <c r="W25" s="1663"/>
      <c r="X25" s="65" t="s">
        <v>15</v>
      </c>
      <c r="Y25" s="66">
        <f t="shared" ref="Y25:AD25" si="5">SUM(Y15:Y24)</f>
        <v>956</v>
      </c>
      <c r="Z25" s="66">
        <f t="shared" si="5"/>
        <v>526</v>
      </c>
      <c r="AA25" s="66">
        <f t="shared" si="5"/>
        <v>625</v>
      </c>
      <c r="AB25" s="66">
        <f t="shared" si="5"/>
        <v>128</v>
      </c>
      <c r="AC25" s="116">
        <f t="shared" si="5"/>
        <v>65</v>
      </c>
      <c r="AD25" s="117">
        <f t="shared" si="5"/>
        <v>51</v>
      </c>
    </row>
    <row r="26" spans="1:37" ht="12" customHeight="1" x14ac:dyDescent="0.2">
      <c r="A26" s="1664" t="s">
        <v>37</v>
      </c>
      <c r="B26" s="71" t="s">
        <v>42</v>
      </c>
      <c r="C26" s="13">
        <v>46</v>
      </c>
      <c r="D26" s="13">
        <v>18</v>
      </c>
      <c r="E26" s="13">
        <v>26</v>
      </c>
      <c r="F26" s="13">
        <v>3</v>
      </c>
      <c r="G26" s="13">
        <v>2</v>
      </c>
      <c r="H26" s="14"/>
      <c r="I26" s="651"/>
      <c r="J26" s="651"/>
      <c r="K26" s="651"/>
      <c r="L26" s="1664" t="s">
        <v>37</v>
      </c>
      <c r="M26" s="71" t="s">
        <v>42</v>
      </c>
      <c r="N26" s="13">
        <f>'Détail 2012'!C41</f>
        <v>46</v>
      </c>
      <c r="O26" s="13">
        <f>'Détail 2012'!E41</f>
        <v>18</v>
      </c>
      <c r="P26" s="13">
        <f>'Détail 2012'!G41</f>
        <v>26</v>
      </c>
      <c r="Q26" s="13">
        <f>'Détail 2012'!I41</f>
        <v>3</v>
      </c>
      <c r="R26" s="13">
        <f>'Détail 2012'!K41</f>
        <v>2</v>
      </c>
      <c r="S26" s="14">
        <f>'Détail 2012'!M41</f>
        <v>0</v>
      </c>
      <c r="T26" s="651"/>
      <c r="U26" s="651"/>
      <c r="V26" s="651"/>
      <c r="W26" s="1664" t="s">
        <v>37</v>
      </c>
      <c r="X26" s="102" t="s">
        <v>42</v>
      </c>
      <c r="Y26" s="13">
        <f>'Détail 2013'!O26</f>
        <v>46</v>
      </c>
      <c r="Z26" s="13">
        <f>'Détail 2013'!P26</f>
        <v>18</v>
      </c>
      <c r="AA26" s="13">
        <f>'Détail 2013'!Q26</f>
        <v>26</v>
      </c>
      <c r="AB26" s="13">
        <f>'Détail 2013'!R26</f>
        <v>3</v>
      </c>
      <c r="AC26" s="13">
        <f>'Détail 2013'!S26</f>
        <v>2</v>
      </c>
      <c r="AD26" s="14">
        <f>'Détail 2013'!T26</f>
        <v>0</v>
      </c>
    </row>
    <row r="27" spans="1:37" ht="12" customHeight="1" x14ac:dyDescent="0.2">
      <c r="A27" s="1657"/>
      <c r="B27" s="84" t="s">
        <v>38</v>
      </c>
      <c r="C27" s="19">
        <v>57</v>
      </c>
      <c r="D27" s="19">
        <v>30</v>
      </c>
      <c r="E27" s="19">
        <v>35</v>
      </c>
      <c r="F27" s="19">
        <v>2</v>
      </c>
      <c r="G27" s="19">
        <v>1</v>
      </c>
      <c r="H27" s="22"/>
      <c r="I27" s="651"/>
      <c r="J27" s="651"/>
      <c r="K27" s="651"/>
      <c r="L27" s="1657"/>
      <c r="M27" s="84" t="s">
        <v>38</v>
      </c>
      <c r="N27" s="19">
        <f>'Détail 2012'!C37</f>
        <v>57</v>
      </c>
      <c r="O27" s="19">
        <f>'Détail 2012'!E37</f>
        <v>30</v>
      </c>
      <c r="P27" s="19">
        <f>'Détail 2012'!G37</f>
        <v>35</v>
      </c>
      <c r="Q27" s="19">
        <f>'Détail 2012'!I37</f>
        <v>2</v>
      </c>
      <c r="R27" s="19">
        <f>'Détail 2012'!K37</f>
        <v>1</v>
      </c>
      <c r="S27" s="22">
        <f>'Détail 2012'!M37</f>
        <v>0</v>
      </c>
      <c r="T27" s="651"/>
      <c r="U27" s="651"/>
      <c r="V27" s="651"/>
      <c r="W27" s="1657"/>
      <c r="X27" s="106" t="s">
        <v>38</v>
      </c>
      <c r="Y27" s="19">
        <f>'Détail 2013'!O27</f>
        <v>57</v>
      </c>
      <c r="Z27" s="19">
        <f>'Détail 2013'!P27</f>
        <v>30</v>
      </c>
      <c r="AA27" s="19">
        <f>'Détail 2013'!Q27</f>
        <v>35</v>
      </c>
      <c r="AB27" s="19">
        <f>'Détail 2013'!R27</f>
        <v>2</v>
      </c>
      <c r="AC27" s="19">
        <f>'Détail 2013'!S27</f>
        <v>1</v>
      </c>
      <c r="AD27" s="22">
        <f>'Détail 2013'!T27</f>
        <v>0</v>
      </c>
    </row>
    <row r="28" spans="1:37" ht="12" customHeight="1" x14ac:dyDescent="0.2">
      <c r="A28" s="1657"/>
      <c r="B28" s="84" t="s">
        <v>39</v>
      </c>
      <c r="C28" s="19">
        <v>50</v>
      </c>
      <c r="D28" s="19">
        <v>23</v>
      </c>
      <c r="E28" s="19">
        <v>42</v>
      </c>
      <c r="F28" s="19">
        <v>5</v>
      </c>
      <c r="G28" s="29">
        <v>4</v>
      </c>
      <c r="H28" s="22"/>
      <c r="I28" s="651"/>
      <c r="J28" s="651"/>
      <c r="K28" s="651"/>
      <c r="L28" s="1657"/>
      <c r="M28" s="84" t="s">
        <v>39</v>
      </c>
      <c r="N28" s="19">
        <f>'Détail 2012'!C38</f>
        <v>50</v>
      </c>
      <c r="O28" s="19">
        <f>'Détail 2012'!E38</f>
        <v>23</v>
      </c>
      <c r="P28" s="19">
        <f>'Détail 2012'!G38</f>
        <v>42</v>
      </c>
      <c r="Q28" s="19">
        <f>'Détail 2012'!I38</f>
        <v>5</v>
      </c>
      <c r="R28" s="19">
        <f>'Détail 2012'!K38</f>
        <v>4</v>
      </c>
      <c r="S28" s="22">
        <f>'Détail 2012'!M38</f>
        <v>0</v>
      </c>
      <c r="T28" s="651"/>
      <c r="U28" s="651"/>
      <c r="V28" s="651"/>
      <c r="W28" s="1657"/>
      <c r="X28" s="106" t="s">
        <v>39</v>
      </c>
      <c r="Y28" s="19">
        <f>'Détail 2013'!O28</f>
        <v>50</v>
      </c>
      <c r="Z28" s="19">
        <f>'Détail 2013'!P28</f>
        <v>23</v>
      </c>
      <c r="AA28" s="19">
        <f>'Détail 2013'!Q28</f>
        <v>42</v>
      </c>
      <c r="AB28" s="19">
        <f>'Détail 2013'!R28</f>
        <v>5</v>
      </c>
      <c r="AC28" s="19">
        <f>'Détail 2013'!S28</f>
        <v>4</v>
      </c>
      <c r="AD28" s="22">
        <f>'Détail 2013'!T28</f>
        <v>0</v>
      </c>
    </row>
    <row r="29" spans="1:37" ht="12" customHeight="1" x14ac:dyDescent="0.2">
      <c r="A29" s="1657"/>
      <c r="B29" s="84" t="s">
        <v>40</v>
      </c>
      <c r="C29" s="19">
        <v>51</v>
      </c>
      <c r="D29" s="19">
        <v>27</v>
      </c>
      <c r="E29" s="29">
        <v>32</v>
      </c>
      <c r="F29" s="29">
        <v>3</v>
      </c>
      <c r="G29" s="29">
        <v>2</v>
      </c>
      <c r="H29" s="22"/>
      <c r="I29" s="651"/>
      <c r="J29" s="651"/>
      <c r="K29" s="651"/>
      <c r="L29" s="1657"/>
      <c r="M29" s="84" t="s">
        <v>40</v>
      </c>
      <c r="N29" s="19">
        <f>'Détail 2012'!C39</f>
        <v>50</v>
      </c>
      <c r="O29" s="19">
        <f>'Détail 2012'!E39</f>
        <v>27</v>
      </c>
      <c r="P29" s="19">
        <f>'Détail 2012'!G39</f>
        <v>32</v>
      </c>
      <c r="Q29" s="19">
        <f>'Détail 2012'!I39</f>
        <v>3</v>
      </c>
      <c r="R29" s="19">
        <f>'Détail 2012'!K39</f>
        <v>2</v>
      </c>
      <c r="S29" s="22">
        <f>'Détail 2012'!M39</f>
        <v>0</v>
      </c>
      <c r="T29" s="651"/>
      <c r="U29" s="651"/>
      <c r="V29" s="651"/>
      <c r="W29" s="1657"/>
      <c r="X29" s="106" t="s">
        <v>40</v>
      </c>
      <c r="Y29" s="19">
        <f>'Détail 2013'!O29</f>
        <v>53</v>
      </c>
      <c r="Z29" s="19">
        <f>'Détail 2013'!P29</f>
        <v>29</v>
      </c>
      <c r="AA29" s="19">
        <f>'Détail 2013'!Q29</f>
        <v>38</v>
      </c>
      <c r="AB29" s="19">
        <f>'Détail 2013'!R29</f>
        <v>3</v>
      </c>
      <c r="AC29" s="19">
        <f>'Détail 2013'!S29</f>
        <v>2</v>
      </c>
      <c r="AD29" s="22">
        <f>'Détail 2013'!T29</f>
        <v>0</v>
      </c>
    </row>
    <row r="30" spans="1:37" ht="12" customHeight="1" x14ac:dyDescent="0.2">
      <c r="A30" s="1657"/>
      <c r="B30" s="84" t="s">
        <v>41</v>
      </c>
      <c r="C30" s="19">
        <v>69</v>
      </c>
      <c r="D30" s="19">
        <v>21</v>
      </c>
      <c r="E30" s="19">
        <v>27</v>
      </c>
      <c r="F30" s="19">
        <v>3</v>
      </c>
      <c r="G30" s="19">
        <v>6</v>
      </c>
      <c r="H30" s="22"/>
      <c r="I30" s="651"/>
      <c r="J30" s="651"/>
      <c r="K30" s="651"/>
      <c r="L30" s="1657"/>
      <c r="M30" s="84" t="s">
        <v>41</v>
      </c>
      <c r="N30" s="19">
        <f>'Détail 2012'!C40</f>
        <v>69</v>
      </c>
      <c r="O30" s="19">
        <f>'Détail 2012'!E40</f>
        <v>21</v>
      </c>
      <c r="P30" s="19">
        <f>'Détail 2012'!G40</f>
        <v>27</v>
      </c>
      <c r="Q30" s="19">
        <f>'Détail 2012'!I40</f>
        <v>3</v>
      </c>
      <c r="R30" s="19">
        <f>'Détail 2012'!K40</f>
        <v>6</v>
      </c>
      <c r="S30" s="22">
        <f>'Détail 2012'!M40</f>
        <v>0</v>
      </c>
      <c r="T30" s="651"/>
      <c r="U30" s="651"/>
      <c r="V30" s="651"/>
      <c r="W30" s="1657"/>
      <c r="X30" s="106" t="s">
        <v>41</v>
      </c>
      <c r="Y30" s="19">
        <f>'Détail 2013'!O30</f>
        <v>69</v>
      </c>
      <c r="Z30" s="19">
        <f>'Détail 2013'!P30</f>
        <v>21</v>
      </c>
      <c r="AA30" s="19">
        <f>'Détail 2013'!Q30</f>
        <v>27</v>
      </c>
      <c r="AB30" s="19">
        <f>'Détail 2013'!R30</f>
        <v>3</v>
      </c>
      <c r="AC30" s="19">
        <f>'Détail 2013'!S30</f>
        <v>6</v>
      </c>
      <c r="AD30" s="22">
        <f>'Détail 2013'!T30</f>
        <v>0</v>
      </c>
    </row>
    <row r="31" spans="1:37" ht="12" customHeight="1" x14ac:dyDescent="0.2">
      <c r="A31" s="1657"/>
      <c r="B31" s="84" t="s">
        <v>480</v>
      </c>
      <c r="C31" s="27">
        <v>60</v>
      </c>
      <c r="D31" s="19">
        <v>25</v>
      </c>
      <c r="E31" s="19">
        <v>30</v>
      </c>
      <c r="F31" s="19">
        <v>2</v>
      </c>
      <c r="G31" s="19">
        <v>3</v>
      </c>
      <c r="H31" s="22"/>
      <c r="I31" s="651"/>
      <c r="J31" s="651"/>
      <c r="K31" s="651"/>
      <c r="L31" s="1657"/>
      <c r="M31" s="84" t="s">
        <v>480</v>
      </c>
      <c r="N31" s="19">
        <f>'Détail 2012'!C44</f>
        <v>60</v>
      </c>
      <c r="O31" s="19">
        <f>'Détail 2012'!E44</f>
        <v>25</v>
      </c>
      <c r="P31" s="19">
        <f>'Détail 2012'!G44</f>
        <v>30</v>
      </c>
      <c r="Q31" s="19">
        <f>'Détail 2012'!I44</f>
        <v>3</v>
      </c>
      <c r="R31" s="19">
        <f>'Détail 2012'!K44</f>
        <v>2</v>
      </c>
      <c r="S31" s="22">
        <f>'Détail 2012'!M44</f>
        <v>0</v>
      </c>
      <c r="T31" s="651"/>
      <c r="U31" s="651"/>
      <c r="V31" s="651"/>
      <c r="W31" s="1657"/>
      <c r="X31" s="106" t="s">
        <v>480</v>
      </c>
      <c r="Y31" s="19">
        <f>'Détail 2013'!O31</f>
        <v>60</v>
      </c>
      <c r="Z31" s="19">
        <f>'Détail 2013'!P31</f>
        <v>25</v>
      </c>
      <c r="AA31" s="19">
        <f>'Détail 2013'!Q31</f>
        <v>30</v>
      </c>
      <c r="AB31" s="19">
        <f>'Détail 2013'!R31</f>
        <v>3</v>
      </c>
      <c r="AC31" s="19">
        <f>'Détail 2013'!S31</f>
        <v>2</v>
      </c>
      <c r="AD31" s="22">
        <f>'Détail 2013'!T31</f>
        <v>0</v>
      </c>
    </row>
    <row r="32" spans="1:37" ht="12" customHeight="1" x14ac:dyDescent="0.2">
      <c r="A32" s="1657"/>
      <c r="B32" s="84" t="s">
        <v>44</v>
      </c>
      <c r="C32" s="27">
        <v>53</v>
      </c>
      <c r="D32" s="29">
        <v>40</v>
      </c>
      <c r="E32" s="27">
        <v>38</v>
      </c>
      <c r="F32" s="19">
        <v>3</v>
      </c>
      <c r="G32" s="19">
        <v>2</v>
      </c>
      <c r="H32" s="22"/>
      <c r="I32" s="651"/>
      <c r="J32" s="651"/>
      <c r="K32" s="651"/>
      <c r="L32" s="1657"/>
      <c r="M32" s="84" t="s">
        <v>44</v>
      </c>
      <c r="N32" s="19">
        <f>'Détail 2012'!C43</f>
        <v>57</v>
      </c>
      <c r="O32" s="19">
        <f>'Détail 2012'!E43</f>
        <v>39</v>
      </c>
      <c r="P32" s="19">
        <f>'Détail 2012'!G43</f>
        <v>42</v>
      </c>
      <c r="Q32" s="19">
        <f>'Détail 2012'!I43</f>
        <v>4</v>
      </c>
      <c r="R32" s="19">
        <f>'Détail 2012'!K43</f>
        <v>3</v>
      </c>
      <c r="S32" s="22">
        <f>'Détail 2012'!M43</f>
        <v>0</v>
      </c>
      <c r="T32" s="651"/>
      <c r="U32" s="651"/>
      <c r="V32" s="651"/>
      <c r="W32" s="1657"/>
      <c r="X32" s="106" t="s">
        <v>44</v>
      </c>
      <c r="Y32" s="19">
        <f>'Détail 2013'!O32</f>
        <v>54</v>
      </c>
      <c r="Z32" s="19">
        <f>'Détail 2013'!P32</f>
        <v>32</v>
      </c>
      <c r="AA32" s="19">
        <f>'Détail 2013'!Q32</f>
        <v>40</v>
      </c>
      <c r="AB32" s="19">
        <f>'Détail 2013'!R32</f>
        <v>4</v>
      </c>
      <c r="AC32" s="19">
        <f>'Détail 2013'!S32</f>
        <v>3</v>
      </c>
      <c r="AD32" s="22">
        <f>'Détail 2013'!T32</f>
        <v>0</v>
      </c>
    </row>
    <row r="33" spans="1:37" ht="12" customHeight="1" x14ac:dyDescent="0.2">
      <c r="A33" s="1657"/>
      <c r="B33" s="84" t="s">
        <v>43</v>
      </c>
      <c r="C33" s="29">
        <v>45</v>
      </c>
      <c r="D33" s="19">
        <v>40</v>
      </c>
      <c r="E33" s="27">
        <v>38</v>
      </c>
      <c r="F33" s="19">
        <v>2</v>
      </c>
      <c r="G33" s="19">
        <v>2</v>
      </c>
      <c r="H33" s="22"/>
      <c r="I33" s="651"/>
      <c r="J33" s="651"/>
      <c r="K33" s="651"/>
      <c r="L33" s="1657"/>
      <c r="M33" s="84" t="s">
        <v>43</v>
      </c>
      <c r="N33" s="19">
        <f>'Détail 2012'!C42</f>
        <v>42</v>
      </c>
      <c r="O33" s="19">
        <f>'Détail 2012'!E42</f>
        <v>42</v>
      </c>
      <c r="P33" s="19">
        <f>'Détail 2012'!G42</f>
        <v>42</v>
      </c>
      <c r="Q33" s="19">
        <f>'Détail 2012'!I42</f>
        <v>2</v>
      </c>
      <c r="R33" s="19">
        <f>'Détail 2012'!K42</f>
        <v>2</v>
      </c>
      <c r="S33" s="22">
        <f>'Détail 2012'!M42</f>
        <v>0</v>
      </c>
      <c r="T33" s="651"/>
      <c r="U33" s="651"/>
      <c r="V33" s="651"/>
      <c r="W33" s="1657"/>
      <c r="X33" s="115" t="s">
        <v>43</v>
      </c>
      <c r="Y33" s="19">
        <f>'Détail 2013'!O33</f>
        <v>42</v>
      </c>
      <c r="Z33" s="19">
        <f>'Détail 2013'!P33</f>
        <v>42</v>
      </c>
      <c r="AA33" s="19">
        <f>'Détail 2013'!Q33</f>
        <v>42</v>
      </c>
      <c r="AB33" s="19">
        <f>'Détail 2013'!R33</f>
        <v>2</v>
      </c>
      <c r="AC33" s="19">
        <f>'Détail 2013'!S33</f>
        <v>2</v>
      </c>
      <c r="AD33" s="22">
        <f>'Détail 2013'!T33</f>
        <v>0</v>
      </c>
    </row>
    <row r="34" spans="1:37" ht="12" customHeight="1" x14ac:dyDescent="0.2">
      <c r="A34" s="1657"/>
      <c r="B34" s="84" t="s">
        <v>732</v>
      </c>
      <c r="C34" s="29">
        <v>45</v>
      </c>
      <c r="D34" s="19"/>
      <c r="E34" s="27"/>
      <c r="F34" s="19"/>
      <c r="G34" s="19"/>
      <c r="H34" s="22"/>
      <c r="I34" s="651"/>
      <c r="J34" s="651"/>
      <c r="K34" s="651"/>
      <c r="L34" s="1657"/>
      <c r="M34" s="84" t="s">
        <v>46</v>
      </c>
      <c r="N34" s="19">
        <f>'Détail 2012'!C45</f>
        <v>45</v>
      </c>
      <c r="O34" s="19"/>
      <c r="P34" s="19"/>
      <c r="Q34" s="19"/>
      <c r="R34" s="19"/>
      <c r="S34" s="22"/>
      <c r="T34" s="651"/>
      <c r="U34" s="651"/>
      <c r="V34" s="651"/>
      <c r="W34" s="1657"/>
      <c r="X34" s="106" t="s">
        <v>46</v>
      </c>
      <c r="Y34" s="19">
        <f>'Détail 2013'!O34</f>
        <v>45</v>
      </c>
      <c r="Z34" s="19">
        <f>'Détail 2013'!P34</f>
        <v>0</v>
      </c>
      <c r="AA34" s="19">
        <f>'Détail 2013'!Q34</f>
        <v>0</v>
      </c>
      <c r="AB34" s="19">
        <f>'Détail 2013'!R34</f>
        <v>0</v>
      </c>
      <c r="AC34" s="19">
        <f>'Détail 2013'!S34</f>
        <v>0</v>
      </c>
      <c r="AD34" s="22">
        <f>'Détail 2013'!T34</f>
        <v>0</v>
      </c>
    </row>
    <row r="35" spans="1:37" ht="12.75" customHeight="1" x14ac:dyDescent="0.2">
      <c r="A35" s="1663"/>
      <c r="B35" s="65" t="s">
        <v>15</v>
      </c>
      <c r="C35" s="66">
        <f t="shared" ref="C35:G35" si="6">SUM(C26:C33)</f>
        <v>431</v>
      </c>
      <c r="D35" s="66">
        <f t="shared" si="6"/>
        <v>224</v>
      </c>
      <c r="E35" s="66">
        <f t="shared" si="6"/>
        <v>268</v>
      </c>
      <c r="F35" s="66">
        <f t="shared" si="6"/>
        <v>23</v>
      </c>
      <c r="G35" s="66">
        <f t="shared" si="6"/>
        <v>22</v>
      </c>
      <c r="H35" s="67"/>
      <c r="I35" s="651"/>
      <c r="J35" s="651"/>
      <c r="K35" s="651"/>
      <c r="L35" s="1663"/>
      <c r="M35" s="65" t="s">
        <v>15</v>
      </c>
      <c r="N35" s="66">
        <f t="shared" ref="N35:R35" si="7">SUM(N26:N33)</f>
        <v>431</v>
      </c>
      <c r="O35" s="66">
        <f t="shared" si="7"/>
        <v>225</v>
      </c>
      <c r="P35" s="66">
        <f t="shared" si="7"/>
        <v>276</v>
      </c>
      <c r="Q35" s="66">
        <f t="shared" si="7"/>
        <v>25</v>
      </c>
      <c r="R35" s="66">
        <f t="shared" si="7"/>
        <v>22</v>
      </c>
      <c r="S35" s="98"/>
      <c r="T35" s="651"/>
      <c r="U35" s="651"/>
      <c r="V35" s="651"/>
      <c r="W35" s="1663"/>
      <c r="X35" s="122" t="s">
        <v>15</v>
      </c>
      <c r="Y35" s="66">
        <f>SUM(Y26:Y34)</f>
        <v>476</v>
      </c>
      <c r="Z35" s="66">
        <f t="shared" ref="Z35:AD35" si="8">SUM(Z26:Z33)</f>
        <v>220</v>
      </c>
      <c r="AA35" s="66">
        <f t="shared" si="8"/>
        <v>280</v>
      </c>
      <c r="AB35" s="66">
        <f t="shared" si="8"/>
        <v>25</v>
      </c>
      <c r="AC35" s="66">
        <f t="shared" si="8"/>
        <v>22</v>
      </c>
      <c r="AD35" s="67">
        <f t="shared" si="8"/>
        <v>0</v>
      </c>
    </row>
    <row r="36" spans="1:37" ht="12" customHeight="1" x14ac:dyDescent="0.2">
      <c r="A36" s="1662" t="s">
        <v>733</v>
      </c>
      <c r="B36" s="71" t="s">
        <v>734</v>
      </c>
      <c r="C36" s="13">
        <v>25</v>
      </c>
      <c r="D36" s="13">
        <v>30</v>
      </c>
      <c r="E36" s="13">
        <v>25</v>
      </c>
      <c r="F36" s="13">
        <v>8</v>
      </c>
      <c r="G36" s="13">
        <v>2</v>
      </c>
      <c r="H36" s="14"/>
      <c r="I36" s="651"/>
      <c r="J36" s="651"/>
      <c r="K36" s="651"/>
      <c r="L36" s="1662" t="s">
        <v>733</v>
      </c>
      <c r="M36" s="71" t="s">
        <v>734</v>
      </c>
      <c r="N36" s="13">
        <f>'Détail 2012'!C64</f>
        <v>40</v>
      </c>
      <c r="O36" s="13">
        <f>'Détail 2012'!E64</f>
        <v>46</v>
      </c>
      <c r="P36" s="13">
        <f>'Détail 2012'!G64</f>
        <v>40</v>
      </c>
      <c r="Q36" s="13">
        <f>'Détail 2012'!I64</f>
        <v>10</v>
      </c>
      <c r="R36" s="13">
        <f>'Détail 2012'!K64</f>
        <v>2</v>
      </c>
      <c r="S36" s="21"/>
      <c r="T36" s="651"/>
      <c r="U36" s="651"/>
      <c r="V36" s="651"/>
      <c r="W36" s="1662" t="s">
        <v>733</v>
      </c>
      <c r="X36" s="102" t="s">
        <v>734</v>
      </c>
      <c r="Y36" s="126">
        <f>'Détail 2013'!O36</f>
        <v>43</v>
      </c>
      <c r="Z36" s="126">
        <f>'Détail 2013'!P36</f>
        <v>52</v>
      </c>
      <c r="AA36" s="126">
        <f>'Détail 2013'!Q36</f>
        <v>43</v>
      </c>
      <c r="AB36" s="13">
        <f>'Détail 2013'!R36</f>
        <v>10</v>
      </c>
      <c r="AC36" s="13">
        <f>'Détail 2013'!S36</f>
        <v>2</v>
      </c>
      <c r="AD36" s="14">
        <f>'Détail 2013'!T36</f>
        <v>0</v>
      </c>
    </row>
    <row r="37" spans="1:37" ht="12" customHeight="1" x14ac:dyDescent="0.2">
      <c r="A37" s="1657"/>
      <c r="B37" s="84" t="s">
        <v>735</v>
      </c>
      <c r="C37" s="19">
        <v>40</v>
      </c>
      <c r="D37" s="19">
        <v>29</v>
      </c>
      <c r="E37" s="19">
        <v>29</v>
      </c>
      <c r="F37" s="19">
        <v>20</v>
      </c>
      <c r="G37" s="19">
        <v>2</v>
      </c>
      <c r="H37" s="22"/>
      <c r="I37" s="651"/>
      <c r="J37" s="651"/>
      <c r="K37" s="651"/>
      <c r="L37" s="1657"/>
      <c r="M37" s="84" t="s">
        <v>735</v>
      </c>
      <c r="N37" s="19">
        <f>'Détail 2012'!C65</f>
        <v>45</v>
      </c>
      <c r="O37" s="19">
        <f>'Détail 2012'!E65</f>
        <v>41</v>
      </c>
      <c r="P37" s="19">
        <f>'Détail 2012'!G65</f>
        <v>38</v>
      </c>
      <c r="Q37" s="19">
        <f>'Détail 2012'!I65</f>
        <v>22</v>
      </c>
      <c r="R37" s="19">
        <f>'Détail 2012'!K65</f>
        <v>2</v>
      </c>
      <c r="S37" s="56"/>
      <c r="T37" s="651"/>
      <c r="U37" s="651"/>
      <c r="V37" s="651"/>
      <c r="W37" s="1657"/>
      <c r="X37" s="106" t="s">
        <v>735</v>
      </c>
      <c r="Y37" s="32">
        <f>'Détail 2013'!O37</f>
        <v>49</v>
      </c>
      <c r="Z37" s="32">
        <f>'Détail 2013'!P37</f>
        <v>44</v>
      </c>
      <c r="AA37" s="32">
        <f>'Détail 2013'!Q37</f>
        <v>43</v>
      </c>
      <c r="AB37" s="19">
        <f>'Détail 2013'!R37</f>
        <v>22</v>
      </c>
      <c r="AC37" s="19">
        <f>'Détail 2013'!S37</f>
        <v>2</v>
      </c>
      <c r="AD37" s="22">
        <f>'Détail 2013'!T37</f>
        <v>5</v>
      </c>
    </row>
    <row r="38" spans="1:37" ht="12" customHeight="1" x14ac:dyDescent="0.2">
      <c r="A38" s="1657"/>
      <c r="B38" s="84" t="s">
        <v>736</v>
      </c>
      <c r="C38" s="19">
        <v>40</v>
      </c>
      <c r="D38" s="19">
        <v>35</v>
      </c>
      <c r="E38" s="19">
        <v>28</v>
      </c>
      <c r="F38" s="19">
        <v>15</v>
      </c>
      <c r="G38" s="19">
        <v>2</v>
      </c>
      <c r="H38" s="22"/>
      <c r="I38" s="651"/>
      <c r="J38" s="651"/>
      <c r="K38" s="651"/>
      <c r="L38" s="1657"/>
      <c r="M38" s="84" t="s">
        <v>736</v>
      </c>
      <c r="N38" s="19">
        <f>'Détail 2012'!C66</f>
        <v>47</v>
      </c>
      <c r="O38" s="19">
        <f>'Détail 2012'!E66</f>
        <v>43</v>
      </c>
      <c r="P38" s="19">
        <f>'Détail 2012'!G66</f>
        <v>34</v>
      </c>
      <c r="Q38" s="19">
        <f>'Détail 2012'!I66</f>
        <v>17</v>
      </c>
      <c r="R38" s="19">
        <f>'Détail 2012'!K66</f>
        <v>2</v>
      </c>
      <c r="S38" s="56"/>
      <c r="T38" s="651"/>
      <c r="U38" s="651"/>
      <c r="V38" s="651"/>
      <c r="W38" s="1657"/>
      <c r="X38" s="106" t="s">
        <v>736</v>
      </c>
      <c r="Y38" s="32">
        <f>'Détail 2013'!O38</f>
        <v>53</v>
      </c>
      <c r="Z38" s="32">
        <f>'Détail 2013'!P38</f>
        <v>50</v>
      </c>
      <c r="AA38" s="32">
        <f>'Détail 2013'!Q38</f>
        <v>38</v>
      </c>
      <c r="AB38" s="19">
        <f>'Détail 2013'!R38</f>
        <v>17</v>
      </c>
      <c r="AC38" s="19">
        <f>'Détail 2013'!S38</f>
        <v>2</v>
      </c>
      <c r="AD38" s="22">
        <f>'Détail 2013'!T38</f>
        <v>5</v>
      </c>
    </row>
    <row r="39" spans="1:37" ht="12" customHeight="1" x14ac:dyDescent="0.2">
      <c r="A39" s="1657"/>
      <c r="B39" s="84" t="s">
        <v>737</v>
      </c>
      <c r="C39" s="19">
        <v>45</v>
      </c>
      <c r="D39" s="19">
        <v>28</v>
      </c>
      <c r="E39" s="19">
        <v>35</v>
      </c>
      <c r="F39" s="19">
        <v>5</v>
      </c>
      <c r="G39" s="19">
        <v>2</v>
      </c>
      <c r="H39" s="22"/>
      <c r="I39" s="651"/>
      <c r="J39" s="651"/>
      <c r="K39" s="651"/>
      <c r="L39" s="1657"/>
      <c r="M39" s="84" t="s">
        <v>737</v>
      </c>
      <c r="N39" s="19">
        <f>'Détail 2012'!C67</f>
        <v>55</v>
      </c>
      <c r="O39" s="19">
        <f>'Détail 2012'!E67</f>
        <v>43</v>
      </c>
      <c r="P39" s="19">
        <f>'Détail 2012'!G67</f>
        <v>38</v>
      </c>
      <c r="Q39" s="19">
        <f>'Détail 2012'!I67</f>
        <v>5</v>
      </c>
      <c r="R39" s="19">
        <f>'Détail 2012'!K67</f>
        <v>2</v>
      </c>
      <c r="S39" s="56"/>
      <c r="T39" s="651"/>
      <c r="U39" s="651"/>
      <c r="V39" s="651"/>
      <c r="W39" s="1657"/>
      <c r="X39" s="106" t="s">
        <v>737</v>
      </c>
      <c r="Y39" s="32">
        <f>'Détail 2013'!O39</f>
        <v>58</v>
      </c>
      <c r="Z39" s="32">
        <f>'Détail 2013'!P39</f>
        <v>46</v>
      </c>
      <c r="AA39" s="32">
        <f>'Détail 2013'!Q39</f>
        <v>42</v>
      </c>
      <c r="AB39" s="19">
        <f>'Détail 2013'!R39</f>
        <v>5</v>
      </c>
      <c r="AC39" s="19">
        <f>'Détail 2013'!S39</f>
        <v>2</v>
      </c>
      <c r="AD39" s="22">
        <f>'Détail 2013'!T39</f>
        <v>0</v>
      </c>
    </row>
    <row r="40" spans="1:37" ht="12" customHeight="1" x14ac:dyDescent="0.2">
      <c r="A40" s="1657"/>
      <c r="B40" s="84"/>
      <c r="C40" s="19"/>
      <c r="D40" s="19"/>
      <c r="E40" s="19"/>
      <c r="F40" s="19"/>
      <c r="G40" s="19"/>
      <c r="H40" s="22"/>
      <c r="I40" s="651"/>
      <c r="J40" s="651"/>
      <c r="K40" s="651"/>
      <c r="L40" s="1657"/>
      <c r="M40" s="84" t="s">
        <v>160</v>
      </c>
      <c r="N40" s="19">
        <f>'Détail 2012'!C68+'Détail 2012'!C69</f>
        <v>61</v>
      </c>
      <c r="O40" s="19">
        <f>'Détail 2012'!E68+'Détail 2012'!E69</f>
        <v>23</v>
      </c>
      <c r="P40" s="19">
        <f>'Détail 2012'!G68+'Détail 2012'!G69</f>
        <v>53</v>
      </c>
      <c r="Q40" s="19">
        <f>'Détail 2012'!I68+'Détail 2012'!I69</f>
        <v>13</v>
      </c>
      <c r="R40" s="19">
        <f>'Détail 2012'!K68+'Détail 2012'!K69</f>
        <v>4</v>
      </c>
      <c r="S40" s="56"/>
      <c r="T40" s="651"/>
      <c r="U40" s="651"/>
      <c r="V40" s="651"/>
      <c r="W40" s="1657"/>
      <c r="X40" s="106" t="s">
        <v>160</v>
      </c>
      <c r="Y40" s="19">
        <f>'Détail 2013'!O40</f>
        <v>61</v>
      </c>
      <c r="Z40" s="19">
        <f>'Détail 2013'!P40</f>
        <v>23</v>
      </c>
      <c r="AA40" s="19">
        <f>'Détail 2013'!Q40</f>
        <v>53</v>
      </c>
      <c r="AB40" s="19">
        <f>'Détail 2013'!R40</f>
        <v>16</v>
      </c>
      <c r="AC40" s="19">
        <f>'Détail 2013'!S40</f>
        <v>4</v>
      </c>
      <c r="AD40" s="22">
        <f>'Détail 2013'!T40</f>
        <v>0</v>
      </c>
    </row>
    <row r="41" spans="1:37" ht="12.75" customHeight="1" x14ac:dyDescent="0.2">
      <c r="A41" s="1663"/>
      <c r="B41" s="65" t="s">
        <v>15</v>
      </c>
      <c r="C41" s="66">
        <f t="shared" ref="C41:G41" si="9">SUM(C36:C39)</f>
        <v>150</v>
      </c>
      <c r="D41" s="66">
        <f t="shared" si="9"/>
        <v>122</v>
      </c>
      <c r="E41" s="66">
        <f t="shared" si="9"/>
        <v>117</v>
      </c>
      <c r="F41" s="66">
        <f t="shared" si="9"/>
        <v>48</v>
      </c>
      <c r="G41" s="66">
        <f t="shared" si="9"/>
        <v>8</v>
      </c>
      <c r="H41" s="67"/>
      <c r="I41" s="651"/>
      <c r="J41" s="651"/>
      <c r="K41" s="651"/>
      <c r="L41" s="1663"/>
      <c r="M41" s="65" t="s">
        <v>15</v>
      </c>
      <c r="N41" s="66">
        <f t="shared" ref="N41:R41" si="10">SUM(N36:N40)</f>
        <v>248</v>
      </c>
      <c r="O41" s="66">
        <f t="shared" si="10"/>
        <v>196</v>
      </c>
      <c r="P41" s="66">
        <f t="shared" si="10"/>
        <v>203</v>
      </c>
      <c r="Q41" s="66">
        <f t="shared" si="10"/>
        <v>67</v>
      </c>
      <c r="R41" s="66">
        <f t="shared" si="10"/>
        <v>12</v>
      </c>
      <c r="S41" s="98"/>
      <c r="T41" s="651"/>
      <c r="U41" s="651"/>
      <c r="V41" s="651"/>
      <c r="W41" s="1663"/>
      <c r="X41" s="122" t="s">
        <v>15</v>
      </c>
      <c r="Y41" s="66">
        <f t="shared" ref="Y41:AD41" si="11">SUM(Y36:Y40)</f>
        <v>264</v>
      </c>
      <c r="Z41" s="66">
        <f t="shared" si="11"/>
        <v>215</v>
      </c>
      <c r="AA41" s="66">
        <f t="shared" si="11"/>
        <v>219</v>
      </c>
      <c r="AB41" s="66">
        <f t="shared" si="11"/>
        <v>70</v>
      </c>
      <c r="AC41" s="66">
        <f t="shared" si="11"/>
        <v>12</v>
      </c>
      <c r="AD41" s="66">
        <f t="shared" si="11"/>
        <v>10</v>
      </c>
    </row>
    <row r="42" spans="1:37" ht="12" customHeight="1" x14ac:dyDescent="0.2">
      <c r="A42" s="1664" t="s">
        <v>50</v>
      </c>
      <c r="B42" s="71" t="s">
        <v>51</v>
      </c>
      <c r="C42" s="13">
        <v>186</v>
      </c>
      <c r="D42" s="13">
        <v>142</v>
      </c>
      <c r="E42" s="13">
        <v>45</v>
      </c>
      <c r="F42" s="13">
        <v>10</v>
      </c>
      <c r="G42" s="13">
        <v>5</v>
      </c>
      <c r="H42" s="14"/>
      <c r="I42" s="651"/>
      <c r="J42" s="651"/>
      <c r="K42" s="651"/>
      <c r="L42" s="1664" t="s">
        <v>50</v>
      </c>
      <c r="M42" s="71" t="s">
        <v>51</v>
      </c>
      <c r="N42" s="129">
        <f>SUM('Détail 2012'!C5:C6)</f>
        <v>182</v>
      </c>
      <c r="O42" s="129">
        <f>'Détail 2012'!E6</f>
        <v>140</v>
      </c>
      <c r="P42" s="13">
        <v>45</v>
      </c>
      <c r="Q42" s="13">
        <f>'Détail 2012'!I10</f>
        <v>10</v>
      </c>
      <c r="R42" s="13">
        <v>5</v>
      </c>
      <c r="S42" s="21"/>
      <c r="T42" s="651"/>
      <c r="U42" s="651"/>
      <c r="V42" s="651"/>
      <c r="W42" s="1664" t="s">
        <v>50</v>
      </c>
      <c r="X42" s="102" t="s">
        <v>51</v>
      </c>
      <c r="Y42" s="129">
        <f>'Détail 2013'!O42</f>
        <v>182</v>
      </c>
      <c r="Z42" s="129">
        <f>'Détail 2013'!P42</f>
        <v>140</v>
      </c>
      <c r="AA42" s="129">
        <f>'Détail 2013'!Q42</f>
        <v>47</v>
      </c>
      <c r="AB42" s="129">
        <f>'Détail 2013'!R42</f>
        <v>11</v>
      </c>
      <c r="AC42" s="129">
        <f>'Détail 2013'!S42</f>
        <v>2</v>
      </c>
      <c r="AD42" s="21"/>
      <c r="AE42" s="651"/>
    </row>
    <row r="43" spans="1:37" ht="12" customHeight="1" x14ac:dyDescent="0.2">
      <c r="A43" s="1657"/>
      <c r="B43" s="84" t="s">
        <v>52</v>
      </c>
      <c r="C43" s="130"/>
      <c r="D43" s="32">
        <v>58</v>
      </c>
      <c r="E43" s="130"/>
      <c r="F43" s="130"/>
      <c r="G43" s="130"/>
      <c r="H43" s="131"/>
      <c r="I43" s="651"/>
      <c r="J43" s="651"/>
      <c r="K43" s="651"/>
      <c r="L43" s="1657"/>
      <c r="M43" s="84" t="s">
        <v>52</v>
      </c>
      <c r="N43" s="168"/>
      <c r="O43" s="133">
        <f>'Détail 2012'!E7</f>
        <v>58</v>
      </c>
      <c r="P43" s="35"/>
      <c r="Q43" s="35"/>
      <c r="R43" s="315"/>
      <c r="S43" s="135"/>
      <c r="T43" s="651"/>
      <c r="U43" s="651"/>
      <c r="V43" s="651"/>
      <c r="W43" s="1657"/>
      <c r="X43" s="115" t="s">
        <v>52</v>
      </c>
      <c r="Y43" s="168"/>
      <c r="Z43" s="32">
        <f>'Détail 2013'!P43</f>
        <v>58</v>
      </c>
      <c r="AA43" s="35"/>
      <c r="AB43" s="35"/>
      <c r="AC43" s="315"/>
      <c r="AD43" s="135"/>
    </row>
    <row r="44" spans="1:37" ht="12.75" customHeight="1" x14ac:dyDescent="0.2">
      <c r="A44" s="1663"/>
      <c r="B44" s="65" t="s">
        <v>15</v>
      </c>
      <c r="C44" s="66">
        <f t="shared" ref="C44:G44" si="12">SUM(C42:C43)</f>
        <v>186</v>
      </c>
      <c r="D44" s="97">
        <f t="shared" si="12"/>
        <v>200</v>
      </c>
      <c r="E44" s="66">
        <f t="shared" si="12"/>
        <v>45</v>
      </c>
      <c r="F44" s="66">
        <f t="shared" si="12"/>
        <v>10</v>
      </c>
      <c r="G44" s="66">
        <f t="shared" si="12"/>
        <v>5</v>
      </c>
      <c r="H44" s="67"/>
      <c r="I44" s="651"/>
      <c r="J44" s="651"/>
      <c r="K44" s="651"/>
      <c r="L44" s="1663"/>
      <c r="M44" s="65" t="s">
        <v>15</v>
      </c>
      <c r="N44" s="116">
        <f t="shared" ref="N44:R44" si="13">SUM(N42:N43)</f>
        <v>182</v>
      </c>
      <c r="O44" s="116">
        <f t="shared" si="13"/>
        <v>198</v>
      </c>
      <c r="P44" s="66">
        <f t="shared" si="13"/>
        <v>45</v>
      </c>
      <c r="Q44" s="66">
        <f t="shared" si="13"/>
        <v>10</v>
      </c>
      <c r="R44" s="66">
        <f t="shared" si="13"/>
        <v>5</v>
      </c>
      <c r="S44" s="98"/>
      <c r="T44" s="651"/>
      <c r="U44" s="651"/>
      <c r="V44" s="651"/>
      <c r="W44" s="1663"/>
      <c r="X44" s="122" t="s">
        <v>15</v>
      </c>
      <c r="Y44" s="116">
        <f t="shared" ref="Y44:AC44" si="14">SUM(Y42:Y43)</f>
        <v>182</v>
      </c>
      <c r="Z44" s="116">
        <f t="shared" si="14"/>
        <v>198</v>
      </c>
      <c r="AA44" s="66">
        <f t="shared" si="14"/>
        <v>47</v>
      </c>
      <c r="AB44" s="66">
        <f t="shared" si="14"/>
        <v>11</v>
      </c>
      <c r="AC44" s="66">
        <f t="shared" si="14"/>
        <v>2</v>
      </c>
      <c r="AD44" s="98"/>
      <c r="AE44" s="11"/>
      <c r="AF44" s="11"/>
      <c r="AG44" s="11"/>
      <c r="AH44" s="11"/>
      <c r="AI44" s="11"/>
      <c r="AJ44" s="11"/>
      <c r="AK44" s="11"/>
    </row>
    <row r="45" spans="1:37" ht="12" customHeight="1" x14ac:dyDescent="0.2">
      <c r="A45" s="1664" t="s">
        <v>53</v>
      </c>
      <c r="B45" s="71" t="s">
        <v>54</v>
      </c>
      <c r="C45" s="141">
        <v>46</v>
      </c>
      <c r="D45" s="141">
        <v>22</v>
      </c>
      <c r="E45" s="142"/>
      <c r="F45" s="142"/>
      <c r="G45" s="142"/>
      <c r="H45" s="143"/>
      <c r="I45" s="651"/>
      <c r="J45" s="651"/>
      <c r="K45" s="651"/>
      <c r="L45" s="1664" t="s">
        <v>53</v>
      </c>
      <c r="M45" s="71" t="s">
        <v>54</v>
      </c>
      <c r="N45" s="141">
        <v>46</v>
      </c>
      <c r="O45" s="141">
        <v>22</v>
      </c>
      <c r="P45" s="144"/>
      <c r="Q45" s="144"/>
      <c r="R45" s="144"/>
      <c r="S45" s="146"/>
      <c r="T45" s="651"/>
      <c r="U45" s="651"/>
      <c r="V45" s="651"/>
      <c r="W45" s="1664" t="s">
        <v>53</v>
      </c>
      <c r="X45" s="102" t="s">
        <v>54</v>
      </c>
      <c r="Y45" s="141">
        <f>'Détail 2013'!O45</f>
        <v>48</v>
      </c>
      <c r="Z45" s="141">
        <f>'Détail 2013'!P45</f>
        <v>21</v>
      </c>
      <c r="AA45" s="144"/>
      <c r="AB45" s="144"/>
      <c r="AC45" s="144"/>
      <c r="AD45" s="146"/>
    </row>
    <row r="46" spans="1:37" ht="12" customHeight="1" x14ac:dyDescent="0.2">
      <c r="A46" s="1657"/>
      <c r="B46" s="84" t="s">
        <v>55</v>
      </c>
      <c r="C46" s="86">
        <v>39</v>
      </c>
      <c r="D46" s="86">
        <v>34</v>
      </c>
      <c r="E46" s="130"/>
      <c r="F46" s="130"/>
      <c r="G46" s="130"/>
      <c r="H46" s="131"/>
      <c r="I46" s="651"/>
      <c r="J46" s="651"/>
      <c r="K46" s="651"/>
      <c r="L46" s="1657"/>
      <c r="M46" s="84" t="s">
        <v>55</v>
      </c>
      <c r="N46" s="86">
        <v>39</v>
      </c>
      <c r="O46" s="86">
        <v>34</v>
      </c>
      <c r="P46" s="35"/>
      <c r="Q46" s="35"/>
      <c r="R46" s="35"/>
      <c r="S46" s="135"/>
      <c r="T46" s="651"/>
      <c r="U46" s="651"/>
      <c r="V46" s="651"/>
      <c r="W46" s="1657"/>
      <c r="X46" s="106" t="s">
        <v>55</v>
      </c>
      <c r="Y46" s="52">
        <f>'Détail 2013'!O46</f>
        <v>39</v>
      </c>
      <c r="Z46" s="52">
        <f>'Détail 2013'!P46</f>
        <v>34</v>
      </c>
      <c r="AA46" s="35"/>
      <c r="AB46" s="35"/>
      <c r="AC46" s="35"/>
      <c r="AD46" s="135"/>
    </row>
    <row r="47" spans="1:37" ht="12.75" customHeight="1" x14ac:dyDescent="0.2">
      <c r="A47" s="1663"/>
      <c r="B47" s="91" t="s">
        <v>56</v>
      </c>
      <c r="C47" s="147">
        <v>45</v>
      </c>
      <c r="D47" s="147">
        <v>19</v>
      </c>
      <c r="E47" s="97">
        <v>49</v>
      </c>
      <c r="F47" s="66">
        <v>46</v>
      </c>
      <c r="G47" s="66">
        <v>4</v>
      </c>
      <c r="H47" s="67"/>
      <c r="I47" s="651"/>
      <c r="J47" s="651"/>
      <c r="K47" s="651"/>
      <c r="L47" s="1663"/>
      <c r="M47" s="91" t="s">
        <v>56</v>
      </c>
      <c r="N47" s="147">
        <v>45</v>
      </c>
      <c r="O47" s="147">
        <v>19</v>
      </c>
      <c r="P47" s="97">
        <v>49</v>
      </c>
      <c r="Q47" s="66">
        <f>'Détail 2012'!I11</f>
        <v>46</v>
      </c>
      <c r="R47" s="66">
        <f>'Détail 2012'!K11</f>
        <v>4</v>
      </c>
      <c r="S47" s="98"/>
      <c r="T47" s="651"/>
      <c r="U47" s="651"/>
      <c r="V47" s="651"/>
      <c r="W47" s="1663"/>
      <c r="X47" s="99" t="s">
        <v>56</v>
      </c>
      <c r="Y47" s="147">
        <f>'Détail 2013'!O47</f>
        <v>45</v>
      </c>
      <c r="Z47" s="147">
        <f>'Détail 2013'!P47</f>
        <v>19</v>
      </c>
      <c r="AA47" s="97">
        <f>'Détail 2013'!Q47</f>
        <v>49</v>
      </c>
      <c r="AB47" s="97">
        <f>'Détail 2013'!R47</f>
        <v>46</v>
      </c>
      <c r="AC47" s="66">
        <f>'Détail 2013'!S47</f>
        <v>4</v>
      </c>
      <c r="AD47" s="98"/>
    </row>
    <row r="48" spans="1:37" ht="12" customHeight="1" x14ac:dyDescent="0.2">
      <c r="A48" s="651" t="s">
        <v>15</v>
      </c>
      <c r="B48" s="105"/>
      <c r="C48" s="134">
        <f t="shared" ref="C48:E48" si="15">SUM(C45:C47)+C44+C41+C35+C25+C14+C12+C11+C13</f>
        <v>4306</v>
      </c>
      <c r="D48" s="134">
        <f t="shared" si="15"/>
        <v>3484</v>
      </c>
      <c r="E48" s="134">
        <f t="shared" si="15"/>
        <v>3420</v>
      </c>
      <c r="F48" s="134">
        <f t="shared" ref="F48:H48" si="16">SUM(F45:F47)+F44+F41+F35+F25+F14+F12+F11</f>
        <v>1865</v>
      </c>
      <c r="G48" s="134">
        <f t="shared" si="16"/>
        <v>504</v>
      </c>
      <c r="H48" s="134">
        <f t="shared" si="16"/>
        <v>309</v>
      </c>
      <c r="I48" s="651"/>
      <c r="J48" s="651"/>
      <c r="K48" s="651"/>
      <c r="L48" s="651" t="s">
        <v>15</v>
      </c>
      <c r="M48" s="105"/>
      <c r="N48" s="134">
        <f t="shared" ref="N48:P48" si="17">SUM(N45:N47)+N44+N41+N35+N25+N14+N12+N11+N13</f>
        <v>4622</v>
      </c>
      <c r="O48" s="134">
        <f t="shared" si="17"/>
        <v>3722</v>
      </c>
      <c r="P48" s="134">
        <f t="shared" si="17"/>
        <v>3664</v>
      </c>
      <c r="Q48" s="134">
        <f t="shared" ref="Q48:S48" si="18">SUM(Q45:Q47)+Q44+Q41+Q35+Q25+Q14+Q12+Q11</f>
        <v>1870</v>
      </c>
      <c r="R48" s="134">
        <f t="shared" si="18"/>
        <v>520</v>
      </c>
      <c r="S48" s="151">
        <f t="shared" si="18"/>
        <v>270</v>
      </c>
      <c r="T48" s="651"/>
      <c r="U48" s="651"/>
      <c r="V48" s="651"/>
      <c r="W48" s="651" t="s">
        <v>15</v>
      </c>
      <c r="X48" s="105"/>
      <c r="Y48" s="152">
        <f t="shared" ref="Y48:AA48" si="19">SUM(Y45:Y47)+Y44+Y41+Y35+Y25+Y14+Y12+Y11+Y13</f>
        <v>4740</v>
      </c>
      <c r="Z48" s="152">
        <f t="shared" si="19"/>
        <v>3760</v>
      </c>
      <c r="AA48" s="152">
        <f t="shared" si="19"/>
        <v>3778</v>
      </c>
      <c r="AB48" s="39">
        <f t="shared" ref="AB48:AD48" si="20">SUM(AB45:AB47)+AB44+AB41+AB35+AB25+AB14+AB12+AB11</f>
        <v>1893</v>
      </c>
      <c r="AC48" s="39">
        <f t="shared" si="20"/>
        <v>542</v>
      </c>
      <c r="AD48" s="152">
        <f t="shared" si="20"/>
        <v>347</v>
      </c>
    </row>
    <row r="49" spans="1:31" ht="12" customHeight="1" x14ac:dyDescent="0.2">
      <c r="A49" s="105" t="s">
        <v>738</v>
      </c>
      <c r="B49" s="105"/>
      <c r="C49" s="105"/>
      <c r="D49" s="105"/>
      <c r="E49" s="105"/>
      <c r="F49" s="105"/>
      <c r="G49" s="105"/>
      <c r="H49" s="651"/>
      <c r="I49" s="651"/>
      <c r="J49" s="651"/>
      <c r="K49" s="651"/>
      <c r="L49" s="105" t="s">
        <v>739</v>
      </c>
      <c r="M49" s="105"/>
      <c r="N49" s="105"/>
      <c r="O49" s="105"/>
      <c r="P49" s="105"/>
      <c r="Q49" s="105"/>
      <c r="R49" s="105"/>
      <c r="S49" s="651"/>
      <c r="T49" s="651"/>
      <c r="U49" s="651"/>
      <c r="V49" s="651"/>
      <c r="W49" s="105" t="s">
        <v>740</v>
      </c>
      <c r="X49" s="154"/>
      <c r="Y49" s="154"/>
      <c r="Z49" s="154"/>
      <c r="AA49" s="154"/>
      <c r="AB49" s="154"/>
      <c r="AC49" s="154"/>
      <c r="AD49" s="8"/>
    </row>
    <row r="50" spans="1:31" ht="12" customHeight="1" x14ac:dyDescent="0.2">
      <c r="A50" s="1669" t="s">
        <v>741</v>
      </c>
      <c r="B50" s="1623"/>
      <c r="C50" s="1623"/>
      <c r="D50" s="1623"/>
      <c r="E50" s="1623"/>
      <c r="F50" s="1623"/>
      <c r="G50" s="1623"/>
      <c r="H50" s="1623"/>
      <c r="I50" s="651"/>
      <c r="J50" s="651"/>
      <c r="K50" s="651"/>
      <c r="L50" s="1669" t="s">
        <v>741</v>
      </c>
      <c r="M50" s="1623"/>
      <c r="N50" s="1623"/>
      <c r="O50" s="1623"/>
      <c r="P50" s="1623"/>
      <c r="Q50" s="1623"/>
      <c r="R50" s="1623"/>
      <c r="S50" s="1623"/>
      <c r="T50" s="651"/>
      <c r="U50" s="651"/>
      <c r="V50" s="651"/>
      <c r="W50" s="1669" t="s">
        <v>741</v>
      </c>
      <c r="X50" s="1623"/>
      <c r="Y50" s="1623"/>
      <c r="Z50" s="1623"/>
      <c r="AA50" s="1623"/>
      <c r="AB50" s="1623"/>
      <c r="AC50" s="1623"/>
      <c r="AD50" s="1623"/>
    </row>
    <row r="51" spans="1:31" ht="19.5" customHeight="1" x14ac:dyDescent="0.2">
      <c r="A51" s="651"/>
      <c r="B51" s="651"/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</row>
    <row r="52" spans="1:31" ht="12" customHeight="1" x14ac:dyDescent="0.2">
      <c r="A52" s="651"/>
      <c r="B52" s="651"/>
      <c r="C52" s="651"/>
      <c r="D52" s="651"/>
      <c r="E52" s="651"/>
      <c r="F52" s="651"/>
      <c r="G52" s="651"/>
      <c r="H52" s="651"/>
      <c r="I52" s="651"/>
      <c r="J52" s="651"/>
      <c r="K52" s="651"/>
      <c r="L52" s="651"/>
      <c r="M52" s="651"/>
      <c r="N52" s="651"/>
      <c r="O52" s="651"/>
      <c r="P52" s="651"/>
      <c r="Q52" s="651"/>
      <c r="R52" s="651"/>
      <c r="S52" s="651"/>
      <c r="T52" s="651"/>
      <c r="U52" s="651"/>
      <c r="V52" s="651"/>
      <c r="W52" s="651"/>
      <c r="X52" s="651"/>
      <c r="Y52" s="39"/>
      <c r="Z52" s="651"/>
      <c r="AA52" s="651"/>
      <c r="AB52" s="651"/>
      <c r="AC52" s="651"/>
      <c r="AD52" s="651"/>
    </row>
    <row r="53" spans="1:31" ht="12" customHeight="1" x14ac:dyDescent="0.2">
      <c r="A53" s="651"/>
      <c r="B53" s="651"/>
      <c r="C53" s="651"/>
      <c r="D53" s="651"/>
      <c r="E53" s="651"/>
      <c r="F53" s="651"/>
      <c r="G53" s="651"/>
      <c r="H53" s="651"/>
      <c r="I53" s="651"/>
      <c r="J53" s="651"/>
      <c r="K53" s="651"/>
      <c r="L53" s="651"/>
      <c r="M53" s="651"/>
      <c r="N53" s="651"/>
      <c r="O53" s="651"/>
      <c r="P53" s="651"/>
      <c r="Q53" s="651"/>
      <c r="R53" s="651"/>
      <c r="S53" s="651"/>
      <c r="T53" s="651"/>
      <c r="U53" s="651"/>
      <c r="V53" s="651"/>
      <c r="W53" s="651"/>
      <c r="X53" s="651"/>
      <c r="Y53" s="39"/>
      <c r="Z53" s="651"/>
      <c r="AA53" s="651"/>
      <c r="AB53" s="651"/>
      <c r="AC53" s="651"/>
      <c r="AD53" s="651"/>
    </row>
    <row r="54" spans="1:31" ht="15.75" customHeight="1" x14ac:dyDescent="0.2">
      <c r="A54" s="651"/>
      <c r="B54" s="651"/>
      <c r="C54" s="651"/>
      <c r="D54" s="651"/>
      <c r="E54" s="651"/>
      <c r="F54" s="651"/>
      <c r="G54" s="651"/>
      <c r="H54" s="651"/>
      <c r="I54" s="651"/>
      <c r="J54" s="651"/>
      <c r="K54" s="651"/>
      <c r="L54" s="651"/>
      <c r="M54" s="651"/>
      <c r="N54" s="651"/>
      <c r="O54" s="651"/>
      <c r="P54" s="651"/>
      <c r="Q54" s="651"/>
      <c r="R54" s="651"/>
      <c r="S54" s="651"/>
      <c r="T54" s="651"/>
      <c r="U54" s="651"/>
      <c r="V54" s="651"/>
      <c r="W54" s="155"/>
      <c r="X54" s="651"/>
      <c r="Y54" s="651"/>
      <c r="Z54" s="651"/>
      <c r="AA54" s="651"/>
      <c r="AB54" s="651"/>
      <c r="AC54" s="651"/>
      <c r="AD54" s="651"/>
    </row>
    <row r="55" spans="1:31" ht="12" customHeight="1" x14ac:dyDescent="0.2">
      <c r="A55" s="1529" t="s">
        <v>727</v>
      </c>
      <c r="B55" s="1429"/>
      <c r="C55" s="1429"/>
      <c r="D55" s="1429"/>
      <c r="E55" s="1429"/>
      <c r="F55" s="1429"/>
      <c r="G55" s="1429"/>
      <c r="H55" s="1530"/>
      <c r="I55" s="651"/>
      <c r="J55" s="651"/>
      <c r="K55" s="651"/>
      <c r="L55" s="1529" t="s">
        <v>727</v>
      </c>
      <c r="M55" s="1429"/>
      <c r="N55" s="1429"/>
      <c r="O55" s="1429"/>
      <c r="P55" s="1429"/>
      <c r="Q55" s="1429"/>
      <c r="R55" s="1429"/>
      <c r="S55" s="1530"/>
      <c r="T55" s="651"/>
      <c r="U55" s="651"/>
      <c r="V55" s="651"/>
      <c r="W55" s="1679" t="s">
        <v>0</v>
      </c>
      <c r="X55" s="1429"/>
      <c r="Y55" s="1429"/>
      <c r="Z55" s="1429"/>
      <c r="AA55" s="1429"/>
      <c r="AB55" s="1429"/>
      <c r="AC55" s="1429"/>
      <c r="AD55" s="1530"/>
    </row>
    <row r="56" spans="1:31" ht="12.75" customHeight="1" x14ac:dyDescent="0.2">
      <c r="A56" s="1666"/>
      <c r="B56" s="1667"/>
      <c r="C56" s="1667"/>
      <c r="D56" s="1667"/>
      <c r="E56" s="1667"/>
      <c r="F56" s="1667"/>
      <c r="G56" s="1667"/>
      <c r="H56" s="1668"/>
      <c r="I56" s="651"/>
      <c r="J56" s="651"/>
      <c r="K56" s="651"/>
      <c r="L56" s="1666"/>
      <c r="M56" s="1667"/>
      <c r="N56" s="1667"/>
      <c r="O56" s="1667"/>
      <c r="P56" s="1667"/>
      <c r="Q56" s="1667"/>
      <c r="R56" s="1667"/>
      <c r="S56" s="1668"/>
      <c r="T56" s="651"/>
      <c r="U56" s="651"/>
      <c r="V56" s="651"/>
      <c r="W56" s="1666"/>
      <c r="X56" s="1667"/>
      <c r="Y56" s="1667"/>
      <c r="Z56" s="1667"/>
      <c r="AA56" s="1667"/>
      <c r="AB56" s="1667"/>
      <c r="AC56" s="1667"/>
      <c r="AD56" s="1668"/>
    </row>
    <row r="57" spans="1:31" ht="15.75" customHeight="1" x14ac:dyDescent="0.2">
      <c r="A57" s="1665" t="s">
        <v>742</v>
      </c>
      <c r="B57" s="1652"/>
      <c r="C57" s="1652"/>
      <c r="D57" s="1652"/>
      <c r="E57" s="1652"/>
      <c r="F57" s="1652"/>
      <c r="G57" s="1652"/>
      <c r="H57" s="1654"/>
      <c r="I57" s="651"/>
      <c r="J57" s="651"/>
      <c r="K57" s="651"/>
      <c r="L57" s="1665" t="s">
        <v>743</v>
      </c>
      <c r="M57" s="1652"/>
      <c r="N57" s="1652"/>
      <c r="O57" s="1652"/>
      <c r="P57" s="1652"/>
      <c r="Q57" s="1652"/>
      <c r="R57" s="1652"/>
      <c r="S57" s="1654"/>
      <c r="T57" s="651"/>
      <c r="U57" s="651"/>
      <c r="V57" s="651"/>
      <c r="W57" s="1680" t="s">
        <v>744</v>
      </c>
      <c r="X57" s="1652"/>
      <c r="Y57" s="1652"/>
      <c r="Z57" s="1652"/>
      <c r="AA57" s="1652"/>
      <c r="AB57" s="1652"/>
      <c r="AC57" s="1652"/>
      <c r="AD57" s="1654"/>
    </row>
    <row r="58" spans="1:31" ht="12.75" customHeight="1" x14ac:dyDescent="0.2">
      <c r="A58" s="6" t="s">
        <v>3</v>
      </c>
      <c r="B58" s="7" t="s">
        <v>4</v>
      </c>
      <c r="C58" s="23" t="s">
        <v>5</v>
      </c>
      <c r="D58" s="23" t="s">
        <v>6</v>
      </c>
      <c r="E58" s="23" t="s">
        <v>7</v>
      </c>
      <c r="F58" s="23" t="s">
        <v>8</v>
      </c>
      <c r="G58" s="23" t="s">
        <v>9</v>
      </c>
      <c r="H58" s="159" t="s">
        <v>10</v>
      </c>
      <c r="I58" s="11"/>
      <c r="J58" s="11"/>
      <c r="K58" s="11"/>
      <c r="L58" s="6" t="s">
        <v>3</v>
      </c>
      <c r="M58" s="7" t="s">
        <v>4</v>
      </c>
      <c r="N58" s="23" t="s">
        <v>5</v>
      </c>
      <c r="O58" s="23" t="s">
        <v>6</v>
      </c>
      <c r="P58" s="23" t="s">
        <v>7</v>
      </c>
      <c r="Q58" s="23" t="s">
        <v>8</v>
      </c>
      <c r="R58" s="23" t="s">
        <v>9</v>
      </c>
      <c r="S58" s="159" t="s">
        <v>10</v>
      </c>
      <c r="T58" s="651"/>
      <c r="U58" s="651"/>
      <c r="V58" s="651"/>
      <c r="W58" s="909" t="s">
        <v>3</v>
      </c>
      <c r="X58" s="160" t="s">
        <v>4</v>
      </c>
      <c r="Y58" s="23" t="s">
        <v>5</v>
      </c>
      <c r="Z58" s="23" t="s">
        <v>6</v>
      </c>
      <c r="AA58" s="23" t="s">
        <v>7</v>
      </c>
      <c r="AB58" s="23" t="s">
        <v>8</v>
      </c>
      <c r="AC58" s="23" t="s">
        <v>9</v>
      </c>
      <c r="AD58" s="159" t="s">
        <v>10</v>
      </c>
      <c r="AE58" s="11"/>
    </row>
    <row r="59" spans="1:31" ht="12" customHeight="1" x14ac:dyDescent="0.2">
      <c r="A59" s="1662" t="s">
        <v>476</v>
      </c>
      <c r="B59" s="922" t="s">
        <v>690</v>
      </c>
      <c r="C59" s="19">
        <f>'Détail 2014'!O5</f>
        <v>40</v>
      </c>
      <c r="D59" s="19">
        <f>'Détail 2014'!P5</f>
        <v>20</v>
      </c>
      <c r="E59" s="19">
        <f>'Détail 2014'!Q5</f>
        <v>260</v>
      </c>
      <c r="F59" s="13">
        <f>'Détail 2014'!R5</f>
        <v>550</v>
      </c>
      <c r="G59" s="13">
        <f>'Détail 2014'!S5</f>
        <v>35</v>
      </c>
      <c r="H59" s="14">
        <f>'Détail 2014'!T5</f>
        <v>25</v>
      </c>
      <c r="I59" s="651"/>
      <c r="J59" s="651"/>
      <c r="K59" s="651"/>
      <c r="L59" s="1662" t="s">
        <v>476</v>
      </c>
      <c r="M59" s="922" t="s">
        <v>690</v>
      </c>
      <c r="N59" s="19">
        <f>'Détail 2015'!O5</f>
        <v>40</v>
      </c>
      <c r="O59" s="19">
        <f>'Détail 2015'!P5</f>
        <v>20</v>
      </c>
      <c r="P59" s="19">
        <f>'Détail 2015'!Q5</f>
        <v>260</v>
      </c>
      <c r="Q59" s="19">
        <f>'Détail 2015'!R5</f>
        <v>550</v>
      </c>
      <c r="R59" s="19">
        <f>'Détail 2015'!S5</f>
        <v>35</v>
      </c>
      <c r="S59" s="19">
        <f>'Détail 2015'!T5</f>
        <v>25</v>
      </c>
      <c r="T59" s="651"/>
      <c r="U59" s="651"/>
      <c r="V59" s="651"/>
      <c r="W59" s="1678" t="s">
        <v>476</v>
      </c>
      <c r="X59" s="15" t="s">
        <v>690</v>
      </c>
      <c r="Y59" s="19">
        <f>'Détail 2016'!T5</f>
        <v>40</v>
      </c>
      <c r="Z59" s="19">
        <f>'Détail 2016'!U5</f>
        <v>20</v>
      </c>
      <c r="AA59" s="19">
        <f>'Détail 2016'!V5</f>
        <v>261</v>
      </c>
      <c r="AB59" s="19">
        <f>'Détail 2016'!W5</f>
        <v>551</v>
      </c>
      <c r="AC59" s="19">
        <f>'Détail 2016'!X5</f>
        <v>35</v>
      </c>
      <c r="AD59" s="19">
        <f>'Détail 2016'!Y5</f>
        <v>25</v>
      </c>
    </row>
    <row r="60" spans="1:31" ht="12" customHeight="1" x14ac:dyDescent="0.2">
      <c r="A60" s="1657"/>
      <c r="B60" s="715" t="s">
        <v>691</v>
      </c>
      <c r="C60" s="19">
        <f>'Détail 2014'!O6</f>
        <v>159</v>
      </c>
      <c r="D60" s="19">
        <f>'Détail 2014'!P6</f>
        <v>167</v>
      </c>
      <c r="E60" s="19">
        <f>'Détail 2014'!Q6</f>
        <v>154</v>
      </c>
      <c r="F60" s="19">
        <f>'Détail 2014'!R6</f>
        <v>31</v>
      </c>
      <c r="G60" s="19">
        <f>'Détail 2014'!S6</f>
        <v>14</v>
      </c>
      <c r="H60" s="22">
        <f>'Détail 2014'!T6</f>
        <v>15</v>
      </c>
      <c r="I60" s="651"/>
      <c r="J60" s="651"/>
      <c r="K60" s="651"/>
      <c r="L60" s="1657"/>
      <c r="M60" s="715" t="s">
        <v>691</v>
      </c>
      <c r="N60" s="19">
        <f>'Détail 2015'!O6</f>
        <v>159</v>
      </c>
      <c r="O60" s="19">
        <f>'Détail 2015'!P6</f>
        <v>167</v>
      </c>
      <c r="P60" s="19">
        <f>'Détail 2015'!Q6</f>
        <v>154</v>
      </c>
      <c r="Q60" s="19">
        <f>'Détail 2015'!R6</f>
        <v>31</v>
      </c>
      <c r="R60" s="19">
        <f>'Détail 2015'!S6</f>
        <v>14</v>
      </c>
      <c r="S60" s="19">
        <f>'Détail 2015'!T6</f>
        <v>15</v>
      </c>
      <c r="T60" s="651"/>
      <c r="U60" s="651"/>
      <c r="V60" s="651"/>
      <c r="W60" s="1657"/>
      <c r="X60" s="26" t="s">
        <v>691</v>
      </c>
      <c r="Y60" s="19">
        <f>'Détail 2016'!T6</f>
        <v>168</v>
      </c>
      <c r="Z60" s="19">
        <f>'Détail 2016'!U6</f>
        <v>170</v>
      </c>
      <c r="AA60" s="19">
        <f>'Détail 2016'!V6</f>
        <v>153</v>
      </c>
      <c r="AB60" s="19">
        <f>'Détail 2016'!W6</f>
        <v>31</v>
      </c>
      <c r="AC60" s="19">
        <f>'Détail 2016'!X6</f>
        <v>18</v>
      </c>
      <c r="AD60" s="165">
        <f>'Détail 2016'!Y6</f>
        <v>29</v>
      </c>
    </row>
    <row r="61" spans="1:31" ht="15" customHeight="1" x14ac:dyDescent="0.2">
      <c r="A61" s="1657"/>
      <c r="B61" s="347" t="s">
        <v>21</v>
      </c>
      <c r="C61" s="166">
        <f>'Détail 2014'!O7</f>
        <v>518</v>
      </c>
      <c r="D61" s="32">
        <f>'Détail 2014'!P7</f>
        <v>496</v>
      </c>
      <c r="E61" s="32">
        <f>'Détail 2014'!Q7</f>
        <v>630</v>
      </c>
      <c r="F61" s="32">
        <f>'Détail 2014'!R7</f>
        <v>421</v>
      </c>
      <c r="G61" s="36">
        <v>57</v>
      </c>
      <c r="H61" s="22">
        <f>'Détail 2014'!T7</f>
        <v>72</v>
      </c>
      <c r="I61" s="651"/>
      <c r="J61" s="651"/>
      <c r="K61" s="651"/>
      <c r="L61" s="1657"/>
      <c r="M61" s="347" t="s">
        <v>21</v>
      </c>
      <c r="N61" s="19">
        <f>'Détail 2015'!O7</f>
        <v>596</v>
      </c>
      <c r="O61" s="19">
        <f>'Détail 2015'!P7</f>
        <v>542</v>
      </c>
      <c r="P61" s="19">
        <f>'Détail 2015'!Q7</f>
        <v>687</v>
      </c>
      <c r="Q61" s="19">
        <f>'Détail 2015'!R7</f>
        <v>466</v>
      </c>
      <c r="R61" s="36">
        <f>'Détail 2015'!S7</f>
        <v>57</v>
      </c>
      <c r="S61" s="32">
        <f>'Détail 2015'!T7</f>
        <v>66</v>
      </c>
      <c r="T61" s="651"/>
      <c r="U61" s="651"/>
      <c r="V61" s="651"/>
      <c r="W61" s="1657"/>
      <c r="X61" s="34" t="s">
        <v>21</v>
      </c>
      <c r="Y61" s="19">
        <f>'Détail 2016'!T7</f>
        <v>541</v>
      </c>
      <c r="Z61" s="19">
        <f>'Détail 2016'!U7</f>
        <v>479</v>
      </c>
      <c r="AA61" s="19">
        <f>'Détail 2016'!V7</f>
        <v>640</v>
      </c>
      <c r="AB61" s="19">
        <f>'Détail 2016'!W7</f>
        <v>483</v>
      </c>
      <c r="AC61" s="36">
        <f>'Détail 2016'!X7</f>
        <v>78</v>
      </c>
      <c r="AD61" s="19">
        <f>'Détail 2016'!Y7</f>
        <v>93</v>
      </c>
    </row>
    <row r="62" spans="1:31" ht="12" customHeight="1" x14ac:dyDescent="0.2">
      <c r="A62" s="1657"/>
      <c r="B62" s="347" t="s">
        <v>477</v>
      </c>
      <c r="C62" s="169">
        <f>'Détail 2014'!O8</f>
        <v>155</v>
      </c>
      <c r="D62" s="19">
        <f>'Détail 2014'!P8</f>
        <v>147</v>
      </c>
      <c r="E62" s="19">
        <f>'Détail 2014'!Q8</f>
        <v>162</v>
      </c>
      <c r="F62" s="19">
        <f>'Détail 2014'!R8</f>
        <v>144</v>
      </c>
      <c r="G62" s="19">
        <f>'Détail 2014'!S8</f>
        <v>0</v>
      </c>
      <c r="H62" s="22">
        <f>'Détail 2014'!T8</f>
        <v>15</v>
      </c>
      <c r="I62" s="651"/>
      <c r="J62" s="651"/>
      <c r="K62" s="651"/>
      <c r="L62" s="1657"/>
      <c r="M62" s="347" t="s">
        <v>477</v>
      </c>
      <c r="N62" s="19">
        <f>'Détail 2015'!O8</f>
        <v>169</v>
      </c>
      <c r="O62" s="19">
        <f>'Détail 2015'!P8</f>
        <v>152</v>
      </c>
      <c r="P62" s="19">
        <f>'Détail 2015'!Q8</f>
        <v>179</v>
      </c>
      <c r="Q62" s="19">
        <f>'Détail 2015'!R8</f>
        <v>151</v>
      </c>
      <c r="R62" s="19"/>
      <c r="S62" s="32">
        <f>'Détail 2015'!T8</f>
        <v>18</v>
      </c>
      <c r="T62" s="651"/>
      <c r="U62" s="651"/>
      <c r="V62" s="651"/>
      <c r="W62" s="1657"/>
      <c r="X62" s="34" t="s">
        <v>477</v>
      </c>
      <c r="Y62" s="19">
        <f>'Détail 2016'!T8</f>
        <v>194</v>
      </c>
      <c r="Z62" s="19">
        <f>'Détail 2016'!U8</f>
        <v>156</v>
      </c>
      <c r="AA62" s="19">
        <f>'Détail 2016'!V8</f>
        <v>220</v>
      </c>
      <c r="AB62" s="19">
        <f>'Détail 2016'!W8</f>
        <v>186</v>
      </c>
      <c r="AC62" s="19">
        <f>'Détail 2016'!X8</f>
        <v>0</v>
      </c>
      <c r="AD62" s="19">
        <f>'Détail 2016'!Y8</f>
        <v>31</v>
      </c>
    </row>
    <row r="63" spans="1:31" ht="12" customHeight="1" x14ac:dyDescent="0.2">
      <c r="A63" s="1657"/>
      <c r="B63" s="349" t="s">
        <v>478</v>
      </c>
      <c r="C63" s="169">
        <f>'Détail 2014'!O9</f>
        <v>324</v>
      </c>
      <c r="D63" s="19">
        <f>'Détail 2014'!P9</f>
        <v>257</v>
      </c>
      <c r="E63" s="19">
        <f>'Détail 2014'!Q9</f>
        <v>278</v>
      </c>
      <c r="F63" s="19">
        <f>'Détail 2014'!R9</f>
        <v>202</v>
      </c>
      <c r="G63" s="19">
        <f>'Détail 2014'!S9</f>
        <v>0</v>
      </c>
      <c r="H63" s="22">
        <f>'Détail 2014'!T9</f>
        <v>144</v>
      </c>
      <c r="I63" s="651"/>
      <c r="J63" s="651"/>
      <c r="K63" s="651"/>
      <c r="L63" s="1657"/>
      <c r="M63" s="349" t="s">
        <v>478</v>
      </c>
      <c r="N63" s="1676">
        <f>'Détail 2015'!O9</f>
        <v>860</v>
      </c>
      <c r="O63" s="1462"/>
      <c r="P63" s="1413"/>
      <c r="Q63" s="19">
        <f>'Détail 2015'!R9</f>
        <v>189</v>
      </c>
      <c r="R63" s="19"/>
      <c r="S63" s="32">
        <f>'Détail 2015'!T9</f>
        <v>145</v>
      </c>
      <c r="T63" s="651"/>
      <c r="U63" s="651"/>
      <c r="V63" s="651"/>
      <c r="W63" s="1657"/>
      <c r="X63" s="26" t="s">
        <v>478</v>
      </c>
      <c r="Y63" s="1676">
        <f>'Détail 2016'!T9</f>
        <v>787</v>
      </c>
      <c r="Z63" s="1462"/>
      <c r="AA63" s="1413"/>
      <c r="AB63" s="19">
        <f>'Détail 2016'!W9</f>
        <v>163</v>
      </c>
      <c r="AC63" s="19">
        <f>'Détail 2016'!X9</f>
        <v>0</v>
      </c>
      <c r="AD63" s="19">
        <f>'Détail 2016'!Y9</f>
        <v>159</v>
      </c>
    </row>
    <row r="64" spans="1:31" ht="12.75" customHeight="1" x14ac:dyDescent="0.2">
      <c r="A64" s="1657"/>
      <c r="B64" s="715" t="s">
        <v>482</v>
      </c>
      <c r="C64" s="170">
        <f>'Détail 2014'!O10</f>
        <v>219</v>
      </c>
      <c r="D64" s="734">
        <f>'Détail 2014'!P10</f>
        <v>83</v>
      </c>
      <c r="E64" s="734">
        <f>'Détail 2014'!Q10</f>
        <v>140</v>
      </c>
      <c r="F64" s="734">
        <f>'Détail 2014'!R10</f>
        <v>48</v>
      </c>
      <c r="G64" s="734">
        <f>'Détail 2014'!S10</f>
        <v>23</v>
      </c>
      <c r="H64" s="171">
        <f>'Détail 2014'!T10</f>
        <v>12</v>
      </c>
      <c r="I64" s="651"/>
      <c r="J64" s="651"/>
      <c r="K64" s="651"/>
      <c r="L64" s="1657"/>
      <c r="M64" s="715" t="s">
        <v>482</v>
      </c>
      <c r="N64" s="19">
        <f>'Détail 2015'!O10</f>
        <v>314</v>
      </c>
      <c r="O64" s="19">
        <f>'Détail 2015'!P10</f>
        <v>97</v>
      </c>
      <c r="P64" s="19">
        <f>'Détail 2015'!Q10</f>
        <v>169</v>
      </c>
      <c r="Q64" s="19">
        <f>'Détail 2015'!R10</f>
        <v>43</v>
      </c>
      <c r="R64" s="19">
        <f>'Détail 2015'!S10</f>
        <v>28</v>
      </c>
      <c r="S64" s="32">
        <f>'Détail 2015'!T10</f>
        <v>11</v>
      </c>
      <c r="T64" s="651"/>
      <c r="U64" s="651"/>
      <c r="V64" s="651"/>
      <c r="W64" s="1663"/>
      <c r="X64" s="172" t="s">
        <v>15</v>
      </c>
      <c r="Y64" s="44">
        <f t="shared" ref="Y64:AA64" si="21">SUM(Y59:Y62)</f>
        <v>943</v>
      </c>
      <c r="Z64" s="31">
        <f t="shared" si="21"/>
        <v>825</v>
      </c>
      <c r="AA64" s="31">
        <f t="shared" si="21"/>
        <v>1274</v>
      </c>
      <c r="AB64" s="31">
        <f t="shared" ref="AB64:AD64" si="22">SUM(AB59:AB63)</f>
        <v>1414</v>
      </c>
      <c r="AC64" s="33">
        <f t="shared" si="22"/>
        <v>131</v>
      </c>
      <c r="AD64" s="37">
        <f t="shared" si="22"/>
        <v>337</v>
      </c>
    </row>
    <row r="65" spans="1:30" ht="12.75" customHeight="1" x14ac:dyDescent="0.2">
      <c r="A65" s="1663"/>
      <c r="B65" s="172" t="s">
        <v>15</v>
      </c>
      <c r="C65" s="44">
        <f t="shared" ref="C65:H65" si="23">SUM(C59:C64)</f>
        <v>1415</v>
      </c>
      <c r="D65" s="31">
        <f t="shared" si="23"/>
        <v>1170</v>
      </c>
      <c r="E65" s="31">
        <f t="shared" si="23"/>
        <v>1624</v>
      </c>
      <c r="F65" s="31">
        <f t="shared" si="23"/>
        <v>1396</v>
      </c>
      <c r="G65" s="31">
        <f t="shared" si="23"/>
        <v>129</v>
      </c>
      <c r="H65" s="37">
        <f t="shared" si="23"/>
        <v>283</v>
      </c>
      <c r="I65" s="651"/>
      <c r="J65" s="651"/>
      <c r="K65" s="651"/>
      <c r="L65" s="1663"/>
      <c r="M65" s="172" t="s">
        <v>15</v>
      </c>
      <c r="N65" s="44">
        <f>'Détail 2015'!O11</f>
        <v>1278</v>
      </c>
      <c r="O65" s="31">
        <f>'Détail 2015'!P11</f>
        <v>978</v>
      </c>
      <c r="P65" s="31">
        <f>'Détail 2015'!Q11</f>
        <v>1449</v>
      </c>
      <c r="Q65" s="31">
        <f>'Détail 2015'!R11</f>
        <v>1430</v>
      </c>
      <c r="R65" s="31">
        <f>'Détail 2015'!S11</f>
        <v>134</v>
      </c>
      <c r="S65" s="37">
        <f>'Détail 2015'!T11</f>
        <v>280</v>
      </c>
      <c r="T65" s="651"/>
      <c r="U65" s="651"/>
      <c r="V65" s="651"/>
      <c r="W65" s="1678" t="s">
        <v>479</v>
      </c>
      <c r="X65" s="71" t="s">
        <v>12</v>
      </c>
      <c r="Y65" s="19">
        <f>'Détail 2016'!T11</f>
        <v>1134</v>
      </c>
      <c r="Z65" s="19">
        <f>'Détail 2016'!U11</f>
        <v>603</v>
      </c>
      <c r="AA65" s="19">
        <f>'Détail 2016'!V11</f>
        <v>845</v>
      </c>
      <c r="AB65" s="19">
        <f>'Détail 2016'!W11</f>
        <v>177</v>
      </c>
      <c r="AC65" s="19">
        <f>'Détail 2016'!X11</f>
        <v>86</v>
      </c>
      <c r="AD65" s="735">
        <f>'Détail 2016'!Y11</f>
        <v>7</v>
      </c>
    </row>
    <row r="66" spans="1:30" ht="12.75" customHeight="1" x14ac:dyDescent="0.2">
      <c r="A66" s="1662" t="s">
        <v>479</v>
      </c>
      <c r="B66" s="173" t="s">
        <v>12</v>
      </c>
      <c r="C66" s="174">
        <f>'Détail 2014'!O12</f>
        <v>1188</v>
      </c>
      <c r="D66" s="13">
        <f>'Détail 2014'!P12</f>
        <v>647</v>
      </c>
      <c r="E66" s="13">
        <f>'Détail 2014'!Q12</f>
        <v>876</v>
      </c>
      <c r="F66" s="13">
        <f>'Détail 2014'!R12</f>
        <v>182</v>
      </c>
      <c r="G66" s="13">
        <f>'Détail 2014'!S12</f>
        <v>92</v>
      </c>
      <c r="H66" s="14">
        <f>'Détail 2014'!T12</f>
        <v>0</v>
      </c>
      <c r="I66" s="651"/>
      <c r="J66" s="651"/>
      <c r="K66" s="651"/>
      <c r="L66" s="1662" t="s">
        <v>479</v>
      </c>
      <c r="M66" s="173" t="s">
        <v>12</v>
      </c>
      <c r="N66" s="19">
        <f>'Détail 2015'!O12</f>
        <v>1143</v>
      </c>
      <c r="O66" s="19">
        <f>'Détail 2015'!P12</f>
        <v>609</v>
      </c>
      <c r="P66" s="19">
        <f>'Détail 2015'!Q12</f>
        <v>846</v>
      </c>
      <c r="Q66" s="19">
        <f>'Détail 2015'!R12</f>
        <v>183</v>
      </c>
      <c r="R66" s="19">
        <f>'Détail 2015'!S12</f>
        <v>95</v>
      </c>
      <c r="S66" s="19"/>
      <c r="T66" s="651"/>
      <c r="U66" s="651"/>
      <c r="V66" s="651"/>
      <c r="W66" s="1657"/>
      <c r="X66" s="84" t="s">
        <v>13</v>
      </c>
      <c r="Y66" s="19">
        <f>'Détail 2016'!T12</f>
        <v>0</v>
      </c>
      <c r="Z66" s="19">
        <f>'Détail 2016'!U12</f>
        <v>613</v>
      </c>
      <c r="AA66" s="19">
        <f>'Détail 2016'!V12</f>
        <v>0</v>
      </c>
      <c r="AB66" s="19">
        <f>'Détail 2016'!W12</f>
        <v>0</v>
      </c>
      <c r="AC66" s="19">
        <f>'Détail 2016'!X12</f>
        <v>0</v>
      </c>
      <c r="AD66" s="40"/>
    </row>
    <row r="67" spans="1:30" ht="12.75" customHeight="1" x14ac:dyDescent="0.2">
      <c r="A67" s="1657"/>
      <c r="B67" s="57" t="s">
        <v>13</v>
      </c>
      <c r="C67" s="169">
        <f>'Détail 2014'!O13</f>
        <v>0</v>
      </c>
      <c r="D67" s="19">
        <f>'Détail 2014'!P13</f>
        <v>633</v>
      </c>
      <c r="E67" s="19">
        <f>'Détail 2014'!Q13</f>
        <v>0</v>
      </c>
      <c r="F67" s="19">
        <f>'Détail 2014'!R13</f>
        <v>0</v>
      </c>
      <c r="G67" s="19">
        <f>'Détail 2014'!S13</f>
        <v>0</v>
      </c>
      <c r="H67" s="22">
        <f>'Détail 2014'!T13</f>
        <v>0</v>
      </c>
      <c r="I67" s="651"/>
      <c r="J67" s="651"/>
      <c r="K67" s="651"/>
      <c r="L67" s="1657"/>
      <c r="M67" s="57" t="s">
        <v>13</v>
      </c>
      <c r="N67" s="19">
        <f>'Détail 2015'!O13</f>
        <v>0</v>
      </c>
      <c r="O67" s="19">
        <f>'Détail 2015'!P13</f>
        <v>614</v>
      </c>
      <c r="P67" s="19">
        <f>'Détail 2015'!Q13</f>
        <v>0</v>
      </c>
      <c r="Q67" s="19">
        <f>'Détail 2015'!R13</f>
        <v>0</v>
      </c>
      <c r="R67" s="19">
        <f>'Détail 2015'!S13</f>
        <v>0</v>
      </c>
      <c r="S67" s="19"/>
      <c r="T67" s="651"/>
      <c r="U67" s="651"/>
      <c r="V67" s="651"/>
      <c r="W67" s="1663"/>
      <c r="X67" s="91" t="s">
        <v>14</v>
      </c>
      <c r="Y67" s="19">
        <f>'Détail 2016'!T13</f>
        <v>101</v>
      </c>
      <c r="Z67" s="19">
        <f>'Détail 2016'!U13</f>
        <v>40</v>
      </c>
      <c r="AA67" s="19">
        <f>'Détail 2016'!V13</f>
        <v>41</v>
      </c>
      <c r="AB67" s="19">
        <f>'Détail 2016'!W13</f>
        <v>57</v>
      </c>
      <c r="AC67" s="19">
        <f>'Détail 2016'!X13</f>
        <v>219</v>
      </c>
      <c r="AD67" s="178">
        <f>'Détail 2016'!Y13</f>
        <v>22</v>
      </c>
    </row>
    <row r="68" spans="1:30" ht="12.75" customHeight="1" x14ac:dyDescent="0.2">
      <c r="A68" s="1663"/>
      <c r="B68" s="180" t="s">
        <v>14</v>
      </c>
      <c r="C68" s="170">
        <f>'Détail 2014'!O14</f>
        <v>114</v>
      </c>
      <c r="D68" s="734">
        <f>'Détail 2014'!P14</f>
        <v>62</v>
      </c>
      <c r="E68" s="734">
        <f>'Détail 2014'!Q14</f>
        <v>68</v>
      </c>
      <c r="F68" s="734">
        <f>'Détail 2014'!R14</f>
        <v>64</v>
      </c>
      <c r="G68" s="734">
        <f>'Détail 2014'!S14</f>
        <v>214</v>
      </c>
      <c r="H68" s="171">
        <f>'Détail 2014'!T14</f>
        <v>24</v>
      </c>
      <c r="I68" s="651"/>
      <c r="J68" s="651"/>
      <c r="K68" s="651"/>
      <c r="L68" s="1663"/>
      <c r="M68" s="180" t="s">
        <v>14</v>
      </c>
      <c r="N68" s="19">
        <f>'Détail 2015'!O14</f>
        <v>99</v>
      </c>
      <c r="O68" s="19">
        <f>'Détail 2015'!P14</f>
        <v>40</v>
      </c>
      <c r="P68" s="19">
        <f>'Détail 2015'!Q14</f>
        <v>40</v>
      </c>
      <c r="Q68" s="19">
        <f>'Détail 2015'!R14</f>
        <v>59</v>
      </c>
      <c r="R68" s="19">
        <f>'Détail 2015'!S14</f>
        <v>198</v>
      </c>
      <c r="S68" s="19">
        <f>'Détail 2015'!T14</f>
        <v>24</v>
      </c>
      <c r="T68" s="651"/>
      <c r="U68" s="651"/>
      <c r="V68" s="651"/>
      <c r="W68" s="1677" t="s">
        <v>22</v>
      </c>
      <c r="X68" s="71" t="s">
        <v>23</v>
      </c>
      <c r="Y68" s="19">
        <f>'Détail 2016'!T14</f>
        <v>160</v>
      </c>
      <c r="Z68" s="19">
        <f>'Détail 2016'!U14</f>
        <v>94</v>
      </c>
      <c r="AA68" s="19">
        <f>'Détail 2016'!V14</f>
        <v>101</v>
      </c>
      <c r="AB68" s="19">
        <f>'Détail 2016'!W14</f>
        <v>10</v>
      </c>
      <c r="AC68" s="19">
        <f>'Détail 2016'!X14</f>
        <v>10</v>
      </c>
      <c r="AD68" s="181">
        <f>'Détail 2016'!Y14</f>
        <v>0</v>
      </c>
    </row>
    <row r="69" spans="1:30" ht="12.75" customHeight="1" x14ac:dyDescent="0.2">
      <c r="A69" s="1664" t="s">
        <v>22</v>
      </c>
      <c r="B69" s="182" t="s">
        <v>23</v>
      </c>
      <c r="C69" s="174">
        <f>'Détail 2014'!O15</f>
        <v>160</v>
      </c>
      <c r="D69" s="13">
        <f>'Détail 2014'!P15</f>
        <v>94</v>
      </c>
      <c r="E69" s="13">
        <f>'Détail 2014'!Q15</f>
        <v>101</v>
      </c>
      <c r="F69" s="13">
        <f>'Détail 2014'!R15</f>
        <v>10</v>
      </c>
      <c r="G69" s="13">
        <f>'Détail 2014'!S15</f>
        <v>10</v>
      </c>
      <c r="H69" s="14">
        <f>'Détail 2014'!T15</f>
        <v>0</v>
      </c>
      <c r="I69" s="651"/>
      <c r="J69" s="651"/>
      <c r="K69" s="651"/>
      <c r="L69" s="1674" t="s">
        <v>22</v>
      </c>
      <c r="M69" s="182" t="s">
        <v>23</v>
      </c>
      <c r="N69" s="19">
        <f>'Détail 2015'!O15</f>
        <v>160</v>
      </c>
      <c r="O69" s="19">
        <f>'Détail 2015'!P15</f>
        <v>94</v>
      </c>
      <c r="P69" s="19">
        <f>'Détail 2015'!Q15</f>
        <v>101</v>
      </c>
      <c r="Q69" s="19">
        <f>'Détail 2015'!R15</f>
        <v>10</v>
      </c>
      <c r="R69" s="19">
        <f>'Détail 2015'!S15</f>
        <v>10</v>
      </c>
      <c r="S69" s="19"/>
      <c r="T69" s="651"/>
      <c r="U69" s="651"/>
      <c r="V69" s="651"/>
      <c r="W69" s="1675"/>
      <c r="X69" s="84" t="s">
        <v>702</v>
      </c>
      <c r="Y69" s="19">
        <f>'Détail 2016'!T15</f>
        <v>147</v>
      </c>
      <c r="Z69" s="19">
        <f>'Détail 2016'!U15</f>
        <v>102</v>
      </c>
      <c r="AA69" s="19">
        <f>'Détail 2016'!V15</f>
        <v>116</v>
      </c>
      <c r="AB69" s="19">
        <f>'Détail 2016'!W15</f>
        <v>24</v>
      </c>
      <c r="AC69" s="19">
        <f>'Détail 2016'!X15</f>
        <v>8</v>
      </c>
      <c r="AD69" s="40">
        <f>'Détail 2016'!Y15</f>
        <v>0</v>
      </c>
    </row>
    <row r="70" spans="1:30" ht="12" customHeight="1" x14ac:dyDescent="0.2">
      <c r="A70" s="1657"/>
      <c r="B70" s="324" t="s">
        <v>702</v>
      </c>
      <c r="C70" s="169">
        <f>'Détail 2014'!O16</f>
        <v>147</v>
      </c>
      <c r="D70" s="19">
        <f>'Détail 2014'!P16</f>
        <v>102</v>
      </c>
      <c r="E70" s="19">
        <f>'Détail 2014'!Q16</f>
        <v>116</v>
      </c>
      <c r="F70" s="19">
        <f>'Détail 2014'!R16</f>
        <v>24</v>
      </c>
      <c r="G70" s="19">
        <f>'Détail 2014'!S16</f>
        <v>8</v>
      </c>
      <c r="H70" s="22">
        <f>'Détail 2014'!T16</f>
        <v>0</v>
      </c>
      <c r="I70" s="651"/>
      <c r="J70" s="651"/>
      <c r="K70" s="651"/>
      <c r="L70" s="1675"/>
      <c r="M70" s="324" t="s">
        <v>702</v>
      </c>
      <c r="N70" s="19">
        <f>'Détail 2015'!O16</f>
        <v>147</v>
      </c>
      <c r="O70" s="19">
        <f>'Détail 2015'!P16</f>
        <v>102</v>
      </c>
      <c r="P70" s="19">
        <f>'Détail 2015'!Q16</f>
        <v>116</v>
      </c>
      <c r="Q70" s="19">
        <f>'Détail 2015'!R16</f>
        <v>24</v>
      </c>
      <c r="R70" s="19">
        <f>'Détail 2015'!S16</f>
        <v>8</v>
      </c>
      <c r="S70" s="19"/>
      <c r="T70" s="651"/>
      <c r="U70" s="651"/>
      <c r="V70" s="651"/>
      <c r="W70" s="1675"/>
      <c r="X70" s="84" t="s">
        <v>26</v>
      </c>
      <c r="Y70" s="19">
        <f>'Détail 2016'!T16</f>
        <v>127</v>
      </c>
      <c r="Z70" s="19">
        <f>'Détail 2016'!U16</f>
        <v>62</v>
      </c>
      <c r="AA70" s="19">
        <f>'Détail 2016'!V16</f>
        <v>82</v>
      </c>
      <c r="AB70" s="19">
        <f>'Détail 2016'!W16</f>
        <v>24</v>
      </c>
      <c r="AC70" s="19">
        <f>'Détail 2016'!X16</f>
        <v>5</v>
      </c>
      <c r="AD70" s="40">
        <f>'Détail 2016'!Y16</f>
        <v>0</v>
      </c>
    </row>
    <row r="71" spans="1:30" ht="12" customHeight="1" x14ac:dyDescent="0.2">
      <c r="A71" s="1657"/>
      <c r="B71" s="324" t="s">
        <v>26</v>
      </c>
      <c r="C71" s="169">
        <f>'Détail 2014'!O17</f>
        <v>127</v>
      </c>
      <c r="D71" s="19">
        <f>'Détail 2014'!P17</f>
        <v>62</v>
      </c>
      <c r="E71" s="19">
        <f>'Détail 2014'!Q17</f>
        <v>82</v>
      </c>
      <c r="F71" s="19">
        <f>'Détail 2014'!R17</f>
        <v>24</v>
      </c>
      <c r="G71" s="19">
        <f>'Détail 2014'!S17</f>
        <v>5</v>
      </c>
      <c r="H71" s="22">
        <f>'Détail 2014'!T17</f>
        <v>0</v>
      </c>
      <c r="I71" s="651"/>
      <c r="J71" s="651"/>
      <c r="K71" s="651"/>
      <c r="L71" s="1675"/>
      <c r="M71" s="324" t="s">
        <v>26</v>
      </c>
      <c r="N71" s="19">
        <f>'Détail 2015'!O17</f>
        <v>127</v>
      </c>
      <c r="O71" s="19">
        <f>'Détail 2015'!P17</f>
        <v>62</v>
      </c>
      <c r="P71" s="19">
        <f>'Détail 2015'!Q17</f>
        <v>82</v>
      </c>
      <c r="Q71" s="19">
        <f>'Détail 2015'!R17</f>
        <v>24</v>
      </c>
      <c r="R71" s="19">
        <f>'Détail 2015'!S17</f>
        <v>5</v>
      </c>
      <c r="S71" s="19"/>
      <c r="T71" s="651"/>
      <c r="U71" s="651"/>
      <c r="V71" s="651"/>
      <c r="W71" s="1675"/>
      <c r="X71" s="84" t="s">
        <v>27</v>
      </c>
      <c r="Y71" s="19">
        <f>'Détail 2016'!T17</f>
        <v>42</v>
      </c>
      <c r="Z71" s="19">
        <f>'Détail 2016'!U17</f>
        <v>47</v>
      </c>
      <c r="AA71" s="19">
        <f>'Détail 2016'!V17</f>
        <v>32</v>
      </c>
      <c r="AB71" s="19">
        <f>'Détail 2016'!W17</f>
        <v>5</v>
      </c>
      <c r="AC71" s="19">
        <f>'Détail 2016'!X17</f>
        <v>2</v>
      </c>
      <c r="AD71" s="40">
        <f>'Détail 2016'!Y17</f>
        <v>0</v>
      </c>
    </row>
    <row r="72" spans="1:30" ht="12" customHeight="1" x14ac:dyDescent="0.2">
      <c r="A72" s="1657"/>
      <c r="B72" s="324" t="s">
        <v>27</v>
      </c>
      <c r="C72" s="169">
        <f>'Détail 2014'!O18</f>
        <v>42</v>
      </c>
      <c r="D72" s="19">
        <f>'Détail 2014'!P18</f>
        <v>42</v>
      </c>
      <c r="E72" s="19">
        <f>'Détail 2014'!Q18</f>
        <v>32</v>
      </c>
      <c r="F72" s="19">
        <f>'Détail 2014'!R18</f>
        <v>3</v>
      </c>
      <c r="G72" s="19">
        <f>'Détail 2014'!S18</f>
        <v>2</v>
      </c>
      <c r="H72" s="22">
        <f>'Détail 2014'!T18</f>
        <v>0</v>
      </c>
      <c r="I72" s="651"/>
      <c r="J72" s="651"/>
      <c r="K72" s="651"/>
      <c r="L72" s="1675"/>
      <c r="M72" s="324" t="s">
        <v>27</v>
      </c>
      <c r="N72" s="19">
        <f>'Détail 2015'!O18</f>
        <v>42</v>
      </c>
      <c r="O72" s="19">
        <f>'Détail 2015'!P18</f>
        <v>47</v>
      </c>
      <c r="P72" s="19">
        <f>'Détail 2015'!Q18</f>
        <v>32</v>
      </c>
      <c r="Q72" s="19">
        <f>'Détail 2015'!R18</f>
        <v>3</v>
      </c>
      <c r="R72" s="19">
        <f>'Détail 2015'!S18</f>
        <v>2</v>
      </c>
      <c r="S72" s="19"/>
      <c r="T72" s="651"/>
      <c r="U72" s="651"/>
      <c r="V72" s="651"/>
      <c r="W72" s="1675"/>
      <c r="X72" s="84" t="s">
        <v>28</v>
      </c>
      <c r="Y72" s="19">
        <f>'Détail 2016'!T18</f>
        <v>90</v>
      </c>
      <c r="Z72" s="19">
        <f>'Détail 2016'!U18</f>
        <v>50</v>
      </c>
      <c r="AA72" s="19">
        <f>'Détail 2016'!V18</f>
        <v>60</v>
      </c>
      <c r="AB72" s="19">
        <f>'Détail 2016'!W18</f>
        <v>12</v>
      </c>
      <c r="AC72" s="19">
        <f>'Détail 2016'!X18</f>
        <v>5</v>
      </c>
      <c r="AD72" s="40">
        <f>'Détail 2016'!Y18</f>
        <v>6</v>
      </c>
    </row>
    <row r="73" spans="1:30" ht="12" customHeight="1" x14ac:dyDescent="0.2">
      <c r="A73" s="1657"/>
      <c r="B73" s="324" t="s">
        <v>28</v>
      </c>
      <c r="C73" s="169">
        <f>'Détail 2014'!O19</f>
        <v>90</v>
      </c>
      <c r="D73" s="19">
        <f>'Détail 2014'!P19</f>
        <v>50</v>
      </c>
      <c r="E73" s="19">
        <f>'Détail 2014'!Q19</f>
        <v>60</v>
      </c>
      <c r="F73" s="19">
        <f>'Détail 2014'!R19</f>
        <v>12</v>
      </c>
      <c r="G73" s="19">
        <f>'Détail 2014'!S19</f>
        <v>5</v>
      </c>
      <c r="H73" s="22">
        <f>'Détail 2014'!T19</f>
        <v>6</v>
      </c>
      <c r="I73" s="651"/>
      <c r="J73" s="651"/>
      <c r="K73" s="651"/>
      <c r="L73" s="1675"/>
      <c r="M73" s="324" t="s">
        <v>28</v>
      </c>
      <c r="N73" s="19">
        <f>'Détail 2015'!O19</f>
        <v>90</v>
      </c>
      <c r="O73" s="19">
        <f>'Détail 2015'!P19</f>
        <v>50</v>
      </c>
      <c r="P73" s="19">
        <f>'Détail 2015'!Q19</f>
        <v>60</v>
      </c>
      <c r="Q73" s="19">
        <f>'Détail 2015'!R19</f>
        <v>12</v>
      </c>
      <c r="R73" s="19">
        <f>'Détail 2015'!S19</f>
        <v>5</v>
      </c>
      <c r="S73" s="19">
        <f>'Détail 2015'!T19</f>
        <v>6</v>
      </c>
      <c r="T73" s="651"/>
      <c r="U73" s="651"/>
      <c r="V73" s="651"/>
      <c r="W73" s="1675"/>
      <c r="X73" s="84" t="s">
        <v>29</v>
      </c>
      <c r="Y73" s="19">
        <f>'Détail 2016'!T19</f>
        <v>135</v>
      </c>
      <c r="Z73" s="19">
        <f>'Détail 2016'!U19</f>
        <v>50</v>
      </c>
      <c r="AA73" s="19">
        <f>'Détail 2016'!V19</f>
        <v>75</v>
      </c>
      <c r="AB73" s="19">
        <f>'Détail 2016'!W19</f>
        <v>20</v>
      </c>
      <c r="AC73" s="19">
        <f>'Détail 2016'!X19</f>
        <v>10</v>
      </c>
      <c r="AD73" s="40">
        <f>'Détail 2016'!Y19</f>
        <v>15</v>
      </c>
    </row>
    <row r="74" spans="1:30" ht="12" customHeight="1" x14ac:dyDescent="0.2">
      <c r="A74" s="1657"/>
      <c r="B74" s="324" t="s">
        <v>29</v>
      </c>
      <c r="C74" s="169">
        <f>'Détail 2014'!O20</f>
        <v>135</v>
      </c>
      <c r="D74" s="19">
        <f>'Détail 2014'!P20</f>
        <v>50</v>
      </c>
      <c r="E74" s="19">
        <f>'Détail 2014'!Q20</f>
        <v>75</v>
      </c>
      <c r="F74" s="19">
        <f>'Détail 2014'!R20</f>
        <v>20</v>
      </c>
      <c r="G74" s="19">
        <f>'Détail 2014'!S20</f>
        <v>10</v>
      </c>
      <c r="H74" s="22">
        <f>'Détail 2014'!T20</f>
        <v>15</v>
      </c>
      <c r="I74" s="651"/>
      <c r="J74" s="651"/>
      <c r="K74" s="651"/>
      <c r="L74" s="1675"/>
      <c r="M74" s="324" t="s">
        <v>29</v>
      </c>
      <c r="N74" s="19">
        <f>'Détail 2015'!O20</f>
        <v>135</v>
      </c>
      <c r="O74" s="19">
        <f>'Détail 2015'!P20</f>
        <v>50</v>
      </c>
      <c r="P74" s="19">
        <f>'Détail 2015'!Q20</f>
        <v>75</v>
      </c>
      <c r="Q74" s="19">
        <f>'Détail 2015'!R20</f>
        <v>20</v>
      </c>
      <c r="R74" s="19">
        <f>'Détail 2015'!S20</f>
        <v>10</v>
      </c>
      <c r="S74" s="19">
        <f>'Détail 2015'!T20</f>
        <v>15</v>
      </c>
      <c r="T74" s="651"/>
      <c r="U74" s="651"/>
      <c r="V74" s="651"/>
      <c r="W74" s="1675"/>
      <c r="X74" s="84" t="s">
        <v>30</v>
      </c>
      <c r="Y74" s="19">
        <f>'Détail 2016'!T20</f>
        <v>80</v>
      </c>
      <c r="Z74" s="19">
        <f>'Détail 2016'!U20</f>
        <v>80</v>
      </c>
      <c r="AA74" s="19">
        <f>'Détail 2016'!V20</f>
        <v>60</v>
      </c>
      <c r="AB74" s="19">
        <f>'Détail 2016'!W20</f>
        <v>10</v>
      </c>
      <c r="AC74" s="19">
        <f>'Détail 2016'!X20</f>
        <v>5</v>
      </c>
      <c r="AD74" s="40">
        <f>'Détail 2016'!Y20</f>
        <v>10</v>
      </c>
    </row>
    <row r="75" spans="1:30" ht="12" customHeight="1" x14ac:dyDescent="0.2">
      <c r="A75" s="1657"/>
      <c r="B75" s="324" t="s">
        <v>30</v>
      </c>
      <c r="C75" s="169">
        <f>'Détail 2014'!O21</f>
        <v>80</v>
      </c>
      <c r="D75" s="19">
        <f>'Détail 2014'!P21</f>
        <v>80</v>
      </c>
      <c r="E75" s="19">
        <f>'Détail 2014'!Q21</f>
        <v>60</v>
      </c>
      <c r="F75" s="19">
        <f>'Détail 2014'!R21</f>
        <v>10</v>
      </c>
      <c r="G75" s="19">
        <f>'Détail 2014'!S21</f>
        <v>5</v>
      </c>
      <c r="H75" s="22">
        <f>'Détail 2014'!T21</f>
        <v>10</v>
      </c>
      <c r="I75" s="651"/>
      <c r="J75" s="651"/>
      <c r="K75" s="651"/>
      <c r="L75" s="1675"/>
      <c r="M75" s="324" t="s">
        <v>30</v>
      </c>
      <c r="N75" s="19">
        <f>'Détail 2015'!O21</f>
        <v>80</v>
      </c>
      <c r="O75" s="19">
        <f>'Détail 2015'!P21</f>
        <v>80</v>
      </c>
      <c r="P75" s="19">
        <f>'Détail 2015'!Q21</f>
        <v>60</v>
      </c>
      <c r="Q75" s="19">
        <f>'Détail 2015'!R21</f>
        <v>10</v>
      </c>
      <c r="R75" s="19">
        <f>'Détail 2015'!S21</f>
        <v>5</v>
      </c>
      <c r="S75" s="19">
        <f>'Détail 2015'!T21</f>
        <v>10</v>
      </c>
      <c r="T75" s="651"/>
      <c r="U75" s="651"/>
      <c r="V75" s="651"/>
      <c r="W75" s="1675"/>
      <c r="X75" s="84" t="s">
        <v>31</v>
      </c>
      <c r="Y75" s="19">
        <f>'Détail 2016'!T21</f>
        <v>20</v>
      </c>
      <c r="Z75" s="19">
        <f>'Détail 2016'!U21</f>
        <v>10</v>
      </c>
      <c r="AA75" s="19">
        <f>'Détail 2016'!V21</f>
        <v>5</v>
      </c>
      <c r="AB75" s="19">
        <f>'Détail 2016'!W21</f>
        <v>2</v>
      </c>
      <c r="AC75" s="19">
        <f>'Détail 2016'!X21</f>
        <v>5</v>
      </c>
      <c r="AD75" s="40">
        <f>'Détail 2016'!Y22</f>
        <v>25</v>
      </c>
    </row>
    <row r="76" spans="1:30" ht="12.75" customHeight="1" x14ac:dyDescent="0.2">
      <c r="A76" s="1657"/>
      <c r="B76" s="324" t="s">
        <v>32</v>
      </c>
      <c r="C76" s="169">
        <f>'Détail 2014'!O22</f>
        <v>60</v>
      </c>
      <c r="D76" s="19">
        <f>'Détail 2014'!P22</f>
        <v>20</v>
      </c>
      <c r="E76" s="19">
        <f>'Détail 2014'!Q22</f>
        <v>45</v>
      </c>
      <c r="F76" s="19">
        <f>'Détail 2014'!R22</f>
        <v>25</v>
      </c>
      <c r="G76" s="19">
        <f>'Détail 2014'!S22</f>
        <v>10</v>
      </c>
      <c r="H76" s="22">
        <f>'Détail 2014'!T22</f>
        <v>20</v>
      </c>
      <c r="I76" s="651"/>
      <c r="J76" s="651"/>
      <c r="K76" s="651"/>
      <c r="L76" s="1675"/>
      <c r="M76" s="324" t="s">
        <v>32</v>
      </c>
      <c r="N76" s="19">
        <f>'Détail 2015'!O22</f>
        <v>60</v>
      </c>
      <c r="O76" s="19">
        <f>'Détail 2015'!P22</f>
        <v>30</v>
      </c>
      <c r="P76" s="19">
        <f>'Détail 2015'!Q22</f>
        <v>55</v>
      </c>
      <c r="Q76" s="19">
        <f>'Détail 2015'!R22</f>
        <v>20</v>
      </c>
      <c r="R76" s="19">
        <f>'Détail 2015'!S22</f>
        <v>10</v>
      </c>
      <c r="S76" s="19">
        <f>'Détail 2015'!T22</f>
        <v>20</v>
      </c>
      <c r="T76" s="651"/>
      <c r="U76" s="651"/>
      <c r="V76" s="651"/>
      <c r="W76" s="1675"/>
      <c r="X76" s="84" t="s">
        <v>32</v>
      </c>
      <c r="Y76" s="19">
        <f>'Détail 2016'!T22</f>
        <v>60</v>
      </c>
      <c r="Z76" s="19">
        <f>'Détail 2016'!U22</f>
        <v>30</v>
      </c>
      <c r="AA76" s="19">
        <f>'Détail 2016'!V22</f>
        <v>60</v>
      </c>
      <c r="AB76" s="19">
        <f>'Détail 2016'!W22</f>
        <v>20</v>
      </c>
      <c r="AC76" s="19">
        <f>'Détail 2016'!X22</f>
        <v>10</v>
      </c>
      <c r="AD76" s="40">
        <f>'Détail 2016'!Y23</f>
        <v>0</v>
      </c>
    </row>
    <row r="77" spans="1:30" ht="12.75" customHeight="1" x14ac:dyDescent="0.2">
      <c r="A77" s="1657"/>
      <c r="B77" s="919" t="s">
        <v>731</v>
      </c>
      <c r="C77" s="169">
        <f>'Détail 2014'!O23</f>
        <v>90</v>
      </c>
      <c r="D77" s="19">
        <f>'Détail 2014'!P23</f>
        <v>10</v>
      </c>
      <c r="E77" s="19">
        <f>'Détail 2014'!Q23</f>
        <v>30</v>
      </c>
      <c r="F77" s="19">
        <f>'Détail 2014'!R23</f>
        <v>0</v>
      </c>
      <c r="G77" s="19">
        <f>'Détail 2014'!S23</f>
        <v>5</v>
      </c>
      <c r="H77" s="22">
        <f>'Détail 2014'!T23</f>
        <v>0</v>
      </c>
      <c r="I77" s="651"/>
      <c r="J77" s="651"/>
      <c r="K77" s="651"/>
      <c r="L77" s="1675"/>
      <c r="M77" s="324" t="s">
        <v>33</v>
      </c>
      <c r="N77" s="19">
        <f>'Détail 2015'!O24</f>
        <v>24</v>
      </c>
      <c r="O77" s="19">
        <f>'Détail 2015'!P24</f>
        <v>16</v>
      </c>
      <c r="P77" s="19">
        <f>'Détail 2015'!Q24</f>
        <v>24</v>
      </c>
      <c r="Q77" s="19"/>
      <c r="R77" s="19">
        <f>'Détail 2015'!S24</f>
        <v>0</v>
      </c>
      <c r="S77" s="19"/>
      <c r="T77" s="651"/>
      <c r="U77" s="651"/>
      <c r="V77" s="651"/>
      <c r="W77" s="1675"/>
      <c r="X77" s="84" t="s">
        <v>33</v>
      </c>
      <c r="Y77" s="19">
        <f>'Détail 2016'!T23</f>
        <v>26</v>
      </c>
      <c r="Z77" s="19">
        <f>'Détail 2016'!U23</f>
        <v>18</v>
      </c>
      <c r="AA77" s="19">
        <f>'Détail 2016'!V23</f>
        <v>26</v>
      </c>
      <c r="AB77" s="19">
        <f>'Détail 2016'!W23</f>
        <v>0</v>
      </c>
      <c r="AC77" s="19">
        <f>'Détail 2016'!X23</f>
        <v>0</v>
      </c>
      <c r="AD77" s="40"/>
    </row>
    <row r="78" spans="1:30" ht="12.75" customHeight="1" x14ac:dyDescent="0.2">
      <c r="A78" s="1657"/>
      <c r="B78" s="324" t="s">
        <v>33</v>
      </c>
      <c r="C78" s="170">
        <f>'Détail 2014'!O24</f>
        <v>23</v>
      </c>
      <c r="D78" s="734">
        <f>'Détail 2014'!P24</f>
        <v>16</v>
      </c>
      <c r="E78" s="734">
        <f>'Détail 2014'!Q24</f>
        <v>22</v>
      </c>
      <c r="F78" s="734">
        <f>'Détail 2014'!R24</f>
        <v>0</v>
      </c>
      <c r="G78" s="734">
        <f>'Détail 2014'!S24</f>
        <v>0</v>
      </c>
      <c r="H78" s="171">
        <f>'Détail 2014'!T24</f>
        <v>0</v>
      </c>
      <c r="I78" s="651"/>
      <c r="J78" s="651"/>
      <c r="K78" s="651"/>
      <c r="L78" s="1675"/>
      <c r="M78" s="172" t="s">
        <v>15</v>
      </c>
      <c r="N78" s="44">
        <f>'Détail 2015'!O25</f>
        <v>952</v>
      </c>
      <c r="O78" s="31">
        <f>'Détail 2015'!P25</f>
        <v>550</v>
      </c>
      <c r="P78" s="31">
        <f>'Détail 2015'!Q25</f>
        <v>630</v>
      </c>
      <c r="Q78" s="31">
        <f>'Détail 2015'!R25</f>
        <v>123</v>
      </c>
      <c r="R78" s="33">
        <f>'Détail 2015'!S25</f>
        <v>56</v>
      </c>
      <c r="S78" s="37">
        <f>'Détail 2015'!T25</f>
        <v>51</v>
      </c>
      <c r="T78" s="651"/>
      <c r="U78" s="651"/>
      <c r="V78" s="651"/>
      <c r="W78" s="1675"/>
      <c r="X78" s="84" t="s">
        <v>34</v>
      </c>
      <c r="Y78" s="19">
        <f>'Détail 2016'!T24</f>
        <v>40</v>
      </c>
      <c r="Z78" s="19">
        <f>'Détail 2016'!U24</f>
        <v>21</v>
      </c>
      <c r="AA78" s="19">
        <f>'Détail 2016'!V24</f>
        <v>34</v>
      </c>
      <c r="AB78" s="19">
        <f>'Détail 2016'!W24</f>
        <v>0</v>
      </c>
      <c r="AC78" s="19">
        <f>'Détail 2016'!X24</f>
        <v>5</v>
      </c>
      <c r="AD78" s="40">
        <f>'Détail 2016'!Y24</f>
        <v>0</v>
      </c>
    </row>
    <row r="79" spans="1:30" ht="12.75" customHeight="1" x14ac:dyDescent="0.2">
      <c r="A79" s="1663"/>
      <c r="B79" s="172" t="s">
        <v>15</v>
      </c>
      <c r="C79" s="44">
        <f t="shared" ref="C79:H79" si="24">SUM(C69:C78)</f>
        <v>954</v>
      </c>
      <c r="D79" s="31">
        <f t="shared" si="24"/>
        <v>526</v>
      </c>
      <c r="E79" s="31">
        <f t="shared" si="24"/>
        <v>623</v>
      </c>
      <c r="F79" s="31">
        <f t="shared" si="24"/>
        <v>128</v>
      </c>
      <c r="G79" s="33">
        <f t="shared" si="24"/>
        <v>60</v>
      </c>
      <c r="H79" s="37">
        <f t="shared" si="24"/>
        <v>51</v>
      </c>
      <c r="I79" s="651"/>
      <c r="J79" s="651"/>
      <c r="K79" s="651"/>
      <c r="L79" s="196" t="s">
        <v>37</v>
      </c>
      <c r="M79" s="182" t="s">
        <v>42</v>
      </c>
      <c r="N79" s="19">
        <f>'Détail 2015'!O26</f>
        <v>46</v>
      </c>
      <c r="O79" s="19">
        <f>'Détail 2015'!P26</f>
        <v>18</v>
      </c>
      <c r="P79" s="19">
        <f>'Détail 2015'!Q26</f>
        <v>28</v>
      </c>
      <c r="Q79" s="19">
        <f>'Détail 2015'!R26</f>
        <v>4</v>
      </c>
      <c r="R79" s="19">
        <f>'Détail 2015'!S26</f>
        <v>2</v>
      </c>
      <c r="S79" s="19">
        <f>'Détail 2015'!T26</f>
        <v>2</v>
      </c>
      <c r="T79" s="651"/>
      <c r="U79" s="651"/>
      <c r="V79" s="651"/>
      <c r="W79" s="1666"/>
      <c r="X79" s="172" t="s">
        <v>15</v>
      </c>
      <c r="Y79" s="44">
        <f>'Détail 2016'!T25</f>
        <v>1016</v>
      </c>
      <c r="Z79" s="31">
        <f>'Détail 2016'!U25</f>
        <v>577</v>
      </c>
      <c r="AA79" s="31">
        <f>'Détail 2016'!V25</f>
        <v>667</v>
      </c>
      <c r="AB79" s="31">
        <f>'Détail 2016'!W25</f>
        <v>127</v>
      </c>
      <c r="AC79" s="33">
        <f>'Détail 2016'!X25</f>
        <v>65</v>
      </c>
      <c r="AD79" s="37">
        <f>'Détail 2016'!Y25</f>
        <v>56</v>
      </c>
    </row>
    <row r="80" spans="1:30" ht="12" customHeight="1" x14ac:dyDescent="0.2">
      <c r="A80" s="1664" t="s">
        <v>37</v>
      </c>
      <c r="B80" s="182" t="s">
        <v>42</v>
      </c>
      <c r="C80" s="174">
        <f>'Détail 2014'!O26</f>
        <v>46</v>
      </c>
      <c r="D80" s="13">
        <f>'Détail 2014'!P26</f>
        <v>18</v>
      </c>
      <c r="E80" s="13">
        <f>'Détail 2014'!Q26</f>
        <v>28</v>
      </c>
      <c r="F80" s="13">
        <f>'Détail 2014'!R26</f>
        <v>3</v>
      </c>
      <c r="G80" s="13">
        <f>'Détail 2014'!S26</f>
        <v>2</v>
      </c>
      <c r="H80" s="14">
        <f>'Détail 2014'!T26</f>
        <v>0</v>
      </c>
      <c r="I80" s="651"/>
      <c r="J80" s="651"/>
      <c r="K80" s="651"/>
      <c r="L80" s="200"/>
      <c r="M80" s="324" t="s">
        <v>38</v>
      </c>
      <c r="N80" s="19">
        <f>'Détail 2015'!O27</f>
        <v>57</v>
      </c>
      <c r="O80" s="19">
        <f>'Détail 2015'!P27</f>
        <v>30</v>
      </c>
      <c r="P80" s="19">
        <f>'Détail 2015'!Q27</f>
        <v>35</v>
      </c>
      <c r="Q80" s="19">
        <f>'Détail 2015'!R27</f>
        <v>2</v>
      </c>
      <c r="R80" s="19">
        <f>'Détail 2015'!S27</f>
        <v>1</v>
      </c>
      <c r="S80" s="19"/>
      <c r="T80" s="651"/>
      <c r="U80" s="651"/>
      <c r="V80" s="651"/>
      <c r="W80" s="1673" t="s">
        <v>37</v>
      </c>
      <c r="X80" s="71" t="s">
        <v>42</v>
      </c>
      <c r="Y80" s="19">
        <f>'Détail 2016'!T26</f>
        <v>48</v>
      </c>
      <c r="Z80" s="19">
        <f>'Détail 2016'!U26</f>
        <v>18</v>
      </c>
      <c r="AA80" s="19">
        <f>'Détail 2016'!V26</f>
        <v>30</v>
      </c>
      <c r="AB80" s="19">
        <f>'Détail 2016'!W26</f>
        <v>5</v>
      </c>
      <c r="AC80" s="19">
        <f>'Détail 2016'!X26</f>
        <v>2</v>
      </c>
      <c r="AD80" s="181">
        <f>'Détail 2016'!Y26</f>
        <v>2</v>
      </c>
    </row>
    <row r="81" spans="1:37" ht="12" customHeight="1" x14ac:dyDescent="0.2">
      <c r="A81" s="1657"/>
      <c r="B81" s="324" t="s">
        <v>38</v>
      </c>
      <c r="C81" s="169">
        <f>'Détail 2014'!O27</f>
        <v>57</v>
      </c>
      <c r="D81" s="19">
        <f>'Détail 2014'!P27</f>
        <v>30</v>
      </c>
      <c r="E81" s="19">
        <f>'Détail 2014'!Q27</f>
        <v>35</v>
      </c>
      <c r="F81" s="19">
        <f>'Détail 2014'!R27</f>
        <v>2</v>
      </c>
      <c r="G81" s="19">
        <f>'Détail 2014'!S27</f>
        <v>1</v>
      </c>
      <c r="H81" s="22">
        <f>'Détail 2014'!T27</f>
        <v>0</v>
      </c>
      <c r="I81" s="651"/>
      <c r="J81" s="651"/>
      <c r="K81" s="651"/>
      <c r="L81" s="200"/>
      <c r="M81" s="324" t="s">
        <v>39</v>
      </c>
      <c r="N81" s="19">
        <f>'Détail 2015'!O28</f>
        <v>70</v>
      </c>
      <c r="O81" s="19">
        <f>'Détail 2015'!P28</f>
        <v>30</v>
      </c>
      <c r="P81" s="19">
        <f>'Détail 2015'!Q28</f>
        <v>67</v>
      </c>
      <c r="Q81" s="19">
        <f>'Détail 2015'!R28</f>
        <v>7</v>
      </c>
      <c r="R81" s="19">
        <f>'Détail 2015'!S28</f>
        <v>6</v>
      </c>
      <c r="S81" s="19"/>
      <c r="T81" s="651"/>
      <c r="U81" s="651"/>
      <c r="V81" s="651"/>
      <c r="W81" s="1657"/>
      <c r="X81" s="84" t="s">
        <v>38</v>
      </c>
      <c r="Y81" s="19">
        <f>'Détail 2016'!T27</f>
        <v>63</v>
      </c>
      <c r="Z81" s="19">
        <f>'Détail 2016'!U27</f>
        <v>32</v>
      </c>
      <c r="AA81" s="19">
        <f>'Détail 2016'!V27</f>
        <v>35</v>
      </c>
      <c r="AB81" s="19">
        <f>'Détail 2016'!W27</f>
        <v>2</v>
      </c>
      <c r="AC81" s="19">
        <f>'Détail 2016'!X27</f>
        <v>1</v>
      </c>
      <c r="AD81" s="40">
        <f>'Détail 2016'!Y27</f>
        <v>0</v>
      </c>
    </row>
    <row r="82" spans="1:37" ht="12" customHeight="1" x14ac:dyDescent="0.2">
      <c r="A82" s="1657"/>
      <c r="B82" s="324" t="s">
        <v>39</v>
      </c>
      <c r="C82" s="169">
        <f>'Détail 2014'!O28</f>
        <v>50</v>
      </c>
      <c r="D82" s="19">
        <f>'Détail 2014'!P28</f>
        <v>23</v>
      </c>
      <c r="E82" s="19">
        <f>'Détail 2014'!Q28</f>
        <v>42</v>
      </c>
      <c r="F82" s="19">
        <f>'Détail 2014'!R28</f>
        <v>5</v>
      </c>
      <c r="G82" s="19">
        <f>'Détail 2014'!S28</f>
        <v>5</v>
      </c>
      <c r="H82" s="22">
        <f>'Détail 2014'!T28</f>
        <v>0</v>
      </c>
      <c r="I82" s="651"/>
      <c r="J82" s="651"/>
      <c r="K82" s="651"/>
      <c r="L82" s="200"/>
      <c r="M82" s="324" t="s">
        <v>40</v>
      </c>
      <c r="N82" s="19">
        <f>'Détail 2015'!O29</f>
        <v>53</v>
      </c>
      <c r="O82" s="19">
        <f>'Détail 2015'!P29</f>
        <v>29</v>
      </c>
      <c r="P82" s="19">
        <f>'Détail 2015'!Q29</f>
        <v>38</v>
      </c>
      <c r="Q82" s="19">
        <f>'Détail 2015'!R29</f>
        <v>3</v>
      </c>
      <c r="R82" s="19">
        <f>'Détail 2015'!S29</f>
        <v>2</v>
      </c>
      <c r="S82" s="19"/>
      <c r="T82" s="651"/>
      <c r="U82" s="651"/>
      <c r="V82" s="651"/>
      <c r="W82" s="1657"/>
      <c r="X82" s="84" t="s">
        <v>39</v>
      </c>
      <c r="Y82" s="19">
        <f>'Détail 2016'!T28</f>
        <v>69</v>
      </c>
      <c r="Z82" s="19">
        <f>'Détail 2016'!U28</f>
        <v>34</v>
      </c>
      <c r="AA82" s="19">
        <f>'Détail 2016'!V28</f>
        <v>67</v>
      </c>
      <c r="AB82" s="19">
        <f>'Détail 2016'!W28</f>
        <v>6</v>
      </c>
      <c r="AC82" s="19">
        <f>'Détail 2016'!X28</f>
        <v>4</v>
      </c>
      <c r="AD82" s="40">
        <f>'Détail 2016'!Y28</f>
        <v>0</v>
      </c>
    </row>
    <row r="83" spans="1:37" ht="12" customHeight="1" x14ac:dyDescent="0.2">
      <c r="A83" s="1657"/>
      <c r="B83" s="324" t="s">
        <v>40</v>
      </c>
      <c r="C83" s="169">
        <f>'Détail 2014'!O29</f>
        <v>53</v>
      </c>
      <c r="D83" s="19">
        <f>'Détail 2014'!P29</f>
        <v>29</v>
      </c>
      <c r="E83" s="19">
        <f>'Détail 2014'!Q29</f>
        <v>38</v>
      </c>
      <c r="F83" s="19">
        <f>'Détail 2014'!R29</f>
        <v>3</v>
      </c>
      <c r="G83" s="19">
        <f>'Détail 2014'!S29</f>
        <v>2</v>
      </c>
      <c r="H83" s="22">
        <f>'Détail 2014'!T29</f>
        <v>0</v>
      </c>
      <c r="I83" s="651"/>
      <c r="J83" s="651"/>
      <c r="K83" s="651"/>
      <c r="L83" s="200"/>
      <c r="M83" s="324" t="s">
        <v>41</v>
      </c>
      <c r="N83" s="19">
        <f>'Détail 2015'!O30</f>
        <v>73</v>
      </c>
      <c r="O83" s="19">
        <f>'Détail 2015'!P30</f>
        <v>26</v>
      </c>
      <c r="P83" s="19">
        <f>'Détail 2015'!Q30</f>
        <v>31</v>
      </c>
      <c r="Q83" s="19">
        <f>'Détail 2015'!R30</f>
        <v>3</v>
      </c>
      <c r="R83" s="19">
        <f>'Détail 2015'!S30</f>
        <v>3</v>
      </c>
      <c r="S83" s="19"/>
      <c r="T83" s="651"/>
      <c r="U83" s="651"/>
      <c r="V83" s="651"/>
      <c r="W83" s="1657"/>
      <c r="X83" s="84" t="s">
        <v>40</v>
      </c>
      <c r="Y83" s="19">
        <f>'Détail 2016'!T29</f>
        <v>56</v>
      </c>
      <c r="Z83" s="19">
        <f>'Détail 2016'!U29</f>
        <v>33</v>
      </c>
      <c r="AA83" s="19">
        <f>'Détail 2016'!V29</f>
        <v>41</v>
      </c>
      <c r="AB83" s="19">
        <f>'Détail 2016'!W29</f>
        <v>8</v>
      </c>
      <c r="AC83" s="19">
        <f>'Détail 2016'!X29</f>
        <v>2</v>
      </c>
      <c r="AD83" s="40">
        <f>'Détail 2016'!Y29</f>
        <v>0</v>
      </c>
    </row>
    <row r="84" spans="1:37" ht="12.75" customHeight="1" x14ac:dyDescent="0.2">
      <c r="A84" s="1657"/>
      <c r="B84" s="324" t="s">
        <v>41</v>
      </c>
      <c r="C84" s="169">
        <f>'Détail 2014'!O30</f>
        <v>71</v>
      </c>
      <c r="D84" s="19">
        <f>'Détail 2014'!P30</f>
        <v>25</v>
      </c>
      <c r="E84" s="19">
        <f>'Détail 2014'!Q30</f>
        <v>27</v>
      </c>
      <c r="F84" s="19">
        <f>'Détail 2014'!R30</f>
        <v>3</v>
      </c>
      <c r="G84" s="19">
        <f>'Détail 2014'!S30</f>
        <v>6</v>
      </c>
      <c r="H84" s="22">
        <f>'Détail 2014'!T30</f>
        <v>0</v>
      </c>
      <c r="I84" s="651"/>
      <c r="J84" s="651"/>
      <c r="K84" s="651"/>
      <c r="L84" s="201"/>
      <c r="M84" s="324" t="s">
        <v>480</v>
      </c>
      <c r="N84" s="19">
        <f>'Détail 2015'!O31</f>
        <v>53</v>
      </c>
      <c r="O84" s="19">
        <f>'Détail 2015'!P31</f>
        <v>30</v>
      </c>
      <c r="P84" s="19">
        <f>'Détail 2015'!Q31</f>
        <v>31</v>
      </c>
      <c r="Q84" s="19">
        <f>'Détail 2015'!R31</f>
        <v>4</v>
      </c>
      <c r="R84" s="19">
        <f>'Détail 2015'!S31</f>
        <v>2</v>
      </c>
      <c r="S84" s="19"/>
      <c r="T84" s="11"/>
      <c r="U84" s="11"/>
      <c r="V84" s="11"/>
      <c r="W84" s="1657"/>
      <c r="X84" s="84" t="s">
        <v>41</v>
      </c>
      <c r="Y84" s="19">
        <f>'Détail 2016'!T30</f>
        <v>82</v>
      </c>
      <c r="Z84" s="19">
        <f>'Détail 2016'!U30</f>
        <v>29</v>
      </c>
      <c r="AA84" s="19">
        <f>'Détail 2016'!V30</f>
        <v>29</v>
      </c>
      <c r="AB84" s="19">
        <f>'Détail 2016'!W30</f>
        <v>3</v>
      </c>
      <c r="AC84" s="19">
        <f>'Détail 2016'!X30</f>
        <v>3</v>
      </c>
      <c r="AD84" s="40">
        <f>'Détail 2016'!Y30</f>
        <v>0</v>
      </c>
      <c r="AE84" s="651"/>
      <c r="AF84" s="11"/>
      <c r="AG84" s="11"/>
      <c r="AH84" s="11"/>
      <c r="AI84" s="11"/>
      <c r="AJ84" s="11"/>
      <c r="AK84" s="11"/>
    </row>
    <row r="85" spans="1:37" ht="12" customHeight="1" x14ac:dyDescent="0.2">
      <c r="A85" s="1657"/>
      <c r="B85" s="324" t="s">
        <v>480</v>
      </c>
      <c r="C85" s="169">
        <f>'Détail 2014'!O31</f>
        <v>53</v>
      </c>
      <c r="D85" s="19">
        <f>'Détail 2014'!P31</f>
        <v>30</v>
      </c>
      <c r="E85" s="19">
        <f>'Détail 2014'!Q31</f>
        <v>31</v>
      </c>
      <c r="F85" s="19">
        <f>'Détail 2014'!R31</f>
        <v>4</v>
      </c>
      <c r="G85" s="19">
        <f>'Détail 2014'!S31</f>
        <v>2</v>
      </c>
      <c r="H85" s="22">
        <f>'Détail 2014'!T31</f>
        <v>0</v>
      </c>
      <c r="I85" s="651"/>
      <c r="J85" s="651"/>
      <c r="K85" s="651"/>
      <c r="L85" s="202"/>
      <c r="M85" s="324" t="s">
        <v>44</v>
      </c>
      <c r="N85" s="19">
        <f>'Détail 2015'!O32</f>
        <v>54</v>
      </c>
      <c r="O85" s="19">
        <f>'Détail 2015'!P32</f>
        <v>32</v>
      </c>
      <c r="P85" s="19">
        <f>'Détail 2015'!Q32</f>
        <v>40</v>
      </c>
      <c r="Q85" s="19">
        <f>'Détail 2015'!R32</f>
        <v>4</v>
      </c>
      <c r="R85" s="19">
        <f>'Détail 2015'!S32</f>
        <v>3</v>
      </c>
      <c r="S85" s="19"/>
      <c r="T85" s="651"/>
      <c r="U85" s="651"/>
      <c r="V85" s="651"/>
      <c r="W85" s="1657"/>
      <c r="X85" s="84" t="s">
        <v>480</v>
      </c>
      <c r="Y85" s="19">
        <f>'Détail 2016'!T31</f>
        <v>58</v>
      </c>
      <c r="Z85" s="19">
        <f>'Détail 2016'!U31</f>
        <v>25</v>
      </c>
      <c r="AA85" s="19">
        <f>'Détail 2016'!V31</f>
        <v>33</v>
      </c>
      <c r="AB85" s="19">
        <f>'Détail 2016'!W31</f>
        <v>3</v>
      </c>
      <c r="AC85" s="19">
        <f>'Détail 2016'!X31</f>
        <v>1</v>
      </c>
      <c r="AD85" s="40">
        <f>'Détail 2016'!Y31</f>
        <v>0</v>
      </c>
    </row>
    <row r="86" spans="1:37" ht="12.75" customHeight="1" x14ac:dyDescent="0.2">
      <c r="A86" s="1657"/>
      <c r="B86" s="324" t="s">
        <v>44</v>
      </c>
      <c r="C86" s="169">
        <f>'Détail 2014'!O32</f>
        <v>54</v>
      </c>
      <c r="D86" s="19">
        <f>'Détail 2014'!P32</f>
        <v>32</v>
      </c>
      <c r="E86" s="19">
        <f>'Détail 2014'!Q32</f>
        <v>40</v>
      </c>
      <c r="F86" s="19">
        <f>'Détail 2014'!R32</f>
        <v>4</v>
      </c>
      <c r="G86" s="19">
        <f>'Détail 2014'!S32</f>
        <v>3</v>
      </c>
      <c r="H86" s="22">
        <f>'Détail 2014'!T32</f>
        <v>0</v>
      </c>
      <c r="I86" s="651"/>
      <c r="J86" s="651"/>
      <c r="K86" s="651"/>
      <c r="L86" s="203"/>
      <c r="M86" s="324" t="s">
        <v>43</v>
      </c>
      <c r="N86" s="19">
        <f>'Détail 2015'!O33</f>
        <v>40</v>
      </c>
      <c r="O86" s="19">
        <f>'Détail 2015'!P33</f>
        <v>40</v>
      </c>
      <c r="P86" s="19">
        <f>'Détail 2015'!Q33</f>
        <v>40</v>
      </c>
      <c r="Q86" s="19">
        <f>'Détail 2015'!R33</f>
        <v>2</v>
      </c>
      <c r="R86" s="19">
        <f>'Détail 2015'!S33</f>
        <v>2</v>
      </c>
      <c r="S86" s="19"/>
      <c r="T86" s="651"/>
      <c r="U86" s="651"/>
      <c r="V86" s="651"/>
      <c r="W86" s="1657"/>
      <c r="X86" s="84" t="s">
        <v>44</v>
      </c>
      <c r="Y86" s="19">
        <f>'Détail 2016'!T32</f>
        <v>54</v>
      </c>
      <c r="Z86" s="19">
        <f>'Détail 2016'!U32</f>
        <v>32</v>
      </c>
      <c r="AA86" s="19">
        <f>'Détail 2016'!V32</f>
        <v>40</v>
      </c>
      <c r="AB86" s="19">
        <f>'Détail 2016'!W32</f>
        <v>4</v>
      </c>
      <c r="AC86" s="19">
        <f>'Détail 2016'!X32</f>
        <v>3</v>
      </c>
      <c r="AD86" s="40">
        <f>'Détail 2016'!Y32</f>
        <v>0</v>
      </c>
    </row>
    <row r="87" spans="1:37" ht="12.75" customHeight="1" x14ac:dyDescent="0.2">
      <c r="A87" s="1657"/>
      <c r="B87" s="324" t="s">
        <v>43</v>
      </c>
      <c r="C87" s="169">
        <f>'Détail 2014'!O33</f>
        <v>42</v>
      </c>
      <c r="D87" s="19">
        <f>'Détail 2014'!P33</f>
        <v>42</v>
      </c>
      <c r="E87" s="19">
        <f>'Détail 2014'!Q33</f>
        <v>42</v>
      </c>
      <c r="F87" s="19">
        <f>'Détail 2014'!R33</f>
        <v>2</v>
      </c>
      <c r="G87" s="19">
        <f>'Détail 2014'!S33</f>
        <v>2</v>
      </c>
      <c r="H87" s="22">
        <f>'Détail 2014'!T33</f>
        <v>0</v>
      </c>
      <c r="I87" s="651"/>
      <c r="J87" s="651"/>
      <c r="K87" s="651"/>
      <c r="L87" s="203"/>
      <c r="M87" s="324" t="s">
        <v>46</v>
      </c>
      <c r="N87" s="19">
        <f>'Détail 2015'!O34</f>
        <v>45</v>
      </c>
      <c r="O87" s="19"/>
      <c r="P87" s="19"/>
      <c r="Q87" s="19"/>
      <c r="R87" s="19"/>
      <c r="S87" s="19"/>
      <c r="T87" s="651"/>
      <c r="U87" s="651"/>
      <c r="V87" s="651"/>
      <c r="W87" s="1657"/>
      <c r="X87" s="84" t="s">
        <v>43</v>
      </c>
      <c r="Y87" s="19">
        <f>'Détail 2016'!T33</f>
        <v>40</v>
      </c>
      <c r="Z87" s="19">
        <f>'Détail 2016'!U33</f>
        <v>40</v>
      </c>
      <c r="AA87" s="19">
        <f>'Détail 2016'!V33</f>
        <v>40</v>
      </c>
      <c r="AB87" s="19">
        <f>'Détail 2016'!W33</f>
        <v>2</v>
      </c>
      <c r="AC87" s="19">
        <f>'Détail 2016'!X33</f>
        <v>2</v>
      </c>
      <c r="AD87" s="40">
        <f>'Détail 2016'!Y33</f>
        <v>0</v>
      </c>
    </row>
    <row r="88" spans="1:37" ht="12.75" customHeight="1" x14ac:dyDescent="0.2">
      <c r="A88" s="1657"/>
      <c r="B88" s="324" t="s">
        <v>46</v>
      </c>
      <c r="C88" s="170">
        <f>'Détail 2014'!O34</f>
        <v>45</v>
      </c>
      <c r="D88" s="734">
        <f>'Détail 2014'!P34</f>
        <v>0</v>
      </c>
      <c r="E88" s="734">
        <f>'Détail 2014'!Q34</f>
        <v>0</v>
      </c>
      <c r="F88" s="734">
        <f>'Détail 2014'!R34</f>
        <v>0</v>
      </c>
      <c r="G88" s="734">
        <f>'Détail 2014'!S34</f>
        <v>0</v>
      </c>
      <c r="H88" s="171">
        <f>'Détail 2014'!T34</f>
        <v>0</v>
      </c>
      <c r="I88" s="651"/>
      <c r="J88" s="651"/>
      <c r="K88" s="651"/>
      <c r="L88" s="204"/>
      <c r="M88" s="172" t="s">
        <v>15</v>
      </c>
      <c r="N88" s="44">
        <f>'Détail 2015'!O35</f>
        <v>491</v>
      </c>
      <c r="O88" s="31">
        <f>'Détail 2015'!P35</f>
        <v>235</v>
      </c>
      <c r="P88" s="31">
        <f>'Détail 2015'!Q35</f>
        <v>310</v>
      </c>
      <c r="Q88" s="31">
        <f>'Détail 2015'!R35</f>
        <v>29</v>
      </c>
      <c r="R88" s="31">
        <f>'Détail 2015'!S35</f>
        <v>21</v>
      </c>
      <c r="S88" s="31">
        <f>'Détail 2015'!T35</f>
        <v>2</v>
      </c>
      <c r="T88" s="651"/>
      <c r="U88" s="651"/>
      <c r="V88" s="651"/>
      <c r="W88" s="1657"/>
      <c r="X88" s="84" t="s">
        <v>46</v>
      </c>
      <c r="Y88" s="19">
        <f>'Détail 2016'!T34</f>
        <v>45</v>
      </c>
      <c r="Z88" s="19"/>
      <c r="AA88" s="19"/>
      <c r="AB88" s="19"/>
      <c r="AC88" s="19"/>
      <c r="AD88" s="40">
        <f>'Détail 2016'!Y34</f>
        <v>0</v>
      </c>
    </row>
    <row r="89" spans="1:37" ht="21" customHeight="1" x14ac:dyDescent="0.2">
      <c r="A89" s="1663"/>
      <c r="B89" s="172" t="s">
        <v>15</v>
      </c>
      <c r="C89" s="44">
        <f>SUM(C80:C88)</f>
        <v>471</v>
      </c>
      <c r="D89" s="31">
        <f t="shared" ref="D89:H89" si="25">SUM(D80:D87)</f>
        <v>229</v>
      </c>
      <c r="E89" s="31">
        <f t="shared" si="25"/>
        <v>283</v>
      </c>
      <c r="F89" s="31">
        <f t="shared" si="25"/>
        <v>26</v>
      </c>
      <c r="G89" s="31">
        <f t="shared" si="25"/>
        <v>23</v>
      </c>
      <c r="H89" s="37">
        <f t="shared" si="25"/>
        <v>0</v>
      </c>
      <c r="I89" s="651"/>
      <c r="J89" s="651"/>
      <c r="K89" s="651"/>
      <c r="L89" s="1674" t="s">
        <v>733</v>
      </c>
      <c r="M89" s="182" t="s">
        <v>734</v>
      </c>
      <c r="N89" s="19">
        <f>'Détail 2015'!O36</f>
        <v>43</v>
      </c>
      <c r="O89" s="19">
        <f>'Détail 2015'!P36</f>
        <v>49</v>
      </c>
      <c r="P89" s="19">
        <f>'Détail 2015'!Q36</f>
        <v>43</v>
      </c>
      <c r="Q89" s="19">
        <f>'Détail 2015'!R36</f>
        <v>8</v>
      </c>
      <c r="R89" s="19">
        <f>'Détail 2015'!S36</f>
        <v>2</v>
      </c>
      <c r="S89" s="32"/>
      <c r="T89" s="651"/>
      <c r="U89" s="651"/>
      <c r="V89" s="651"/>
      <c r="W89" s="1657"/>
      <c r="X89" s="84" t="s">
        <v>481</v>
      </c>
      <c r="Y89" s="19">
        <f>'Détail 2016'!T35</f>
        <v>271</v>
      </c>
      <c r="Z89" s="19">
        <f>'Détail 2016'!U35</f>
        <v>206</v>
      </c>
      <c r="AA89" s="19">
        <f>'Détail 2016'!V35</f>
        <v>237</v>
      </c>
      <c r="AB89" s="19">
        <f>'Détail 2016'!W35</f>
        <v>67</v>
      </c>
      <c r="AC89" s="19">
        <f>'Détail 2016'!X35</f>
        <v>10</v>
      </c>
      <c r="AD89" s="40">
        <f>'Détail 2016'!Y35</f>
        <v>10</v>
      </c>
    </row>
    <row r="90" spans="1:37" ht="12" customHeight="1" x14ac:dyDescent="0.2">
      <c r="A90" s="1662" t="s">
        <v>733</v>
      </c>
      <c r="B90" s="182" t="s">
        <v>734</v>
      </c>
      <c r="C90" s="205">
        <f>'Détail 2014'!O36</f>
        <v>41</v>
      </c>
      <c r="D90" s="60">
        <f>'Détail 2014'!P36</f>
        <v>51</v>
      </c>
      <c r="E90" s="60">
        <f>'Détail 2014'!Q36</f>
        <v>41</v>
      </c>
      <c r="F90" s="60">
        <f>'Détail 2014'!R36</f>
        <v>8</v>
      </c>
      <c r="G90" s="60">
        <f>'Détail 2014'!S36</f>
        <v>2</v>
      </c>
      <c r="H90" s="61">
        <f>'Détail 2014'!T36</f>
        <v>0</v>
      </c>
      <c r="I90" s="651"/>
      <c r="J90" s="651"/>
      <c r="K90" s="651"/>
      <c r="L90" s="1675"/>
      <c r="M90" s="324" t="s">
        <v>735</v>
      </c>
      <c r="N90" s="19">
        <f>'Détail 2015'!O37</f>
        <v>53</v>
      </c>
      <c r="O90" s="19">
        <f>'Détail 2015'!P37</f>
        <v>43</v>
      </c>
      <c r="P90" s="19">
        <f>'Détail 2015'!Q37</f>
        <v>44</v>
      </c>
      <c r="Q90" s="19">
        <f>'Détail 2015'!R37</f>
        <v>15</v>
      </c>
      <c r="R90" s="19">
        <f>'Détail 2015'!S37</f>
        <v>2</v>
      </c>
      <c r="S90" s="19">
        <f>'Détail 2015'!T37</f>
        <v>5</v>
      </c>
      <c r="T90" s="651"/>
      <c r="U90" s="651"/>
      <c r="V90" s="651"/>
      <c r="W90" s="1657"/>
      <c r="X90" s="26" t="s">
        <v>482</v>
      </c>
      <c r="Y90" s="19">
        <f>'Détail 2016'!T36</f>
        <v>324</v>
      </c>
      <c r="Z90" s="19">
        <f>'Détail 2016'!U36</f>
        <v>97</v>
      </c>
      <c r="AA90" s="19">
        <f>'Détail 2016'!V36</f>
        <v>171</v>
      </c>
      <c r="AB90" s="19">
        <f>'Détail 2016'!W36</f>
        <v>49</v>
      </c>
      <c r="AC90" s="19">
        <f>'Détail 2016'!X36</f>
        <v>32</v>
      </c>
      <c r="AD90" s="735">
        <f>'Détail 2016'!Y36</f>
        <v>16</v>
      </c>
    </row>
    <row r="91" spans="1:37" ht="12.75" customHeight="1" x14ac:dyDescent="0.2">
      <c r="A91" s="1657"/>
      <c r="B91" s="324" t="s">
        <v>735</v>
      </c>
      <c r="C91" s="169">
        <f>'Détail 2014'!O37</f>
        <v>52</v>
      </c>
      <c r="D91" s="19">
        <f>'Détail 2014'!P37</f>
        <v>43</v>
      </c>
      <c r="E91" s="19">
        <f>'Détail 2014'!Q37</f>
        <v>43</v>
      </c>
      <c r="F91" s="19">
        <f>'Détail 2014'!R37</f>
        <v>20</v>
      </c>
      <c r="G91" s="19">
        <f>'Détail 2014'!S37</f>
        <v>2</v>
      </c>
      <c r="H91" s="22">
        <f>'Détail 2014'!T37</f>
        <v>5</v>
      </c>
      <c r="I91" s="651"/>
      <c r="J91" s="651"/>
      <c r="K91" s="651"/>
      <c r="L91" s="1675"/>
      <c r="M91" s="324" t="s">
        <v>736</v>
      </c>
      <c r="N91" s="19">
        <f>'Détail 2015'!O38</f>
        <v>54</v>
      </c>
      <c r="O91" s="19">
        <f>'Détail 2015'!P38</f>
        <v>49</v>
      </c>
      <c r="P91" s="19">
        <f>'Détail 2015'!Q38</f>
        <v>42</v>
      </c>
      <c r="Q91" s="19">
        <f>'Détail 2015'!R38</f>
        <v>15</v>
      </c>
      <c r="R91" s="19">
        <f>'Détail 2015'!S38</f>
        <v>2</v>
      </c>
      <c r="S91" s="19">
        <f>'Détail 2015'!T38</f>
        <v>5</v>
      </c>
      <c r="T91" s="651"/>
      <c r="U91" s="651"/>
      <c r="V91" s="651"/>
      <c r="W91" s="1663"/>
      <c r="X91" s="172" t="s">
        <v>15</v>
      </c>
      <c r="Y91" s="44">
        <f>'Détail 2016'!T37</f>
        <v>1176</v>
      </c>
      <c r="Z91" s="31">
        <f>'Détail 2016'!U37</f>
        <v>618</v>
      </c>
      <c r="AA91" s="31">
        <f>'Détail 2016'!V37</f>
        <v>804</v>
      </c>
      <c r="AB91" s="31">
        <f>'Détail 2016'!W37</f>
        <v>149</v>
      </c>
      <c r="AC91" s="33">
        <f>'Détail 2016'!X37</f>
        <v>73</v>
      </c>
      <c r="AD91" s="37">
        <f>'Détail 2016'!Y37</f>
        <v>28</v>
      </c>
    </row>
    <row r="92" spans="1:37" ht="12" customHeight="1" x14ac:dyDescent="0.2">
      <c r="A92" s="1657"/>
      <c r="B92" s="324" t="s">
        <v>736</v>
      </c>
      <c r="C92" s="169">
        <f>'Détail 2014'!O38</f>
        <v>53</v>
      </c>
      <c r="D92" s="19">
        <f>'Détail 2014'!P38</f>
        <v>50</v>
      </c>
      <c r="E92" s="19">
        <f>'Détail 2014'!Q38</f>
        <v>38</v>
      </c>
      <c r="F92" s="19">
        <f>'Détail 2014'!R38</f>
        <v>17</v>
      </c>
      <c r="G92" s="19">
        <f>'Détail 2014'!S38</f>
        <v>2</v>
      </c>
      <c r="H92" s="22">
        <f>'Détail 2014'!T38</f>
        <v>5</v>
      </c>
      <c r="I92" s="651"/>
      <c r="J92" s="651"/>
      <c r="K92" s="651"/>
      <c r="L92" s="1675"/>
      <c r="M92" s="324" t="s">
        <v>737</v>
      </c>
      <c r="N92" s="19">
        <f>'Détail 2015'!O39</f>
        <v>58</v>
      </c>
      <c r="O92" s="19">
        <f>'Détail 2015'!P39</f>
        <v>43</v>
      </c>
      <c r="P92" s="19">
        <f>'Détail 2015'!Q39</f>
        <v>49</v>
      </c>
      <c r="Q92" s="19">
        <f>'Détail 2015'!R39</f>
        <v>3</v>
      </c>
      <c r="R92" s="19">
        <f>'Détail 2015'!S39</f>
        <v>2</v>
      </c>
      <c r="S92" s="32"/>
      <c r="T92" s="651"/>
      <c r="U92" s="651"/>
      <c r="V92" s="651"/>
      <c r="W92" s="1673" t="s">
        <v>50</v>
      </c>
      <c r="X92" s="71" t="s">
        <v>51</v>
      </c>
      <c r="Y92" s="13">
        <f>'Détail 2016'!T38</f>
        <v>182</v>
      </c>
      <c r="Z92" s="13">
        <f>'Détail 2016'!U38</f>
        <v>130</v>
      </c>
      <c r="AA92" s="13">
        <f>'Détail 2016'!V38</f>
        <v>57</v>
      </c>
      <c r="AB92" s="13">
        <f>'Détail 2016'!W38</f>
        <v>11</v>
      </c>
      <c r="AC92" s="13">
        <f>'Détail 2016'!X38</f>
        <v>2</v>
      </c>
      <c r="AD92" s="181">
        <f>'Détail 2016'!Y38</f>
        <v>0</v>
      </c>
    </row>
    <row r="93" spans="1:37" ht="12.75" customHeight="1" x14ac:dyDescent="0.2">
      <c r="A93" s="1657"/>
      <c r="B93" s="324" t="s">
        <v>737</v>
      </c>
      <c r="C93" s="169">
        <f>'Détail 2014'!O39</f>
        <v>63</v>
      </c>
      <c r="D93" s="19">
        <f>'Détail 2014'!P39</f>
        <v>47</v>
      </c>
      <c r="E93" s="19">
        <f>'Détail 2014'!Q39</f>
        <v>50</v>
      </c>
      <c r="F93" s="19">
        <f>'Détail 2014'!R39</f>
        <v>8</v>
      </c>
      <c r="G93" s="19">
        <f>'Détail 2014'!S39</f>
        <v>2</v>
      </c>
      <c r="H93" s="22">
        <f>'Détail 2014'!T39</f>
        <v>0</v>
      </c>
      <c r="I93" s="651"/>
      <c r="J93" s="651"/>
      <c r="K93" s="651"/>
      <c r="L93" s="1675"/>
      <c r="M93" s="324" t="s">
        <v>160</v>
      </c>
      <c r="N93" s="19">
        <f>'Détail 2015'!O40</f>
        <v>58</v>
      </c>
      <c r="O93" s="19">
        <f>'Détail 2015'!P40</f>
        <v>22</v>
      </c>
      <c r="P93" s="19">
        <f>'Détail 2015'!Q40</f>
        <v>54</v>
      </c>
      <c r="Q93" s="19">
        <f>'Détail 2015'!R40</f>
        <v>16</v>
      </c>
      <c r="R93" s="19">
        <f>'Détail 2015'!S40</f>
        <v>2</v>
      </c>
      <c r="S93" s="32"/>
      <c r="T93" s="651"/>
      <c r="U93" s="651"/>
      <c r="V93" s="651"/>
      <c r="W93" s="1657"/>
      <c r="X93" s="84" t="s">
        <v>52</v>
      </c>
      <c r="Y93" s="38"/>
      <c r="Z93" s="38">
        <f>'Détail 2016'!U39</f>
        <v>58</v>
      </c>
      <c r="AA93" s="38"/>
      <c r="AB93" s="38"/>
      <c r="AC93" s="38"/>
      <c r="AD93" s="40"/>
    </row>
    <row r="94" spans="1:37" ht="12.75" customHeight="1" x14ac:dyDescent="0.2">
      <c r="A94" s="1657"/>
      <c r="B94" s="324" t="s">
        <v>160</v>
      </c>
      <c r="C94" s="170">
        <f>'Détail 2014'!O40</f>
        <v>58</v>
      </c>
      <c r="D94" s="734">
        <f>'Détail 2014'!P40</f>
        <v>22</v>
      </c>
      <c r="E94" s="734">
        <f>'Détail 2014'!Q40</f>
        <v>52</v>
      </c>
      <c r="F94" s="734">
        <f>'Détail 2014'!R40</f>
        <v>16</v>
      </c>
      <c r="G94" s="734">
        <f>'Détail 2014'!S40</f>
        <v>4</v>
      </c>
      <c r="H94" s="171">
        <f>'Détail 2014'!T40</f>
        <v>0</v>
      </c>
      <c r="I94" s="651"/>
      <c r="J94" s="651"/>
      <c r="K94" s="651"/>
      <c r="L94" s="1675"/>
      <c r="M94" s="172" t="s">
        <v>15</v>
      </c>
      <c r="N94" s="44">
        <f>'Détail 2015'!O41</f>
        <v>266</v>
      </c>
      <c r="O94" s="31">
        <f>'Détail 2015'!P41</f>
        <v>206</v>
      </c>
      <c r="P94" s="31">
        <f>'Détail 2015'!Q41</f>
        <v>232</v>
      </c>
      <c r="Q94" s="31">
        <f>'Détail 2015'!R41</f>
        <v>57</v>
      </c>
      <c r="R94" s="31">
        <f>'Détail 2015'!S41</f>
        <v>10</v>
      </c>
      <c r="S94" s="31">
        <f>'Détail 2015'!T41</f>
        <v>10</v>
      </c>
      <c r="T94" s="651"/>
      <c r="U94" s="651"/>
      <c r="V94" s="651"/>
      <c r="W94" s="1663"/>
      <c r="X94" s="172" t="s">
        <v>15</v>
      </c>
      <c r="Y94" s="44">
        <f t="shared" ref="Y94:AC94" si="26">SUM(Y92:Y93)</f>
        <v>182</v>
      </c>
      <c r="Z94" s="33">
        <f t="shared" si="26"/>
        <v>188</v>
      </c>
      <c r="AA94" s="31">
        <f t="shared" si="26"/>
        <v>57</v>
      </c>
      <c r="AB94" s="31">
        <f t="shared" si="26"/>
        <v>11</v>
      </c>
      <c r="AC94" s="33">
        <f t="shared" si="26"/>
        <v>2</v>
      </c>
      <c r="AD94" s="37"/>
    </row>
    <row r="95" spans="1:37" ht="12.75" customHeight="1" x14ac:dyDescent="0.2">
      <c r="A95" s="1663"/>
      <c r="B95" s="172" t="s">
        <v>15</v>
      </c>
      <c r="C95" s="44">
        <f t="shared" ref="C95:H95" si="27">SUM(C90:C94)</f>
        <v>267</v>
      </c>
      <c r="D95" s="31">
        <f t="shared" si="27"/>
        <v>213</v>
      </c>
      <c r="E95" s="31">
        <f t="shared" si="27"/>
        <v>224</v>
      </c>
      <c r="F95" s="31">
        <f t="shared" si="27"/>
        <v>69</v>
      </c>
      <c r="G95" s="31">
        <f t="shared" si="27"/>
        <v>12</v>
      </c>
      <c r="H95" s="37">
        <f t="shared" si="27"/>
        <v>10</v>
      </c>
      <c r="I95" s="651"/>
      <c r="J95" s="651"/>
      <c r="K95" s="651"/>
      <c r="L95" s="1670" t="s">
        <v>50</v>
      </c>
      <c r="M95" s="206" t="s">
        <v>51</v>
      </c>
      <c r="N95" s="19">
        <f>'Détail 2015'!O42</f>
        <v>182</v>
      </c>
      <c r="O95" s="19">
        <f>'Détail 2015'!P42</f>
        <v>130</v>
      </c>
      <c r="P95" s="19">
        <f>'Détail 2015'!Q42</f>
        <v>57</v>
      </c>
      <c r="Q95" s="19">
        <f>'Détail 2015'!R42</f>
        <v>11</v>
      </c>
      <c r="R95" s="19">
        <f>'Détail 2015'!S42</f>
        <v>2</v>
      </c>
      <c r="S95" s="32"/>
      <c r="T95" s="651"/>
      <c r="U95" s="651"/>
      <c r="V95" s="651"/>
      <c r="W95" s="1673" t="s">
        <v>53</v>
      </c>
      <c r="X95" s="71" t="s">
        <v>54</v>
      </c>
      <c r="Y95" s="60">
        <f>'Détail 2016'!T41</f>
        <v>51</v>
      </c>
      <c r="Z95" s="60">
        <f>'Détail 2016'!U41</f>
        <v>20</v>
      </c>
      <c r="AA95" s="60">
        <f>'Détail 2016'!V41</f>
        <v>0</v>
      </c>
      <c r="AB95" s="60">
        <f>'Détail 2016'!W41</f>
        <v>0</v>
      </c>
      <c r="AC95" s="60">
        <f>'Détail 2016'!X41</f>
        <v>0</v>
      </c>
      <c r="AD95" s="181">
        <f>'Détail 2016'!Y41</f>
        <v>0</v>
      </c>
    </row>
    <row r="96" spans="1:37" ht="12.75" customHeight="1" x14ac:dyDescent="0.2">
      <c r="A96" s="1670" t="s">
        <v>50</v>
      </c>
      <c r="B96" s="206" t="s">
        <v>51</v>
      </c>
      <c r="C96" s="205">
        <f>'Détail 2014'!O42</f>
        <v>182</v>
      </c>
      <c r="D96" s="60">
        <f>'Détail 2014'!P42</f>
        <v>135</v>
      </c>
      <c r="E96" s="60">
        <f>'Détail 2014'!Q42</f>
        <v>52</v>
      </c>
      <c r="F96" s="60">
        <f>'Détail 2014'!R42</f>
        <v>11</v>
      </c>
      <c r="G96" s="19">
        <f>'Détail 2014'!S42</f>
        <v>2</v>
      </c>
      <c r="H96" s="61"/>
      <c r="I96" s="651"/>
      <c r="J96" s="651"/>
      <c r="K96" s="651"/>
      <c r="L96" s="1671"/>
      <c r="M96" s="105" t="s">
        <v>52</v>
      </c>
      <c r="N96" s="19"/>
      <c r="O96" s="19">
        <f>'Détail 2015'!P43</f>
        <v>58</v>
      </c>
      <c r="P96" s="19"/>
      <c r="Q96" s="19"/>
      <c r="R96" s="19"/>
      <c r="S96" s="32"/>
      <c r="T96" s="651"/>
      <c r="U96" s="651"/>
      <c r="V96" s="651"/>
      <c r="W96" s="1657"/>
      <c r="X96" s="84" t="s">
        <v>55</v>
      </c>
      <c r="Y96" s="32">
        <f>'Détail 2016'!T42</f>
        <v>39</v>
      </c>
      <c r="Z96" s="32">
        <f>'Détail 2016'!U42</f>
        <v>28</v>
      </c>
      <c r="AA96" s="19">
        <f>'Détail 2016'!V42</f>
        <v>0</v>
      </c>
      <c r="AB96" s="19">
        <f>'Détail 2016'!W42</f>
        <v>0</v>
      </c>
      <c r="AC96" s="19">
        <f>'Détail 2016'!X42</f>
        <v>0</v>
      </c>
      <c r="AD96" s="40">
        <f>'Détail 2016'!Y42</f>
        <v>0</v>
      </c>
    </row>
    <row r="97" spans="1:31" ht="12.75" customHeight="1" x14ac:dyDescent="0.2">
      <c r="A97" s="1671"/>
      <c r="B97" s="105" t="s">
        <v>52</v>
      </c>
      <c r="C97" s="207"/>
      <c r="D97" s="734">
        <f>'Détail 2014'!P43</f>
        <v>58</v>
      </c>
      <c r="E97" s="736"/>
      <c r="F97" s="736"/>
      <c r="G97" s="737"/>
      <c r="H97" s="738"/>
      <c r="I97" s="651"/>
      <c r="J97" s="651"/>
      <c r="K97" s="651"/>
      <c r="L97" s="1672"/>
      <c r="M97" s="172" t="s">
        <v>15</v>
      </c>
      <c r="N97" s="208">
        <f>'Détail 2015'!O44</f>
        <v>182</v>
      </c>
      <c r="O97" s="33">
        <f>'Détail 2015'!P44</f>
        <v>188</v>
      </c>
      <c r="P97" s="31">
        <f>'Détail 2015'!Q44</f>
        <v>57</v>
      </c>
      <c r="Q97" s="31">
        <f>'Détail 2015'!R44</f>
        <v>11</v>
      </c>
      <c r="R97" s="31">
        <f>'Détail 2015'!S44</f>
        <v>2</v>
      </c>
      <c r="S97" s="209"/>
      <c r="T97" s="651"/>
      <c r="U97" s="651"/>
      <c r="V97" s="651"/>
      <c r="W97" s="1657"/>
      <c r="X97" s="84" t="s">
        <v>56</v>
      </c>
      <c r="Y97" s="32">
        <f>'Détail 2016'!T43</f>
        <v>31</v>
      </c>
      <c r="Z97" s="32">
        <f>'Détail 2016'!U43</f>
        <v>18</v>
      </c>
      <c r="AA97" s="19">
        <f>'Détail 2016'!V43</f>
        <v>37</v>
      </c>
      <c r="AB97" s="19">
        <f>'Détail 2016'!W43</f>
        <v>37</v>
      </c>
      <c r="AC97" s="19">
        <f>'Détail 2016'!X43</f>
        <v>4</v>
      </c>
      <c r="AD97" s="40">
        <f>'Détail 2016'!Y43</f>
        <v>0</v>
      </c>
    </row>
    <row r="98" spans="1:31" ht="12.75" customHeight="1" x14ac:dyDescent="0.2">
      <c r="A98" s="1672"/>
      <c r="B98" s="172" t="s">
        <v>15</v>
      </c>
      <c r="C98" s="208">
        <f t="shared" ref="C98:G98" si="28">SUM(C96:C97)</f>
        <v>182</v>
      </c>
      <c r="D98" s="33">
        <f t="shared" si="28"/>
        <v>193</v>
      </c>
      <c r="E98" s="31">
        <f t="shared" si="28"/>
        <v>52</v>
      </c>
      <c r="F98" s="31">
        <f t="shared" si="28"/>
        <v>11</v>
      </c>
      <c r="G98" s="31">
        <f t="shared" si="28"/>
        <v>2</v>
      </c>
      <c r="H98" s="37"/>
      <c r="I98" s="11"/>
      <c r="J98" s="11"/>
      <c r="K98" s="11"/>
      <c r="L98" s="1670" t="s">
        <v>53</v>
      </c>
      <c r="M98" s="210" t="s">
        <v>54</v>
      </c>
      <c r="N98" s="32">
        <f>'Détail 2015'!O45</f>
        <v>51</v>
      </c>
      <c r="O98" s="32">
        <f>'Détail 2015'!P45</f>
        <v>21</v>
      </c>
      <c r="P98" s="19"/>
      <c r="Q98" s="19"/>
      <c r="R98" s="19"/>
      <c r="S98" s="32"/>
      <c r="T98" s="651"/>
      <c r="U98" s="651"/>
      <c r="V98" s="651"/>
      <c r="W98" s="1663"/>
      <c r="X98" s="91" t="s">
        <v>57</v>
      </c>
      <c r="Y98" s="19">
        <f>'Détail 2016'!T44</f>
        <v>20</v>
      </c>
      <c r="Z98" s="19">
        <f>'Détail 2016'!U44</f>
        <v>0</v>
      </c>
      <c r="AA98" s="19">
        <f>'Détail 2016'!V44</f>
        <v>6</v>
      </c>
      <c r="AB98" s="19">
        <f>'Détail 2016'!W44</f>
        <v>6</v>
      </c>
      <c r="AC98" s="19">
        <f>'Détail 2016'!X44</f>
        <v>2</v>
      </c>
      <c r="AD98" s="178">
        <f>'Détail 2016'!Y44</f>
        <v>1</v>
      </c>
      <c r="AE98" s="651"/>
    </row>
    <row r="99" spans="1:31" ht="13.5" customHeight="1" x14ac:dyDescent="0.2">
      <c r="A99" s="1670" t="s">
        <v>53</v>
      </c>
      <c r="B99" s="210" t="s">
        <v>54</v>
      </c>
      <c r="C99" s="60">
        <f>'Détail 2014'!O45</f>
        <v>50</v>
      </c>
      <c r="D99" s="60">
        <f>'Détail 2014'!P45</f>
        <v>21</v>
      </c>
      <c r="E99" s="211"/>
      <c r="F99" s="211"/>
      <c r="G99" s="211"/>
      <c r="H99" s="739"/>
      <c r="I99" s="651"/>
      <c r="J99" s="651"/>
      <c r="K99" s="651"/>
      <c r="L99" s="1671"/>
      <c r="M99" s="212" t="s">
        <v>55</v>
      </c>
      <c r="N99" s="32">
        <f>'Détail 2015'!O46</f>
        <v>39</v>
      </c>
      <c r="O99" s="32">
        <f>'Détail 2015'!P46</f>
        <v>34</v>
      </c>
      <c r="P99" s="19"/>
      <c r="Q99" s="19"/>
      <c r="R99" s="19"/>
      <c r="S99" s="32"/>
      <c r="T99" s="651"/>
      <c r="U99" s="651"/>
      <c r="V99" s="651"/>
      <c r="W99" s="213" t="s">
        <v>15</v>
      </c>
      <c r="X99" s="214"/>
      <c r="Y99" s="7">
        <f t="shared" ref="Y99:AD99" si="29">SUM(Y95:Y98)+Y91+Y94+Y79+Y64+SUM(Y65:Y67)</f>
        <v>4693</v>
      </c>
      <c r="Z99" s="7">
        <f t="shared" si="29"/>
        <v>3530</v>
      </c>
      <c r="AA99" s="7">
        <f t="shared" si="29"/>
        <v>3731</v>
      </c>
      <c r="AB99" s="7">
        <f t="shared" si="29"/>
        <v>1978</v>
      </c>
      <c r="AC99" s="7">
        <f t="shared" si="29"/>
        <v>582</v>
      </c>
      <c r="AD99" s="9">
        <f t="shared" si="29"/>
        <v>451</v>
      </c>
      <c r="AE99" s="69"/>
    </row>
    <row r="100" spans="1:31" ht="12" customHeight="1" x14ac:dyDescent="0.2">
      <c r="A100" s="1671"/>
      <c r="B100" s="212" t="s">
        <v>55</v>
      </c>
      <c r="C100" s="19">
        <f>'Détail 2014'!O46</f>
        <v>39</v>
      </c>
      <c r="D100" s="19">
        <f>'Détail 2014'!P46</f>
        <v>34</v>
      </c>
      <c r="E100" s="35"/>
      <c r="F100" s="35"/>
      <c r="G100" s="35"/>
      <c r="H100" s="733"/>
      <c r="I100" s="651"/>
      <c r="J100" s="651"/>
      <c r="K100" s="651"/>
      <c r="L100" s="1671"/>
      <c r="M100" s="212" t="s">
        <v>56</v>
      </c>
      <c r="N100" s="32">
        <f>'Détail 2015'!O47</f>
        <v>45</v>
      </c>
      <c r="O100" s="32">
        <f>'Détail 2015'!P47</f>
        <v>19</v>
      </c>
      <c r="P100" s="19">
        <f>'Détail 2015'!Q47</f>
        <v>49</v>
      </c>
      <c r="Q100" s="19">
        <f>'Détail 2015'!R47</f>
        <v>37</v>
      </c>
      <c r="R100" s="19">
        <f>'Détail 2015'!S47</f>
        <v>4</v>
      </c>
      <c r="S100" s="32"/>
      <c r="T100" s="651"/>
      <c r="U100" s="651"/>
      <c r="V100" s="651"/>
      <c r="W100" s="69" t="s">
        <v>745</v>
      </c>
      <c r="X100" s="69"/>
      <c r="Y100" s="69"/>
      <c r="Z100" s="69"/>
      <c r="AA100" s="69"/>
      <c r="AB100" s="69"/>
      <c r="AC100" s="69"/>
      <c r="AD100" s="69"/>
    </row>
    <row r="101" spans="1:31" ht="12.75" customHeight="1" x14ac:dyDescent="0.2">
      <c r="A101" s="1671"/>
      <c r="B101" s="212" t="s">
        <v>56</v>
      </c>
      <c r="C101" s="19">
        <f>'Détail 2014'!O47</f>
        <v>45</v>
      </c>
      <c r="D101" s="19">
        <f>'Détail 2014'!P47</f>
        <v>19</v>
      </c>
      <c r="E101" s="19">
        <f>'Détail 2014'!Q47</f>
        <v>49</v>
      </c>
      <c r="F101" s="19">
        <f>'Détail 2014'!R47</f>
        <v>39</v>
      </c>
      <c r="G101" s="19">
        <f>'Détail 2014'!S47</f>
        <v>4</v>
      </c>
      <c r="H101" s="215"/>
      <c r="I101" s="651"/>
      <c r="J101" s="651"/>
      <c r="K101" s="651"/>
      <c r="L101" s="1672"/>
      <c r="M101" s="216" t="s">
        <v>57</v>
      </c>
      <c r="N101" s="19"/>
      <c r="O101" s="19"/>
      <c r="P101" s="19"/>
      <c r="Q101" s="19">
        <f>'Détail 2015'!R48</f>
        <v>6</v>
      </c>
      <c r="R101" s="19"/>
      <c r="S101" s="19">
        <f>'Détail 2015'!T48</f>
        <v>1</v>
      </c>
      <c r="T101" s="651"/>
      <c r="U101" s="651"/>
      <c r="V101" s="651"/>
      <c r="W101" s="1459" t="s">
        <v>150</v>
      </c>
      <c r="X101" s="1623"/>
      <c r="Y101" s="1623"/>
      <c r="Z101" s="1623"/>
      <c r="AA101" s="1623"/>
      <c r="AB101" s="1623"/>
      <c r="AC101" s="1623"/>
      <c r="AD101" s="1623"/>
    </row>
    <row r="102" spans="1:31" ht="12.75" customHeight="1" x14ac:dyDescent="0.2">
      <c r="A102" s="1672"/>
      <c r="B102" s="216" t="s">
        <v>57</v>
      </c>
      <c r="C102" s="38"/>
      <c r="D102" s="38"/>
      <c r="E102" s="38"/>
      <c r="F102" s="38">
        <v>6</v>
      </c>
      <c r="G102" s="38"/>
      <c r="H102" s="67"/>
      <c r="I102" s="651"/>
      <c r="J102" s="651"/>
      <c r="K102" s="651"/>
      <c r="L102" s="651" t="s">
        <v>15</v>
      </c>
      <c r="M102" s="105"/>
      <c r="N102" s="134">
        <f t="shared" ref="N102:P102" si="30">SUM(N98:N100)+N97+N94+N88+N78+N68+N66+N65+N67</f>
        <v>4546</v>
      </c>
      <c r="O102" s="134">
        <f t="shared" si="30"/>
        <v>3494</v>
      </c>
      <c r="P102" s="134">
        <f t="shared" si="30"/>
        <v>3613</v>
      </c>
      <c r="Q102" s="134">
        <f>SUM(Q98:Q101)+Q97+Q94+Q88+Q78+Q68+Q66+Q65</f>
        <v>1935</v>
      </c>
      <c r="R102" s="134">
        <f>SUM(R98:R100)+R97+R94+R88+R78+R68+R66+R65</f>
        <v>520</v>
      </c>
      <c r="S102" s="134">
        <f>SUM(S98:S101)+S97+S94+S88+S78+S68+S66+S65</f>
        <v>368</v>
      </c>
      <c r="T102" s="651"/>
      <c r="U102" s="651"/>
      <c r="V102" s="651"/>
      <c r="W102" s="651"/>
      <c r="X102" s="651"/>
      <c r="Y102" s="651"/>
      <c r="Z102" s="651"/>
      <c r="AA102" s="651"/>
      <c r="AB102" s="651"/>
      <c r="AC102" s="651"/>
      <c r="AD102" s="651"/>
    </row>
    <row r="103" spans="1:31" ht="12" customHeight="1" x14ac:dyDescent="0.2">
      <c r="A103" s="651" t="s">
        <v>15</v>
      </c>
      <c r="B103" s="105"/>
      <c r="C103" s="134">
        <f t="shared" ref="C103:E103" si="31">SUM(C99:C101)+C98+C95+C89+C79+C68+C66+C65+C67</f>
        <v>4725</v>
      </c>
      <c r="D103" s="134">
        <f t="shared" si="31"/>
        <v>3747</v>
      </c>
      <c r="E103" s="134">
        <f t="shared" si="31"/>
        <v>3799</v>
      </c>
      <c r="F103" s="134">
        <f t="shared" ref="F103:H103" si="32">SUM(F99:F101)+F98+F95+F89+F79+F68+F66+F65</f>
        <v>1915</v>
      </c>
      <c r="G103" s="134">
        <f t="shared" si="32"/>
        <v>536</v>
      </c>
      <c r="H103" s="134">
        <f t="shared" si="32"/>
        <v>368</v>
      </c>
      <c r="I103" s="651"/>
      <c r="J103" s="651"/>
      <c r="K103" s="651"/>
      <c r="L103" s="651"/>
      <c r="M103" s="740"/>
      <c r="N103" s="651" t="s">
        <v>746</v>
      </c>
      <c r="O103" s="651"/>
      <c r="P103" s="651"/>
      <c r="Q103" s="651"/>
      <c r="R103" s="651"/>
      <c r="S103" s="651"/>
      <c r="T103" s="651"/>
      <c r="U103" s="651"/>
      <c r="V103" s="651"/>
      <c r="W103" s="651"/>
      <c r="X103" s="740"/>
      <c r="Y103" s="651" t="s">
        <v>746</v>
      </c>
      <c r="Z103" s="651"/>
      <c r="AA103" s="651"/>
      <c r="AB103" s="651"/>
      <c r="AC103" s="651"/>
      <c r="AD103" s="651"/>
    </row>
    <row r="104" spans="1:31" ht="12" customHeight="1" x14ac:dyDescent="0.2">
      <c r="A104" s="105" t="s">
        <v>747</v>
      </c>
      <c r="B104" s="105"/>
      <c r="C104" s="105"/>
      <c r="D104" s="105"/>
      <c r="E104" s="105"/>
      <c r="F104" s="105"/>
      <c r="G104" s="105"/>
      <c r="H104" s="651"/>
      <c r="I104" s="651"/>
      <c r="J104" s="651"/>
      <c r="K104" s="651"/>
      <c r="L104" s="651"/>
      <c r="M104" s="735"/>
      <c r="N104" s="651" t="s">
        <v>748</v>
      </c>
      <c r="O104" s="651"/>
      <c r="P104" s="651"/>
      <c r="Q104" s="651"/>
      <c r="R104" s="651"/>
      <c r="S104" s="651"/>
      <c r="T104" s="651"/>
      <c r="U104" s="651"/>
      <c r="V104" s="651"/>
      <c r="W104" s="651"/>
      <c r="X104" s="735"/>
      <c r="Y104" s="651" t="s">
        <v>748</v>
      </c>
      <c r="Z104" s="651"/>
      <c r="AA104" s="651"/>
      <c r="AB104" s="651"/>
      <c r="AC104" s="651"/>
      <c r="AD104" s="651"/>
    </row>
    <row r="105" spans="1:31" ht="12.75" customHeight="1" x14ac:dyDescent="0.2">
      <c r="A105" s="1459" t="s">
        <v>741</v>
      </c>
      <c r="B105" s="1623"/>
      <c r="C105" s="1623"/>
      <c r="D105" s="1623"/>
      <c r="E105" s="1623"/>
      <c r="F105" s="1623"/>
      <c r="G105" s="1623"/>
      <c r="H105" s="1623"/>
      <c r="I105" s="651"/>
      <c r="J105" s="651"/>
      <c r="K105" s="651"/>
      <c r="L105" s="651"/>
      <c r="M105" s="651"/>
      <c r="N105" s="651"/>
      <c r="O105" s="651"/>
      <c r="P105" s="651"/>
      <c r="Q105" s="651"/>
      <c r="R105" s="651"/>
      <c r="S105" s="651"/>
      <c r="T105" s="651"/>
      <c r="U105" s="651"/>
      <c r="V105" s="651"/>
      <c r="W105" s="217"/>
      <c r="X105" s="217"/>
      <c r="Y105" s="651"/>
      <c r="Z105" s="651"/>
      <c r="AA105" s="651"/>
      <c r="AB105" s="651"/>
      <c r="AC105" s="651"/>
      <c r="AD105" s="651"/>
    </row>
    <row r="106" spans="1:31" ht="19.5" customHeight="1" x14ac:dyDescent="0.3">
      <c r="A106" s="651"/>
      <c r="B106" s="651"/>
      <c r="C106" s="651"/>
      <c r="D106" s="651"/>
      <c r="E106" s="651"/>
      <c r="F106" s="651"/>
      <c r="G106" s="651"/>
      <c r="H106" s="651"/>
      <c r="I106" s="651"/>
      <c r="J106" s="651"/>
      <c r="K106" s="651"/>
      <c r="L106" s="651"/>
      <c r="M106" s="218"/>
      <c r="N106" s="651"/>
      <c r="O106" s="651"/>
      <c r="P106" s="218"/>
      <c r="Q106" s="218"/>
      <c r="R106" s="8"/>
      <c r="S106" s="651"/>
      <c r="T106" s="651"/>
      <c r="U106" s="651"/>
      <c r="V106" s="651"/>
      <c r="W106" s="219"/>
      <c r="X106" s="654"/>
      <c r="Y106" s="651"/>
      <c r="Z106" s="651"/>
      <c r="AA106" s="651"/>
      <c r="AB106" s="651"/>
      <c r="AC106" s="651"/>
      <c r="AD106" s="651"/>
    </row>
    <row r="107" spans="1:31" ht="12" customHeight="1" x14ac:dyDescent="0.2">
      <c r="A107" s="651"/>
      <c r="B107" s="651"/>
      <c r="C107" s="651"/>
      <c r="D107" s="651"/>
      <c r="E107" s="651"/>
      <c r="F107" s="651"/>
      <c r="G107" s="651"/>
      <c r="H107" s="651"/>
      <c r="I107" s="651"/>
      <c r="J107" s="651"/>
      <c r="K107" s="651"/>
      <c r="L107" s="651"/>
      <c r="M107" s="651"/>
      <c r="N107" s="651"/>
      <c r="O107" s="651"/>
      <c r="P107" s="651"/>
      <c r="Q107" s="651"/>
      <c r="R107" s="651"/>
      <c r="S107" s="651"/>
      <c r="T107" s="651"/>
      <c r="U107" s="651"/>
      <c r="V107" s="651"/>
      <c r="W107" s="651"/>
      <c r="X107" s="651"/>
      <c r="Y107" s="651"/>
      <c r="Z107" s="651"/>
      <c r="AA107" s="651"/>
      <c r="AB107" s="651"/>
      <c r="AC107" s="651"/>
      <c r="AD107" s="651"/>
    </row>
    <row r="108" spans="1:31" ht="19.5" customHeight="1" x14ac:dyDescent="0.3">
      <c r="A108" s="651"/>
      <c r="B108" s="651"/>
      <c r="C108" s="651"/>
      <c r="D108" s="651"/>
      <c r="E108" s="651"/>
      <c r="F108" s="651"/>
      <c r="G108" s="651"/>
      <c r="H108" s="651"/>
      <c r="I108" s="651"/>
      <c r="J108" s="651"/>
      <c r="K108" s="651"/>
      <c r="L108" s="651"/>
      <c r="M108" s="651"/>
      <c r="N108" s="651"/>
      <c r="O108" s="651"/>
      <c r="P108" s="651"/>
      <c r="Q108" s="651"/>
      <c r="R108" s="651"/>
      <c r="S108" s="651"/>
      <c r="T108" s="651"/>
      <c r="U108" s="651"/>
      <c r="V108" s="651"/>
      <c r="W108" s="220"/>
      <c r="X108" s="651"/>
      <c r="Y108" s="651"/>
      <c r="Z108" s="651"/>
      <c r="AA108" s="651"/>
      <c r="AB108" s="651"/>
      <c r="AC108" s="651"/>
      <c r="AD108" s="651"/>
    </row>
    <row r="109" spans="1:31" ht="15" customHeight="1" x14ac:dyDescent="0.2">
      <c r="A109" s="651"/>
      <c r="B109" s="651"/>
      <c r="C109" s="651"/>
      <c r="D109" s="651"/>
      <c r="E109" s="651"/>
      <c r="F109" s="651"/>
      <c r="G109" s="651"/>
      <c r="H109" s="651"/>
      <c r="I109" s="651"/>
      <c r="J109" s="651"/>
      <c r="K109" s="651"/>
      <c r="L109" s="651"/>
      <c r="M109" s="651"/>
      <c r="N109" s="651"/>
      <c r="O109" s="651"/>
      <c r="P109" s="651"/>
      <c r="Q109" s="651"/>
      <c r="R109" s="651"/>
      <c r="S109" s="651"/>
      <c r="T109" s="651"/>
      <c r="U109" s="651"/>
      <c r="V109" s="651"/>
      <c r="W109" s="221"/>
      <c r="X109" s="651"/>
      <c r="Y109" s="651"/>
      <c r="Z109" s="651"/>
      <c r="AA109" s="651"/>
      <c r="AB109" s="651"/>
      <c r="AC109" s="651"/>
      <c r="AD109" s="651"/>
    </row>
    <row r="110" spans="1:31" ht="12" customHeight="1" x14ac:dyDescent="0.2">
      <c r="A110" s="651"/>
      <c r="B110" s="651"/>
      <c r="C110" s="651"/>
      <c r="D110" s="651"/>
      <c r="E110" s="651"/>
      <c r="F110" s="651"/>
      <c r="G110" s="651"/>
      <c r="H110" s="651"/>
      <c r="I110" s="651"/>
      <c r="J110" s="651"/>
      <c r="K110" s="651"/>
      <c r="L110" s="651"/>
      <c r="M110" s="651"/>
      <c r="N110" s="651"/>
      <c r="O110" s="651"/>
      <c r="P110" s="651"/>
      <c r="Q110" s="651"/>
      <c r="R110" s="651"/>
      <c r="S110" s="651"/>
      <c r="T110" s="651"/>
      <c r="U110" s="651"/>
      <c r="V110" s="651"/>
      <c r="W110" s="651"/>
      <c r="X110" s="651"/>
      <c r="Y110" s="651"/>
      <c r="Z110" s="651"/>
      <c r="AA110" s="651"/>
      <c r="AB110" s="651"/>
      <c r="AC110" s="651"/>
      <c r="AD110" s="651"/>
    </row>
    <row r="111" spans="1:31" ht="12" customHeight="1" x14ac:dyDescent="0.2">
      <c r="A111" s="651"/>
      <c r="B111" s="651"/>
      <c r="C111" s="651"/>
      <c r="D111" s="651"/>
      <c r="E111" s="651"/>
      <c r="F111" s="651"/>
      <c r="G111" s="651"/>
      <c r="H111" s="651"/>
      <c r="I111" s="651"/>
      <c r="J111" s="651"/>
      <c r="K111" s="651"/>
      <c r="L111" s="651"/>
      <c r="M111" s="651"/>
      <c r="N111" s="651"/>
      <c r="O111" s="651"/>
      <c r="P111" s="651"/>
      <c r="Q111" s="651"/>
      <c r="R111" s="651"/>
      <c r="S111" s="651"/>
      <c r="T111" s="651"/>
      <c r="U111" s="651"/>
      <c r="V111" s="651"/>
      <c r="W111" s="651"/>
      <c r="X111" s="651"/>
      <c r="Y111" s="651"/>
      <c r="Z111" s="651"/>
      <c r="AA111" s="651"/>
      <c r="AB111" s="651"/>
      <c r="AC111" s="651"/>
      <c r="AD111" s="651"/>
    </row>
    <row r="112" spans="1:31" ht="12" customHeight="1" x14ac:dyDescent="0.2">
      <c r="A112" s="651"/>
      <c r="B112" s="651"/>
      <c r="C112" s="651"/>
      <c r="D112" s="651"/>
      <c r="E112" s="651"/>
      <c r="F112" s="651"/>
      <c r="G112" s="651"/>
      <c r="H112" s="651"/>
      <c r="I112" s="651"/>
      <c r="J112" s="651"/>
      <c r="K112" s="651"/>
      <c r="L112" s="651"/>
      <c r="M112" s="651"/>
      <c r="N112" s="651"/>
      <c r="O112" s="651"/>
      <c r="P112" s="651"/>
      <c r="Q112" s="651"/>
      <c r="R112" s="651"/>
      <c r="S112" s="651"/>
      <c r="T112" s="651"/>
      <c r="U112" s="651"/>
      <c r="V112" s="651"/>
      <c r="W112" s="651"/>
      <c r="X112" s="651"/>
      <c r="Y112" s="651"/>
      <c r="Z112" s="651"/>
      <c r="AA112" s="651"/>
      <c r="AB112" s="651"/>
      <c r="AC112" s="651"/>
      <c r="AD112" s="651"/>
    </row>
    <row r="113" spans="1:30" ht="12" customHeight="1" x14ac:dyDescent="0.2">
      <c r="A113" s="651"/>
      <c r="B113" s="651"/>
      <c r="C113" s="651"/>
      <c r="D113" s="651"/>
      <c r="E113" s="651"/>
      <c r="F113" s="651"/>
      <c r="G113" s="651"/>
      <c r="H113" s="651"/>
      <c r="I113" s="651"/>
      <c r="J113" s="651"/>
      <c r="K113" s="651"/>
      <c r="L113" s="651"/>
      <c r="M113" s="651"/>
      <c r="N113" s="651"/>
      <c r="O113" s="651"/>
      <c r="P113" s="651"/>
      <c r="Q113" s="651"/>
      <c r="R113" s="651"/>
      <c r="S113" s="651"/>
      <c r="T113" s="651"/>
      <c r="U113" s="651"/>
      <c r="V113" s="651"/>
      <c r="W113" s="651"/>
      <c r="X113" s="651"/>
      <c r="Y113" s="651"/>
      <c r="Z113" s="651"/>
      <c r="AA113" s="651"/>
      <c r="AB113" s="651"/>
      <c r="AC113" s="651"/>
      <c r="AD113" s="651"/>
    </row>
    <row r="114" spans="1:30" ht="12" customHeight="1" x14ac:dyDescent="0.2">
      <c r="A114" s="651"/>
      <c r="B114" s="651"/>
      <c r="C114" s="651"/>
      <c r="D114" s="651"/>
      <c r="E114" s="651"/>
      <c r="F114" s="651"/>
      <c r="G114" s="651"/>
      <c r="H114" s="651"/>
      <c r="I114" s="651"/>
      <c r="J114" s="651"/>
      <c r="K114" s="651"/>
      <c r="L114" s="651"/>
      <c r="M114" s="651"/>
      <c r="N114" s="651"/>
      <c r="O114" s="651"/>
      <c r="P114" s="651"/>
      <c r="Q114" s="651"/>
      <c r="R114" s="651"/>
      <c r="S114" s="651"/>
      <c r="T114" s="651"/>
      <c r="U114" s="651"/>
      <c r="V114" s="651"/>
      <c r="W114" s="651"/>
      <c r="X114" s="651"/>
      <c r="Y114" s="651"/>
      <c r="Z114" s="651"/>
      <c r="AA114" s="651"/>
      <c r="AB114" s="651"/>
      <c r="AC114" s="651"/>
      <c r="AD114" s="651"/>
    </row>
    <row r="115" spans="1:30" ht="12" customHeight="1" x14ac:dyDescent="0.2">
      <c r="A115" s="651"/>
      <c r="B115" s="651"/>
      <c r="C115" s="651"/>
      <c r="D115" s="651"/>
      <c r="E115" s="651"/>
      <c r="F115" s="651"/>
      <c r="G115" s="651"/>
      <c r="H115" s="651"/>
      <c r="I115" s="651"/>
      <c r="J115" s="651"/>
      <c r="K115" s="651"/>
      <c r="L115" s="651"/>
      <c r="M115" s="651"/>
      <c r="N115" s="651"/>
      <c r="O115" s="651"/>
      <c r="P115" s="651"/>
      <c r="Q115" s="651"/>
      <c r="R115" s="651"/>
      <c r="S115" s="651"/>
      <c r="T115" s="651"/>
      <c r="U115" s="651"/>
      <c r="V115" s="651"/>
      <c r="W115" s="651"/>
      <c r="X115" s="651"/>
      <c r="Y115" s="651"/>
      <c r="Z115" s="651"/>
      <c r="AA115" s="651"/>
      <c r="AB115" s="651"/>
      <c r="AC115" s="651"/>
      <c r="AD115" s="651"/>
    </row>
    <row r="116" spans="1:30" ht="12" customHeight="1" x14ac:dyDescent="0.2">
      <c r="A116" s="651"/>
      <c r="B116" s="651"/>
      <c r="C116" s="651"/>
      <c r="D116" s="651"/>
      <c r="E116" s="651"/>
      <c r="F116" s="651"/>
      <c r="G116" s="651"/>
      <c r="H116" s="651"/>
      <c r="I116" s="651"/>
      <c r="J116" s="651"/>
      <c r="K116" s="651"/>
      <c r="L116" s="651"/>
      <c r="M116" s="651"/>
      <c r="N116" s="651"/>
      <c r="O116" s="651"/>
      <c r="P116" s="651"/>
      <c r="Q116" s="651"/>
      <c r="R116" s="651"/>
      <c r="S116" s="651"/>
      <c r="T116" s="651"/>
      <c r="U116" s="651"/>
      <c r="V116" s="651"/>
      <c r="W116" s="651"/>
      <c r="X116" s="651"/>
      <c r="Y116" s="651"/>
      <c r="Z116" s="651"/>
      <c r="AA116" s="651"/>
      <c r="AB116" s="651"/>
      <c r="AC116" s="651"/>
      <c r="AD116" s="651"/>
    </row>
    <row r="117" spans="1:30" ht="12" customHeight="1" x14ac:dyDescent="0.2">
      <c r="A117" s="651"/>
      <c r="B117" s="651"/>
      <c r="C117" s="651"/>
      <c r="D117" s="651"/>
      <c r="E117" s="651"/>
      <c r="F117" s="651"/>
      <c r="G117" s="651"/>
      <c r="H117" s="651"/>
      <c r="I117" s="651"/>
      <c r="J117" s="651"/>
      <c r="K117" s="651"/>
      <c r="L117" s="651"/>
      <c r="M117" s="651"/>
      <c r="N117" s="651"/>
      <c r="O117" s="651"/>
      <c r="P117" s="651"/>
      <c r="Q117" s="651"/>
      <c r="R117" s="651"/>
      <c r="S117" s="651"/>
      <c r="T117" s="651"/>
      <c r="U117" s="651"/>
      <c r="V117" s="651"/>
      <c r="W117" s="651"/>
      <c r="X117" s="651"/>
      <c r="Y117" s="651"/>
      <c r="Z117" s="651"/>
      <c r="AA117" s="651"/>
      <c r="AB117" s="651"/>
      <c r="AC117" s="651"/>
      <c r="AD117" s="651"/>
    </row>
    <row r="118" spans="1:30" ht="12" customHeight="1" x14ac:dyDescent="0.2">
      <c r="A118" s="651"/>
      <c r="B118" s="651"/>
      <c r="C118" s="651"/>
      <c r="D118" s="651"/>
      <c r="E118" s="651"/>
      <c r="F118" s="651"/>
      <c r="G118" s="651"/>
      <c r="H118" s="651"/>
      <c r="I118" s="651"/>
      <c r="J118" s="651"/>
      <c r="K118" s="651"/>
      <c r="L118" s="651"/>
      <c r="M118" s="651"/>
      <c r="N118" s="651"/>
      <c r="O118" s="651"/>
      <c r="P118" s="651"/>
      <c r="Q118" s="651"/>
      <c r="R118" s="651"/>
      <c r="S118" s="651"/>
      <c r="T118" s="651"/>
      <c r="U118" s="651"/>
      <c r="V118" s="651"/>
      <c r="W118" s="651"/>
      <c r="X118" s="651"/>
      <c r="Y118" s="651"/>
      <c r="Z118" s="651"/>
      <c r="AA118" s="651"/>
      <c r="AB118" s="651"/>
      <c r="AC118" s="651"/>
      <c r="AD118" s="651"/>
    </row>
    <row r="119" spans="1:30" ht="12" customHeight="1" x14ac:dyDescent="0.2">
      <c r="A119" s="651"/>
      <c r="B119" s="651"/>
      <c r="C119" s="651"/>
      <c r="D119" s="651"/>
      <c r="E119" s="651"/>
      <c r="F119" s="651"/>
      <c r="G119" s="651"/>
      <c r="H119" s="651"/>
      <c r="I119" s="651"/>
      <c r="J119" s="651"/>
      <c r="K119" s="651"/>
      <c r="L119" s="651"/>
      <c r="M119" s="651"/>
      <c r="N119" s="651"/>
      <c r="O119" s="651"/>
      <c r="P119" s="651"/>
      <c r="Q119" s="651"/>
      <c r="R119" s="651"/>
      <c r="S119" s="651"/>
      <c r="T119" s="651"/>
      <c r="U119" s="651"/>
      <c r="V119" s="651"/>
      <c r="W119" s="651"/>
      <c r="X119" s="651"/>
      <c r="Y119" s="651"/>
      <c r="Z119" s="651"/>
      <c r="AA119" s="651"/>
      <c r="AB119" s="651"/>
      <c r="AC119" s="651"/>
      <c r="AD119" s="651"/>
    </row>
    <row r="120" spans="1:30" ht="12" customHeight="1" x14ac:dyDescent="0.2">
      <c r="A120" s="651"/>
      <c r="B120" s="651"/>
      <c r="C120" s="651"/>
      <c r="D120" s="651"/>
      <c r="E120" s="651"/>
      <c r="F120" s="651"/>
      <c r="G120" s="651"/>
      <c r="H120" s="651"/>
      <c r="I120" s="651"/>
      <c r="J120" s="651"/>
      <c r="K120" s="651"/>
      <c r="L120" s="651"/>
      <c r="M120" s="651"/>
      <c r="N120" s="651"/>
      <c r="O120" s="651"/>
      <c r="P120" s="651"/>
      <c r="Q120" s="651"/>
      <c r="R120" s="651"/>
      <c r="S120" s="651"/>
      <c r="T120" s="651"/>
      <c r="U120" s="651"/>
      <c r="V120" s="651"/>
      <c r="W120" s="651"/>
      <c r="X120" s="651"/>
      <c r="Y120" s="651"/>
      <c r="Z120" s="651"/>
      <c r="AA120" s="651"/>
      <c r="AB120" s="651"/>
      <c r="AC120" s="651"/>
      <c r="AD120" s="651"/>
    </row>
    <row r="121" spans="1:30" ht="12" customHeight="1" x14ac:dyDescent="0.2">
      <c r="A121" s="651"/>
      <c r="B121" s="651"/>
      <c r="C121" s="651"/>
      <c r="D121" s="651"/>
      <c r="E121" s="651"/>
      <c r="F121" s="651"/>
      <c r="G121" s="651"/>
      <c r="H121" s="651"/>
      <c r="I121" s="651"/>
      <c r="J121" s="651"/>
      <c r="K121" s="651"/>
      <c r="L121" s="651"/>
      <c r="M121" s="651"/>
      <c r="N121" s="651"/>
      <c r="O121" s="651"/>
      <c r="P121" s="651"/>
      <c r="Q121" s="651"/>
      <c r="R121" s="651"/>
      <c r="S121" s="651"/>
      <c r="T121" s="651"/>
      <c r="U121" s="651"/>
      <c r="V121" s="651"/>
      <c r="W121" s="651"/>
      <c r="X121" s="651"/>
      <c r="Y121" s="651"/>
      <c r="Z121" s="651"/>
      <c r="AA121" s="651"/>
      <c r="AB121" s="651"/>
      <c r="AC121" s="651"/>
      <c r="AD121" s="651"/>
    </row>
    <row r="122" spans="1:30" ht="12" customHeight="1" x14ac:dyDescent="0.2">
      <c r="A122" s="651"/>
      <c r="B122" s="651"/>
      <c r="C122" s="651"/>
      <c r="D122" s="651"/>
      <c r="E122" s="651"/>
      <c r="F122" s="651"/>
      <c r="G122" s="651"/>
      <c r="H122" s="651"/>
      <c r="I122" s="651"/>
      <c r="J122" s="651"/>
      <c r="K122" s="651"/>
      <c r="L122" s="651"/>
      <c r="M122" s="651"/>
      <c r="N122" s="651"/>
      <c r="O122" s="651"/>
      <c r="P122" s="651"/>
      <c r="Q122" s="651"/>
      <c r="R122" s="651"/>
      <c r="S122" s="651"/>
      <c r="T122" s="651"/>
      <c r="U122" s="651"/>
      <c r="V122" s="651"/>
      <c r="W122" s="651"/>
      <c r="X122" s="651"/>
      <c r="Y122" s="651"/>
      <c r="Z122" s="651"/>
      <c r="AA122" s="651"/>
      <c r="AB122" s="651"/>
      <c r="AC122" s="651"/>
      <c r="AD122" s="651"/>
    </row>
    <row r="123" spans="1:30" ht="12" customHeight="1" x14ac:dyDescent="0.2">
      <c r="A123" s="651"/>
      <c r="B123" s="651"/>
      <c r="C123" s="651"/>
      <c r="D123" s="651"/>
      <c r="E123" s="651"/>
      <c r="F123" s="651"/>
      <c r="G123" s="651"/>
      <c r="H123" s="651"/>
      <c r="I123" s="651"/>
      <c r="J123" s="651"/>
      <c r="K123" s="651"/>
      <c r="L123" s="651"/>
      <c r="M123" s="651"/>
      <c r="N123" s="651"/>
      <c r="O123" s="651"/>
      <c r="P123" s="651"/>
      <c r="Q123" s="651"/>
      <c r="R123" s="651"/>
      <c r="S123" s="651"/>
      <c r="T123" s="651"/>
      <c r="U123" s="651"/>
      <c r="V123" s="651"/>
      <c r="W123" s="651"/>
      <c r="X123" s="651"/>
      <c r="Y123" s="651"/>
      <c r="Z123" s="651"/>
      <c r="AA123" s="651"/>
      <c r="AB123" s="651"/>
      <c r="AC123" s="651"/>
      <c r="AD123" s="651"/>
    </row>
    <row r="124" spans="1:30" ht="12" customHeight="1" x14ac:dyDescent="0.2">
      <c r="A124" s="651"/>
      <c r="B124" s="651"/>
      <c r="C124" s="651"/>
      <c r="D124" s="651"/>
      <c r="E124" s="651"/>
      <c r="F124" s="651"/>
      <c r="G124" s="651"/>
      <c r="H124" s="651"/>
      <c r="I124" s="651"/>
      <c r="J124" s="651"/>
      <c r="K124" s="651"/>
      <c r="L124" s="651"/>
      <c r="M124" s="651"/>
      <c r="N124" s="651"/>
      <c r="O124" s="651"/>
      <c r="P124" s="651"/>
      <c r="Q124" s="651"/>
      <c r="R124" s="651"/>
      <c r="S124" s="651"/>
      <c r="T124" s="651"/>
      <c r="U124" s="651"/>
      <c r="V124" s="651"/>
      <c r="W124" s="651"/>
      <c r="X124" s="651"/>
      <c r="Y124" s="651"/>
      <c r="Z124" s="651"/>
      <c r="AA124" s="651"/>
      <c r="AB124" s="651"/>
      <c r="AC124" s="651"/>
      <c r="AD124" s="651"/>
    </row>
    <row r="125" spans="1:30" ht="12" customHeight="1" x14ac:dyDescent="0.2">
      <c r="A125" s="651"/>
      <c r="B125" s="651"/>
      <c r="C125" s="651"/>
      <c r="D125" s="651"/>
      <c r="E125" s="651"/>
      <c r="F125" s="651"/>
      <c r="G125" s="651"/>
      <c r="H125" s="651"/>
      <c r="I125" s="651"/>
      <c r="J125" s="651"/>
      <c r="K125" s="651"/>
      <c r="L125" s="651"/>
      <c r="M125" s="651"/>
      <c r="N125" s="651"/>
      <c r="O125" s="651"/>
      <c r="P125" s="651"/>
      <c r="Q125" s="651"/>
      <c r="R125" s="651"/>
      <c r="S125" s="651"/>
      <c r="T125" s="651"/>
      <c r="U125" s="651"/>
      <c r="V125" s="651"/>
      <c r="W125" s="651"/>
      <c r="X125" s="651"/>
      <c r="Y125" s="651"/>
      <c r="Z125" s="651"/>
      <c r="AA125" s="651"/>
      <c r="AB125" s="651"/>
      <c r="AC125" s="651"/>
      <c r="AD125" s="651"/>
    </row>
    <row r="126" spans="1:30" ht="12" customHeight="1" x14ac:dyDescent="0.2">
      <c r="A126" s="651"/>
      <c r="B126" s="651"/>
      <c r="C126" s="651"/>
      <c r="D126" s="651"/>
      <c r="E126" s="651"/>
      <c r="F126" s="651"/>
      <c r="G126" s="651"/>
      <c r="H126" s="651"/>
      <c r="I126" s="651"/>
      <c r="J126" s="651"/>
      <c r="K126" s="651"/>
      <c r="L126" s="651"/>
      <c r="M126" s="651"/>
      <c r="N126" s="651"/>
      <c r="O126" s="651"/>
      <c r="P126" s="651"/>
      <c r="Q126" s="651"/>
      <c r="R126" s="651"/>
      <c r="S126" s="651"/>
      <c r="T126" s="651"/>
      <c r="U126" s="651"/>
      <c r="V126" s="651"/>
      <c r="W126" s="651"/>
      <c r="X126" s="651"/>
      <c r="Y126" s="651"/>
      <c r="Z126" s="651"/>
      <c r="AA126" s="651"/>
      <c r="AB126" s="651"/>
      <c r="AC126" s="651"/>
      <c r="AD126" s="651"/>
    </row>
    <row r="127" spans="1:30" ht="12" customHeight="1" x14ac:dyDescent="0.2">
      <c r="A127" s="651"/>
      <c r="B127" s="651"/>
      <c r="C127" s="651"/>
      <c r="D127" s="651"/>
      <c r="E127" s="651"/>
      <c r="F127" s="651"/>
      <c r="G127" s="651"/>
      <c r="H127" s="651"/>
      <c r="I127" s="651"/>
      <c r="J127" s="651"/>
      <c r="K127" s="651"/>
      <c r="L127" s="651"/>
      <c r="M127" s="651"/>
      <c r="N127" s="651"/>
      <c r="O127" s="651"/>
      <c r="P127" s="651"/>
      <c r="Q127" s="651"/>
      <c r="R127" s="651"/>
      <c r="S127" s="651"/>
      <c r="T127" s="651"/>
      <c r="U127" s="651"/>
      <c r="V127" s="651"/>
      <c r="W127" s="651"/>
      <c r="X127" s="651"/>
      <c r="Y127" s="651"/>
      <c r="Z127" s="651"/>
      <c r="AA127" s="651"/>
      <c r="AB127" s="651"/>
      <c r="AC127" s="651"/>
      <c r="AD127" s="651"/>
    </row>
    <row r="128" spans="1:30" ht="12.75" customHeight="1" x14ac:dyDescent="0.2">
      <c r="A128" s="651"/>
      <c r="B128" s="651"/>
      <c r="C128" s="651"/>
      <c r="D128" s="651"/>
      <c r="E128" s="651"/>
      <c r="F128" s="651"/>
      <c r="G128" s="651"/>
      <c r="H128" s="651"/>
      <c r="I128" s="651"/>
      <c r="J128" s="651"/>
      <c r="K128" s="651"/>
      <c r="L128" s="651"/>
      <c r="M128" s="651"/>
      <c r="N128" s="651"/>
      <c r="O128" s="651"/>
      <c r="P128" s="651"/>
      <c r="Q128" s="651"/>
      <c r="R128" s="651"/>
      <c r="S128" s="651"/>
      <c r="T128" s="651"/>
      <c r="U128" s="651"/>
      <c r="V128" s="651"/>
      <c r="W128" s="651"/>
      <c r="X128" s="651"/>
      <c r="Y128" s="651"/>
      <c r="Z128" s="651"/>
      <c r="AA128" s="651"/>
      <c r="AB128" s="651"/>
      <c r="AC128" s="651"/>
      <c r="AD128" s="651"/>
    </row>
    <row r="129" spans="1:30" ht="12" customHeight="1" x14ac:dyDescent="0.2">
      <c r="A129" s="651"/>
      <c r="B129" s="651"/>
      <c r="C129" s="651"/>
      <c r="D129" s="651"/>
      <c r="E129" s="651"/>
      <c r="F129" s="651"/>
      <c r="G129" s="651"/>
      <c r="H129" s="651"/>
      <c r="I129" s="651"/>
      <c r="J129" s="651"/>
      <c r="K129" s="651"/>
      <c r="L129" s="651"/>
      <c r="M129" s="651"/>
      <c r="N129" s="651"/>
      <c r="O129" s="651"/>
      <c r="P129" s="651"/>
      <c r="Q129" s="651"/>
      <c r="R129" s="651"/>
      <c r="S129" s="651"/>
      <c r="T129" s="651"/>
      <c r="U129" s="651"/>
      <c r="V129" s="651"/>
      <c r="W129" s="651"/>
      <c r="X129" s="651"/>
      <c r="Y129" s="651"/>
      <c r="Z129" s="651"/>
      <c r="AA129" s="651"/>
      <c r="AB129" s="651"/>
      <c r="AC129" s="651"/>
      <c r="AD129" s="651"/>
    </row>
    <row r="130" spans="1:30" ht="12" customHeight="1" x14ac:dyDescent="0.2">
      <c r="A130" s="651"/>
      <c r="B130" s="651"/>
      <c r="C130" s="651"/>
      <c r="D130" s="651"/>
      <c r="E130" s="651"/>
      <c r="F130" s="651"/>
      <c r="G130" s="651"/>
      <c r="H130" s="651"/>
      <c r="I130" s="651"/>
      <c r="J130" s="651"/>
      <c r="K130" s="651"/>
      <c r="L130" s="651"/>
      <c r="M130" s="651"/>
      <c r="N130" s="651"/>
      <c r="O130" s="651"/>
      <c r="P130" s="651"/>
      <c r="Q130" s="651"/>
      <c r="R130" s="651"/>
      <c r="S130" s="651"/>
      <c r="T130" s="651"/>
      <c r="U130" s="651"/>
      <c r="V130" s="651"/>
      <c r="W130" s="651"/>
      <c r="X130" s="651"/>
      <c r="Y130" s="651"/>
      <c r="Z130" s="651"/>
      <c r="AA130" s="651"/>
      <c r="AB130" s="651"/>
      <c r="AC130" s="651"/>
      <c r="AD130" s="651"/>
    </row>
    <row r="131" spans="1:30" ht="12" customHeight="1" x14ac:dyDescent="0.2">
      <c r="A131" s="651"/>
      <c r="B131" s="651"/>
      <c r="C131" s="651"/>
      <c r="D131" s="651"/>
      <c r="E131" s="651"/>
      <c r="F131" s="651"/>
      <c r="G131" s="651"/>
      <c r="H131" s="651"/>
      <c r="I131" s="651"/>
      <c r="J131" s="651"/>
      <c r="K131" s="651"/>
      <c r="L131" s="651"/>
      <c r="M131" s="651"/>
      <c r="N131" s="651"/>
      <c r="O131" s="651"/>
      <c r="P131" s="651"/>
      <c r="Q131" s="651"/>
      <c r="R131" s="651"/>
      <c r="S131" s="651"/>
      <c r="T131" s="651"/>
      <c r="U131" s="651"/>
      <c r="V131" s="651"/>
      <c r="W131" s="651"/>
      <c r="X131" s="651"/>
      <c r="Y131" s="651"/>
      <c r="Z131" s="651"/>
      <c r="AA131" s="651"/>
      <c r="AB131" s="651"/>
      <c r="AC131" s="651"/>
      <c r="AD131" s="651"/>
    </row>
    <row r="132" spans="1:30" ht="12" customHeight="1" x14ac:dyDescent="0.2">
      <c r="A132" s="651"/>
      <c r="B132" s="651"/>
      <c r="C132" s="651"/>
      <c r="D132" s="651"/>
      <c r="E132" s="651"/>
      <c r="F132" s="651"/>
      <c r="G132" s="651"/>
      <c r="H132" s="651"/>
      <c r="I132" s="651"/>
      <c r="J132" s="651"/>
      <c r="K132" s="651"/>
      <c r="L132" s="651"/>
      <c r="M132" s="651"/>
      <c r="N132" s="651"/>
      <c r="O132" s="651"/>
      <c r="P132" s="651"/>
      <c r="Q132" s="651"/>
      <c r="R132" s="651"/>
      <c r="S132" s="651"/>
      <c r="T132" s="651"/>
      <c r="U132" s="651"/>
      <c r="V132" s="651"/>
      <c r="W132" s="651"/>
      <c r="X132" s="651"/>
      <c r="Y132" s="651"/>
      <c r="Z132" s="651"/>
      <c r="AA132" s="651"/>
      <c r="AB132" s="651"/>
      <c r="AC132" s="651"/>
      <c r="AD132" s="651"/>
    </row>
    <row r="133" spans="1:30" ht="12" customHeight="1" x14ac:dyDescent="0.2">
      <c r="A133" s="651"/>
      <c r="B133" s="651"/>
      <c r="C133" s="651"/>
      <c r="D133" s="651"/>
      <c r="E133" s="651"/>
      <c r="F133" s="651"/>
      <c r="G133" s="651"/>
      <c r="H133" s="651"/>
      <c r="I133" s="651"/>
      <c r="J133" s="651"/>
      <c r="K133" s="651"/>
      <c r="L133" s="651"/>
      <c r="M133" s="651"/>
      <c r="N133" s="651"/>
      <c r="O133" s="651"/>
      <c r="P133" s="651"/>
      <c r="Q133" s="651"/>
      <c r="R133" s="651"/>
      <c r="S133" s="651"/>
      <c r="T133" s="651"/>
      <c r="U133" s="651"/>
      <c r="V133" s="651"/>
      <c r="W133" s="651"/>
      <c r="X133" s="651"/>
      <c r="Y133" s="651"/>
      <c r="Z133" s="651"/>
      <c r="AA133" s="651"/>
      <c r="AB133" s="651"/>
      <c r="AC133" s="651"/>
      <c r="AD133" s="651"/>
    </row>
    <row r="134" spans="1:30" ht="12.75" customHeight="1" x14ac:dyDescent="0.2">
      <c r="A134" s="651"/>
      <c r="B134" s="651"/>
      <c r="C134" s="651"/>
      <c r="D134" s="651"/>
      <c r="E134" s="651"/>
      <c r="F134" s="651"/>
      <c r="G134" s="651"/>
      <c r="H134" s="651"/>
      <c r="I134" s="651"/>
      <c r="J134" s="651"/>
      <c r="K134" s="651"/>
      <c r="L134" s="651"/>
      <c r="M134" s="651"/>
      <c r="N134" s="651"/>
      <c r="O134" s="651"/>
      <c r="P134" s="651"/>
      <c r="Q134" s="651"/>
      <c r="R134" s="651"/>
      <c r="S134" s="651"/>
      <c r="T134" s="651"/>
      <c r="U134" s="651"/>
      <c r="V134" s="651"/>
      <c r="W134" s="651"/>
      <c r="X134" s="651"/>
      <c r="Y134" s="651"/>
      <c r="Z134" s="651"/>
      <c r="AA134" s="651"/>
      <c r="AB134" s="651"/>
      <c r="AC134" s="651"/>
      <c r="AD134" s="651"/>
    </row>
    <row r="135" spans="1:30" ht="12" customHeight="1" x14ac:dyDescent="0.2">
      <c r="A135" s="651"/>
      <c r="B135" s="651"/>
      <c r="C135" s="651"/>
      <c r="D135" s="651"/>
      <c r="E135" s="651"/>
      <c r="F135" s="651"/>
      <c r="G135" s="651"/>
      <c r="H135" s="651"/>
      <c r="I135" s="651"/>
      <c r="J135" s="651"/>
      <c r="K135" s="651"/>
      <c r="L135" s="651"/>
      <c r="M135" s="651"/>
      <c r="N135" s="651"/>
      <c r="O135" s="651"/>
      <c r="P135" s="651"/>
      <c r="Q135" s="651"/>
      <c r="R135" s="651"/>
      <c r="S135" s="651"/>
      <c r="T135" s="651"/>
      <c r="U135" s="651"/>
      <c r="V135" s="651"/>
      <c r="W135" s="651"/>
      <c r="X135" s="651"/>
      <c r="Y135" s="651"/>
      <c r="Z135" s="651"/>
      <c r="AA135" s="651"/>
      <c r="AB135" s="651"/>
      <c r="AC135" s="651"/>
      <c r="AD135" s="651"/>
    </row>
    <row r="136" spans="1:30" ht="12" customHeight="1" x14ac:dyDescent="0.2">
      <c r="A136" s="651"/>
      <c r="B136" s="651"/>
      <c r="C136" s="651"/>
      <c r="D136" s="651"/>
      <c r="E136" s="651"/>
      <c r="F136" s="651"/>
      <c r="G136" s="651"/>
      <c r="H136" s="651"/>
      <c r="I136" s="651"/>
      <c r="J136" s="651"/>
      <c r="K136" s="651"/>
      <c r="L136" s="651"/>
      <c r="M136" s="651"/>
      <c r="N136" s="651"/>
      <c r="O136" s="651"/>
      <c r="P136" s="651"/>
      <c r="Q136" s="651"/>
      <c r="R136" s="651"/>
      <c r="S136" s="651"/>
      <c r="T136" s="651"/>
      <c r="U136" s="651"/>
      <c r="V136" s="651"/>
      <c r="W136" s="651"/>
      <c r="X136" s="651"/>
      <c r="Y136" s="651"/>
      <c r="Z136" s="651"/>
      <c r="AA136" s="651"/>
      <c r="AB136" s="651"/>
      <c r="AC136" s="651"/>
      <c r="AD136" s="651"/>
    </row>
    <row r="137" spans="1:30" ht="12" customHeight="1" x14ac:dyDescent="0.2">
      <c r="A137" s="651"/>
      <c r="B137" s="651"/>
      <c r="C137" s="651"/>
      <c r="D137" s="651"/>
      <c r="E137" s="651"/>
      <c r="F137" s="651"/>
      <c r="G137" s="651"/>
      <c r="H137" s="651"/>
      <c r="I137" s="651"/>
      <c r="J137" s="651"/>
      <c r="K137" s="651"/>
      <c r="L137" s="651"/>
      <c r="M137" s="651"/>
      <c r="N137" s="651"/>
      <c r="O137" s="651"/>
      <c r="P137" s="651"/>
      <c r="Q137" s="651"/>
      <c r="R137" s="651"/>
      <c r="S137" s="651"/>
      <c r="T137" s="651"/>
      <c r="U137" s="651"/>
      <c r="V137" s="651"/>
      <c r="W137" s="651"/>
      <c r="X137" s="651"/>
      <c r="Y137" s="651"/>
      <c r="Z137" s="651"/>
      <c r="AA137" s="651"/>
      <c r="AB137" s="651"/>
      <c r="AC137" s="651"/>
      <c r="AD137" s="651"/>
    </row>
    <row r="138" spans="1:30" ht="12" customHeight="1" x14ac:dyDescent="0.2">
      <c r="A138" s="651"/>
      <c r="B138" s="651"/>
      <c r="C138" s="651"/>
      <c r="D138" s="651"/>
      <c r="E138" s="651"/>
      <c r="F138" s="651"/>
      <c r="G138" s="651"/>
      <c r="H138" s="651"/>
      <c r="I138" s="651"/>
      <c r="J138" s="651"/>
      <c r="K138" s="651"/>
      <c r="L138" s="651"/>
      <c r="M138" s="651"/>
      <c r="N138" s="651"/>
      <c r="O138" s="651"/>
      <c r="P138" s="651"/>
      <c r="Q138" s="651"/>
      <c r="R138" s="651"/>
      <c r="S138" s="651"/>
      <c r="T138" s="651"/>
      <c r="U138" s="651"/>
      <c r="V138" s="651"/>
      <c r="W138" s="651"/>
      <c r="X138" s="651"/>
      <c r="Y138" s="651"/>
      <c r="Z138" s="651"/>
      <c r="AA138" s="651"/>
      <c r="AB138" s="651"/>
      <c r="AC138" s="651"/>
      <c r="AD138" s="651"/>
    </row>
    <row r="139" spans="1:30" ht="12" customHeight="1" x14ac:dyDescent="0.2">
      <c r="A139" s="651"/>
      <c r="B139" s="651"/>
      <c r="C139" s="651"/>
      <c r="D139" s="651"/>
      <c r="E139" s="651"/>
      <c r="F139" s="651"/>
      <c r="G139" s="651"/>
      <c r="H139" s="651"/>
      <c r="I139" s="651"/>
      <c r="J139" s="651"/>
      <c r="K139" s="651"/>
      <c r="L139" s="651"/>
      <c r="M139" s="651"/>
      <c r="N139" s="651"/>
      <c r="O139" s="651"/>
      <c r="P139" s="651"/>
      <c r="Q139" s="651"/>
      <c r="R139" s="651"/>
      <c r="S139" s="651"/>
      <c r="T139" s="651"/>
      <c r="U139" s="651"/>
      <c r="V139" s="651"/>
      <c r="W139" s="651"/>
      <c r="X139" s="651"/>
      <c r="Y139" s="651"/>
      <c r="Z139" s="651"/>
      <c r="AA139" s="651"/>
      <c r="AB139" s="651"/>
      <c r="AC139" s="651"/>
      <c r="AD139" s="651"/>
    </row>
    <row r="140" spans="1:30" ht="12" customHeight="1" x14ac:dyDescent="0.2">
      <c r="A140" s="651"/>
      <c r="B140" s="651"/>
      <c r="C140" s="651"/>
      <c r="D140" s="651"/>
      <c r="E140" s="651"/>
      <c r="F140" s="651"/>
      <c r="G140" s="651"/>
      <c r="H140" s="651"/>
      <c r="I140" s="651"/>
      <c r="J140" s="651"/>
      <c r="K140" s="651"/>
      <c r="L140" s="651"/>
      <c r="M140" s="651"/>
      <c r="N140" s="651"/>
      <c r="O140" s="651"/>
      <c r="P140" s="651"/>
      <c r="Q140" s="651"/>
      <c r="R140" s="651"/>
      <c r="S140" s="651"/>
      <c r="T140" s="651"/>
      <c r="U140" s="651"/>
      <c r="V140" s="651"/>
      <c r="W140" s="651"/>
      <c r="X140" s="651"/>
      <c r="Y140" s="651"/>
      <c r="Z140" s="651"/>
      <c r="AA140" s="651"/>
      <c r="AB140" s="651"/>
      <c r="AC140" s="651"/>
      <c r="AD140" s="651"/>
    </row>
    <row r="141" spans="1:30" ht="12" customHeight="1" x14ac:dyDescent="0.2">
      <c r="A141" s="651"/>
      <c r="B141" s="651"/>
      <c r="C141" s="651"/>
      <c r="D141" s="651"/>
      <c r="E141" s="651"/>
      <c r="F141" s="651"/>
      <c r="G141" s="651"/>
      <c r="H141" s="651"/>
      <c r="I141" s="651"/>
      <c r="J141" s="651"/>
      <c r="K141" s="651"/>
      <c r="L141" s="651"/>
      <c r="M141" s="651"/>
      <c r="N141" s="651"/>
      <c r="O141" s="651"/>
      <c r="P141" s="651"/>
      <c r="Q141" s="651"/>
      <c r="R141" s="651"/>
      <c r="S141" s="651"/>
      <c r="T141" s="651"/>
      <c r="U141" s="651"/>
      <c r="V141" s="651"/>
      <c r="W141" s="651"/>
      <c r="X141" s="651"/>
      <c r="Y141" s="651"/>
      <c r="Z141" s="651"/>
      <c r="AA141" s="651"/>
      <c r="AB141" s="651"/>
      <c r="AC141" s="651"/>
      <c r="AD141" s="651"/>
    </row>
    <row r="142" spans="1:30" ht="12" customHeight="1" x14ac:dyDescent="0.2">
      <c r="A142" s="651"/>
      <c r="B142" s="651"/>
      <c r="C142" s="651"/>
      <c r="D142" s="651"/>
      <c r="E142" s="651"/>
      <c r="F142" s="651"/>
      <c r="G142" s="651"/>
      <c r="H142" s="651"/>
      <c r="I142" s="651"/>
      <c r="J142" s="651"/>
      <c r="K142" s="651"/>
      <c r="L142" s="651"/>
      <c r="M142" s="651"/>
      <c r="N142" s="651"/>
      <c r="O142" s="651"/>
      <c r="P142" s="651"/>
      <c r="Q142" s="651"/>
      <c r="R142" s="651"/>
      <c r="S142" s="651"/>
      <c r="T142" s="651"/>
      <c r="U142" s="651"/>
      <c r="V142" s="651"/>
      <c r="W142" s="651"/>
      <c r="X142" s="651"/>
      <c r="Y142" s="651"/>
      <c r="Z142" s="651"/>
      <c r="AA142" s="651"/>
      <c r="AB142" s="651"/>
      <c r="AC142" s="651"/>
      <c r="AD142" s="651"/>
    </row>
    <row r="143" spans="1:30" ht="12" customHeight="1" x14ac:dyDescent="0.2">
      <c r="A143" s="651"/>
      <c r="B143" s="651"/>
      <c r="C143" s="651"/>
      <c r="D143" s="651"/>
      <c r="E143" s="651"/>
      <c r="F143" s="651"/>
      <c r="G143" s="651"/>
      <c r="H143" s="651"/>
      <c r="I143" s="651"/>
      <c r="J143" s="651"/>
      <c r="K143" s="651"/>
      <c r="L143" s="651"/>
      <c r="M143" s="651"/>
      <c r="N143" s="651"/>
      <c r="O143" s="651"/>
      <c r="P143" s="651"/>
      <c r="Q143" s="651"/>
      <c r="R143" s="651"/>
      <c r="S143" s="651"/>
      <c r="T143" s="651"/>
      <c r="U143" s="651"/>
      <c r="V143" s="651"/>
      <c r="W143" s="651"/>
      <c r="X143" s="651"/>
      <c r="Y143" s="651"/>
      <c r="Z143" s="651"/>
      <c r="AA143" s="651"/>
      <c r="AB143" s="651"/>
      <c r="AC143" s="651"/>
      <c r="AD143" s="651"/>
    </row>
    <row r="144" spans="1:30" ht="12" customHeight="1" x14ac:dyDescent="0.2">
      <c r="A144" s="651"/>
      <c r="B144" s="651"/>
      <c r="C144" s="651"/>
      <c r="D144" s="651"/>
      <c r="E144" s="651"/>
      <c r="F144" s="651"/>
      <c r="G144" s="651"/>
      <c r="H144" s="651"/>
      <c r="I144" s="651"/>
      <c r="J144" s="651"/>
      <c r="K144" s="651"/>
      <c r="L144" s="651"/>
      <c r="M144" s="651"/>
      <c r="N144" s="651"/>
      <c r="O144" s="651"/>
      <c r="P144" s="651"/>
      <c r="Q144" s="651"/>
      <c r="R144" s="651"/>
      <c r="S144" s="651"/>
      <c r="T144" s="651"/>
      <c r="U144" s="651"/>
      <c r="V144" s="651"/>
      <c r="W144" s="651"/>
      <c r="X144" s="651"/>
      <c r="Y144" s="651"/>
      <c r="Z144" s="651"/>
      <c r="AA144" s="651"/>
      <c r="AB144" s="651"/>
      <c r="AC144" s="651"/>
      <c r="AD144" s="651"/>
    </row>
    <row r="145" spans="1:30" ht="12" customHeight="1" x14ac:dyDescent="0.2">
      <c r="A145" s="651"/>
      <c r="B145" s="651"/>
      <c r="C145" s="651"/>
      <c r="D145" s="651"/>
      <c r="E145" s="651"/>
      <c r="F145" s="651"/>
      <c r="G145" s="651"/>
      <c r="H145" s="651"/>
      <c r="I145" s="651"/>
      <c r="J145" s="651"/>
      <c r="K145" s="651"/>
      <c r="L145" s="651"/>
      <c r="M145" s="651"/>
      <c r="N145" s="651"/>
      <c r="O145" s="651"/>
      <c r="P145" s="651"/>
      <c r="Q145" s="651"/>
      <c r="R145" s="651"/>
      <c r="S145" s="651"/>
      <c r="T145" s="651"/>
      <c r="U145" s="651"/>
      <c r="V145" s="651"/>
      <c r="W145" s="651"/>
      <c r="X145" s="651"/>
      <c r="Y145" s="651"/>
      <c r="Z145" s="651"/>
      <c r="AA145" s="651"/>
      <c r="AB145" s="651"/>
      <c r="AC145" s="651"/>
      <c r="AD145" s="651"/>
    </row>
    <row r="146" spans="1:30" ht="12" customHeight="1" x14ac:dyDescent="0.2">
      <c r="A146" s="651"/>
      <c r="B146" s="651"/>
      <c r="C146" s="651"/>
      <c r="D146" s="651"/>
      <c r="E146" s="651"/>
      <c r="F146" s="651"/>
      <c r="G146" s="651"/>
      <c r="H146" s="651"/>
      <c r="I146" s="651"/>
      <c r="J146" s="651"/>
      <c r="K146" s="651"/>
      <c r="L146" s="651"/>
      <c r="M146" s="651"/>
      <c r="N146" s="651"/>
      <c r="O146" s="651"/>
      <c r="P146" s="651"/>
      <c r="Q146" s="651"/>
      <c r="R146" s="651"/>
      <c r="S146" s="651"/>
      <c r="T146" s="651"/>
      <c r="U146" s="651"/>
      <c r="V146" s="651"/>
      <c r="W146" s="651"/>
      <c r="X146" s="651"/>
      <c r="Y146" s="651"/>
      <c r="Z146" s="651"/>
      <c r="AA146" s="651"/>
      <c r="AB146" s="651"/>
      <c r="AC146" s="651"/>
      <c r="AD146" s="651"/>
    </row>
    <row r="147" spans="1:30" ht="12" customHeight="1" x14ac:dyDescent="0.2">
      <c r="A147" s="651"/>
      <c r="B147" s="651"/>
      <c r="C147" s="651"/>
      <c r="D147" s="651"/>
      <c r="E147" s="651"/>
      <c r="F147" s="651"/>
      <c r="G147" s="651"/>
      <c r="H147" s="651"/>
      <c r="I147" s="651"/>
      <c r="J147" s="651"/>
      <c r="K147" s="651"/>
      <c r="L147" s="651"/>
      <c r="M147" s="651"/>
      <c r="N147" s="651"/>
      <c r="O147" s="651"/>
      <c r="P147" s="651"/>
      <c r="Q147" s="651"/>
      <c r="R147" s="651"/>
      <c r="S147" s="651"/>
      <c r="T147" s="651"/>
      <c r="U147" s="651"/>
      <c r="V147" s="651"/>
      <c r="W147" s="651"/>
      <c r="X147" s="651"/>
      <c r="Y147" s="651"/>
      <c r="Z147" s="651"/>
      <c r="AA147" s="651"/>
      <c r="AB147" s="651"/>
      <c r="AC147" s="651"/>
      <c r="AD147" s="651"/>
    </row>
    <row r="148" spans="1:30" ht="12" customHeight="1" x14ac:dyDescent="0.2">
      <c r="A148" s="651"/>
      <c r="B148" s="651"/>
      <c r="C148" s="651"/>
      <c r="D148" s="651"/>
      <c r="E148" s="651"/>
      <c r="F148" s="651"/>
      <c r="G148" s="651"/>
      <c r="H148" s="651"/>
      <c r="I148" s="651"/>
      <c r="J148" s="651"/>
      <c r="K148" s="651"/>
      <c r="L148" s="651"/>
      <c r="M148" s="651"/>
      <c r="N148" s="651"/>
      <c r="O148" s="651"/>
      <c r="P148" s="651"/>
      <c r="Q148" s="651"/>
      <c r="R148" s="651"/>
      <c r="S148" s="651"/>
      <c r="T148" s="651"/>
      <c r="U148" s="651"/>
      <c r="V148" s="651"/>
      <c r="W148" s="651"/>
      <c r="X148" s="651"/>
      <c r="Y148" s="651"/>
      <c r="Z148" s="651"/>
      <c r="AA148" s="651"/>
      <c r="AB148" s="651"/>
      <c r="AC148" s="651"/>
      <c r="AD148" s="651"/>
    </row>
    <row r="149" spans="1:30" ht="12" customHeight="1" x14ac:dyDescent="0.2">
      <c r="A149" s="651"/>
      <c r="B149" s="651"/>
      <c r="C149" s="651"/>
      <c r="D149" s="651"/>
      <c r="E149" s="651"/>
      <c r="F149" s="651"/>
      <c r="G149" s="651"/>
      <c r="H149" s="651"/>
      <c r="I149" s="651"/>
      <c r="J149" s="651"/>
      <c r="K149" s="651"/>
      <c r="L149" s="651"/>
      <c r="M149" s="651"/>
      <c r="N149" s="651"/>
      <c r="O149" s="651"/>
      <c r="P149" s="651"/>
      <c r="Q149" s="651"/>
      <c r="R149" s="651"/>
      <c r="S149" s="651"/>
      <c r="T149" s="651"/>
      <c r="U149" s="651"/>
      <c r="V149" s="651"/>
      <c r="W149" s="651"/>
      <c r="X149" s="651"/>
      <c r="Y149" s="651"/>
      <c r="Z149" s="651"/>
      <c r="AA149" s="651"/>
      <c r="AB149" s="651"/>
      <c r="AC149" s="651"/>
      <c r="AD149" s="651"/>
    </row>
    <row r="150" spans="1:30" ht="12" customHeight="1" x14ac:dyDescent="0.2">
      <c r="A150" s="651"/>
      <c r="B150" s="651"/>
      <c r="C150" s="651"/>
      <c r="D150" s="651"/>
      <c r="E150" s="651"/>
      <c r="F150" s="651"/>
      <c r="G150" s="651"/>
      <c r="H150" s="651"/>
      <c r="I150" s="651"/>
      <c r="J150" s="651"/>
      <c r="K150" s="651"/>
      <c r="L150" s="651"/>
      <c r="M150" s="651"/>
      <c r="N150" s="651"/>
      <c r="O150" s="651"/>
      <c r="P150" s="651"/>
      <c r="Q150" s="651"/>
      <c r="R150" s="651"/>
      <c r="S150" s="651"/>
      <c r="T150" s="651"/>
      <c r="U150" s="651"/>
      <c r="V150" s="651"/>
      <c r="W150" s="651"/>
      <c r="X150" s="651"/>
      <c r="Y150" s="651"/>
      <c r="Z150" s="651"/>
      <c r="AA150" s="651"/>
      <c r="AB150" s="651"/>
      <c r="AC150" s="651"/>
      <c r="AD150" s="651"/>
    </row>
    <row r="151" spans="1:30" ht="12" customHeight="1" x14ac:dyDescent="0.2">
      <c r="A151" s="651"/>
      <c r="B151" s="651"/>
      <c r="C151" s="651"/>
      <c r="D151" s="651"/>
      <c r="E151" s="651"/>
      <c r="F151" s="651"/>
      <c r="G151" s="651"/>
      <c r="H151" s="651"/>
      <c r="I151" s="651"/>
      <c r="J151" s="651"/>
      <c r="K151" s="651"/>
      <c r="L151" s="651"/>
      <c r="M151" s="651"/>
      <c r="N151" s="651"/>
      <c r="O151" s="651"/>
      <c r="P151" s="651"/>
      <c r="Q151" s="651"/>
      <c r="R151" s="651"/>
      <c r="S151" s="651"/>
      <c r="T151" s="651"/>
      <c r="U151" s="651"/>
      <c r="V151" s="651"/>
      <c r="W151" s="651"/>
      <c r="X151" s="651"/>
      <c r="Y151" s="651"/>
      <c r="Z151" s="651"/>
      <c r="AA151" s="651"/>
      <c r="AB151" s="651"/>
      <c r="AC151" s="651"/>
      <c r="AD151" s="651"/>
    </row>
    <row r="152" spans="1:30" ht="12" customHeight="1" x14ac:dyDescent="0.2">
      <c r="A152" s="651"/>
      <c r="B152" s="651"/>
      <c r="C152" s="651"/>
      <c r="D152" s="651"/>
      <c r="E152" s="651"/>
      <c r="F152" s="651"/>
      <c r="G152" s="651"/>
      <c r="H152" s="651"/>
      <c r="I152" s="651"/>
      <c r="J152" s="651"/>
      <c r="K152" s="651"/>
      <c r="L152" s="651"/>
      <c r="M152" s="651"/>
      <c r="N152" s="651"/>
      <c r="O152" s="651"/>
      <c r="P152" s="651"/>
      <c r="Q152" s="651"/>
      <c r="R152" s="651"/>
      <c r="S152" s="651"/>
      <c r="T152" s="651"/>
      <c r="U152" s="651"/>
      <c r="V152" s="651"/>
      <c r="W152" s="651"/>
      <c r="X152" s="651"/>
      <c r="Y152" s="651"/>
      <c r="Z152" s="651"/>
      <c r="AA152" s="651"/>
      <c r="AB152" s="651"/>
      <c r="AC152" s="651"/>
      <c r="AD152" s="651"/>
    </row>
    <row r="153" spans="1:30" ht="12" customHeight="1" x14ac:dyDescent="0.2">
      <c r="A153" s="651"/>
      <c r="B153" s="651"/>
      <c r="C153" s="651"/>
      <c r="D153" s="651"/>
      <c r="E153" s="651"/>
      <c r="F153" s="651"/>
      <c r="G153" s="651"/>
      <c r="H153" s="651"/>
      <c r="I153" s="651"/>
      <c r="J153" s="651"/>
      <c r="K153" s="651"/>
      <c r="L153" s="651"/>
      <c r="M153" s="651"/>
      <c r="N153" s="651"/>
      <c r="O153" s="651"/>
      <c r="P153" s="651"/>
      <c r="Q153" s="651"/>
      <c r="R153" s="651"/>
      <c r="S153" s="651"/>
      <c r="T153" s="651"/>
      <c r="U153" s="651"/>
      <c r="V153" s="651"/>
      <c r="W153" s="651"/>
      <c r="X153" s="651"/>
      <c r="Y153" s="651"/>
      <c r="Z153" s="651"/>
      <c r="AA153" s="651"/>
      <c r="AB153" s="651"/>
      <c r="AC153" s="651"/>
      <c r="AD153" s="651"/>
    </row>
    <row r="154" spans="1:30" ht="12" customHeight="1" x14ac:dyDescent="0.2">
      <c r="A154" s="651"/>
      <c r="B154" s="651"/>
      <c r="C154" s="651"/>
      <c r="D154" s="651"/>
      <c r="E154" s="651"/>
      <c r="F154" s="651"/>
      <c r="G154" s="651"/>
      <c r="H154" s="651"/>
      <c r="I154" s="651"/>
      <c r="J154" s="651"/>
      <c r="K154" s="651"/>
      <c r="L154" s="651"/>
      <c r="M154" s="651"/>
      <c r="N154" s="651"/>
      <c r="O154" s="651"/>
      <c r="P154" s="651"/>
      <c r="Q154" s="651"/>
      <c r="R154" s="651"/>
      <c r="S154" s="651"/>
      <c r="T154" s="651"/>
      <c r="U154" s="651"/>
      <c r="V154" s="651"/>
      <c r="W154" s="651"/>
      <c r="X154" s="651"/>
      <c r="Y154" s="651"/>
      <c r="Z154" s="651"/>
      <c r="AA154" s="651"/>
      <c r="AB154" s="651"/>
      <c r="AC154" s="651"/>
      <c r="AD154" s="651"/>
    </row>
    <row r="155" spans="1:30" ht="12" customHeight="1" x14ac:dyDescent="0.2">
      <c r="A155" s="651"/>
      <c r="B155" s="651"/>
      <c r="C155" s="651"/>
      <c r="D155" s="651"/>
      <c r="E155" s="651"/>
      <c r="F155" s="651"/>
      <c r="G155" s="651"/>
      <c r="H155" s="651"/>
      <c r="I155" s="651"/>
      <c r="J155" s="651"/>
      <c r="K155" s="651"/>
      <c r="L155" s="651"/>
      <c r="M155" s="651"/>
      <c r="N155" s="651"/>
      <c r="O155" s="651"/>
      <c r="P155" s="651"/>
      <c r="Q155" s="651"/>
      <c r="R155" s="651"/>
      <c r="S155" s="651"/>
      <c r="T155" s="651"/>
      <c r="U155" s="651"/>
      <c r="V155" s="651"/>
      <c r="W155" s="651"/>
      <c r="X155" s="651"/>
      <c r="Y155" s="651"/>
      <c r="Z155" s="651"/>
      <c r="AA155" s="651"/>
      <c r="AB155" s="651"/>
      <c r="AC155" s="651"/>
      <c r="AD155" s="651"/>
    </row>
    <row r="156" spans="1:30" ht="12" customHeight="1" x14ac:dyDescent="0.2">
      <c r="A156" s="651"/>
      <c r="B156" s="651"/>
      <c r="C156" s="651"/>
      <c r="D156" s="651"/>
      <c r="E156" s="651"/>
      <c r="F156" s="651"/>
      <c r="G156" s="651"/>
      <c r="H156" s="651"/>
      <c r="I156" s="651"/>
      <c r="J156" s="651"/>
      <c r="K156" s="651"/>
      <c r="L156" s="651"/>
      <c r="M156" s="651"/>
      <c r="N156" s="651"/>
      <c r="O156" s="651"/>
      <c r="P156" s="651"/>
      <c r="Q156" s="651"/>
      <c r="R156" s="651"/>
      <c r="S156" s="651"/>
      <c r="T156" s="651"/>
      <c r="U156" s="651"/>
      <c r="V156" s="651"/>
      <c r="W156" s="651"/>
      <c r="X156" s="651"/>
      <c r="Y156" s="651"/>
      <c r="Z156" s="651"/>
      <c r="AA156" s="651"/>
      <c r="AB156" s="651"/>
      <c r="AC156" s="651"/>
      <c r="AD156" s="651"/>
    </row>
    <row r="157" spans="1:30" ht="12" customHeight="1" x14ac:dyDescent="0.2">
      <c r="A157" s="651"/>
      <c r="B157" s="651"/>
      <c r="C157" s="651"/>
      <c r="D157" s="651"/>
      <c r="E157" s="651"/>
      <c r="F157" s="651"/>
      <c r="G157" s="651"/>
      <c r="H157" s="651"/>
      <c r="I157" s="651"/>
      <c r="J157" s="651"/>
      <c r="K157" s="651"/>
      <c r="L157" s="651"/>
      <c r="M157" s="651"/>
      <c r="N157" s="651"/>
      <c r="O157" s="651"/>
      <c r="P157" s="651"/>
      <c r="Q157" s="651"/>
      <c r="R157" s="651"/>
      <c r="S157" s="651"/>
      <c r="T157" s="651"/>
      <c r="U157" s="651"/>
      <c r="V157" s="651"/>
      <c r="W157" s="651"/>
      <c r="X157" s="651"/>
      <c r="Y157" s="651"/>
      <c r="Z157" s="651"/>
      <c r="AA157" s="651"/>
      <c r="AB157" s="651"/>
      <c r="AC157" s="651"/>
      <c r="AD157" s="651"/>
    </row>
    <row r="158" spans="1:30" ht="12" customHeight="1" x14ac:dyDescent="0.2">
      <c r="A158" s="651"/>
      <c r="B158" s="651"/>
      <c r="C158" s="651"/>
      <c r="D158" s="651"/>
      <c r="E158" s="651"/>
      <c r="F158" s="651"/>
      <c r="G158" s="651"/>
      <c r="H158" s="651"/>
      <c r="I158" s="651"/>
      <c r="J158" s="651"/>
      <c r="K158" s="651"/>
      <c r="L158" s="651"/>
      <c r="M158" s="651"/>
      <c r="N158" s="651"/>
      <c r="O158" s="651"/>
      <c r="P158" s="651"/>
      <c r="Q158" s="651"/>
      <c r="R158" s="651"/>
      <c r="S158" s="651"/>
      <c r="T158" s="651"/>
      <c r="U158" s="651"/>
      <c r="V158" s="651"/>
      <c r="W158" s="651"/>
      <c r="X158" s="651"/>
      <c r="Y158" s="651"/>
      <c r="Z158" s="651"/>
      <c r="AA158" s="651"/>
      <c r="AB158" s="651"/>
      <c r="AC158" s="651"/>
      <c r="AD158" s="651"/>
    </row>
    <row r="159" spans="1:30" ht="12" customHeight="1" x14ac:dyDescent="0.2">
      <c r="A159" s="651"/>
      <c r="B159" s="651"/>
      <c r="C159" s="651"/>
      <c r="D159" s="651"/>
      <c r="E159" s="651"/>
      <c r="F159" s="651"/>
      <c r="G159" s="651"/>
      <c r="H159" s="651"/>
      <c r="I159" s="651"/>
      <c r="J159" s="651"/>
      <c r="K159" s="651"/>
      <c r="L159" s="651"/>
      <c r="M159" s="651"/>
      <c r="N159" s="651"/>
      <c r="O159" s="651"/>
      <c r="P159" s="651"/>
      <c r="Q159" s="651"/>
      <c r="R159" s="651"/>
      <c r="S159" s="651"/>
      <c r="T159" s="651"/>
      <c r="U159" s="651"/>
      <c r="V159" s="651"/>
      <c r="W159" s="651"/>
      <c r="X159" s="651"/>
      <c r="Y159" s="651"/>
      <c r="Z159" s="651"/>
      <c r="AA159" s="651"/>
      <c r="AB159" s="651"/>
      <c r="AC159" s="651"/>
      <c r="AD159" s="651"/>
    </row>
    <row r="160" spans="1:30" ht="12" customHeight="1" x14ac:dyDescent="0.2">
      <c r="A160" s="651"/>
      <c r="B160" s="651"/>
      <c r="C160" s="651"/>
      <c r="D160" s="651"/>
      <c r="E160" s="651"/>
      <c r="F160" s="651"/>
      <c r="G160" s="651"/>
      <c r="H160" s="651"/>
      <c r="I160" s="651"/>
      <c r="J160" s="651"/>
      <c r="K160" s="651"/>
      <c r="L160" s="651"/>
      <c r="M160" s="651"/>
      <c r="N160" s="651"/>
      <c r="O160" s="651"/>
      <c r="P160" s="651"/>
      <c r="Q160" s="651"/>
      <c r="R160" s="651"/>
      <c r="S160" s="651"/>
      <c r="T160" s="651"/>
      <c r="U160" s="651"/>
      <c r="V160" s="651"/>
      <c r="W160" s="651"/>
      <c r="X160" s="651"/>
      <c r="Y160" s="651"/>
      <c r="Z160" s="651"/>
      <c r="AA160" s="651"/>
      <c r="AB160" s="651"/>
      <c r="AC160" s="651"/>
      <c r="AD160" s="651"/>
    </row>
    <row r="161" spans="1:30" ht="12" customHeight="1" x14ac:dyDescent="0.2">
      <c r="A161" s="651"/>
      <c r="B161" s="651"/>
      <c r="C161" s="651"/>
      <c r="D161" s="651"/>
      <c r="E161" s="651"/>
      <c r="F161" s="651"/>
      <c r="G161" s="651"/>
      <c r="H161" s="651"/>
      <c r="I161" s="651"/>
      <c r="J161" s="651"/>
      <c r="K161" s="651"/>
      <c r="L161" s="651"/>
      <c r="M161" s="651"/>
      <c r="N161" s="651"/>
      <c r="O161" s="651"/>
      <c r="P161" s="651"/>
      <c r="Q161" s="651"/>
      <c r="R161" s="651"/>
      <c r="S161" s="651"/>
      <c r="T161" s="651"/>
      <c r="U161" s="651"/>
      <c r="V161" s="651"/>
      <c r="W161" s="651"/>
      <c r="X161" s="651"/>
      <c r="Y161" s="651"/>
      <c r="Z161" s="651"/>
      <c r="AA161" s="651"/>
      <c r="AB161" s="651"/>
      <c r="AC161" s="651"/>
      <c r="AD161" s="651"/>
    </row>
    <row r="162" spans="1:30" ht="12" customHeight="1" x14ac:dyDescent="0.2">
      <c r="A162" s="651"/>
      <c r="B162" s="651"/>
      <c r="C162" s="651"/>
      <c r="D162" s="651"/>
      <c r="E162" s="651"/>
      <c r="F162" s="651"/>
      <c r="G162" s="651"/>
      <c r="H162" s="651"/>
      <c r="I162" s="651"/>
      <c r="J162" s="651"/>
      <c r="K162" s="651"/>
      <c r="L162" s="651"/>
      <c r="M162" s="651"/>
      <c r="N162" s="651"/>
      <c r="O162" s="651"/>
      <c r="P162" s="651"/>
      <c r="Q162" s="8"/>
      <c r="R162" s="651"/>
      <c r="S162" s="651"/>
      <c r="T162" s="651"/>
      <c r="U162" s="651"/>
      <c r="V162" s="651"/>
      <c r="W162" s="651"/>
      <c r="X162" s="651"/>
      <c r="Y162" s="651"/>
      <c r="Z162" s="651"/>
      <c r="AA162" s="651"/>
      <c r="AB162" s="651"/>
      <c r="AC162" s="651"/>
      <c r="AD162" s="651"/>
    </row>
    <row r="163" spans="1:30" ht="12" customHeight="1" x14ac:dyDescent="0.2">
      <c r="A163" s="651"/>
      <c r="B163" s="651"/>
      <c r="C163" s="651"/>
      <c r="D163" s="651"/>
      <c r="E163" s="651"/>
      <c r="F163" s="651"/>
      <c r="G163" s="651"/>
      <c r="H163" s="651"/>
      <c r="I163" s="651"/>
      <c r="J163" s="651"/>
      <c r="K163" s="651"/>
      <c r="L163" s="651"/>
      <c r="M163" s="651"/>
      <c r="N163" s="651"/>
      <c r="O163" s="651"/>
      <c r="P163" s="651"/>
      <c r="Q163" s="651"/>
      <c r="R163" s="651"/>
      <c r="S163" s="651"/>
      <c r="T163" s="651"/>
      <c r="U163" s="651"/>
      <c r="V163" s="651"/>
      <c r="W163" s="651"/>
      <c r="X163" s="651"/>
      <c r="Y163" s="651"/>
      <c r="Z163" s="651"/>
      <c r="AA163" s="651"/>
      <c r="AB163" s="651"/>
      <c r="AC163" s="651"/>
      <c r="AD163" s="651"/>
    </row>
    <row r="164" spans="1:30" ht="12" customHeight="1" x14ac:dyDescent="0.2">
      <c r="A164" s="651"/>
      <c r="B164" s="651"/>
      <c r="C164" s="651"/>
      <c r="D164" s="651"/>
      <c r="E164" s="651"/>
      <c r="F164" s="651"/>
      <c r="G164" s="651"/>
      <c r="H164" s="651"/>
      <c r="I164" s="651"/>
      <c r="J164" s="651"/>
      <c r="K164" s="651"/>
      <c r="L164" s="651"/>
      <c r="M164" s="651"/>
      <c r="N164" s="651"/>
      <c r="O164" s="651"/>
      <c r="P164" s="651"/>
      <c r="Q164" s="651"/>
      <c r="R164" s="651"/>
      <c r="S164" s="651"/>
      <c r="T164" s="651"/>
      <c r="U164" s="651"/>
      <c r="V164" s="651"/>
      <c r="W164" s="651"/>
      <c r="X164" s="651"/>
      <c r="Y164" s="651"/>
      <c r="Z164" s="651"/>
      <c r="AA164" s="651"/>
      <c r="AB164" s="651"/>
      <c r="AC164" s="651"/>
      <c r="AD164" s="651"/>
    </row>
    <row r="165" spans="1:30" ht="12" customHeight="1" x14ac:dyDescent="0.2">
      <c r="A165" s="651"/>
      <c r="B165" s="651"/>
      <c r="C165" s="651"/>
      <c r="D165" s="651"/>
      <c r="E165" s="651"/>
      <c r="F165" s="651"/>
      <c r="G165" s="651"/>
      <c r="H165" s="651"/>
      <c r="I165" s="651"/>
      <c r="J165" s="651"/>
      <c r="K165" s="651"/>
      <c r="L165" s="651"/>
      <c r="M165" s="651"/>
      <c r="N165" s="651"/>
      <c r="O165" s="651"/>
      <c r="P165" s="651"/>
      <c r="Q165" s="651"/>
      <c r="R165" s="651"/>
      <c r="S165" s="651"/>
      <c r="T165" s="651"/>
      <c r="U165" s="651"/>
      <c r="V165" s="651"/>
      <c r="W165" s="651"/>
      <c r="X165" s="651"/>
      <c r="Y165" s="651"/>
      <c r="Z165" s="651"/>
      <c r="AA165" s="651"/>
      <c r="AB165" s="651"/>
      <c r="AC165" s="651"/>
      <c r="AD165" s="651"/>
    </row>
    <row r="166" spans="1:30" ht="12" customHeight="1" x14ac:dyDescent="0.2">
      <c r="A166" s="651"/>
      <c r="B166" s="651"/>
      <c r="C166" s="651"/>
      <c r="D166" s="651"/>
      <c r="E166" s="651"/>
      <c r="F166" s="651"/>
      <c r="G166" s="651"/>
      <c r="H166" s="651"/>
      <c r="I166" s="651"/>
      <c r="J166" s="651"/>
      <c r="K166" s="651"/>
      <c r="L166" s="651"/>
      <c r="M166" s="651"/>
      <c r="N166" s="651"/>
      <c r="O166" s="651"/>
      <c r="P166" s="651"/>
      <c r="Q166" s="651"/>
      <c r="R166" s="651"/>
      <c r="S166" s="651"/>
      <c r="T166" s="651"/>
      <c r="U166" s="651"/>
      <c r="V166" s="651"/>
      <c r="W166" s="651"/>
      <c r="X166" s="651"/>
      <c r="Y166" s="651"/>
      <c r="Z166" s="651"/>
      <c r="AA166" s="651"/>
      <c r="AB166" s="651"/>
      <c r="AC166" s="651"/>
      <c r="AD166" s="651"/>
    </row>
    <row r="167" spans="1:30" ht="12" customHeight="1" x14ac:dyDescent="0.2">
      <c r="A167" s="651"/>
      <c r="B167" s="651"/>
      <c r="C167" s="651"/>
      <c r="D167" s="651"/>
      <c r="E167" s="651"/>
      <c r="F167" s="651"/>
      <c r="G167" s="651"/>
      <c r="H167" s="651"/>
      <c r="I167" s="651"/>
      <c r="J167" s="651"/>
      <c r="K167" s="651"/>
      <c r="L167" s="651"/>
      <c r="M167" s="651"/>
      <c r="N167" s="651"/>
      <c r="O167" s="651"/>
      <c r="P167" s="651"/>
      <c r="Q167" s="651"/>
      <c r="R167" s="651"/>
      <c r="S167" s="651"/>
      <c r="T167" s="651"/>
      <c r="U167" s="651"/>
      <c r="V167" s="651"/>
      <c r="W167" s="651"/>
      <c r="X167" s="651"/>
      <c r="Y167" s="651"/>
      <c r="Z167" s="651"/>
      <c r="AA167" s="651"/>
      <c r="AB167" s="651"/>
      <c r="AC167" s="651"/>
      <c r="AD167" s="651"/>
    </row>
    <row r="168" spans="1:30" ht="12" customHeight="1" x14ac:dyDescent="0.2">
      <c r="A168" s="651"/>
      <c r="B168" s="651"/>
      <c r="C168" s="651"/>
      <c r="D168" s="651"/>
      <c r="E168" s="651"/>
      <c r="F168" s="651"/>
      <c r="G168" s="651"/>
      <c r="H168" s="651"/>
      <c r="I168" s="651"/>
      <c r="J168" s="651"/>
      <c r="K168" s="651"/>
      <c r="L168" s="651"/>
      <c r="M168" s="651"/>
      <c r="N168" s="651"/>
      <c r="O168" s="651"/>
      <c r="P168" s="651"/>
      <c r="Q168" s="651"/>
      <c r="R168" s="651"/>
      <c r="S168" s="651"/>
      <c r="T168" s="651"/>
      <c r="U168" s="651"/>
      <c r="V168" s="651"/>
      <c r="W168" s="651"/>
      <c r="X168" s="651"/>
      <c r="Y168" s="651"/>
      <c r="Z168" s="651"/>
      <c r="AA168" s="651"/>
      <c r="AB168" s="651"/>
      <c r="AC168" s="651"/>
      <c r="AD168" s="651"/>
    </row>
    <row r="169" spans="1:30" ht="12.75" customHeight="1" x14ac:dyDescent="0.2">
      <c r="A169" s="651"/>
      <c r="B169" s="651"/>
      <c r="C169" s="651"/>
      <c r="D169" s="651"/>
      <c r="E169" s="651"/>
      <c r="F169" s="651"/>
      <c r="G169" s="651"/>
      <c r="H169" s="651"/>
      <c r="I169" s="651"/>
      <c r="J169" s="651"/>
      <c r="K169" s="651"/>
      <c r="L169" s="651"/>
      <c r="M169" s="651"/>
      <c r="N169" s="651"/>
      <c r="O169" s="651"/>
      <c r="P169" s="651"/>
      <c r="Q169" s="651"/>
      <c r="R169" s="651"/>
      <c r="S169" s="651"/>
      <c r="T169" s="651"/>
      <c r="U169" s="651"/>
      <c r="V169" s="651"/>
      <c r="W169" s="651"/>
      <c r="X169" s="651"/>
      <c r="Y169" s="651"/>
      <c r="Z169" s="651"/>
      <c r="AA169" s="651"/>
      <c r="AB169" s="651"/>
      <c r="AC169" s="651"/>
      <c r="AD169" s="651"/>
    </row>
    <row r="170" spans="1:30" ht="12" customHeight="1" x14ac:dyDescent="0.2">
      <c r="A170" s="651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1"/>
      <c r="V170" s="651"/>
      <c r="W170" s="651"/>
      <c r="X170" s="651"/>
      <c r="Y170" s="651"/>
      <c r="Z170" s="651"/>
      <c r="AA170" s="651"/>
      <c r="AB170" s="651"/>
      <c r="AC170" s="651"/>
      <c r="AD170" s="651"/>
    </row>
    <row r="171" spans="1:30" ht="12" customHeight="1" x14ac:dyDescent="0.2">
      <c r="A171" s="651"/>
      <c r="B171" s="651"/>
      <c r="C171" s="651"/>
      <c r="D171" s="651"/>
      <c r="E171" s="651"/>
      <c r="F171" s="651"/>
      <c r="G171" s="651"/>
      <c r="H171" s="651"/>
      <c r="I171" s="651"/>
      <c r="J171" s="651"/>
      <c r="K171" s="651"/>
      <c r="L171" s="651"/>
      <c r="M171" s="651"/>
      <c r="N171" s="651"/>
      <c r="O171" s="651"/>
      <c r="P171" s="651"/>
      <c r="Q171" s="651"/>
      <c r="R171" s="651"/>
      <c r="S171" s="651"/>
      <c r="T171" s="651"/>
      <c r="U171" s="651"/>
      <c r="V171" s="651"/>
      <c r="W171" s="651"/>
      <c r="X171" s="651"/>
      <c r="Y171" s="651"/>
      <c r="Z171" s="651"/>
      <c r="AA171" s="651"/>
      <c r="AB171" s="651"/>
      <c r="AC171" s="651"/>
      <c r="AD171" s="651"/>
    </row>
    <row r="172" spans="1:30" ht="12.75" customHeight="1" x14ac:dyDescent="0.2">
      <c r="A172" s="651"/>
      <c r="B172" s="651"/>
      <c r="C172" s="651"/>
      <c r="D172" s="651"/>
      <c r="E172" s="651"/>
      <c r="F172" s="651"/>
      <c r="G172" s="651"/>
      <c r="H172" s="651"/>
      <c r="I172" s="651"/>
      <c r="J172" s="651"/>
      <c r="K172" s="651"/>
      <c r="L172" s="651"/>
      <c r="M172" s="651"/>
      <c r="N172" s="651"/>
      <c r="O172" s="651"/>
      <c r="P172" s="651"/>
      <c r="Q172" s="651"/>
      <c r="R172" s="651"/>
      <c r="S172" s="651"/>
      <c r="T172" s="651"/>
      <c r="U172" s="651"/>
      <c r="V172" s="651"/>
      <c r="W172" s="651"/>
      <c r="X172" s="651"/>
      <c r="Y172" s="651"/>
      <c r="Z172" s="651"/>
      <c r="AA172" s="651"/>
      <c r="AB172" s="651"/>
      <c r="AC172" s="651"/>
      <c r="AD172" s="651"/>
    </row>
    <row r="173" spans="1:30" ht="12" customHeight="1" x14ac:dyDescent="0.2">
      <c r="A173" s="651"/>
      <c r="B173" s="651"/>
      <c r="C173" s="651"/>
      <c r="D173" s="651"/>
      <c r="E173" s="651"/>
      <c r="F173" s="651"/>
      <c r="G173" s="651"/>
      <c r="H173" s="651"/>
      <c r="I173" s="651"/>
      <c r="J173" s="651"/>
      <c r="K173" s="651"/>
      <c r="L173" s="651"/>
      <c r="M173" s="651"/>
      <c r="N173" s="651"/>
      <c r="O173" s="651"/>
      <c r="P173" s="651"/>
      <c r="Q173" s="651"/>
      <c r="R173" s="651"/>
      <c r="S173" s="651"/>
      <c r="T173" s="651"/>
      <c r="U173" s="651"/>
      <c r="V173" s="651"/>
      <c r="W173" s="651"/>
      <c r="X173" s="651"/>
      <c r="Y173" s="651"/>
      <c r="Z173" s="651"/>
      <c r="AA173" s="651"/>
      <c r="AB173" s="651"/>
      <c r="AC173" s="651"/>
      <c r="AD173" s="651"/>
    </row>
    <row r="174" spans="1:30" ht="12" customHeight="1" x14ac:dyDescent="0.2">
      <c r="A174" s="651"/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1"/>
      <c r="V174" s="651"/>
      <c r="W174" s="651"/>
      <c r="X174" s="651"/>
      <c r="Y174" s="651"/>
      <c r="Z174" s="651"/>
      <c r="AA174" s="651"/>
      <c r="AB174" s="651"/>
      <c r="AC174" s="651"/>
      <c r="AD174" s="651"/>
    </row>
    <row r="175" spans="1:30" ht="12" customHeight="1" x14ac:dyDescent="0.2">
      <c r="A175" s="651"/>
      <c r="B175" s="651"/>
      <c r="C175" s="651"/>
      <c r="D175" s="651"/>
      <c r="E175" s="651"/>
      <c r="F175" s="651"/>
      <c r="G175" s="651"/>
      <c r="H175" s="651"/>
      <c r="I175" s="651"/>
      <c r="J175" s="651"/>
      <c r="K175" s="651"/>
      <c r="L175" s="651"/>
      <c r="M175" s="651"/>
      <c r="N175" s="651"/>
      <c r="O175" s="651"/>
      <c r="P175" s="651"/>
      <c r="Q175" s="651"/>
      <c r="R175" s="651"/>
      <c r="S175" s="651"/>
      <c r="T175" s="651"/>
      <c r="U175" s="651"/>
      <c r="V175" s="651"/>
      <c r="W175" s="651"/>
      <c r="X175" s="651"/>
      <c r="Y175" s="651"/>
      <c r="Z175" s="651"/>
      <c r="AA175" s="651"/>
      <c r="AB175" s="651"/>
      <c r="AC175" s="651"/>
      <c r="AD175" s="651"/>
    </row>
    <row r="176" spans="1:30" ht="12" customHeight="1" x14ac:dyDescent="0.2">
      <c r="A176" s="651"/>
      <c r="B176" s="651"/>
      <c r="C176" s="651"/>
      <c r="D176" s="651"/>
      <c r="E176" s="651"/>
      <c r="F176" s="651"/>
      <c r="G176" s="651"/>
      <c r="H176" s="651"/>
      <c r="I176" s="651"/>
      <c r="J176" s="651"/>
      <c r="K176" s="651"/>
      <c r="L176" s="651"/>
      <c r="M176" s="651"/>
      <c r="N176" s="651"/>
      <c r="O176" s="651"/>
      <c r="P176" s="651"/>
      <c r="Q176" s="651"/>
      <c r="R176" s="651"/>
      <c r="S176" s="651"/>
      <c r="T176" s="651"/>
      <c r="U176" s="651"/>
      <c r="V176" s="651"/>
      <c r="W176" s="651"/>
      <c r="X176" s="651"/>
      <c r="Y176" s="651"/>
      <c r="Z176" s="651"/>
      <c r="AA176" s="651"/>
      <c r="AB176" s="651"/>
      <c r="AC176" s="651"/>
      <c r="AD176" s="651"/>
    </row>
    <row r="177" spans="1:30" ht="12" customHeight="1" x14ac:dyDescent="0.2">
      <c r="A177" s="651"/>
      <c r="B177" s="651"/>
      <c r="C177" s="651"/>
      <c r="D177" s="651"/>
      <c r="E177" s="651"/>
      <c r="F177" s="651"/>
      <c r="G177" s="651"/>
      <c r="H177" s="651"/>
      <c r="I177" s="651"/>
      <c r="J177" s="651"/>
      <c r="K177" s="651"/>
      <c r="L177" s="651"/>
      <c r="M177" s="651"/>
      <c r="N177" s="651"/>
      <c r="O177" s="651"/>
      <c r="P177" s="651"/>
      <c r="Q177" s="651"/>
      <c r="R177" s="651"/>
      <c r="S177" s="651"/>
      <c r="T177" s="651"/>
      <c r="U177" s="651"/>
      <c r="V177" s="651"/>
      <c r="W177" s="651"/>
      <c r="X177" s="651"/>
      <c r="Y177" s="651"/>
      <c r="Z177" s="651"/>
      <c r="AA177" s="651"/>
      <c r="AB177" s="651"/>
      <c r="AC177" s="651"/>
      <c r="AD177" s="651"/>
    </row>
    <row r="178" spans="1:30" ht="12" customHeight="1" x14ac:dyDescent="0.2">
      <c r="A178" s="651"/>
      <c r="B178" s="651"/>
      <c r="C178" s="651"/>
      <c r="D178" s="651"/>
      <c r="E178" s="651"/>
      <c r="F178" s="651"/>
      <c r="G178" s="651"/>
      <c r="H178" s="651"/>
      <c r="I178" s="651"/>
      <c r="J178" s="651"/>
      <c r="K178" s="651"/>
      <c r="L178" s="651"/>
      <c r="M178" s="651"/>
      <c r="N178" s="651"/>
      <c r="O178" s="651"/>
      <c r="P178" s="651"/>
      <c r="Q178" s="651"/>
      <c r="R178" s="651"/>
      <c r="S178" s="651"/>
      <c r="T178" s="651"/>
      <c r="U178" s="651"/>
      <c r="V178" s="651"/>
      <c r="W178" s="651"/>
      <c r="X178" s="651"/>
      <c r="Y178" s="651"/>
      <c r="Z178" s="651"/>
      <c r="AA178" s="651"/>
      <c r="AB178" s="651"/>
      <c r="AC178" s="651"/>
      <c r="AD178" s="651"/>
    </row>
    <row r="179" spans="1:30" ht="13.5" customHeight="1" x14ac:dyDescent="0.2">
      <c r="A179" s="651"/>
      <c r="B179" s="651"/>
      <c r="C179" s="651"/>
      <c r="D179" s="651"/>
      <c r="E179" s="651"/>
      <c r="F179" s="651"/>
      <c r="G179" s="651"/>
      <c r="H179" s="651"/>
      <c r="I179" s="651"/>
      <c r="J179" s="651"/>
      <c r="K179" s="651"/>
      <c r="L179" s="651"/>
      <c r="M179" s="651"/>
      <c r="N179" s="651"/>
      <c r="O179" s="651"/>
      <c r="P179" s="651"/>
      <c r="Q179" s="651"/>
      <c r="R179" s="651"/>
      <c r="S179" s="651"/>
      <c r="T179" s="651"/>
      <c r="U179" s="651"/>
      <c r="V179" s="651"/>
      <c r="W179" s="651"/>
      <c r="X179" s="651"/>
      <c r="Y179" s="651"/>
      <c r="Z179" s="651"/>
      <c r="AA179" s="651"/>
      <c r="AB179" s="651"/>
      <c r="AC179" s="651"/>
      <c r="AD179" s="651"/>
    </row>
    <row r="180" spans="1:30" ht="12" customHeight="1" x14ac:dyDescent="0.2">
      <c r="A180" s="651"/>
      <c r="B180" s="651"/>
      <c r="C180" s="651"/>
      <c r="D180" s="651"/>
      <c r="E180" s="651"/>
      <c r="F180" s="651"/>
      <c r="G180" s="651"/>
      <c r="H180" s="651"/>
      <c r="I180" s="651"/>
      <c r="J180" s="651"/>
      <c r="K180" s="651"/>
      <c r="L180" s="651"/>
      <c r="M180" s="651"/>
      <c r="N180" s="651"/>
      <c r="O180" s="651"/>
      <c r="P180" s="651"/>
      <c r="Q180" s="651"/>
      <c r="R180" s="651"/>
      <c r="S180" s="651"/>
      <c r="T180" s="651"/>
      <c r="U180" s="651"/>
      <c r="V180" s="651"/>
      <c r="W180" s="651"/>
      <c r="X180" s="651"/>
      <c r="Y180" s="651"/>
      <c r="Z180" s="651"/>
      <c r="AA180" s="651"/>
      <c r="AB180" s="651"/>
      <c r="AC180" s="651"/>
      <c r="AD180" s="651"/>
    </row>
    <row r="181" spans="1:30" ht="12" customHeight="1" x14ac:dyDescent="0.2">
      <c r="A181" s="651"/>
      <c r="B181" s="651"/>
      <c r="C181" s="651"/>
      <c r="D181" s="651"/>
      <c r="E181" s="651"/>
      <c r="F181" s="651"/>
      <c r="G181" s="651"/>
      <c r="H181" s="651"/>
      <c r="I181" s="651"/>
      <c r="J181" s="651"/>
      <c r="K181" s="651"/>
      <c r="L181" s="651"/>
      <c r="M181" s="651"/>
      <c r="N181" s="651"/>
      <c r="O181" s="651"/>
      <c r="P181" s="651"/>
      <c r="Q181" s="651"/>
      <c r="R181" s="651"/>
      <c r="S181" s="651"/>
      <c r="T181" s="651"/>
      <c r="U181" s="651"/>
      <c r="V181" s="651"/>
      <c r="W181" s="651"/>
      <c r="X181" s="651"/>
      <c r="Y181" s="651"/>
      <c r="Z181" s="651"/>
      <c r="AA181" s="651"/>
      <c r="AB181" s="651"/>
      <c r="AC181" s="651"/>
      <c r="AD181" s="651"/>
    </row>
    <row r="182" spans="1:30" ht="12" customHeight="1" x14ac:dyDescent="0.2">
      <c r="A182" s="651"/>
      <c r="B182" s="651"/>
      <c r="C182" s="651"/>
      <c r="D182" s="651"/>
      <c r="E182" s="651"/>
      <c r="F182" s="651"/>
      <c r="G182" s="651"/>
      <c r="H182" s="651"/>
      <c r="I182" s="651"/>
      <c r="J182" s="651"/>
      <c r="K182" s="651"/>
      <c r="L182" s="651"/>
      <c r="M182" s="651"/>
      <c r="N182" s="651"/>
      <c r="O182" s="651"/>
      <c r="P182" s="651"/>
      <c r="Q182" s="651"/>
      <c r="R182" s="651"/>
      <c r="S182" s="651"/>
      <c r="T182" s="651"/>
      <c r="U182" s="651"/>
      <c r="V182" s="651"/>
      <c r="W182" s="651"/>
      <c r="X182" s="651"/>
      <c r="Y182" s="651"/>
      <c r="Z182" s="651"/>
      <c r="AA182" s="651"/>
      <c r="AB182" s="651"/>
      <c r="AC182" s="651"/>
      <c r="AD182" s="651"/>
    </row>
    <row r="183" spans="1:30" ht="12" customHeight="1" x14ac:dyDescent="0.2">
      <c r="A183" s="651"/>
      <c r="B183" s="651"/>
      <c r="C183" s="651"/>
      <c r="D183" s="651"/>
      <c r="E183" s="651"/>
      <c r="F183" s="651"/>
      <c r="G183" s="651"/>
      <c r="H183" s="651"/>
      <c r="I183" s="651"/>
      <c r="J183" s="651"/>
      <c r="K183" s="651"/>
      <c r="L183" s="651"/>
      <c r="M183" s="651"/>
      <c r="N183" s="651"/>
      <c r="O183" s="651"/>
      <c r="P183" s="651"/>
      <c r="Q183" s="651"/>
      <c r="R183" s="651"/>
      <c r="S183" s="651"/>
      <c r="T183" s="651"/>
      <c r="U183" s="651"/>
      <c r="V183" s="651"/>
      <c r="W183" s="651"/>
      <c r="X183" s="651"/>
      <c r="Y183" s="651"/>
      <c r="Z183" s="651"/>
      <c r="AA183" s="651"/>
      <c r="AB183" s="651"/>
      <c r="AC183" s="651"/>
      <c r="AD183" s="651"/>
    </row>
    <row r="184" spans="1:30" ht="12" customHeight="1" x14ac:dyDescent="0.2">
      <c r="A184" s="651"/>
      <c r="B184" s="651"/>
      <c r="C184" s="651"/>
      <c r="D184" s="651"/>
      <c r="E184" s="651"/>
      <c r="F184" s="651"/>
      <c r="G184" s="651"/>
      <c r="H184" s="651"/>
      <c r="I184" s="651"/>
      <c r="J184" s="651"/>
      <c r="K184" s="651"/>
      <c r="L184" s="651"/>
      <c r="M184" s="651"/>
      <c r="N184" s="651"/>
      <c r="O184" s="651"/>
      <c r="P184" s="651"/>
      <c r="Q184" s="651"/>
      <c r="R184" s="651"/>
      <c r="S184" s="651"/>
      <c r="T184" s="651"/>
      <c r="U184" s="651"/>
      <c r="V184" s="651"/>
      <c r="W184" s="651"/>
      <c r="X184" s="651"/>
      <c r="Y184" s="651"/>
      <c r="Z184" s="651"/>
      <c r="AA184" s="651"/>
      <c r="AB184" s="651"/>
      <c r="AC184" s="651"/>
      <c r="AD184" s="651"/>
    </row>
    <row r="185" spans="1:30" ht="12" customHeight="1" x14ac:dyDescent="0.2">
      <c r="A185" s="651"/>
      <c r="B185" s="651"/>
      <c r="C185" s="651"/>
      <c r="D185" s="651"/>
      <c r="E185" s="651"/>
      <c r="F185" s="651"/>
      <c r="G185" s="651"/>
      <c r="H185" s="651"/>
      <c r="I185" s="651"/>
      <c r="J185" s="651"/>
      <c r="K185" s="651"/>
      <c r="L185" s="651"/>
      <c r="M185" s="651"/>
      <c r="N185" s="651"/>
      <c r="O185" s="651"/>
      <c r="P185" s="651"/>
      <c r="Q185" s="651"/>
      <c r="R185" s="651"/>
      <c r="S185" s="651"/>
      <c r="T185" s="651"/>
      <c r="U185" s="651"/>
      <c r="V185" s="651"/>
      <c r="W185" s="651"/>
      <c r="X185" s="651"/>
      <c r="Y185" s="651"/>
      <c r="Z185" s="651"/>
      <c r="AA185" s="651"/>
      <c r="AB185" s="651"/>
      <c r="AC185" s="651"/>
      <c r="AD185" s="8"/>
    </row>
    <row r="186" spans="1:30" ht="13.5" customHeight="1" x14ac:dyDescent="0.2">
      <c r="A186" s="651"/>
      <c r="B186" s="651"/>
      <c r="C186" s="651"/>
      <c r="D186" s="651"/>
      <c r="E186" s="651"/>
      <c r="F186" s="651"/>
      <c r="G186" s="651"/>
      <c r="H186" s="651"/>
      <c r="I186" s="651"/>
      <c r="J186" s="651"/>
      <c r="K186" s="651"/>
      <c r="L186" s="651"/>
      <c r="M186" s="651"/>
      <c r="N186" s="651"/>
      <c r="O186" s="651"/>
      <c r="P186" s="651"/>
      <c r="Q186" s="651"/>
      <c r="R186" s="651"/>
      <c r="S186" s="651"/>
      <c r="T186" s="651"/>
      <c r="U186" s="651"/>
      <c r="V186" s="651"/>
      <c r="W186" s="651"/>
      <c r="X186" s="651"/>
      <c r="Y186" s="651"/>
      <c r="Z186" s="651"/>
      <c r="AA186" s="651"/>
      <c r="AB186" s="651"/>
      <c r="AC186" s="651"/>
      <c r="AD186" s="651"/>
    </row>
    <row r="187" spans="1:30" ht="12" customHeight="1" x14ac:dyDescent="0.2">
      <c r="A187" s="651"/>
      <c r="B187" s="651"/>
      <c r="C187" s="651"/>
      <c r="D187" s="651"/>
      <c r="E187" s="651"/>
      <c r="F187" s="651"/>
      <c r="G187" s="651"/>
      <c r="H187" s="651"/>
      <c r="I187" s="651"/>
      <c r="J187" s="651"/>
      <c r="K187" s="651"/>
      <c r="L187" s="651"/>
      <c r="M187" s="651"/>
      <c r="N187" s="651"/>
      <c r="O187" s="651"/>
      <c r="P187" s="651"/>
      <c r="Q187" s="651"/>
      <c r="R187" s="651"/>
      <c r="S187" s="651"/>
      <c r="T187" s="651"/>
      <c r="U187" s="651"/>
      <c r="V187" s="651"/>
      <c r="W187" s="651"/>
      <c r="X187" s="651"/>
      <c r="Y187" s="651"/>
      <c r="Z187" s="651"/>
      <c r="AA187" s="651"/>
      <c r="AB187" s="651"/>
      <c r="AC187" s="651"/>
      <c r="AD187" s="651"/>
    </row>
    <row r="188" spans="1:30" ht="12" customHeight="1" x14ac:dyDescent="0.2">
      <c r="A188" s="651"/>
      <c r="B188" s="651"/>
      <c r="C188" s="651"/>
      <c r="D188" s="651"/>
      <c r="E188" s="651"/>
      <c r="F188" s="651"/>
      <c r="G188" s="651"/>
      <c r="H188" s="651"/>
      <c r="I188" s="651"/>
      <c r="J188" s="651"/>
      <c r="K188" s="651"/>
      <c r="L188" s="651"/>
      <c r="M188" s="651"/>
      <c r="N188" s="651"/>
      <c r="O188" s="651"/>
      <c r="P188" s="651"/>
      <c r="Q188" s="651"/>
      <c r="R188" s="651"/>
      <c r="S188" s="651"/>
      <c r="T188" s="651"/>
      <c r="U188" s="651"/>
      <c r="V188" s="651"/>
      <c r="W188" s="651"/>
      <c r="X188" s="651"/>
      <c r="Y188" s="651"/>
      <c r="Z188" s="651"/>
      <c r="AA188" s="651"/>
      <c r="AB188" s="651"/>
      <c r="AC188" s="651"/>
      <c r="AD188" s="651"/>
    </row>
    <row r="189" spans="1:30" ht="12" customHeight="1" x14ac:dyDescent="0.2">
      <c r="A189" s="651"/>
      <c r="B189" s="651"/>
      <c r="C189" s="651"/>
      <c r="D189" s="651"/>
      <c r="E189" s="651"/>
      <c r="F189" s="651"/>
      <c r="G189" s="651"/>
      <c r="H189" s="651"/>
      <c r="I189" s="651"/>
      <c r="J189" s="651"/>
      <c r="K189" s="651"/>
      <c r="L189" s="651"/>
      <c r="M189" s="651"/>
      <c r="N189" s="651"/>
      <c r="O189" s="651"/>
      <c r="P189" s="651"/>
      <c r="Q189" s="651"/>
      <c r="R189" s="651"/>
      <c r="S189" s="651"/>
      <c r="T189" s="651"/>
      <c r="U189" s="651"/>
      <c r="V189" s="651"/>
      <c r="W189" s="651"/>
      <c r="X189" s="651"/>
      <c r="Y189" s="651"/>
      <c r="Z189" s="651"/>
      <c r="AA189" s="651"/>
      <c r="AB189" s="651"/>
      <c r="AC189" s="651"/>
      <c r="AD189" s="651"/>
    </row>
    <row r="190" spans="1:30" ht="12" customHeight="1" x14ac:dyDescent="0.2">
      <c r="A190" s="651"/>
      <c r="B190" s="651"/>
      <c r="C190" s="651"/>
      <c r="D190" s="651"/>
      <c r="E190" s="651"/>
      <c r="F190" s="651"/>
      <c r="G190" s="651"/>
      <c r="H190" s="651"/>
      <c r="I190" s="651"/>
      <c r="J190" s="651"/>
      <c r="K190" s="651"/>
      <c r="L190" s="651"/>
      <c r="M190" s="651"/>
      <c r="N190" s="651"/>
      <c r="O190" s="651"/>
      <c r="P190" s="651"/>
      <c r="Q190" s="651"/>
      <c r="R190" s="651"/>
      <c r="S190" s="651"/>
      <c r="T190" s="651"/>
      <c r="U190" s="651"/>
      <c r="V190" s="651"/>
      <c r="W190" s="651"/>
      <c r="X190" s="651"/>
      <c r="Y190" s="651"/>
      <c r="Z190" s="651"/>
      <c r="AA190" s="651"/>
      <c r="AB190" s="651"/>
      <c r="AC190" s="651"/>
      <c r="AD190" s="651"/>
    </row>
    <row r="191" spans="1:30" ht="12" customHeight="1" x14ac:dyDescent="0.2">
      <c r="A191" s="651"/>
      <c r="B191" s="651"/>
      <c r="C191" s="651"/>
      <c r="D191" s="651"/>
      <c r="E191" s="651"/>
      <c r="F191" s="651"/>
      <c r="G191" s="651"/>
      <c r="H191" s="651"/>
      <c r="I191" s="651"/>
      <c r="J191" s="651"/>
      <c r="K191" s="651"/>
      <c r="L191" s="651"/>
      <c r="M191" s="651"/>
      <c r="N191" s="651"/>
      <c r="O191" s="651"/>
      <c r="P191" s="651"/>
      <c r="Q191" s="651"/>
      <c r="R191" s="651"/>
      <c r="S191" s="651"/>
      <c r="T191" s="651"/>
      <c r="U191" s="651"/>
      <c r="V191" s="651"/>
      <c r="W191" s="651"/>
      <c r="X191" s="651"/>
      <c r="Y191" s="651"/>
      <c r="Z191" s="651"/>
      <c r="AA191" s="651"/>
      <c r="AB191" s="651"/>
      <c r="AC191" s="651"/>
      <c r="AD191" s="651"/>
    </row>
    <row r="192" spans="1:30" ht="12" customHeight="1" x14ac:dyDescent="0.2">
      <c r="A192" s="651"/>
      <c r="B192" s="651"/>
      <c r="C192" s="651"/>
      <c r="D192" s="651"/>
      <c r="E192" s="651"/>
      <c r="F192" s="651"/>
      <c r="G192" s="651"/>
      <c r="H192" s="651"/>
      <c r="I192" s="651"/>
      <c r="J192" s="651"/>
      <c r="K192" s="651"/>
      <c r="L192" s="651"/>
      <c r="M192" s="651"/>
      <c r="N192" s="651"/>
      <c r="O192" s="651"/>
      <c r="P192" s="651"/>
      <c r="Q192" s="651"/>
      <c r="R192" s="651"/>
      <c r="S192" s="651"/>
      <c r="T192" s="651"/>
      <c r="U192" s="651"/>
      <c r="V192" s="651"/>
      <c r="W192" s="651"/>
      <c r="X192" s="651"/>
      <c r="Y192" s="651"/>
      <c r="Z192" s="651"/>
      <c r="AA192" s="651"/>
      <c r="AB192" s="651"/>
      <c r="AC192" s="651"/>
      <c r="AD192" s="651"/>
    </row>
    <row r="193" spans="1:30" ht="12" customHeight="1" x14ac:dyDescent="0.2">
      <c r="A193" s="651"/>
      <c r="B193" s="651"/>
      <c r="C193" s="651"/>
      <c r="D193" s="651"/>
      <c r="E193" s="651"/>
      <c r="F193" s="651"/>
      <c r="G193" s="651"/>
      <c r="H193" s="651"/>
      <c r="I193" s="651"/>
      <c r="J193" s="651"/>
      <c r="K193" s="651"/>
      <c r="L193" s="651"/>
      <c r="M193" s="651"/>
      <c r="N193" s="651"/>
      <c r="O193" s="651"/>
      <c r="P193" s="651"/>
      <c r="Q193" s="651"/>
      <c r="R193" s="651"/>
      <c r="S193" s="651"/>
      <c r="T193" s="651"/>
      <c r="U193" s="651"/>
      <c r="V193" s="651"/>
      <c r="W193" s="651"/>
      <c r="X193" s="651"/>
      <c r="Y193" s="651"/>
      <c r="Z193" s="651"/>
      <c r="AA193" s="651"/>
      <c r="AB193" s="651"/>
      <c r="AC193" s="651"/>
      <c r="AD193" s="651"/>
    </row>
    <row r="194" spans="1:30" ht="12" customHeight="1" x14ac:dyDescent="0.2">
      <c r="A194" s="651"/>
      <c r="B194" s="651"/>
      <c r="C194" s="651"/>
      <c r="D194" s="651"/>
      <c r="E194" s="651"/>
      <c r="F194" s="651"/>
      <c r="G194" s="651"/>
      <c r="H194" s="651"/>
      <c r="I194" s="651"/>
      <c r="J194" s="651"/>
      <c r="K194" s="651"/>
      <c r="L194" s="651"/>
      <c r="M194" s="651"/>
      <c r="N194" s="651"/>
      <c r="O194" s="651"/>
      <c r="P194" s="651"/>
      <c r="Q194" s="651"/>
      <c r="R194" s="651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</row>
    <row r="195" spans="1:30" ht="12" customHeight="1" x14ac:dyDescent="0.2">
      <c r="A195" s="651"/>
      <c r="B195" s="651"/>
      <c r="C195" s="651"/>
      <c r="D195" s="651"/>
      <c r="E195" s="651"/>
      <c r="F195" s="651"/>
      <c r="G195" s="651"/>
      <c r="H195" s="651"/>
      <c r="I195" s="651"/>
      <c r="J195" s="651"/>
      <c r="K195" s="651"/>
      <c r="L195" s="651"/>
      <c r="M195" s="651"/>
      <c r="N195" s="651"/>
      <c r="O195" s="651"/>
      <c r="P195" s="651"/>
      <c r="Q195" s="651"/>
      <c r="R195" s="651"/>
      <c r="S195" s="651"/>
      <c r="T195" s="651"/>
      <c r="U195" s="651"/>
      <c r="V195" s="651"/>
      <c r="W195" s="651"/>
      <c r="X195" s="651"/>
      <c r="Y195" s="651"/>
      <c r="Z195" s="651"/>
      <c r="AA195" s="651"/>
      <c r="AB195" s="651"/>
      <c r="AC195" s="651"/>
      <c r="AD195" s="651"/>
    </row>
    <row r="196" spans="1:30" ht="12" customHeight="1" x14ac:dyDescent="0.2">
      <c r="A196" s="651"/>
      <c r="B196" s="651"/>
      <c r="C196" s="651"/>
      <c r="D196" s="651"/>
      <c r="E196" s="651"/>
      <c r="F196" s="651"/>
      <c r="G196" s="651"/>
      <c r="H196" s="651"/>
      <c r="I196" s="651"/>
      <c r="J196" s="651"/>
      <c r="K196" s="651"/>
      <c r="L196" s="651"/>
      <c r="M196" s="651"/>
      <c r="N196" s="651"/>
      <c r="O196" s="651"/>
      <c r="P196" s="651"/>
      <c r="Q196" s="651"/>
      <c r="R196" s="651"/>
      <c r="S196" s="651"/>
      <c r="T196" s="651"/>
      <c r="U196" s="651"/>
      <c r="V196" s="651"/>
      <c r="W196" s="651"/>
      <c r="X196" s="651"/>
      <c r="Y196" s="651"/>
      <c r="Z196" s="651"/>
      <c r="AA196" s="651"/>
      <c r="AB196" s="651"/>
      <c r="AC196" s="651"/>
      <c r="AD196" s="651"/>
    </row>
    <row r="197" spans="1:30" ht="12" customHeight="1" x14ac:dyDescent="0.2">
      <c r="A197" s="651"/>
      <c r="B197" s="651"/>
      <c r="C197" s="651"/>
      <c r="D197" s="651"/>
      <c r="E197" s="651"/>
      <c r="F197" s="651"/>
      <c r="G197" s="651"/>
      <c r="H197" s="651"/>
      <c r="I197" s="651"/>
      <c r="J197" s="651"/>
      <c r="K197" s="651"/>
      <c r="L197" s="651"/>
      <c r="M197" s="651"/>
      <c r="N197" s="651"/>
      <c r="O197" s="651"/>
      <c r="P197" s="651"/>
      <c r="Q197" s="651"/>
      <c r="R197" s="651"/>
      <c r="S197" s="651"/>
      <c r="T197" s="651"/>
      <c r="U197" s="651"/>
      <c r="V197" s="651"/>
      <c r="W197" s="651"/>
      <c r="X197" s="651"/>
      <c r="Y197" s="651"/>
      <c r="Z197" s="651"/>
      <c r="AA197" s="651"/>
      <c r="AB197" s="651"/>
      <c r="AC197" s="651"/>
      <c r="AD197" s="651"/>
    </row>
    <row r="198" spans="1:30" ht="12" customHeight="1" x14ac:dyDescent="0.2">
      <c r="A198" s="651"/>
      <c r="B198" s="651"/>
      <c r="C198" s="651"/>
      <c r="D198" s="651"/>
      <c r="E198" s="651"/>
      <c r="F198" s="651"/>
      <c r="G198" s="651"/>
      <c r="H198" s="651"/>
      <c r="I198" s="651"/>
      <c r="J198" s="651"/>
      <c r="K198" s="651"/>
      <c r="L198" s="651"/>
      <c r="M198" s="651"/>
      <c r="N198" s="651"/>
      <c r="O198" s="651"/>
      <c r="P198" s="651"/>
      <c r="Q198" s="651"/>
      <c r="R198" s="651"/>
      <c r="S198" s="651"/>
      <c r="T198" s="651"/>
      <c r="U198" s="651"/>
      <c r="V198" s="651"/>
      <c r="W198" s="651"/>
      <c r="X198" s="651"/>
      <c r="Y198" s="651"/>
      <c r="Z198" s="651"/>
      <c r="AA198" s="651"/>
      <c r="AB198" s="651"/>
      <c r="AC198" s="651"/>
      <c r="AD198" s="651"/>
    </row>
    <row r="199" spans="1:30" ht="12" customHeight="1" x14ac:dyDescent="0.2">
      <c r="A199" s="651"/>
      <c r="B199" s="651"/>
      <c r="C199" s="651"/>
      <c r="D199" s="651"/>
      <c r="E199" s="651"/>
      <c r="F199" s="651"/>
      <c r="G199" s="651"/>
      <c r="H199" s="651"/>
      <c r="I199" s="651"/>
      <c r="J199" s="651"/>
      <c r="K199" s="651"/>
      <c r="L199" s="651"/>
      <c r="M199" s="651"/>
      <c r="N199" s="651"/>
      <c r="O199" s="651"/>
      <c r="P199" s="651"/>
      <c r="Q199" s="651"/>
      <c r="R199" s="651"/>
      <c r="S199" s="651"/>
      <c r="T199" s="651"/>
      <c r="U199" s="651"/>
      <c r="V199" s="651"/>
      <c r="W199" s="651"/>
      <c r="X199" s="651"/>
      <c r="Y199" s="651"/>
      <c r="Z199" s="651"/>
      <c r="AA199" s="651"/>
      <c r="AB199" s="651"/>
      <c r="AC199" s="651"/>
      <c r="AD199" s="651"/>
    </row>
    <row r="200" spans="1:30" ht="12" customHeight="1" x14ac:dyDescent="0.2">
      <c r="A200" s="651"/>
      <c r="B200" s="651"/>
      <c r="C200" s="651"/>
      <c r="D200" s="651"/>
      <c r="E200" s="651"/>
      <c r="F200" s="651"/>
      <c r="G200" s="651"/>
      <c r="H200" s="651"/>
      <c r="I200" s="651"/>
      <c r="J200" s="651"/>
      <c r="K200" s="651"/>
      <c r="L200" s="651"/>
      <c r="M200" s="651"/>
      <c r="N200" s="651"/>
      <c r="O200" s="651"/>
      <c r="P200" s="651"/>
      <c r="Q200" s="651"/>
      <c r="R200" s="651"/>
      <c r="S200" s="651"/>
      <c r="T200" s="651"/>
      <c r="U200" s="651"/>
      <c r="V200" s="651"/>
      <c r="W200" s="651"/>
      <c r="X200" s="651"/>
      <c r="Y200" s="651"/>
      <c r="Z200" s="651"/>
      <c r="AA200" s="651"/>
      <c r="AB200" s="651"/>
      <c r="AC200" s="651"/>
      <c r="AD200" s="651"/>
    </row>
    <row r="201" spans="1:30" ht="12" customHeight="1" x14ac:dyDescent="0.2">
      <c r="A201" s="651"/>
      <c r="B201" s="651"/>
      <c r="C201" s="651"/>
      <c r="D201" s="651"/>
      <c r="E201" s="651"/>
      <c r="F201" s="651"/>
      <c r="G201" s="651"/>
      <c r="H201" s="651"/>
      <c r="I201" s="651"/>
      <c r="J201" s="651"/>
      <c r="K201" s="651"/>
      <c r="L201" s="651"/>
      <c r="M201" s="651"/>
      <c r="N201" s="651"/>
      <c r="O201" s="651"/>
      <c r="P201" s="651"/>
      <c r="Q201" s="651"/>
      <c r="R201" s="651"/>
      <c r="S201" s="651"/>
      <c r="T201" s="651"/>
      <c r="U201" s="651"/>
      <c r="V201" s="651"/>
      <c r="W201" s="651"/>
      <c r="X201" s="651"/>
      <c r="Y201" s="651"/>
      <c r="Z201" s="651"/>
      <c r="AA201" s="651"/>
      <c r="AB201" s="651"/>
      <c r="AC201" s="651"/>
      <c r="AD201" s="651"/>
    </row>
    <row r="202" spans="1:30" ht="12" customHeight="1" x14ac:dyDescent="0.2">
      <c r="A202" s="651"/>
      <c r="B202" s="651"/>
      <c r="C202" s="651"/>
      <c r="D202" s="651"/>
      <c r="E202" s="651"/>
      <c r="F202" s="651"/>
      <c r="G202" s="651"/>
      <c r="H202" s="651"/>
      <c r="I202" s="651"/>
      <c r="J202" s="651"/>
      <c r="K202" s="651"/>
      <c r="L202" s="651"/>
      <c r="M202" s="651"/>
      <c r="N202" s="651"/>
      <c r="O202" s="651"/>
      <c r="P202" s="651"/>
      <c r="Q202" s="651"/>
      <c r="R202" s="651"/>
      <c r="S202" s="651"/>
      <c r="T202" s="651"/>
      <c r="U202" s="651"/>
      <c r="V202" s="651"/>
      <c r="W202" s="651"/>
      <c r="X202" s="651"/>
      <c r="Y202" s="651"/>
      <c r="Z202" s="651"/>
      <c r="AA202" s="651"/>
      <c r="AB202" s="651"/>
      <c r="AC202" s="651"/>
      <c r="AD202" s="651"/>
    </row>
    <row r="203" spans="1:30" ht="12.75" customHeight="1" x14ac:dyDescent="0.2">
      <c r="A203" s="651"/>
      <c r="B203" s="651"/>
      <c r="C203" s="651"/>
      <c r="D203" s="651"/>
      <c r="E203" s="651"/>
      <c r="F203" s="651"/>
      <c r="G203" s="651"/>
      <c r="H203" s="651"/>
      <c r="I203" s="651"/>
      <c r="J203" s="651"/>
      <c r="K203" s="651"/>
      <c r="L203" s="651"/>
      <c r="M203" s="651"/>
      <c r="N203" s="651"/>
      <c r="O203" s="651"/>
      <c r="P203" s="651"/>
      <c r="Q203" s="651"/>
      <c r="R203" s="651"/>
      <c r="S203" s="651"/>
      <c r="T203" s="651"/>
      <c r="U203" s="651"/>
      <c r="V203" s="651"/>
      <c r="W203" s="651"/>
      <c r="X203" s="651"/>
      <c r="Y203" s="651"/>
      <c r="Z203" s="651"/>
      <c r="AA203" s="651"/>
      <c r="AB203" s="651"/>
      <c r="AC203" s="651"/>
      <c r="AD203" s="651"/>
    </row>
    <row r="204" spans="1:30" ht="12" customHeight="1" x14ac:dyDescent="0.2">
      <c r="A204" s="651"/>
      <c r="B204" s="651"/>
      <c r="C204" s="651"/>
      <c r="D204" s="651"/>
      <c r="E204" s="651"/>
      <c r="F204" s="651"/>
      <c r="G204" s="651"/>
      <c r="H204" s="651"/>
      <c r="I204" s="651"/>
      <c r="J204" s="651"/>
      <c r="K204" s="651"/>
      <c r="L204" s="651"/>
      <c r="M204" s="651"/>
      <c r="N204" s="651"/>
      <c r="O204" s="651"/>
      <c r="P204" s="651"/>
      <c r="Q204" s="651"/>
      <c r="R204" s="651"/>
      <c r="S204" s="651"/>
      <c r="T204" s="651"/>
      <c r="U204" s="651"/>
      <c r="V204" s="651"/>
      <c r="W204" s="651"/>
      <c r="X204" s="651"/>
      <c r="Y204" s="651"/>
      <c r="Z204" s="651"/>
      <c r="AA204" s="651"/>
      <c r="AB204" s="651"/>
      <c r="AC204" s="651"/>
      <c r="AD204" s="651"/>
    </row>
    <row r="205" spans="1:30" ht="12" customHeight="1" x14ac:dyDescent="0.2">
      <c r="A205" s="651"/>
      <c r="B205" s="651"/>
      <c r="C205" s="651"/>
      <c r="D205" s="651"/>
      <c r="E205" s="651"/>
      <c r="F205" s="651"/>
      <c r="G205" s="651"/>
      <c r="H205" s="651"/>
      <c r="I205" s="651"/>
      <c r="J205" s="651"/>
      <c r="K205" s="651"/>
      <c r="L205" s="651"/>
      <c r="M205" s="651"/>
      <c r="N205" s="651"/>
      <c r="O205" s="651"/>
      <c r="P205" s="651"/>
      <c r="Q205" s="651"/>
      <c r="R205" s="651"/>
      <c r="S205" s="651"/>
      <c r="T205" s="651"/>
      <c r="U205" s="651"/>
      <c r="V205" s="651"/>
      <c r="W205" s="651"/>
      <c r="X205" s="651"/>
      <c r="Y205" s="651"/>
      <c r="Z205" s="651"/>
      <c r="AA205" s="651"/>
      <c r="AB205" s="651"/>
      <c r="AC205" s="651"/>
      <c r="AD205" s="651"/>
    </row>
    <row r="206" spans="1:30" ht="12" customHeight="1" x14ac:dyDescent="0.2">
      <c r="A206" s="651"/>
      <c r="B206" s="651"/>
      <c r="C206" s="651"/>
      <c r="D206" s="651"/>
      <c r="E206" s="651"/>
      <c r="F206" s="651"/>
      <c r="G206" s="651"/>
      <c r="H206" s="651"/>
      <c r="I206" s="651"/>
      <c r="J206" s="651"/>
      <c r="K206" s="651"/>
      <c r="L206" s="651"/>
      <c r="M206" s="651"/>
      <c r="N206" s="651"/>
      <c r="O206" s="651"/>
      <c r="P206" s="651"/>
      <c r="Q206" s="651"/>
      <c r="R206" s="651"/>
      <c r="S206" s="651"/>
      <c r="T206" s="651"/>
      <c r="U206" s="651"/>
      <c r="V206" s="651"/>
      <c r="W206" s="651"/>
      <c r="X206" s="651"/>
      <c r="Y206" s="651"/>
      <c r="Z206" s="651"/>
      <c r="AA206" s="651"/>
      <c r="AB206" s="651"/>
      <c r="AC206" s="651"/>
      <c r="AD206" s="651"/>
    </row>
    <row r="207" spans="1:30" ht="12" customHeight="1" x14ac:dyDescent="0.2">
      <c r="A207" s="651"/>
      <c r="B207" s="651"/>
      <c r="C207" s="651"/>
      <c r="D207" s="651"/>
      <c r="E207" s="651"/>
      <c r="F207" s="651"/>
      <c r="G207" s="651"/>
      <c r="H207" s="651"/>
      <c r="I207" s="651"/>
      <c r="J207" s="651"/>
      <c r="K207" s="651"/>
      <c r="L207" s="651"/>
      <c r="M207" s="651"/>
      <c r="N207" s="651"/>
      <c r="O207" s="651"/>
      <c r="P207" s="651"/>
      <c r="Q207" s="651"/>
      <c r="R207" s="651"/>
      <c r="S207" s="651"/>
      <c r="T207" s="651"/>
      <c r="U207" s="651"/>
      <c r="V207" s="651"/>
      <c r="W207" s="651"/>
      <c r="X207" s="651"/>
      <c r="Y207" s="651"/>
      <c r="Z207" s="651"/>
      <c r="AA207" s="651"/>
      <c r="AB207" s="651"/>
      <c r="AC207" s="651"/>
      <c r="AD207" s="651"/>
    </row>
    <row r="208" spans="1:30" ht="12" customHeight="1" x14ac:dyDescent="0.2">
      <c r="A208" s="651"/>
      <c r="B208" s="651"/>
      <c r="C208" s="651"/>
      <c r="D208" s="651"/>
      <c r="E208" s="651"/>
      <c r="F208" s="651"/>
      <c r="G208" s="651"/>
      <c r="H208" s="651"/>
      <c r="I208" s="651"/>
      <c r="J208" s="651"/>
      <c r="K208" s="651"/>
      <c r="L208" s="651"/>
      <c r="M208" s="651"/>
      <c r="N208" s="651"/>
      <c r="O208" s="651"/>
      <c r="P208" s="651"/>
      <c r="Q208" s="651"/>
      <c r="R208" s="651"/>
      <c r="S208" s="651"/>
      <c r="T208" s="651"/>
      <c r="U208" s="651"/>
      <c r="V208" s="651"/>
      <c r="W208" s="651"/>
      <c r="X208" s="651"/>
      <c r="Y208" s="651"/>
      <c r="Z208" s="651"/>
      <c r="AA208" s="651"/>
      <c r="AB208" s="651"/>
      <c r="AC208" s="651"/>
      <c r="AD208" s="651"/>
    </row>
    <row r="209" spans="1:30" ht="12" customHeight="1" x14ac:dyDescent="0.2">
      <c r="A209" s="651"/>
      <c r="B209" s="651"/>
      <c r="C209" s="651"/>
      <c r="D209" s="651"/>
      <c r="E209" s="651"/>
      <c r="F209" s="651"/>
      <c r="G209" s="651"/>
      <c r="H209" s="651"/>
      <c r="I209" s="651"/>
      <c r="J209" s="651"/>
      <c r="K209" s="651"/>
      <c r="L209" s="651"/>
      <c r="M209" s="651"/>
      <c r="N209" s="651"/>
      <c r="O209" s="651"/>
      <c r="P209" s="651"/>
      <c r="Q209" s="651"/>
      <c r="R209" s="651"/>
      <c r="S209" s="651"/>
      <c r="T209" s="651"/>
      <c r="U209" s="651"/>
      <c r="V209" s="651"/>
      <c r="W209" s="651"/>
      <c r="X209" s="651"/>
      <c r="Y209" s="651"/>
      <c r="Z209" s="651"/>
      <c r="AA209" s="651"/>
      <c r="AB209" s="651"/>
      <c r="AC209" s="651"/>
      <c r="AD209" s="651"/>
    </row>
    <row r="210" spans="1:30" ht="12" customHeight="1" x14ac:dyDescent="0.2">
      <c r="A210" s="651"/>
      <c r="B210" s="651"/>
      <c r="C210" s="651"/>
      <c r="D210" s="651"/>
      <c r="E210" s="651"/>
      <c r="F210" s="651"/>
      <c r="G210" s="651"/>
      <c r="H210" s="651"/>
      <c r="I210" s="651"/>
      <c r="J210" s="651"/>
      <c r="K210" s="651"/>
      <c r="L210" s="651"/>
      <c r="M210" s="651"/>
      <c r="N210" s="651"/>
      <c r="O210" s="651"/>
      <c r="P210" s="651"/>
      <c r="Q210" s="651"/>
      <c r="R210" s="651"/>
      <c r="S210" s="651"/>
      <c r="T210" s="651"/>
      <c r="U210" s="651"/>
      <c r="V210" s="651"/>
      <c r="W210" s="651"/>
      <c r="X210" s="651"/>
      <c r="Y210" s="651"/>
      <c r="Z210" s="651"/>
      <c r="AA210" s="651"/>
      <c r="AB210" s="651"/>
      <c r="AC210" s="651"/>
      <c r="AD210" s="651"/>
    </row>
    <row r="211" spans="1:30" ht="12" customHeight="1" x14ac:dyDescent="0.2">
      <c r="A211" s="651"/>
      <c r="B211" s="651"/>
      <c r="C211" s="651"/>
      <c r="D211" s="651"/>
      <c r="E211" s="651"/>
      <c r="F211" s="651"/>
      <c r="G211" s="651"/>
      <c r="H211" s="651"/>
      <c r="I211" s="651"/>
      <c r="J211" s="651"/>
      <c r="K211" s="651"/>
      <c r="L211" s="651"/>
      <c r="M211" s="651"/>
      <c r="N211" s="651"/>
      <c r="O211" s="651"/>
      <c r="P211" s="651"/>
      <c r="Q211" s="651"/>
      <c r="R211" s="651"/>
      <c r="S211" s="651"/>
      <c r="T211" s="651"/>
      <c r="U211" s="651"/>
      <c r="V211" s="651"/>
      <c r="W211" s="651"/>
      <c r="X211" s="651"/>
      <c r="Y211" s="651"/>
      <c r="Z211" s="651"/>
      <c r="AA211" s="651"/>
      <c r="AB211" s="651"/>
      <c r="AC211" s="651"/>
      <c r="AD211" s="651"/>
    </row>
    <row r="212" spans="1:30" ht="12" customHeight="1" x14ac:dyDescent="0.2">
      <c r="A212" s="651"/>
      <c r="B212" s="651"/>
      <c r="C212" s="651"/>
      <c r="D212" s="651"/>
      <c r="E212" s="651"/>
      <c r="F212" s="651"/>
      <c r="G212" s="651"/>
      <c r="H212" s="651"/>
      <c r="I212" s="651"/>
      <c r="J212" s="651"/>
      <c r="K212" s="651"/>
      <c r="L212" s="651"/>
      <c r="M212" s="651"/>
      <c r="N212" s="651"/>
      <c r="O212" s="651"/>
      <c r="P212" s="651"/>
      <c r="Q212" s="651"/>
      <c r="R212" s="651"/>
      <c r="S212" s="651"/>
      <c r="T212" s="651"/>
      <c r="U212" s="651"/>
      <c r="V212" s="651"/>
      <c r="W212" s="651"/>
      <c r="X212" s="651"/>
      <c r="Y212" s="651"/>
      <c r="Z212" s="651"/>
      <c r="AA212" s="651"/>
      <c r="AB212" s="651"/>
      <c r="AC212" s="651"/>
      <c r="AD212" s="651"/>
    </row>
    <row r="213" spans="1:30" ht="12" customHeight="1" x14ac:dyDescent="0.2">
      <c r="A213" s="651"/>
      <c r="B213" s="651"/>
      <c r="C213" s="651"/>
      <c r="D213" s="651"/>
      <c r="E213" s="651"/>
      <c r="F213" s="651"/>
      <c r="G213" s="651"/>
      <c r="H213" s="651"/>
      <c r="I213" s="651"/>
      <c r="J213" s="651"/>
      <c r="K213" s="651"/>
      <c r="L213" s="651"/>
      <c r="M213" s="651"/>
      <c r="N213" s="651"/>
      <c r="O213" s="651"/>
      <c r="P213" s="651"/>
      <c r="Q213" s="651"/>
      <c r="R213" s="651"/>
      <c r="S213" s="651"/>
      <c r="T213" s="651"/>
      <c r="U213" s="651"/>
      <c r="V213" s="651"/>
      <c r="W213" s="651"/>
      <c r="X213" s="651"/>
      <c r="Y213" s="651"/>
      <c r="Z213" s="651"/>
      <c r="AA213" s="651"/>
      <c r="AB213" s="651"/>
      <c r="AC213" s="651"/>
      <c r="AD213" s="651"/>
    </row>
    <row r="214" spans="1:30" ht="12" customHeight="1" x14ac:dyDescent="0.2">
      <c r="A214" s="651"/>
      <c r="B214" s="651"/>
      <c r="C214" s="651"/>
      <c r="D214" s="651"/>
      <c r="E214" s="651"/>
      <c r="F214" s="651"/>
      <c r="G214" s="651"/>
      <c r="H214" s="651"/>
      <c r="I214" s="651"/>
      <c r="J214" s="651"/>
      <c r="K214" s="651"/>
      <c r="L214" s="651"/>
      <c r="M214" s="651"/>
      <c r="N214" s="651"/>
      <c r="O214" s="651"/>
      <c r="P214" s="651"/>
      <c r="Q214" s="651"/>
      <c r="R214" s="651"/>
      <c r="S214" s="651"/>
      <c r="T214" s="651"/>
      <c r="U214" s="651"/>
      <c r="V214" s="651"/>
      <c r="W214" s="651"/>
      <c r="X214" s="651"/>
      <c r="Y214" s="651"/>
      <c r="Z214" s="651"/>
      <c r="AA214" s="651"/>
      <c r="AB214" s="651"/>
      <c r="AC214" s="651"/>
      <c r="AD214" s="651"/>
    </row>
    <row r="215" spans="1:30" ht="12" customHeight="1" x14ac:dyDescent="0.2">
      <c r="A215" s="651"/>
      <c r="B215" s="651"/>
      <c r="C215" s="651"/>
      <c r="D215" s="651"/>
      <c r="E215" s="651"/>
      <c r="F215" s="651"/>
      <c r="G215" s="651"/>
      <c r="H215" s="651"/>
      <c r="I215" s="651"/>
      <c r="J215" s="651"/>
      <c r="K215" s="651"/>
      <c r="L215" s="651"/>
      <c r="M215" s="651"/>
      <c r="N215" s="651"/>
      <c r="O215" s="651"/>
      <c r="P215" s="651"/>
      <c r="Q215" s="651"/>
      <c r="R215" s="651"/>
      <c r="S215" s="651"/>
      <c r="T215" s="651"/>
      <c r="U215" s="651"/>
      <c r="V215" s="651"/>
      <c r="W215" s="651"/>
      <c r="X215" s="651"/>
      <c r="Y215" s="651"/>
      <c r="Z215" s="651"/>
      <c r="AA215" s="651"/>
      <c r="AB215" s="651"/>
      <c r="AC215" s="651"/>
      <c r="AD215" s="651"/>
    </row>
    <row r="216" spans="1:30" ht="12" customHeight="1" x14ac:dyDescent="0.2">
      <c r="A216" s="651"/>
      <c r="B216" s="651"/>
      <c r="C216" s="651"/>
      <c r="D216" s="651"/>
      <c r="E216" s="651"/>
      <c r="F216" s="651"/>
      <c r="G216" s="651"/>
      <c r="H216" s="651"/>
      <c r="I216" s="651"/>
      <c r="J216" s="651"/>
      <c r="K216" s="651"/>
      <c r="L216" s="651"/>
      <c r="M216" s="651"/>
      <c r="N216" s="651"/>
      <c r="O216" s="651"/>
      <c r="P216" s="651"/>
      <c r="Q216" s="651"/>
      <c r="R216" s="651"/>
      <c r="S216" s="651"/>
      <c r="T216" s="651"/>
      <c r="U216" s="651"/>
      <c r="V216" s="651"/>
      <c r="W216" s="651"/>
      <c r="X216" s="651"/>
      <c r="Y216" s="651"/>
      <c r="Z216" s="651"/>
      <c r="AA216" s="651"/>
      <c r="AB216" s="651"/>
      <c r="AC216" s="651"/>
      <c r="AD216" s="651"/>
    </row>
    <row r="217" spans="1:30" ht="12" customHeight="1" x14ac:dyDescent="0.2">
      <c r="A217" s="651"/>
      <c r="B217" s="651"/>
      <c r="C217" s="651"/>
      <c r="D217" s="651"/>
      <c r="E217" s="651"/>
      <c r="F217" s="651"/>
      <c r="G217" s="651"/>
      <c r="H217" s="651"/>
      <c r="I217" s="651"/>
      <c r="J217" s="651"/>
      <c r="K217" s="651"/>
      <c r="L217" s="651"/>
      <c r="M217" s="651"/>
      <c r="N217" s="651"/>
      <c r="O217" s="651"/>
      <c r="P217" s="651"/>
      <c r="Q217" s="651"/>
      <c r="R217" s="651"/>
      <c r="S217" s="651"/>
      <c r="T217" s="651"/>
      <c r="U217" s="651"/>
      <c r="V217" s="651"/>
      <c r="W217" s="651"/>
      <c r="X217" s="651"/>
      <c r="Y217" s="651"/>
      <c r="Z217" s="651"/>
      <c r="AA217" s="651"/>
      <c r="AB217" s="651"/>
      <c r="AC217" s="651"/>
      <c r="AD217" s="651"/>
    </row>
    <row r="218" spans="1:30" ht="12" customHeight="1" x14ac:dyDescent="0.2">
      <c r="A218" s="651"/>
      <c r="B218" s="651"/>
      <c r="C218" s="651"/>
      <c r="D218" s="651"/>
      <c r="E218" s="651"/>
      <c r="F218" s="651"/>
      <c r="G218" s="651"/>
      <c r="H218" s="651"/>
      <c r="I218" s="651"/>
      <c r="J218" s="651"/>
      <c r="K218" s="651"/>
      <c r="L218" s="651"/>
      <c r="M218" s="651"/>
      <c r="N218" s="651"/>
      <c r="O218" s="651"/>
      <c r="P218" s="651"/>
      <c r="Q218" s="651"/>
      <c r="R218" s="651"/>
      <c r="S218" s="651"/>
      <c r="T218" s="651"/>
      <c r="U218" s="651"/>
      <c r="V218" s="651"/>
      <c r="W218" s="651"/>
      <c r="X218" s="651"/>
      <c r="Y218" s="651"/>
      <c r="Z218" s="651"/>
      <c r="AA218" s="651"/>
      <c r="AB218" s="651"/>
      <c r="AC218" s="651"/>
      <c r="AD218" s="651"/>
    </row>
    <row r="219" spans="1:30" ht="12" customHeight="1" x14ac:dyDescent="0.2">
      <c r="A219" s="651"/>
      <c r="B219" s="651"/>
      <c r="C219" s="651"/>
      <c r="D219" s="651"/>
      <c r="E219" s="651"/>
      <c r="F219" s="651"/>
      <c r="G219" s="651"/>
      <c r="H219" s="651"/>
      <c r="I219" s="651"/>
      <c r="J219" s="651"/>
      <c r="K219" s="651"/>
      <c r="L219" s="651"/>
      <c r="M219" s="651"/>
      <c r="N219" s="651"/>
      <c r="O219" s="651"/>
      <c r="P219" s="651"/>
      <c r="Q219" s="651"/>
      <c r="R219" s="651"/>
      <c r="S219" s="651"/>
      <c r="T219" s="651"/>
      <c r="U219" s="651"/>
      <c r="V219" s="651"/>
      <c r="W219" s="651"/>
      <c r="X219" s="651"/>
      <c r="Y219" s="651"/>
      <c r="Z219" s="651"/>
      <c r="AA219" s="651"/>
      <c r="AB219" s="651"/>
      <c r="AC219" s="651"/>
      <c r="AD219" s="651"/>
    </row>
    <row r="220" spans="1:30" ht="12" customHeight="1" x14ac:dyDescent="0.2">
      <c r="A220" s="651"/>
      <c r="B220" s="651"/>
      <c r="C220" s="651"/>
      <c r="D220" s="651"/>
      <c r="E220" s="651"/>
      <c r="F220" s="651"/>
      <c r="G220" s="651"/>
      <c r="H220" s="651"/>
      <c r="I220" s="651"/>
      <c r="J220" s="651"/>
      <c r="K220" s="651"/>
      <c r="L220" s="651"/>
      <c r="M220" s="651"/>
      <c r="N220" s="651"/>
      <c r="O220" s="651"/>
      <c r="P220" s="651"/>
      <c r="Q220" s="651"/>
      <c r="R220" s="651"/>
      <c r="S220" s="651"/>
      <c r="T220" s="651"/>
      <c r="U220" s="651"/>
      <c r="V220" s="651"/>
      <c r="W220" s="651"/>
      <c r="X220" s="651"/>
      <c r="Y220" s="651"/>
      <c r="Z220" s="651"/>
      <c r="AA220" s="651"/>
      <c r="AB220" s="651"/>
      <c r="AC220" s="651"/>
      <c r="AD220" s="651"/>
    </row>
    <row r="221" spans="1:30" ht="12" customHeight="1" x14ac:dyDescent="0.2">
      <c r="A221" s="651"/>
      <c r="B221" s="651"/>
      <c r="C221" s="651"/>
      <c r="D221" s="651"/>
      <c r="E221" s="651"/>
      <c r="F221" s="651"/>
      <c r="G221" s="651"/>
      <c r="H221" s="651"/>
      <c r="I221" s="651"/>
      <c r="J221" s="651"/>
      <c r="K221" s="651"/>
      <c r="L221" s="651"/>
      <c r="M221" s="651"/>
      <c r="N221" s="651"/>
      <c r="O221" s="651"/>
      <c r="P221" s="651"/>
      <c r="Q221" s="651"/>
      <c r="R221" s="651"/>
      <c r="S221" s="651"/>
      <c r="T221" s="651"/>
      <c r="U221" s="651"/>
      <c r="V221" s="651"/>
      <c r="W221" s="651"/>
      <c r="X221" s="651"/>
      <c r="Y221" s="651"/>
      <c r="Z221" s="651"/>
      <c r="AA221" s="651"/>
      <c r="AB221" s="651"/>
      <c r="AC221" s="651"/>
      <c r="AD221" s="651"/>
    </row>
    <row r="222" spans="1:30" ht="12" customHeight="1" x14ac:dyDescent="0.2">
      <c r="A222" s="651"/>
      <c r="B222" s="651"/>
      <c r="C222" s="651"/>
      <c r="D222" s="651"/>
      <c r="E222" s="651"/>
      <c r="F222" s="651"/>
      <c r="G222" s="651"/>
      <c r="H222" s="651"/>
      <c r="I222" s="651"/>
      <c r="J222" s="651"/>
      <c r="K222" s="651"/>
      <c r="L222" s="651"/>
      <c r="M222" s="651"/>
      <c r="N222" s="651"/>
      <c r="O222" s="651"/>
      <c r="P222" s="651"/>
      <c r="Q222" s="651"/>
      <c r="R222" s="651"/>
      <c r="S222" s="651"/>
      <c r="T222" s="651"/>
      <c r="U222" s="651"/>
      <c r="V222" s="651"/>
      <c r="W222" s="651"/>
      <c r="X222" s="651"/>
      <c r="Y222" s="651"/>
      <c r="Z222" s="651"/>
      <c r="AA222" s="651"/>
      <c r="AB222" s="651"/>
      <c r="AC222" s="651"/>
      <c r="AD222" s="651"/>
    </row>
    <row r="223" spans="1:30" ht="12" customHeight="1" x14ac:dyDescent="0.2">
      <c r="A223" s="651"/>
      <c r="B223" s="651"/>
      <c r="C223" s="651"/>
      <c r="D223" s="651"/>
      <c r="E223" s="651"/>
      <c r="F223" s="651"/>
      <c r="G223" s="651"/>
      <c r="H223" s="651"/>
      <c r="I223" s="651"/>
      <c r="J223" s="651"/>
      <c r="K223" s="651"/>
      <c r="L223" s="651"/>
      <c r="M223" s="651"/>
      <c r="N223" s="651"/>
      <c r="O223" s="651"/>
      <c r="P223" s="651"/>
      <c r="Q223" s="651"/>
      <c r="R223" s="651"/>
      <c r="S223" s="651"/>
      <c r="T223" s="651"/>
      <c r="U223" s="651"/>
      <c r="V223" s="651"/>
      <c r="W223" s="651"/>
      <c r="X223" s="651"/>
      <c r="Y223" s="651"/>
      <c r="Z223" s="651"/>
      <c r="AA223" s="651"/>
      <c r="AB223" s="651"/>
      <c r="AC223" s="651"/>
      <c r="AD223" s="651"/>
    </row>
    <row r="224" spans="1:30" ht="12" customHeight="1" x14ac:dyDescent="0.2">
      <c r="A224" s="651"/>
      <c r="B224" s="651"/>
      <c r="C224" s="651"/>
      <c r="D224" s="651"/>
      <c r="E224" s="651"/>
      <c r="F224" s="651"/>
      <c r="G224" s="651"/>
      <c r="H224" s="651"/>
      <c r="I224" s="651"/>
      <c r="J224" s="651"/>
      <c r="K224" s="651"/>
      <c r="L224" s="651"/>
      <c r="M224" s="651"/>
      <c r="N224" s="651"/>
      <c r="O224" s="651"/>
      <c r="P224" s="651"/>
      <c r="Q224" s="651"/>
      <c r="R224" s="651"/>
      <c r="S224" s="651"/>
      <c r="T224" s="651"/>
      <c r="U224" s="651"/>
      <c r="V224" s="651"/>
      <c r="W224" s="651"/>
      <c r="X224" s="651"/>
      <c r="Y224" s="651"/>
      <c r="Z224" s="651"/>
      <c r="AA224" s="651"/>
      <c r="AB224" s="651"/>
      <c r="AC224" s="651"/>
      <c r="AD224" s="651"/>
    </row>
    <row r="225" spans="1:30" ht="12" customHeight="1" x14ac:dyDescent="0.2">
      <c r="A225" s="651"/>
      <c r="B225" s="651"/>
      <c r="C225" s="651"/>
      <c r="D225" s="651"/>
      <c r="E225" s="651"/>
      <c r="F225" s="651"/>
      <c r="G225" s="651"/>
      <c r="H225" s="651"/>
      <c r="I225" s="651"/>
      <c r="J225" s="651"/>
      <c r="K225" s="651"/>
      <c r="L225" s="651"/>
      <c r="M225" s="651"/>
      <c r="N225" s="651"/>
      <c r="O225" s="651"/>
      <c r="P225" s="651"/>
      <c r="Q225" s="651"/>
      <c r="R225" s="651"/>
      <c r="S225" s="651"/>
      <c r="T225" s="651"/>
      <c r="U225" s="651"/>
      <c r="V225" s="651"/>
      <c r="W225" s="651"/>
      <c r="X225" s="651"/>
      <c r="Y225" s="651"/>
      <c r="Z225" s="651"/>
      <c r="AA225" s="651"/>
      <c r="AB225" s="651"/>
      <c r="AC225" s="651"/>
      <c r="AD225" s="651"/>
    </row>
    <row r="226" spans="1:30" ht="12" customHeight="1" x14ac:dyDescent="0.2">
      <c r="A226" s="651"/>
      <c r="B226" s="651"/>
      <c r="C226" s="651"/>
      <c r="D226" s="651"/>
      <c r="E226" s="651"/>
      <c r="F226" s="651"/>
      <c r="G226" s="651"/>
      <c r="H226" s="651"/>
      <c r="I226" s="651"/>
      <c r="J226" s="651"/>
      <c r="K226" s="651"/>
      <c r="L226" s="651"/>
      <c r="M226" s="651"/>
      <c r="N226" s="651"/>
      <c r="O226" s="651"/>
      <c r="P226" s="651"/>
      <c r="Q226" s="651"/>
      <c r="R226" s="651"/>
      <c r="S226" s="651"/>
      <c r="T226" s="651"/>
      <c r="U226" s="651"/>
      <c r="V226" s="651"/>
      <c r="W226" s="651"/>
      <c r="X226" s="651"/>
      <c r="Y226" s="651"/>
      <c r="Z226" s="651"/>
      <c r="AA226" s="651"/>
      <c r="AB226" s="651"/>
      <c r="AC226" s="651"/>
      <c r="AD226" s="651"/>
    </row>
    <row r="227" spans="1:30" ht="12" customHeight="1" x14ac:dyDescent="0.2">
      <c r="A227" s="651"/>
      <c r="B227" s="651"/>
      <c r="C227" s="651"/>
      <c r="D227" s="651"/>
      <c r="E227" s="651"/>
      <c r="F227" s="651"/>
      <c r="G227" s="651"/>
      <c r="H227" s="651"/>
      <c r="I227" s="651"/>
      <c r="J227" s="651"/>
      <c r="K227" s="651"/>
      <c r="L227" s="651"/>
      <c r="M227" s="651"/>
      <c r="N227" s="651"/>
      <c r="O227" s="651"/>
      <c r="P227" s="651"/>
      <c r="Q227" s="651"/>
      <c r="R227" s="651"/>
      <c r="S227" s="651"/>
      <c r="T227" s="651"/>
      <c r="U227" s="651"/>
      <c r="V227" s="651"/>
      <c r="W227" s="651"/>
      <c r="X227" s="651"/>
      <c r="Y227" s="651"/>
      <c r="Z227" s="651"/>
      <c r="AA227" s="651"/>
      <c r="AB227" s="651"/>
      <c r="AC227" s="651"/>
      <c r="AD227" s="651"/>
    </row>
    <row r="228" spans="1:30" ht="12" customHeight="1" x14ac:dyDescent="0.2">
      <c r="A228" s="651"/>
      <c r="B228" s="651"/>
      <c r="C228" s="651"/>
      <c r="D228" s="651"/>
      <c r="E228" s="651"/>
      <c r="F228" s="651"/>
      <c r="G228" s="651"/>
      <c r="H228" s="651"/>
      <c r="I228" s="651"/>
      <c r="J228" s="651"/>
      <c r="K228" s="651"/>
      <c r="L228" s="651"/>
      <c r="M228" s="651"/>
      <c r="N228" s="651"/>
      <c r="O228" s="651"/>
      <c r="P228" s="651"/>
      <c r="Q228" s="651"/>
      <c r="R228" s="651"/>
      <c r="S228" s="651"/>
      <c r="T228" s="651"/>
      <c r="U228" s="651"/>
      <c r="V228" s="651"/>
      <c r="W228" s="651"/>
      <c r="X228" s="651"/>
      <c r="Y228" s="651"/>
      <c r="Z228" s="651"/>
      <c r="AA228" s="651"/>
      <c r="AB228" s="651"/>
      <c r="AC228" s="651"/>
      <c r="AD228" s="651"/>
    </row>
    <row r="229" spans="1:30" ht="12" customHeight="1" x14ac:dyDescent="0.2">
      <c r="A229" s="651"/>
      <c r="B229" s="651"/>
      <c r="C229" s="651"/>
      <c r="D229" s="651"/>
      <c r="E229" s="651"/>
      <c r="F229" s="651"/>
      <c r="G229" s="651"/>
      <c r="H229" s="651"/>
      <c r="I229" s="651"/>
      <c r="J229" s="651"/>
      <c r="K229" s="651"/>
      <c r="L229" s="651"/>
      <c r="M229" s="651"/>
      <c r="N229" s="651"/>
      <c r="O229" s="651"/>
      <c r="P229" s="651"/>
      <c r="Q229" s="651"/>
      <c r="R229" s="651"/>
      <c r="S229" s="651"/>
      <c r="T229" s="651"/>
      <c r="U229" s="651"/>
      <c r="V229" s="651"/>
      <c r="W229" s="651"/>
      <c r="X229" s="651"/>
      <c r="Y229" s="651"/>
      <c r="Z229" s="651"/>
      <c r="AA229" s="651"/>
      <c r="AB229" s="651"/>
      <c r="AC229" s="651"/>
      <c r="AD229" s="651"/>
    </row>
    <row r="230" spans="1:30" ht="12" customHeight="1" x14ac:dyDescent="0.2">
      <c r="A230" s="651"/>
      <c r="B230" s="651"/>
      <c r="C230" s="651"/>
      <c r="D230" s="651"/>
      <c r="E230" s="651"/>
      <c r="F230" s="651"/>
      <c r="G230" s="651"/>
      <c r="H230" s="651"/>
      <c r="I230" s="651"/>
      <c r="J230" s="651"/>
      <c r="K230" s="651"/>
      <c r="L230" s="651"/>
      <c r="M230" s="651"/>
      <c r="N230" s="651"/>
      <c r="O230" s="651"/>
      <c r="P230" s="651"/>
      <c r="Q230" s="651"/>
      <c r="R230" s="651"/>
      <c r="S230" s="651"/>
      <c r="T230" s="651"/>
      <c r="U230" s="651"/>
      <c r="V230" s="651"/>
      <c r="W230" s="651"/>
      <c r="X230" s="651"/>
      <c r="Y230" s="651"/>
      <c r="Z230" s="651"/>
      <c r="AA230" s="651"/>
      <c r="AB230" s="651"/>
      <c r="AC230" s="651"/>
      <c r="AD230" s="651"/>
    </row>
    <row r="231" spans="1:30" ht="12" customHeight="1" x14ac:dyDescent="0.2">
      <c r="A231" s="651"/>
      <c r="B231" s="651"/>
      <c r="C231" s="651"/>
      <c r="D231" s="651"/>
      <c r="E231" s="651"/>
      <c r="F231" s="651"/>
      <c r="G231" s="651"/>
      <c r="H231" s="651"/>
      <c r="I231" s="651"/>
      <c r="J231" s="651"/>
      <c r="K231" s="651"/>
      <c r="L231" s="651"/>
      <c r="M231" s="651"/>
      <c r="N231" s="651"/>
      <c r="O231" s="651"/>
      <c r="P231" s="651"/>
      <c r="Q231" s="651"/>
      <c r="R231" s="651"/>
      <c r="S231" s="651"/>
      <c r="T231" s="651"/>
      <c r="U231" s="651"/>
      <c r="V231" s="651"/>
      <c r="W231" s="651"/>
      <c r="X231" s="651"/>
      <c r="Y231" s="651"/>
      <c r="Z231" s="651"/>
      <c r="AA231" s="651"/>
      <c r="AB231" s="651"/>
      <c r="AC231" s="651"/>
      <c r="AD231" s="651"/>
    </row>
    <row r="232" spans="1:30" ht="12" customHeight="1" x14ac:dyDescent="0.2">
      <c r="A232" s="651"/>
      <c r="B232" s="651"/>
      <c r="C232" s="651"/>
      <c r="D232" s="651"/>
      <c r="E232" s="651"/>
      <c r="F232" s="651"/>
      <c r="G232" s="651"/>
      <c r="H232" s="651"/>
      <c r="I232" s="651"/>
      <c r="J232" s="651"/>
      <c r="K232" s="651"/>
      <c r="L232" s="651"/>
      <c r="M232" s="651"/>
      <c r="N232" s="651"/>
      <c r="O232" s="651"/>
      <c r="P232" s="651"/>
      <c r="Q232" s="651"/>
      <c r="R232" s="651"/>
      <c r="S232" s="651"/>
      <c r="T232" s="651"/>
      <c r="U232" s="651"/>
      <c r="V232" s="651"/>
      <c r="W232" s="651"/>
      <c r="X232" s="651"/>
      <c r="Y232" s="651"/>
      <c r="Z232" s="651"/>
      <c r="AA232" s="651"/>
      <c r="AB232" s="651"/>
      <c r="AC232" s="651"/>
      <c r="AD232" s="651"/>
    </row>
    <row r="233" spans="1:30" ht="12" customHeight="1" x14ac:dyDescent="0.2">
      <c r="A233" s="651"/>
      <c r="B233" s="651"/>
      <c r="C233" s="651"/>
      <c r="D233" s="651"/>
      <c r="E233" s="651"/>
      <c r="F233" s="651"/>
      <c r="G233" s="651"/>
      <c r="H233" s="651"/>
      <c r="I233" s="651"/>
      <c r="J233" s="651"/>
      <c r="K233" s="651"/>
      <c r="L233" s="651"/>
      <c r="M233" s="651"/>
      <c r="N233" s="651"/>
      <c r="O233" s="651"/>
      <c r="P233" s="651"/>
      <c r="Q233" s="651"/>
      <c r="R233" s="651"/>
      <c r="S233" s="651"/>
      <c r="T233" s="651"/>
      <c r="U233" s="651"/>
      <c r="V233" s="651"/>
      <c r="W233" s="651"/>
      <c r="X233" s="651"/>
      <c r="Y233" s="651"/>
      <c r="Z233" s="651"/>
      <c r="AA233" s="651"/>
      <c r="AB233" s="651"/>
      <c r="AC233" s="651"/>
      <c r="AD233" s="651"/>
    </row>
    <row r="234" spans="1:30" ht="12" customHeight="1" x14ac:dyDescent="0.2">
      <c r="A234" s="651"/>
      <c r="B234" s="651"/>
      <c r="C234" s="651"/>
      <c r="D234" s="651"/>
      <c r="E234" s="651"/>
      <c r="F234" s="651"/>
      <c r="G234" s="651"/>
      <c r="H234" s="651"/>
      <c r="I234" s="651"/>
      <c r="J234" s="651"/>
      <c r="K234" s="651"/>
      <c r="L234" s="651"/>
      <c r="M234" s="651"/>
      <c r="N234" s="651"/>
      <c r="O234" s="651"/>
      <c r="P234" s="651"/>
      <c r="Q234" s="651"/>
      <c r="R234" s="651"/>
      <c r="S234" s="651"/>
      <c r="T234" s="651"/>
      <c r="U234" s="651"/>
      <c r="V234" s="651"/>
      <c r="W234" s="651"/>
      <c r="X234" s="651"/>
      <c r="Y234" s="651"/>
      <c r="Z234" s="651"/>
      <c r="AA234" s="651"/>
      <c r="AB234" s="651"/>
      <c r="AC234" s="651"/>
      <c r="AD234" s="651"/>
    </row>
    <row r="235" spans="1:30" ht="12" customHeight="1" x14ac:dyDescent="0.2">
      <c r="A235" s="651"/>
      <c r="B235" s="651"/>
      <c r="C235" s="651"/>
      <c r="D235" s="651"/>
      <c r="E235" s="651"/>
      <c r="F235" s="651"/>
      <c r="G235" s="651"/>
      <c r="H235" s="651"/>
      <c r="I235" s="651"/>
      <c r="J235" s="651"/>
      <c r="K235" s="651"/>
      <c r="L235" s="651"/>
      <c r="M235" s="651"/>
      <c r="N235" s="651"/>
      <c r="O235" s="651"/>
      <c r="P235" s="651"/>
      <c r="Q235" s="651"/>
      <c r="R235" s="651"/>
      <c r="S235" s="651"/>
      <c r="T235" s="651"/>
      <c r="U235" s="651"/>
      <c r="V235" s="651"/>
      <c r="W235" s="651"/>
      <c r="X235" s="651"/>
      <c r="Y235" s="651"/>
      <c r="Z235" s="651"/>
      <c r="AA235" s="651"/>
      <c r="AB235" s="651"/>
      <c r="AC235" s="651"/>
      <c r="AD235" s="651"/>
    </row>
    <row r="236" spans="1:30" ht="12" customHeight="1" x14ac:dyDescent="0.2">
      <c r="A236" s="651"/>
      <c r="B236" s="651"/>
      <c r="C236" s="651"/>
      <c r="D236" s="651"/>
      <c r="E236" s="651"/>
      <c r="F236" s="651"/>
      <c r="G236" s="651"/>
      <c r="H236" s="651"/>
      <c r="I236" s="651"/>
      <c r="J236" s="651"/>
      <c r="K236" s="651"/>
      <c r="L236" s="651"/>
      <c r="M236" s="651"/>
      <c r="N236" s="651"/>
      <c r="O236" s="651"/>
      <c r="P236" s="651"/>
      <c r="Q236" s="651"/>
      <c r="R236" s="651"/>
      <c r="S236" s="651"/>
      <c r="T236" s="651"/>
      <c r="U236" s="651"/>
      <c r="V236" s="651"/>
      <c r="W236" s="651"/>
      <c r="X236" s="651"/>
      <c r="Y236" s="651"/>
      <c r="Z236" s="651"/>
      <c r="AA236" s="651"/>
      <c r="AB236" s="651"/>
      <c r="AC236" s="651"/>
      <c r="AD236" s="651"/>
    </row>
    <row r="237" spans="1:30" ht="12" customHeight="1" x14ac:dyDescent="0.2">
      <c r="A237" s="651"/>
      <c r="B237" s="651"/>
      <c r="C237" s="651"/>
      <c r="D237" s="651"/>
      <c r="E237" s="651"/>
      <c r="F237" s="651"/>
      <c r="G237" s="651"/>
      <c r="H237" s="651"/>
      <c r="I237" s="651"/>
      <c r="J237" s="651"/>
      <c r="K237" s="651"/>
      <c r="L237" s="651"/>
      <c r="M237" s="651"/>
      <c r="N237" s="651"/>
      <c r="O237" s="651"/>
      <c r="P237" s="651"/>
      <c r="Q237" s="651"/>
      <c r="R237" s="651"/>
      <c r="S237" s="651"/>
      <c r="T237" s="651"/>
      <c r="U237" s="651"/>
      <c r="V237" s="651"/>
      <c r="W237" s="651"/>
      <c r="X237" s="651"/>
      <c r="Y237" s="651"/>
      <c r="Z237" s="651"/>
      <c r="AA237" s="651"/>
      <c r="AB237" s="651"/>
      <c r="AC237" s="651"/>
      <c r="AD237" s="651"/>
    </row>
    <row r="238" spans="1:30" ht="12" customHeight="1" x14ac:dyDescent="0.2">
      <c r="A238" s="651"/>
      <c r="B238" s="651"/>
      <c r="C238" s="651"/>
      <c r="D238" s="651"/>
      <c r="E238" s="651"/>
      <c r="F238" s="651"/>
      <c r="G238" s="651"/>
      <c r="H238" s="651"/>
      <c r="I238" s="651"/>
      <c r="J238" s="651"/>
      <c r="K238" s="651"/>
      <c r="L238" s="651"/>
      <c r="M238" s="651"/>
      <c r="N238" s="651"/>
      <c r="O238" s="651"/>
      <c r="P238" s="651"/>
      <c r="Q238" s="651"/>
      <c r="R238" s="651"/>
      <c r="S238" s="651"/>
      <c r="T238" s="651"/>
      <c r="U238" s="651"/>
      <c r="V238" s="651"/>
      <c r="W238" s="651"/>
      <c r="X238" s="651"/>
      <c r="Y238" s="651"/>
      <c r="Z238" s="651"/>
      <c r="AA238" s="651"/>
      <c r="AB238" s="651"/>
      <c r="AC238" s="651"/>
      <c r="AD238" s="651"/>
    </row>
    <row r="239" spans="1:30" ht="12" customHeight="1" x14ac:dyDescent="0.2">
      <c r="A239" s="651"/>
      <c r="B239" s="651"/>
      <c r="C239" s="651"/>
      <c r="D239" s="651"/>
      <c r="E239" s="651"/>
      <c r="F239" s="651"/>
      <c r="G239" s="651"/>
      <c r="H239" s="651"/>
      <c r="I239" s="651"/>
      <c r="J239" s="651"/>
      <c r="K239" s="651"/>
      <c r="L239" s="651"/>
      <c r="M239" s="651"/>
      <c r="N239" s="651"/>
      <c r="O239" s="651"/>
      <c r="P239" s="651"/>
      <c r="Q239" s="651"/>
      <c r="R239" s="651"/>
      <c r="S239" s="651"/>
      <c r="T239" s="651"/>
      <c r="U239" s="651"/>
      <c r="V239" s="651"/>
      <c r="W239" s="651"/>
      <c r="X239" s="651"/>
      <c r="Y239" s="651"/>
      <c r="Z239" s="651"/>
      <c r="AA239" s="651"/>
      <c r="AB239" s="651"/>
      <c r="AC239" s="651"/>
      <c r="AD239" s="651"/>
    </row>
    <row r="240" spans="1:30" ht="12" customHeight="1" x14ac:dyDescent="0.2">
      <c r="A240" s="651"/>
      <c r="B240" s="651"/>
      <c r="C240" s="651"/>
      <c r="D240" s="651"/>
      <c r="E240" s="651"/>
      <c r="F240" s="651"/>
      <c r="G240" s="651"/>
      <c r="H240" s="651"/>
      <c r="I240" s="651"/>
      <c r="J240" s="651"/>
      <c r="K240" s="651"/>
      <c r="L240" s="651"/>
      <c r="M240" s="651"/>
      <c r="N240" s="651"/>
      <c r="O240" s="651"/>
      <c r="P240" s="651"/>
      <c r="Q240" s="651"/>
      <c r="R240" s="651"/>
      <c r="S240" s="651"/>
      <c r="T240" s="651"/>
      <c r="U240" s="651"/>
      <c r="V240" s="651"/>
      <c r="W240" s="651"/>
      <c r="X240" s="651"/>
      <c r="Y240" s="651"/>
      <c r="Z240" s="651"/>
      <c r="AA240" s="651"/>
      <c r="AB240" s="651"/>
      <c r="AC240" s="651"/>
      <c r="AD240" s="651"/>
    </row>
    <row r="241" spans="1:30" ht="12" customHeight="1" x14ac:dyDescent="0.2">
      <c r="A241" s="651"/>
      <c r="B241" s="651"/>
      <c r="C241" s="651"/>
      <c r="D241" s="651"/>
      <c r="E241" s="651"/>
      <c r="F241" s="651"/>
      <c r="G241" s="651"/>
      <c r="H241" s="651"/>
      <c r="I241" s="651"/>
      <c r="J241" s="651"/>
      <c r="K241" s="651"/>
      <c r="L241" s="651"/>
      <c r="M241" s="651"/>
      <c r="N241" s="651"/>
      <c r="O241" s="651"/>
      <c r="P241" s="651"/>
      <c r="Q241" s="651"/>
      <c r="R241" s="651"/>
      <c r="S241" s="651"/>
      <c r="T241" s="651"/>
      <c r="U241" s="651"/>
      <c r="V241" s="651"/>
      <c r="W241" s="651"/>
      <c r="X241" s="651"/>
      <c r="Y241" s="651"/>
      <c r="Z241" s="651"/>
      <c r="AA241" s="651"/>
      <c r="AB241" s="651"/>
      <c r="AC241" s="651"/>
      <c r="AD241" s="651"/>
    </row>
    <row r="242" spans="1:30" ht="12" customHeight="1" x14ac:dyDescent="0.2">
      <c r="A242" s="651"/>
      <c r="B242" s="651"/>
      <c r="C242" s="651"/>
      <c r="D242" s="651"/>
      <c r="E242" s="651"/>
      <c r="F242" s="651"/>
      <c r="G242" s="651"/>
      <c r="H242" s="651"/>
      <c r="I242" s="651"/>
      <c r="J242" s="651"/>
      <c r="K242" s="651"/>
      <c r="L242" s="651"/>
      <c r="M242" s="651"/>
      <c r="N242" s="651"/>
      <c r="O242" s="651"/>
      <c r="P242" s="651"/>
      <c r="Q242" s="651"/>
      <c r="R242" s="651"/>
      <c r="S242" s="651"/>
      <c r="T242" s="651"/>
      <c r="U242" s="651"/>
      <c r="V242" s="651"/>
      <c r="W242" s="651"/>
      <c r="X242" s="651"/>
      <c r="Y242" s="651"/>
      <c r="Z242" s="651"/>
      <c r="AA242" s="651"/>
      <c r="AB242" s="651"/>
      <c r="AC242" s="651"/>
      <c r="AD242" s="651"/>
    </row>
    <row r="243" spans="1:30" ht="12" customHeight="1" x14ac:dyDescent="0.2">
      <c r="A243" s="651"/>
      <c r="B243" s="651"/>
      <c r="C243" s="651"/>
      <c r="D243" s="651"/>
      <c r="E243" s="651"/>
      <c r="F243" s="651"/>
      <c r="G243" s="651"/>
      <c r="H243" s="651"/>
      <c r="I243" s="651"/>
      <c r="J243" s="651"/>
      <c r="K243" s="651"/>
      <c r="L243" s="651"/>
      <c r="M243" s="651"/>
      <c r="N243" s="651"/>
      <c r="O243" s="651"/>
      <c r="P243" s="651"/>
      <c r="Q243" s="651"/>
      <c r="R243" s="651"/>
      <c r="S243" s="651"/>
      <c r="T243" s="651"/>
      <c r="U243" s="651"/>
      <c r="V243" s="651"/>
      <c r="W243" s="651"/>
      <c r="X243" s="651"/>
      <c r="Y243" s="651"/>
      <c r="Z243" s="651"/>
      <c r="AA243" s="651"/>
      <c r="AB243" s="651"/>
      <c r="AC243" s="651"/>
      <c r="AD243" s="651"/>
    </row>
    <row r="244" spans="1:30" ht="12" customHeight="1" x14ac:dyDescent="0.2">
      <c r="A244" s="651"/>
      <c r="B244" s="651"/>
      <c r="C244" s="651"/>
      <c r="D244" s="651"/>
      <c r="E244" s="651"/>
      <c r="F244" s="651"/>
      <c r="G244" s="651"/>
      <c r="H244" s="651"/>
      <c r="I244" s="651"/>
      <c r="J244" s="651"/>
      <c r="K244" s="651"/>
      <c r="L244" s="651"/>
      <c r="M244" s="651"/>
      <c r="N244" s="651"/>
      <c r="O244" s="651"/>
      <c r="P244" s="651"/>
      <c r="Q244" s="651"/>
      <c r="R244" s="651"/>
      <c r="S244" s="651"/>
      <c r="T244" s="651"/>
      <c r="U244" s="651"/>
      <c r="V244" s="651"/>
      <c r="W244" s="651"/>
      <c r="X244" s="651"/>
      <c r="Y244" s="651"/>
      <c r="Z244" s="651"/>
      <c r="AA244" s="651"/>
      <c r="AB244" s="651"/>
      <c r="AC244" s="651"/>
      <c r="AD244" s="651"/>
    </row>
    <row r="245" spans="1:30" ht="12" customHeight="1" x14ac:dyDescent="0.2">
      <c r="A245" s="651"/>
      <c r="B245" s="651"/>
      <c r="C245" s="651"/>
      <c r="D245" s="651"/>
      <c r="E245" s="651"/>
      <c r="F245" s="651"/>
      <c r="G245" s="651"/>
      <c r="H245" s="651"/>
      <c r="I245" s="651"/>
      <c r="J245" s="651"/>
      <c r="K245" s="651"/>
      <c r="L245" s="651"/>
      <c r="M245" s="651"/>
      <c r="N245" s="651"/>
      <c r="O245" s="651"/>
      <c r="P245" s="651"/>
      <c r="Q245" s="651"/>
      <c r="R245" s="651"/>
      <c r="S245" s="651"/>
      <c r="T245" s="651"/>
      <c r="U245" s="651"/>
      <c r="V245" s="651"/>
      <c r="W245" s="651"/>
      <c r="X245" s="651"/>
      <c r="Y245" s="651"/>
      <c r="Z245" s="651"/>
      <c r="AA245" s="651"/>
      <c r="AB245" s="651"/>
      <c r="AC245" s="651"/>
      <c r="AD245" s="651"/>
    </row>
    <row r="246" spans="1:30" ht="12" customHeight="1" x14ac:dyDescent="0.2">
      <c r="A246" s="651"/>
      <c r="B246" s="651"/>
      <c r="C246" s="651"/>
      <c r="D246" s="651"/>
      <c r="E246" s="651"/>
      <c r="F246" s="651"/>
      <c r="G246" s="651"/>
      <c r="H246" s="651"/>
      <c r="I246" s="651"/>
      <c r="J246" s="651"/>
      <c r="K246" s="651"/>
      <c r="L246" s="651"/>
      <c r="M246" s="651"/>
      <c r="N246" s="651"/>
      <c r="O246" s="651"/>
      <c r="P246" s="651"/>
      <c r="Q246" s="651"/>
      <c r="R246" s="651"/>
      <c r="S246" s="651"/>
      <c r="T246" s="651"/>
      <c r="U246" s="651"/>
      <c r="V246" s="651"/>
      <c r="W246" s="651"/>
      <c r="X246" s="651"/>
      <c r="Y246" s="651"/>
      <c r="Z246" s="651"/>
      <c r="AA246" s="651"/>
      <c r="AB246" s="651"/>
      <c r="AC246" s="651"/>
      <c r="AD246" s="651"/>
    </row>
    <row r="247" spans="1:30" ht="12" customHeight="1" x14ac:dyDescent="0.2">
      <c r="A247" s="651"/>
      <c r="B247" s="651"/>
      <c r="C247" s="651"/>
      <c r="D247" s="651"/>
      <c r="E247" s="651"/>
      <c r="F247" s="651"/>
      <c r="G247" s="651"/>
      <c r="H247" s="651"/>
      <c r="I247" s="651"/>
      <c r="J247" s="651"/>
      <c r="K247" s="651"/>
      <c r="L247" s="651"/>
      <c r="M247" s="651"/>
      <c r="N247" s="651"/>
      <c r="O247" s="651"/>
      <c r="P247" s="651"/>
      <c r="Q247" s="651"/>
      <c r="R247" s="651"/>
      <c r="S247" s="651"/>
      <c r="T247" s="651"/>
      <c r="U247" s="651"/>
      <c r="V247" s="651"/>
      <c r="W247" s="651"/>
      <c r="X247" s="651"/>
      <c r="Y247" s="651"/>
      <c r="Z247" s="651"/>
      <c r="AA247" s="651"/>
      <c r="AB247" s="651"/>
      <c r="AC247" s="651"/>
      <c r="AD247" s="651"/>
    </row>
    <row r="248" spans="1:30" ht="12" customHeight="1" x14ac:dyDescent="0.2">
      <c r="A248" s="651"/>
      <c r="B248" s="651"/>
      <c r="C248" s="651"/>
      <c r="D248" s="651"/>
      <c r="E248" s="651"/>
      <c r="F248" s="651"/>
      <c r="G248" s="651"/>
      <c r="H248" s="651"/>
      <c r="I248" s="651"/>
      <c r="J248" s="651"/>
      <c r="K248" s="651"/>
      <c r="L248" s="651"/>
      <c r="M248" s="651"/>
      <c r="N248" s="651"/>
      <c r="O248" s="651"/>
      <c r="P248" s="651"/>
      <c r="Q248" s="651"/>
      <c r="R248" s="651"/>
      <c r="S248" s="651"/>
      <c r="T248" s="651"/>
      <c r="U248" s="651"/>
      <c r="V248" s="651"/>
      <c r="W248" s="651"/>
      <c r="X248" s="651"/>
      <c r="Y248" s="651"/>
      <c r="Z248" s="651"/>
      <c r="AA248" s="651"/>
      <c r="AB248" s="651"/>
      <c r="AC248" s="651"/>
      <c r="AD248" s="651"/>
    </row>
    <row r="249" spans="1:30" ht="12" customHeight="1" x14ac:dyDescent="0.2">
      <c r="A249" s="651"/>
      <c r="B249" s="651"/>
      <c r="C249" s="651"/>
      <c r="D249" s="651"/>
      <c r="E249" s="651"/>
      <c r="F249" s="651"/>
      <c r="G249" s="651"/>
      <c r="H249" s="651"/>
      <c r="I249" s="651"/>
      <c r="J249" s="651"/>
      <c r="K249" s="651"/>
      <c r="L249" s="651"/>
      <c r="M249" s="651"/>
      <c r="N249" s="651"/>
      <c r="O249" s="651"/>
      <c r="P249" s="651"/>
      <c r="Q249" s="651"/>
      <c r="R249" s="651"/>
      <c r="S249" s="651"/>
      <c r="T249" s="651"/>
      <c r="U249" s="651"/>
      <c r="V249" s="651"/>
      <c r="W249" s="651"/>
      <c r="X249" s="651"/>
      <c r="Y249" s="651"/>
      <c r="Z249" s="651"/>
      <c r="AA249" s="651"/>
      <c r="AB249" s="651"/>
      <c r="AC249" s="651"/>
      <c r="AD249" s="651"/>
    </row>
    <row r="250" spans="1:30" ht="12" customHeight="1" x14ac:dyDescent="0.2">
      <c r="A250" s="651"/>
      <c r="B250" s="651"/>
      <c r="C250" s="651"/>
      <c r="D250" s="651"/>
      <c r="E250" s="651"/>
      <c r="F250" s="651"/>
      <c r="G250" s="651"/>
      <c r="H250" s="651"/>
      <c r="I250" s="651"/>
      <c r="J250" s="651"/>
      <c r="K250" s="651"/>
      <c r="L250" s="651"/>
      <c r="M250" s="651"/>
      <c r="N250" s="651"/>
      <c r="O250" s="651"/>
      <c r="P250" s="651"/>
      <c r="Q250" s="651"/>
      <c r="R250" s="651"/>
      <c r="S250" s="651"/>
      <c r="T250" s="651"/>
      <c r="U250" s="651"/>
      <c r="V250" s="651"/>
      <c r="W250" s="651"/>
      <c r="X250" s="651"/>
      <c r="Y250" s="651"/>
      <c r="Z250" s="651"/>
      <c r="AA250" s="651"/>
      <c r="AB250" s="651"/>
      <c r="AC250" s="651"/>
      <c r="AD250" s="651"/>
    </row>
    <row r="251" spans="1:30" ht="12" customHeight="1" x14ac:dyDescent="0.2">
      <c r="A251" s="651"/>
      <c r="B251" s="651"/>
      <c r="C251" s="651"/>
      <c r="D251" s="651"/>
      <c r="E251" s="651"/>
      <c r="F251" s="651"/>
      <c r="G251" s="651"/>
      <c r="H251" s="651"/>
      <c r="I251" s="651"/>
      <c r="J251" s="651"/>
      <c r="K251" s="651"/>
      <c r="L251" s="651"/>
      <c r="M251" s="651"/>
      <c r="N251" s="651"/>
      <c r="O251" s="651"/>
      <c r="P251" s="651"/>
      <c r="Q251" s="651"/>
      <c r="R251" s="651"/>
      <c r="S251" s="651"/>
      <c r="T251" s="651"/>
      <c r="U251" s="651"/>
      <c r="V251" s="651"/>
      <c r="W251" s="651"/>
      <c r="X251" s="651"/>
      <c r="Y251" s="651"/>
      <c r="Z251" s="651"/>
      <c r="AA251" s="651"/>
      <c r="AB251" s="651"/>
      <c r="AC251" s="651"/>
      <c r="AD251" s="651"/>
    </row>
    <row r="252" spans="1:30" ht="12" customHeight="1" x14ac:dyDescent="0.2">
      <c r="A252" s="651"/>
      <c r="B252" s="651"/>
      <c r="C252" s="651"/>
      <c r="D252" s="651"/>
      <c r="E252" s="651"/>
      <c r="F252" s="651"/>
      <c r="G252" s="651"/>
      <c r="H252" s="651"/>
      <c r="I252" s="651"/>
      <c r="J252" s="651"/>
      <c r="K252" s="651"/>
      <c r="L252" s="651"/>
      <c r="M252" s="651"/>
      <c r="N252" s="651"/>
      <c r="O252" s="651"/>
      <c r="P252" s="651"/>
      <c r="Q252" s="651"/>
      <c r="R252" s="651"/>
      <c r="S252" s="651"/>
      <c r="T252" s="651"/>
      <c r="U252" s="651"/>
      <c r="V252" s="651"/>
      <c r="W252" s="651"/>
      <c r="X252" s="651"/>
      <c r="Y252" s="651"/>
      <c r="Z252" s="651"/>
      <c r="AA252" s="651"/>
      <c r="AB252" s="651"/>
      <c r="AC252" s="651"/>
      <c r="AD252" s="651"/>
    </row>
    <row r="253" spans="1:30" ht="12" customHeight="1" x14ac:dyDescent="0.2">
      <c r="A253" s="651"/>
      <c r="B253" s="651"/>
      <c r="C253" s="651"/>
      <c r="D253" s="651"/>
      <c r="E253" s="651"/>
      <c r="F253" s="651"/>
      <c r="G253" s="651"/>
      <c r="H253" s="651"/>
      <c r="I253" s="651"/>
      <c r="J253" s="651"/>
      <c r="K253" s="651"/>
      <c r="L253" s="651"/>
      <c r="M253" s="651"/>
      <c r="N253" s="651"/>
      <c r="O253" s="651"/>
      <c r="P253" s="651"/>
      <c r="Q253" s="651"/>
      <c r="R253" s="651"/>
      <c r="S253" s="651"/>
      <c r="T253" s="651"/>
      <c r="U253" s="651"/>
      <c r="V253" s="651"/>
      <c r="W253" s="651"/>
      <c r="X253" s="651"/>
      <c r="Y253" s="651"/>
      <c r="Z253" s="651"/>
      <c r="AA253" s="651"/>
      <c r="AB253" s="651"/>
      <c r="AC253" s="651"/>
      <c r="AD253" s="651"/>
    </row>
    <row r="254" spans="1:30" ht="12" customHeight="1" x14ac:dyDescent="0.2">
      <c r="A254" s="651"/>
      <c r="B254" s="651"/>
      <c r="C254" s="651"/>
      <c r="D254" s="651"/>
      <c r="E254" s="651"/>
      <c r="F254" s="651"/>
      <c r="G254" s="651"/>
      <c r="H254" s="651"/>
      <c r="I254" s="651"/>
      <c r="J254" s="651"/>
      <c r="K254" s="651"/>
      <c r="L254" s="651"/>
      <c r="M254" s="651"/>
      <c r="N254" s="651"/>
      <c r="O254" s="651"/>
      <c r="P254" s="651"/>
      <c r="Q254" s="651"/>
      <c r="R254" s="651"/>
      <c r="S254" s="651"/>
      <c r="T254" s="651"/>
      <c r="U254" s="651"/>
      <c r="V254" s="651"/>
      <c r="W254" s="651"/>
      <c r="X254" s="651"/>
      <c r="Y254" s="651"/>
      <c r="Z254" s="651"/>
      <c r="AA254" s="651"/>
      <c r="AB254" s="651"/>
      <c r="AC254" s="651"/>
      <c r="AD254" s="651"/>
    </row>
    <row r="255" spans="1:30" ht="12" customHeight="1" x14ac:dyDescent="0.2">
      <c r="A255" s="651"/>
      <c r="B255" s="651"/>
      <c r="C255" s="651"/>
      <c r="D255" s="651"/>
      <c r="E255" s="651"/>
      <c r="F255" s="651"/>
      <c r="G255" s="651"/>
      <c r="H255" s="651"/>
      <c r="I255" s="651"/>
      <c r="J255" s="651"/>
      <c r="K255" s="651"/>
      <c r="L255" s="651"/>
      <c r="M255" s="651"/>
      <c r="N255" s="651"/>
      <c r="O255" s="651"/>
      <c r="P255" s="651"/>
      <c r="Q255" s="651"/>
      <c r="R255" s="651"/>
      <c r="S255" s="651"/>
      <c r="T255" s="651"/>
      <c r="U255" s="651"/>
      <c r="V255" s="651"/>
      <c r="W255" s="651"/>
      <c r="X255" s="651"/>
      <c r="Y255" s="651"/>
      <c r="Z255" s="651"/>
      <c r="AA255" s="651"/>
      <c r="AB255" s="651"/>
      <c r="AC255" s="651"/>
      <c r="AD255" s="651"/>
    </row>
    <row r="256" spans="1:30" ht="12" customHeight="1" x14ac:dyDescent="0.2">
      <c r="A256" s="651"/>
      <c r="B256" s="651"/>
      <c r="C256" s="651"/>
      <c r="D256" s="651"/>
      <c r="E256" s="651"/>
      <c r="F256" s="651"/>
      <c r="G256" s="651"/>
      <c r="H256" s="651"/>
      <c r="I256" s="651"/>
      <c r="J256" s="651"/>
      <c r="K256" s="651"/>
      <c r="L256" s="651"/>
      <c r="M256" s="651"/>
      <c r="N256" s="651"/>
      <c r="O256" s="651"/>
      <c r="P256" s="651"/>
      <c r="Q256" s="651"/>
      <c r="R256" s="651"/>
      <c r="S256" s="651"/>
      <c r="T256" s="651"/>
      <c r="U256" s="651"/>
      <c r="V256" s="651"/>
      <c r="W256" s="651"/>
      <c r="X256" s="651"/>
      <c r="Y256" s="651"/>
      <c r="Z256" s="651"/>
      <c r="AA256" s="651"/>
      <c r="AB256" s="651"/>
      <c r="AC256" s="651"/>
      <c r="AD256" s="651"/>
    </row>
    <row r="257" spans="1:30" ht="12" customHeight="1" x14ac:dyDescent="0.2">
      <c r="A257" s="651"/>
      <c r="B257" s="651"/>
      <c r="C257" s="651"/>
      <c r="D257" s="651"/>
      <c r="E257" s="651"/>
      <c r="F257" s="651"/>
      <c r="G257" s="651"/>
      <c r="H257" s="651"/>
      <c r="I257" s="651"/>
      <c r="J257" s="651"/>
      <c r="K257" s="651"/>
      <c r="L257" s="651"/>
      <c r="M257" s="651"/>
      <c r="N257" s="651"/>
      <c r="O257" s="651"/>
      <c r="P257" s="651"/>
      <c r="Q257" s="651"/>
      <c r="R257" s="651"/>
      <c r="S257" s="651"/>
      <c r="T257" s="651"/>
      <c r="U257" s="651"/>
      <c r="V257" s="651"/>
      <c r="W257" s="651"/>
      <c r="X257" s="651"/>
      <c r="Y257" s="651"/>
      <c r="Z257" s="651"/>
      <c r="AA257" s="651"/>
      <c r="AB257" s="651"/>
      <c r="AC257" s="651"/>
      <c r="AD257" s="651"/>
    </row>
    <row r="258" spans="1:30" ht="12" customHeight="1" x14ac:dyDescent="0.2">
      <c r="A258" s="651"/>
      <c r="B258" s="651"/>
      <c r="C258" s="651"/>
      <c r="D258" s="651"/>
      <c r="E258" s="651"/>
      <c r="F258" s="651"/>
      <c r="G258" s="651"/>
      <c r="H258" s="651"/>
      <c r="I258" s="651"/>
      <c r="J258" s="651"/>
      <c r="K258" s="651"/>
      <c r="L258" s="651"/>
      <c r="M258" s="651"/>
      <c r="N258" s="651"/>
      <c r="O258" s="651"/>
      <c r="P258" s="651"/>
      <c r="Q258" s="651"/>
      <c r="R258" s="651"/>
      <c r="S258" s="651"/>
      <c r="T258" s="651"/>
      <c r="U258" s="651"/>
      <c r="V258" s="651"/>
      <c r="W258" s="651"/>
      <c r="X258" s="651"/>
      <c r="Y258" s="651"/>
      <c r="Z258" s="651"/>
      <c r="AA258" s="651"/>
      <c r="AB258" s="651"/>
      <c r="AC258" s="651"/>
      <c r="AD258" s="651"/>
    </row>
    <row r="259" spans="1:30" ht="12" customHeight="1" x14ac:dyDescent="0.2">
      <c r="A259" s="651"/>
      <c r="B259" s="651"/>
      <c r="C259" s="651"/>
      <c r="D259" s="651"/>
      <c r="E259" s="651"/>
      <c r="F259" s="651"/>
      <c r="G259" s="651"/>
      <c r="H259" s="651"/>
      <c r="I259" s="651"/>
      <c r="J259" s="651"/>
      <c r="K259" s="651"/>
      <c r="L259" s="651"/>
      <c r="M259" s="651"/>
      <c r="N259" s="651"/>
      <c r="O259" s="651"/>
      <c r="P259" s="651"/>
      <c r="Q259" s="651"/>
      <c r="R259" s="651"/>
      <c r="S259" s="651"/>
      <c r="T259" s="651"/>
      <c r="U259" s="651"/>
      <c r="V259" s="651"/>
      <c r="W259" s="651"/>
      <c r="X259" s="651"/>
      <c r="Y259" s="651"/>
      <c r="Z259" s="651"/>
      <c r="AA259" s="651"/>
      <c r="AB259" s="651"/>
      <c r="AC259" s="651"/>
      <c r="AD259" s="651"/>
    </row>
    <row r="260" spans="1:30" ht="12" customHeight="1" x14ac:dyDescent="0.2">
      <c r="A260" s="651"/>
      <c r="B260" s="651"/>
      <c r="C260" s="651"/>
      <c r="D260" s="651"/>
      <c r="E260" s="651"/>
      <c r="F260" s="651"/>
      <c r="G260" s="651"/>
      <c r="H260" s="651"/>
      <c r="I260" s="651"/>
      <c r="J260" s="651"/>
      <c r="K260" s="651"/>
      <c r="L260" s="651"/>
      <c r="M260" s="651"/>
      <c r="N260" s="651"/>
      <c r="O260" s="651"/>
      <c r="P260" s="651"/>
      <c r="Q260" s="651"/>
      <c r="R260" s="651"/>
      <c r="S260" s="651"/>
      <c r="T260" s="651"/>
      <c r="U260" s="651"/>
      <c r="V260" s="651"/>
      <c r="W260" s="651"/>
      <c r="X260" s="651"/>
      <c r="Y260" s="651"/>
      <c r="Z260" s="651"/>
      <c r="AA260" s="651"/>
      <c r="AB260" s="651"/>
      <c r="AC260" s="651"/>
      <c r="AD260" s="651"/>
    </row>
    <row r="261" spans="1:30" ht="12" customHeight="1" x14ac:dyDescent="0.2">
      <c r="A261" s="651"/>
      <c r="B261" s="651"/>
      <c r="C261" s="651"/>
      <c r="D261" s="651"/>
      <c r="E261" s="651"/>
      <c r="F261" s="651"/>
      <c r="G261" s="651"/>
      <c r="H261" s="651"/>
      <c r="I261" s="651"/>
      <c r="J261" s="651"/>
      <c r="K261" s="651"/>
      <c r="L261" s="651"/>
      <c r="M261" s="651"/>
      <c r="N261" s="651"/>
      <c r="O261" s="651"/>
      <c r="P261" s="651"/>
      <c r="Q261" s="651"/>
      <c r="R261" s="651"/>
      <c r="S261" s="651"/>
      <c r="T261" s="651"/>
      <c r="U261" s="651"/>
      <c r="V261" s="651"/>
      <c r="W261" s="651"/>
      <c r="X261" s="651"/>
      <c r="Y261" s="651"/>
      <c r="Z261" s="651"/>
      <c r="AA261" s="651"/>
      <c r="AB261" s="651"/>
      <c r="AC261" s="651"/>
      <c r="AD261" s="651"/>
    </row>
    <row r="262" spans="1:30" ht="12" customHeight="1" x14ac:dyDescent="0.2">
      <c r="A262" s="651"/>
      <c r="B262" s="651"/>
      <c r="C262" s="651"/>
      <c r="D262" s="651"/>
      <c r="E262" s="651"/>
      <c r="F262" s="651"/>
      <c r="G262" s="651"/>
      <c r="H262" s="651"/>
      <c r="I262" s="651"/>
      <c r="J262" s="651"/>
      <c r="K262" s="651"/>
      <c r="L262" s="651"/>
      <c r="M262" s="651"/>
      <c r="N262" s="651"/>
      <c r="O262" s="651"/>
      <c r="P262" s="651"/>
      <c r="Q262" s="651"/>
      <c r="R262" s="651"/>
      <c r="S262" s="651"/>
      <c r="T262" s="651"/>
      <c r="U262" s="651"/>
      <c r="V262" s="651"/>
      <c r="W262" s="651"/>
      <c r="X262" s="651"/>
      <c r="Y262" s="651"/>
      <c r="Z262" s="651"/>
      <c r="AA262" s="651"/>
      <c r="AB262" s="651"/>
      <c r="AC262" s="651"/>
      <c r="AD262" s="651"/>
    </row>
    <row r="263" spans="1:30" ht="12" customHeight="1" x14ac:dyDescent="0.2">
      <c r="A263" s="651"/>
      <c r="B263" s="651"/>
      <c r="C263" s="651"/>
      <c r="D263" s="651"/>
      <c r="E263" s="651"/>
      <c r="F263" s="651"/>
      <c r="G263" s="651"/>
      <c r="H263" s="651"/>
      <c r="I263" s="651"/>
      <c r="J263" s="651"/>
      <c r="K263" s="651"/>
      <c r="L263" s="651"/>
      <c r="M263" s="651"/>
      <c r="N263" s="651"/>
      <c r="O263" s="651"/>
      <c r="P263" s="651"/>
      <c r="Q263" s="651"/>
      <c r="R263" s="651"/>
      <c r="S263" s="651"/>
      <c r="T263" s="651"/>
      <c r="U263" s="651"/>
      <c r="V263" s="651"/>
      <c r="W263" s="651"/>
      <c r="X263" s="651"/>
      <c r="Y263" s="651"/>
      <c r="Z263" s="651"/>
      <c r="AA263" s="651"/>
      <c r="AB263" s="651"/>
      <c r="AC263" s="651"/>
      <c r="AD263" s="651"/>
    </row>
    <row r="264" spans="1:30" ht="12" customHeight="1" x14ac:dyDescent="0.2">
      <c r="A264" s="651"/>
      <c r="B264" s="651"/>
      <c r="C264" s="651"/>
      <c r="D264" s="651"/>
      <c r="E264" s="651"/>
      <c r="F264" s="651"/>
      <c r="G264" s="651"/>
      <c r="H264" s="651"/>
      <c r="I264" s="651"/>
      <c r="J264" s="651"/>
      <c r="K264" s="651"/>
      <c r="L264" s="651"/>
      <c r="M264" s="651"/>
      <c r="N264" s="651"/>
      <c r="O264" s="651"/>
      <c r="P264" s="651"/>
      <c r="Q264" s="651"/>
      <c r="R264" s="651"/>
      <c r="S264" s="651"/>
      <c r="T264" s="651"/>
      <c r="U264" s="651"/>
      <c r="V264" s="651"/>
      <c r="W264" s="651"/>
      <c r="X264" s="651"/>
      <c r="Y264" s="651"/>
      <c r="Z264" s="651"/>
      <c r="AA264" s="651"/>
      <c r="AB264" s="651"/>
      <c r="AC264" s="651"/>
      <c r="AD264" s="651"/>
    </row>
    <row r="265" spans="1:30" ht="12" customHeight="1" x14ac:dyDescent="0.2">
      <c r="A265" s="651"/>
      <c r="B265" s="651"/>
      <c r="C265" s="651"/>
      <c r="D265" s="651"/>
      <c r="E265" s="651"/>
      <c r="F265" s="651"/>
      <c r="G265" s="651"/>
      <c r="H265" s="651"/>
      <c r="I265" s="651"/>
      <c r="J265" s="651"/>
      <c r="K265" s="651"/>
      <c r="L265" s="651"/>
      <c r="M265" s="651"/>
      <c r="N265" s="651"/>
      <c r="O265" s="651"/>
      <c r="P265" s="651"/>
      <c r="Q265" s="651"/>
      <c r="R265" s="651"/>
      <c r="S265" s="651"/>
      <c r="T265" s="651"/>
      <c r="U265" s="651"/>
      <c r="V265" s="651"/>
      <c r="W265" s="651"/>
      <c r="X265" s="651"/>
      <c r="Y265" s="651"/>
      <c r="Z265" s="651"/>
      <c r="AA265" s="651"/>
      <c r="AB265" s="651"/>
      <c r="AC265" s="651"/>
      <c r="AD265" s="651"/>
    </row>
    <row r="266" spans="1:30" ht="12" customHeight="1" x14ac:dyDescent="0.2">
      <c r="A266" s="651"/>
      <c r="B266" s="651"/>
      <c r="C266" s="651"/>
      <c r="D266" s="651"/>
      <c r="E266" s="651"/>
      <c r="F266" s="651"/>
      <c r="G266" s="651"/>
      <c r="H266" s="651"/>
      <c r="I266" s="651"/>
      <c r="J266" s="651"/>
      <c r="K266" s="651"/>
      <c r="L266" s="651"/>
      <c r="M266" s="651"/>
      <c r="N266" s="651"/>
      <c r="O266" s="651"/>
      <c r="P266" s="651"/>
      <c r="Q266" s="651"/>
      <c r="R266" s="651"/>
      <c r="S266" s="651"/>
      <c r="T266" s="651"/>
      <c r="U266" s="651"/>
      <c r="V266" s="651"/>
      <c r="W266" s="651"/>
      <c r="X266" s="651"/>
      <c r="Y266" s="651"/>
      <c r="Z266" s="651"/>
      <c r="AA266" s="651"/>
      <c r="AB266" s="651"/>
      <c r="AC266" s="651"/>
      <c r="AD266" s="651"/>
    </row>
    <row r="267" spans="1:30" ht="12" customHeight="1" x14ac:dyDescent="0.2">
      <c r="A267" s="651"/>
      <c r="B267" s="651"/>
      <c r="C267" s="651"/>
      <c r="D267" s="651"/>
      <c r="E267" s="651"/>
      <c r="F267" s="651"/>
      <c r="G267" s="651"/>
      <c r="H267" s="651"/>
      <c r="I267" s="651"/>
      <c r="J267" s="651"/>
      <c r="K267" s="651"/>
      <c r="L267" s="651"/>
      <c r="M267" s="651"/>
      <c r="N267" s="651"/>
      <c r="O267" s="651"/>
      <c r="P267" s="651"/>
      <c r="Q267" s="651"/>
      <c r="R267" s="651"/>
      <c r="S267" s="651"/>
      <c r="T267" s="651"/>
      <c r="U267" s="651"/>
      <c r="V267" s="651"/>
      <c r="W267" s="651"/>
      <c r="X267" s="651"/>
      <c r="Y267" s="651"/>
      <c r="Z267" s="651"/>
      <c r="AA267" s="651"/>
      <c r="AB267" s="651"/>
      <c r="AC267" s="651"/>
      <c r="AD267" s="651"/>
    </row>
    <row r="268" spans="1:30" ht="12" customHeight="1" x14ac:dyDescent="0.2">
      <c r="A268" s="651"/>
      <c r="B268" s="651"/>
      <c r="C268" s="651"/>
      <c r="D268" s="651"/>
      <c r="E268" s="651"/>
      <c r="F268" s="651"/>
      <c r="G268" s="651"/>
      <c r="H268" s="651"/>
      <c r="I268" s="651"/>
      <c r="J268" s="651"/>
      <c r="K268" s="651"/>
      <c r="L268" s="651"/>
      <c r="M268" s="651"/>
      <c r="N268" s="651"/>
      <c r="O268" s="651"/>
      <c r="P268" s="651"/>
      <c r="Q268" s="651"/>
      <c r="R268" s="651"/>
      <c r="S268" s="651"/>
      <c r="T268" s="651"/>
      <c r="U268" s="651"/>
      <c r="V268" s="651"/>
      <c r="W268" s="651"/>
      <c r="X268" s="651"/>
      <c r="Y268" s="651"/>
      <c r="Z268" s="651"/>
      <c r="AA268" s="651"/>
      <c r="AB268" s="651"/>
      <c r="AC268" s="651"/>
      <c r="AD268" s="651"/>
    </row>
    <row r="269" spans="1:30" ht="12" customHeight="1" x14ac:dyDescent="0.2">
      <c r="A269" s="651"/>
      <c r="B269" s="651"/>
      <c r="C269" s="651"/>
      <c r="D269" s="651"/>
      <c r="E269" s="651"/>
      <c r="F269" s="651"/>
      <c r="G269" s="651"/>
      <c r="H269" s="651"/>
      <c r="I269" s="651"/>
      <c r="J269" s="651"/>
      <c r="K269" s="651"/>
      <c r="L269" s="651"/>
      <c r="M269" s="651"/>
      <c r="N269" s="651"/>
      <c r="O269" s="651"/>
      <c r="P269" s="651"/>
      <c r="Q269" s="651"/>
      <c r="R269" s="651"/>
      <c r="S269" s="651"/>
      <c r="T269" s="651"/>
      <c r="U269" s="651"/>
      <c r="V269" s="651"/>
      <c r="W269" s="651"/>
      <c r="X269" s="651"/>
      <c r="Y269" s="651"/>
      <c r="Z269" s="651"/>
      <c r="AA269" s="651"/>
      <c r="AB269" s="651"/>
      <c r="AC269" s="651"/>
      <c r="AD269" s="651"/>
    </row>
    <row r="270" spans="1:30" ht="12" customHeight="1" x14ac:dyDescent="0.2">
      <c r="A270" s="651"/>
      <c r="B270" s="651"/>
      <c r="C270" s="651"/>
      <c r="D270" s="651"/>
      <c r="E270" s="651"/>
      <c r="F270" s="651"/>
      <c r="G270" s="651"/>
      <c r="H270" s="651"/>
      <c r="I270" s="651"/>
      <c r="J270" s="651"/>
      <c r="K270" s="651"/>
      <c r="L270" s="651"/>
      <c r="M270" s="651"/>
      <c r="N270" s="651"/>
      <c r="O270" s="651"/>
      <c r="P270" s="651"/>
      <c r="Q270" s="651"/>
      <c r="R270" s="651"/>
      <c r="S270" s="651"/>
      <c r="T270" s="651"/>
      <c r="U270" s="651"/>
      <c r="V270" s="651"/>
      <c r="W270" s="651"/>
      <c r="X270" s="651"/>
      <c r="Y270" s="651"/>
      <c r="Z270" s="651"/>
      <c r="AA270" s="651"/>
      <c r="AB270" s="651"/>
      <c r="AC270" s="651"/>
      <c r="AD270" s="651"/>
    </row>
    <row r="271" spans="1:30" ht="12" customHeight="1" x14ac:dyDescent="0.2">
      <c r="A271" s="651"/>
      <c r="B271" s="651"/>
      <c r="C271" s="651"/>
      <c r="D271" s="651"/>
      <c r="E271" s="651"/>
      <c r="F271" s="651"/>
      <c r="G271" s="651"/>
      <c r="H271" s="651"/>
      <c r="I271" s="651"/>
      <c r="J271" s="651"/>
      <c r="K271" s="651"/>
      <c r="L271" s="651"/>
      <c r="M271" s="651"/>
      <c r="N271" s="651"/>
      <c r="O271" s="651"/>
      <c r="P271" s="651"/>
      <c r="Q271" s="651"/>
      <c r="R271" s="651"/>
      <c r="S271" s="651"/>
      <c r="T271" s="651"/>
      <c r="U271" s="651"/>
      <c r="V271" s="651"/>
      <c r="W271" s="651"/>
      <c r="X271" s="651"/>
      <c r="Y271" s="651"/>
      <c r="Z271" s="651"/>
      <c r="AA271" s="651"/>
      <c r="AB271" s="651"/>
      <c r="AC271" s="651"/>
      <c r="AD271" s="651"/>
    </row>
    <row r="272" spans="1:30" ht="12" customHeight="1" x14ac:dyDescent="0.2">
      <c r="A272" s="651"/>
      <c r="B272" s="651"/>
      <c r="C272" s="651"/>
      <c r="D272" s="651"/>
      <c r="E272" s="651"/>
      <c r="F272" s="651"/>
      <c r="G272" s="651"/>
      <c r="H272" s="651"/>
      <c r="I272" s="651"/>
      <c r="J272" s="651"/>
      <c r="K272" s="651"/>
      <c r="L272" s="651"/>
      <c r="M272" s="651"/>
      <c r="N272" s="651"/>
      <c r="O272" s="651"/>
      <c r="P272" s="651"/>
      <c r="Q272" s="651"/>
      <c r="R272" s="651"/>
      <c r="S272" s="651"/>
      <c r="T272" s="651"/>
      <c r="U272" s="651"/>
      <c r="V272" s="651"/>
      <c r="W272" s="651"/>
      <c r="X272" s="651"/>
      <c r="Y272" s="651"/>
      <c r="Z272" s="651"/>
      <c r="AA272" s="651"/>
      <c r="AB272" s="651"/>
      <c r="AC272" s="651"/>
      <c r="AD272" s="651"/>
    </row>
    <row r="273" spans="1:30" ht="12" customHeight="1" x14ac:dyDescent="0.2">
      <c r="A273" s="651"/>
      <c r="B273" s="651"/>
      <c r="C273" s="651"/>
      <c r="D273" s="651"/>
      <c r="E273" s="651"/>
      <c r="F273" s="651"/>
      <c r="G273" s="651"/>
      <c r="H273" s="651"/>
      <c r="I273" s="651"/>
      <c r="J273" s="651"/>
      <c r="K273" s="651"/>
      <c r="L273" s="651"/>
      <c r="M273" s="651"/>
      <c r="N273" s="651"/>
      <c r="O273" s="651"/>
      <c r="P273" s="651"/>
      <c r="Q273" s="651"/>
      <c r="R273" s="651"/>
      <c r="S273" s="651"/>
      <c r="T273" s="651"/>
      <c r="U273" s="651"/>
      <c r="V273" s="651"/>
      <c r="W273" s="651"/>
      <c r="X273" s="651"/>
      <c r="Y273" s="651"/>
      <c r="Z273" s="651"/>
      <c r="AA273" s="651"/>
      <c r="AB273" s="651"/>
      <c r="AC273" s="651"/>
      <c r="AD273" s="651"/>
    </row>
    <row r="274" spans="1:30" ht="12" customHeight="1" x14ac:dyDescent="0.2">
      <c r="A274" s="651"/>
      <c r="B274" s="651"/>
      <c r="C274" s="651"/>
      <c r="D274" s="651"/>
      <c r="E274" s="651"/>
      <c r="F274" s="651"/>
      <c r="G274" s="651"/>
      <c r="H274" s="651"/>
      <c r="I274" s="651"/>
      <c r="J274" s="651"/>
      <c r="K274" s="651"/>
      <c r="L274" s="651"/>
      <c r="M274" s="651"/>
      <c r="N274" s="651"/>
      <c r="O274" s="651"/>
      <c r="P274" s="651"/>
      <c r="Q274" s="651"/>
      <c r="R274" s="651"/>
      <c r="S274" s="651"/>
      <c r="T274" s="651"/>
      <c r="U274" s="651"/>
      <c r="V274" s="651"/>
      <c r="W274" s="651"/>
      <c r="X274" s="651"/>
      <c r="Y274" s="651"/>
      <c r="Z274" s="651"/>
      <c r="AA274" s="651"/>
      <c r="AB274" s="651"/>
      <c r="AC274" s="651"/>
      <c r="AD274" s="651"/>
    </row>
    <row r="275" spans="1:30" ht="12" customHeight="1" x14ac:dyDescent="0.2">
      <c r="A275" s="651"/>
      <c r="B275" s="651"/>
      <c r="C275" s="651"/>
      <c r="D275" s="651"/>
      <c r="E275" s="651"/>
      <c r="F275" s="651"/>
      <c r="G275" s="651"/>
      <c r="H275" s="651"/>
      <c r="I275" s="651"/>
      <c r="J275" s="651"/>
      <c r="K275" s="651"/>
      <c r="L275" s="651"/>
      <c r="M275" s="651"/>
      <c r="N275" s="651"/>
      <c r="O275" s="651"/>
      <c r="P275" s="651"/>
      <c r="Q275" s="651"/>
      <c r="R275" s="651"/>
      <c r="S275" s="651"/>
      <c r="T275" s="651"/>
      <c r="U275" s="651"/>
      <c r="V275" s="651"/>
      <c r="W275" s="651"/>
      <c r="X275" s="651"/>
      <c r="Y275" s="651"/>
      <c r="Z275" s="651"/>
      <c r="AA275" s="651"/>
      <c r="AB275" s="651"/>
      <c r="AC275" s="651"/>
      <c r="AD275" s="651"/>
    </row>
    <row r="276" spans="1:30" ht="12" customHeight="1" x14ac:dyDescent="0.2">
      <c r="A276" s="651"/>
      <c r="B276" s="651"/>
      <c r="C276" s="651"/>
      <c r="D276" s="651"/>
      <c r="E276" s="651"/>
      <c r="F276" s="651"/>
      <c r="G276" s="651"/>
      <c r="H276" s="651"/>
      <c r="I276" s="651"/>
      <c r="J276" s="651"/>
      <c r="K276" s="651"/>
      <c r="L276" s="651"/>
      <c r="M276" s="651"/>
      <c r="N276" s="651"/>
      <c r="O276" s="651"/>
      <c r="P276" s="651"/>
      <c r="Q276" s="651"/>
      <c r="R276" s="651"/>
      <c r="S276" s="651"/>
      <c r="T276" s="651"/>
      <c r="U276" s="651"/>
      <c r="V276" s="651"/>
      <c r="W276" s="651"/>
      <c r="X276" s="651"/>
      <c r="Y276" s="651"/>
      <c r="Z276" s="651"/>
      <c r="AA276" s="651"/>
      <c r="AB276" s="651"/>
      <c r="AC276" s="651"/>
      <c r="AD276" s="651"/>
    </row>
    <row r="277" spans="1:30" ht="12" customHeight="1" x14ac:dyDescent="0.2">
      <c r="A277" s="651"/>
      <c r="B277" s="651"/>
      <c r="C277" s="651"/>
      <c r="D277" s="651"/>
      <c r="E277" s="651"/>
      <c r="F277" s="651"/>
      <c r="G277" s="651"/>
      <c r="H277" s="651"/>
      <c r="I277" s="651"/>
      <c r="J277" s="651"/>
      <c r="K277" s="651"/>
      <c r="L277" s="651"/>
      <c r="M277" s="651"/>
      <c r="N277" s="651"/>
      <c r="O277" s="651"/>
      <c r="P277" s="651"/>
      <c r="Q277" s="651"/>
      <c r="R277" s="651"/>
      <c r="S277" s="651"/>
      <c r="T277" s="651"/>
      <c r="U277" s="651"/>
      <c r="V277" s="651"/>
      <c r="W277" s="651"/>
      <c r="X277" s="651"/>
      <c r="Y277" s="651"/>
      <c r="Z277" s="651"/>
      <c r="AA277" s="651"/>
      <c r="AB277" s="651"/>
      <c r="AC277" s="651"/>
      <c r="AD277" s="651"/>
    </row>
    <row r="278" spans="1:30" ht="12" customHeight="1" x14ac:dyDescent="0.2">
      <c r="A278" s="651"/>
      <c r="B278" s="651"/>
      <c r="C278" s="651"/>
      <c r="D278" s="651"/>
      <c r="E278" s="651"/>
      <c r="F278" s="651"/>
      <c r="G278" s="651"/>
      <c r="H278" s="651"/>
      <c r="I278" s="651"/>
      <c r="J278" s="651"/>
      <c r="K278" s="651"/>
      <c r="L278" s="651"/>
      <c r="M278" s="651"/>
      <c r="N278" s="651"/>
      <c r="O278" s="651"/>
      <c r="P278" s="651"/>
      <c r="Q278" s="651"/>
      <c r="R278" s="651"/>
      <c r="S278" s="651"/>
      <c r="T278" s="651"/>
      <c r="U278" s="651"/>
      <c r="V278" s="651"/>
      <c r="W278" s="651"/>
      <c r="X278" s="651"/>
      <c r="Y278" s="651"/>
      <c r="Z278" s="651"/>
      <c r="AA278" s="651"/>
      <c r="AB278" s="651"/>
      <c r="AC278" s="651"/>
      <c r="AD278" s="651"/>
    </row>
    <row r="279" spans="1:30" ht="12" customHeight="1" x14ac:dyDescent="0.2">
      <c r="A279" s="651"/>
      <c r="B279" s="651"/>
      <c r="C279" s="651"/>
      <c r="D279" s="651"/>
      <c r="E279" s="651"/>
      <c r="F279" s="651"/>
      <c r="G279" s="651"/>
      <c r="H279" s="651"/>
      <c r="I279" s="651"/>
      <c r="J279" s="651"/>
      <c r="K279" s="651"/>
      <c r="L279" s="651"/>
      <c r="M279" s="651"/>
      <c r="N279" s="651"/>
      <c r="O279" s="651"/>
      <c r="P279" s="651"/>
      <c r="Q279" s="651"/>
      <c r="R279" s="651"/>
      <c r="S279" s="651"/>
      <c r="T279" s="651"/>
      <c r="U279" s="651"/>
      <c r="V279" s="651"/>
      <c r="W279" s="651"/>
      <c r="X279" s="651"/>
      <c r="Y279" s="651"/>
      <c r="Z279" s="651"/>
      <c r="AA279" s="651"/>
      <c r="AB279" s="651"/>
      <c r="AC279" s="651"/>
      <c r="AD279" s="651"/>
    </row>
    <row r="280" spans="1:30" ht="12" customHeight="1" x14ac:dyDescent="0.2">
      <c r="A280" s="651"/>
      <c r="B280" s="651"/>
      <c r="C280" s="651"/>
      <c r="D280" s="651"/>
      <c r="E280" s="651"/>
      <c r="F280" s="651"/>
      <c r="G280" s="651"/>
      <c r="H280" s="651"/>
      <c r="I280" s="651"/>
      <c r="J280" s="651"/>
      <c r="K280" s="651"/>
      <c r="L280" s="651"/>
      <c r="M280" s="651"/>
      <c r="N280" s="651"/>
      <c r="O280" s="651"/>
      <c r="P280" s="651"/>
      <c r="Q280" s="651"/>
      <c r="R280" s="651"/>
      <c r="S280" s="651"/>
      <c r="T280" s="651"/>
      <c r="U280" s="651"/>
      <c r="V280" s="651"/>
      <c r="W280" s="651"/>
      <c r="X280" s="651"/>
      <c r="Y280" s="651"/>
      <c r="Z280" s="651"/>
      <c r="AA280" s="651"/>
      <c r="AB280" s="651"/>
      <c r="AC280" s="651"/>
      <c r="AD280" s="651"/>
    </row>
    <row r="281" spans="1:30" ht="12" customHeight="1" x14ac:dyDescent="0.2">
      <c r="A281" s="651"/>
      <c r="B281" s="651"/>
      <c r="C281" s="651"/>
      <c r="D281" s="651"/>
      <c r="E281" s="651"/>
      <c r="F281" s="651"/>
      <c r="G281" s="651"/>
      <c r="H281" s="651"/>
      <c r="I281" s="651"/>
      <c r="J281" s="651"/>
      <c r="K281" s="651"/>
      <c r="L281" s="651"/>
      <c r="M281" s="651"/>
      <c r="N281" s="651"/>
      <c r="O281" s="651"/>
      <c r="P281" s="651"/>
      <c r="Q281" s="651"/>
      <c r="R281" s="651"/>
      <c r="S281" s="651"/>
      <c r="T281" s="651"/>
      <c r="U281" s="651"/>
      <c r="V281" s="651"/>
      <c r="W281" s="651"/>
      <c r="X281" s="651"/>
      <c r="Y281" s="651"/>
      <c r="Z281" s="651"/>
      <c r="AA281" s="651"/>
      <c r="AB281" s="651"/>
      <c r="AC281" s="651"/>
      <c r="AD281" s="651"/>
    </row>
    <row r="282" spans="1:30" ht="12" customHeight="1" x14ac:dyDescent="0.2">
      <c r="A282" s="651"/>
      <c r="B282" s="651"/>
      <c r="C282" s="651"/>
      <c r="D282" s="651"/>
      <c r="E282" s="651"/>
      <c r="F282" s="651"/>
      <c r="G282" s="651"/>
      <c r="H282" s="651"/>
      <c r="I282" s="651"/>
      <c r="J282" s="651"/>
      <c r="K282" s="651"/>
      <c r="L282" s="651"/>
      <c r="M282" s="651"/>
      <c r="N282" s="651"/>
      <c r="O282" s="651"/>
      <c r="P282" s="651"/>
      <c r="Q282" s="651"/>
      <c r="R282" s="651"/>
      <c r="S282" s="651"/>
      <c r="T282" s="651"/>
      <c r="U282" s="651"/>
      <c r="V282" s="651"/>
      <c r="W282" s="651"/>
      <c r="X282" s="651"/>
      <c r="Y282" s="651"/>
      <c r="Z282" s="651"/>
      <c r="AA282" s="651"/>
      <c r="AB282" s="651"/>
      <c r="AC282" s="651"/>
      <c r="AD282" s="651"/>
    </row>
    <row r="283" spans="1:30" ht="12" customHeight="1" x14ac:dyDescent="0.2">
      <c r="A283" s="651"/>
      <c r="B283" s="651"/>
      <c r="C283" s="651"/>
      <c r="D283" s="651"/>
      <c r="E283" s="651"/>
      <c r="F283" s="651"/>
      <c r="G283" s="651"/>
      <c r="H283" s="651"/>
      <c r="I283" s="651"/>
      <c r="J283" s="651"/>
      <c r="K283" s="651"/>
      <c r="L283" s="651"/>
      <c r="M283" s="651"/>
      <c r="N283" s="651"/>
      <c r="O283" s="651"/>
      <c r="P283" s="651"/>
      <c r="Q283" s="651"/>
      <c r="R283" s="651"/>
      <c r="S283" s="651"/>
      <c r="T283" s="651"/>
      <c r="U283" s="651"/>
      <c r="V283" s="651"/>
      <c r="W283" s="651"/>
      <c r="X283" s="651"/>
      <c r="Y283" s="651"/>
      <c r="Z283" s="651"/>
      <c r="AA283" s="651"/>
      <c r="AB283" s="651"/>
      <c r="AC283" s="651"/>
      <c r="AD283" s="651"/>
    </row>
    <row r="284" spans="1:30" ht="12" customHeight="1" x14ac:dyDescent="0.2">
      <c r="A284" s="651"/>
      <c r="B284" s="651"/>
      <c r="C284" s="651"/>
      <c r="D284" s="651"/>
      <c r="E284" s="651"/>
      <c r="F284" s="651"/>
      <c r="G284" s="651"/>
      <c r="H284" s="651"/>
      <c r="I284" s="651"/>
      <c r="J284" s="651"/>
      <c r="K284" s="651"/>
      <c r="L284" s="651"/>
      <c r="M284" s="651"/>
      <c r="N284" s="651"/>
      <c r="O284" s="651"/>
      <c r="P284" s="651"/>
      <c r="Q284" s="651"/>
      <c r="R284" s="651"/>
      <c r="S284" s="651"/>
      <c r="T284" s="651"/>
      <c r="U284" s="651"/>
      <c r="V284" s="651"/>
      <c r="W284" s="651"/>
      <c r="X284" s="651"/>
      <c r="Y284" s="651"/>
      <c r="Z284" s="651"/>
      <c r="AA284" s="651"/>
      <c r="AB284" s="651"/>
      <c r="AC284" s="651"/>
      <c r="AD284" s="651"/>
    </row>
    <row r="285" spans="1:30" ht="12" customHeight="1" x14ac:dyDescent="0.2">
      <c r="A285" s="651"/>
      <c r="B285" s="651"/>
      <c r="C285" s="651"/>
      <c r="D285" s="651"/>
      <c r="E285" s="651"/>
      <c r="F285" s="651"/>
      <c r="G285" s="651"/>
      <c r="H285" s="651"/>
      <c r="I285" s="651"/>
      <c r="J285" s="651"/>
      <c r="K285" s="651"/>
      <c r="L285" s="651"/>
      <c r="M285" s="651"/>
      <c r="N285" s="651"/>
      <c r="O285" s="651"/>
      <c r="P285" s="651"/>
      <c r="Q285" s="651"/>
      <c r="R285" s="651"/>
      <c r="S285" s="651"/>
      <c r="T285" s="651"/>
      <c r="U285" s="651"/>
      <c r="V285" s="651"/>
      <c r="W285" s="651"/>
      <c r="X285" s="651"/>
      <c r="Y285" s="651"/>
      <c r="Z285" s="651"/>
      <c r="AA285" s="651"/>
      <c r="AB285" s="651"/>
      <c r="AC285" s="651"/>
      <c r="AD285" s="651"/>
    </row>
    <row r="286" spans="1:30" ht="12" customHeight="1" x14ac:dyDescent="0.2">
      <c r="A286" s="651"/>
      <c r="B286" s="651"/>
      <c r="C286" s="651"/>
      <c r="D286" s="651"/>
      <c r="E286" s="651"/>
      <c r="F286" s="651"/>
      <c r="G286" s="651"/>
      <c r="H286" s="651"/>
      <c r="I286" s="651"/>
      <c r="J286" s="651"/>
      <c r="K286" s="651"/>
      <c r="L286" s="651"/>
      <c r="M286" s="651"/>
      <c r="N286" s="651"/>
      <c r="O286" s="651"/>
      <c r="P286" s="651"/>
      <c r="Q286" s="651"/>
      <c r="R286" s="651"/>
      <c r="S286" s="651"/>
      <c r="T286" s="651"/>
      <c r="U286" s="651"/>
      <c r="V286" s="651"/>
      <c r="W286" s="651"/>
      <c r="X286" s="651"/>
      <c r="Y286" s="651"/>
      <c r="Z286" s="651"/>
      <c r="AA286" s="651"/>
      <c r="AB286" s="651"/>
      <c r="AC286" s="651"/>
      <c r="AD286" s="651"/>
    </row>
    <row r="287" spans="1:30" ht="12" customHeight="1" x14ac:dyDescent="0.2">
      <c r="A287" s="651"/>
      <c r="B287" s="651"/>
      <c r="C287" s="651"/>
      <c r="D287" s="651"/>
      <c r="E287" s="651"/>
      <c r="F287" s="651"/>
      <c r="G287" s="651"/>
      <c r="H287" s="651"/>
      <c r="I287" s="651"/>
      <c r="J287" s="651"/>
      <c r="K287" s="651"/>
      <c r="L287" s="651"/>
      <c r="M287" s="651"/>
      <c r="N287" s="651"/>
      <c r="O287" s="651"/>
      <c r="P287" s="651"/>
      <c r="Q287" s="651"/>
      <c r="R287" s="651"/>
      <c r="S287" s="651"/>
      <c r="T287" s="651"/>
      <c r="U287" s="651"/>
      <c r="V287" s="651"/>
      <c r="W287" s="651"/>
      <c r="X287" s="651"/>
      <c r="Y287" s="651"/>
      <c r="Z287" s="651"/>
      <c r="AA287" s="651"/>
      <c r="AB287" s="651"/>
      <c r="AC287" s="651"/>
      <c r="AD287" s="651"/>
    </row>
    <row r="288" spans="1:30" ht="12" customHeight="1" x14ac:dyDescent="0.2">
      <c r="A288" s="651"/>
      <c r="B288" s="651"/>
      <c r="C288" s="651"/>
      <c r="D288" s="651"/>
      <c r="E288" s="651"/>
      <c r="F288" s="651"/>
      <c r="G288" s="651"/>
      <c r="H288" s="651"/>
      <c r="I288" s="651"/>
      <c r="J288" s="651"/>
      <c r="K288" s="651"/>
      <c r="L288" s="651"/>
      <c r="M288" s="651"/>
      <c r="N288" s="651"/>
      <c r="O288" s="651"/>
      <c r="P288" s="651"/>
      <c r="Q288" s="651"/>
      <c r="R288" s="651"/>
      <c r="S288" s="651"/>
      <c r="T288" s="651"/>
      <c r="U288" s="651"/>
      <c r="V288" s="651"/>
      <c r="W288" s="651"/>
      <c r="X288" s="651"/>
      <c r="Y288" s="651"/>
      <c r="Z288" s="651"/>
      <c r="AA288" s="651"/>
      <c r="AB288" s="651"/>
      <c r="AC288" s="651"/>
      <c r="AD288" s="651"/>
    </row>
    <row r="289" spans="1:30" ht="12" customHeight="1" x14ac:dyDescent="0.2">
      <c r="A289" s="651"/>
      <c r="B289" s="651"/>
      <c r="C289" s="651"/>
      <c r="D289" s="651"/>
      <c r="E289" s="651"/>
      <c r="F289" s="651"/>
      <c r="G289" s="651"/>
      <c r="H289" s="651"/>
      <c r="I289" s="651"/>
      <c r="J289" s="651"/>
      <c r="K289" s="651"/>
      <c r="L289" s="651"/>
      <c r="M289" s="651"/>
      <c r="N289" s="651"/>
      <c r="O289" s="651"/>
      <c r="P289" s="651"/>
      <c r="Q289" s="651"/>
      <c r="R289" s="651"/>
      <c r="S289" s="651"/>
      <c r="T289" s="651"/>
      <c r="U289" s="651"/>
      <c r="V289" s="651"/>
      <c r="W289" s="651"/>
      <c r="X289" s="651"/>
      <c r="Y289" s="651"/>
      <c r="Z289" s="651"/>
      <c r="AA289" s="651"/>
      <c r="AB289" s="651"/>
      <c r="AC289" s="651"/>
      <c r="AD289" s="651"/>
    </row>
    <row r="290" spans="1:30" ht="12" customHeight="1" x14ac:dyDescent="0.2">
      <c r="A290" s="651"/>
      <c r="B290" s="651"/>
      <c r="C290" s="651"/>
      <c r="D290" s="651"/>
      <c r="E290" s="651"/>
      <c r="F290" s="651"/>
      <c r="G290" s="651"/>
      <c r="H290" s="651"/>
      <c r="I290" s="651"/>
      <c r="J290" s="651"/>
      <c r="K290" s="651"/>
      <c r="L290" s="651"/>
      <c r="M290" s="651"/>
      <c r="N290" s="651"/>
      <c r="O290" s="651"/>
      <c r="P290" s="651"/>
      <c r="Q290" s="651"/>
      <c r="R290" s="651"/>
      <c r="S290" s="651"/>
      <c r="T290" s="651"/>
      <c r="U290" s="651"/>
      <c r="V290" s="651"/>
      <c r="W290" s="651"/>
      <c r="X290" s="651"/>
      <c r="Y290" s="651"/>
      <c r="Z290" s="651"/>
      <c r="AA290" s="651"/>
      <c r="AB290" s="651"/>
      <c r="AC290" s="651"/>
      <c r="AD290" s="651"/>
    </row>
    <row r="291" spans="1:30" ht="12" customHeight="1" x14ac:dyDescent="0.2">
      <c r="A291" s="651"/>
      <c r="B291" s="651"/>
      <c r="C291" s="651"/>
      <c r="D291" s="651"/>
      <c r="E291" s="651"/>
      <c r="F291" s="651"/>
      <c r="G291" s="651"/>
      <c r="H291" s="651"/>
      <c r="I291" s="651"/>
      <c r="J291" s="651"/>
      <c r="K291" s="651"/>
      <c r="L291" s="651"/>
      <c r="M291" s="651"/>
      <c r="N291" s="651"/>
      <c r="O291" s="651"/>
      <c r="P291" s="651"/>
      <c r="Q291" s="651"/>
      <c r="R291" s="651"/>
      <c r="S291" s="651"/>
      <c r="T291" s="651"/>
      <c r="U291" s="651"/>
      <c r="V291" s="651"/>
      <c r="W291" s="651"/>
      <c r="X291" s="651"/>
      <c r="Y291" s="651"/>
      <c r="Z291" s="651"/>
      <c r="AA291" s="651"/>
      <c r="AB291" s="651"/>
      <c r="AC291" s="651"/>
      <c r="AD291" s="651"/>
    </row>
    <row r="292" spans="1:30" ht="12" customHeight="1" x14ac:dyDescent="0.2">
      <c r="A292" s="651"/>
      <c r="B292" s="651"/>
      <c r="C292" s="651"/>
      <c r="D292" s="651"/>
      <c r="E292" s="651"/>
      <c r="F292" s="651"/>
      <c r="G292" s="651"/>
      <c r="H292" s="651"/>
      <c r="I292" s="651"/>
      <c r="J292" s="651"/>
      <c r="K292" s="651"/>
      <c r="L292" s="651"/>
      <c r="M292" s="651"/>
      <c r="N292" s="651"/>
      <c r="O292" s="651"/>
      <c r="P292" s="651"/>
      <c r="Q292" s="651"/>
      <c r="R292" s="651"/>
      <c r="S292" s="651"/>
      <c r="T292" s="651"/>
      <c r="U292" s="651"/>
      <c r="V292" s="651"/>
      <c r="W292" s="651"/>
      <c r="X292" s="651"/>
      <c r="Y292" s="651"/>
      <c r="Z292" s="651"/>
      <c r="AA292" s="651"/>
      <c r="AB292" s="651"/>
      <c r="AC292" s="651"/>
      <c r="AD292" s="651"/>
    </row>
    <row r="293" spans="1:30" ht="12" customHeight="1" x14ac:dyDescent="0.2">
      <c r="A293" s="651"/>
      <c r="B293" s="651"/>
      <c r="C293" s="651"/>
      <c r="D293" s="651"/>
      <c r="E293" s="651"/>
      <c r="F293" s="651"/>
      <c r="G293" s="651"/>
      <c r="H293" s="651"/>
      <c r="I293" s="651"/>
      <c r="J293" s="651"/>
      <c r="K293" s="651"/>
      <c r="L293" s="651"/>
      <c r="M293" s="651"/>
      <c r="N293" s="651"/>
      <c r="O293" s="651"/>
      <c r="P293" s="651"/>
      <c r="Q293" s="651"/>
      <c r="R293" s="651"/>
      <c r="S293" s="651"/>
      <c r="T293" s="651"/>
      <c r="U293" s="651"/>
      <c r="V293" s="651"/>
      <c r="W293" s="651"/>
      <c r="X293" s="651"/>
      <c r="Y293" s="651"/>
      <c r="Z293" s="651"/>
      <c r="AA293" s="651"/>
      <c r="AB293" s="651"/>
      <c r="AC293" s="651"/>
      <c r="AD293" s="651"/>
    </row>
    <row r="294" spans="1:30" ht="12" customHeight="1" x14ac:dyDescent="0.2">
      <c r="A294" s="651"/>
      <c r="B294" s="651"/>
      <c r="C294" s="651"/>
      <c r="D294" s="651"/>
      <c r="E294" s="651"/>
      <c r="F294" s="651"/>
      <c r="G294" s="651"/>
      <c r="H294" s="651"/>
      <c r="I294" s="651"/>
      <c r="J294" s="651"/>
      <c r="K294" s="651"/>
      <c r="L294" s="651"/>
      <c r="M294" s="651"/>
      <c r="N294" s="651"/>
      <c r="O294" s="651"/>
      <c r="P294" s="651"/>
      <c r="Q294" s="651"/>
      <c r="R294" s="651"/>
      <c r="S294" s="651"/>
      <c r="T294" s="651"/>
      <c r="U294" s="651"/>
      <c r="V294" s="651"/>
      <c r="W294" s="651"/>
      <c r="X294" s="651"/>
      <c r="Y294" s="651"/>
      <c r="Z294" s="651"/>
      <c r="AA294" s="651"/>
      <c r="AB294" s="651"/>
      <c r="AC294" s="651"/>
      <c r="AD294" s="651"/>
    </row>
    <row r="295" spans="1:30" ht="12" customHeight="1" x14ac:dyDescent="0.2">
      <c r="A295" s="651"/>
      <c r="B295" s="651"/>
      <c r="C295" s="651"/>
      <c r="D295" s="651"/>
      <c r="E295" s="651"/>
      <c r="F295" s="651"/>
      <c r="G295" s="651"/>
      <c r="H295" s="651"/>
      <c r="I295" s="651"/>
      <c r="J295" s="651"/>
      <c r="K295" s="651"/>
      <c r="L295" s="651"/>
      <c r="M295" s="651"/>
      <c r="N295" s="651"/>
      <c r="O295" s="651"/>
      <c r="P295" s="651"/>
      <c r="Q295" s="651"/>
      <c r="R295" s="651"/>
      <c r="S295" s="651"/>
      <c r="T295" s="651"/>
      <c r="U295" s="651"/>
      <c r="V295" s="651"/>
      <c r="W295" s="651"/>
      <c r="X295" s="651"/>
      <c r="Y295" s="651"/>
      <c r="Z295" s="651"/>
      <c r="AA295" s="651"/>
      <c r="AB295" s="651"/>
      <c r="AC295" s="651"/>
      <c r="AD295" s="651"/>
    </row>
    <row r="296" spans="1:30" ht="12" customHeight="1" x14ac:dyDescent="0.2">
      <c r="A296" s="651"/>
      <c r="B296" s="651"/>
      <c r="C296" s="651"/>
      <c r="D296" s="651"/>
      <c r="E296" s="651"/>
      <c r="F296" s="651"/>
      <c r="G296" s="651"/>
      <c r="H296" s="651"/>
      <c r="I296" s="651"/>
      <c r="J296" s="651"/>
      <c r="K296" s="651"/>
      <c r="L296" s="651"/>
      <c r="M296" s="651"/>
      <c r="N296" s="651"/>
      <c r="O296" s="651"/>
      <c r="P296" s="651"/>
      <c r="Q296" s="651"/>
      <c r="R296" s="651"/>
      <c r="S296" s="651"/>
      <c r="T296" s="651"/>
      <c r="U296" s="651"/>
      <c r="V296" s="651"/>
      <c r="W296" s="651"/>
      <c r="X296" s="651"/>
      <c r="Y296" s="651"/>
      <c r="Z296" s="651"/>
      <c r="AA296" s="651"/>
      <c r="AB296" s="651"/>
      <c r="AC296" s="651"/>
      <c r="AD296" s="651"/>
    </row>
    <row r="297" spans="1:30" ht="12" customHeight="1" x14ac:dyDescent="0.2">
      <c r="A297" s="651"/>
      <c r="B297" s="651"/>
      <c r="C297" s="651"/>
      <c r="D297" s="651"/>
      <c r="E297" s="651"/>
      <c r="F297" s="651"/>
      <c r="G297" s="651"/>
      <c r="H297" s="651"/>
      <c r="I297" s="651"/>
      <c r="J297" s="651"/>
      <c r="K297" s="651"/>
      <c r="L297" s="651"/>
      <c r="M297" s="651"/>
      <c r="N297" s="651"/>
      <c r="O297" s="651"/>
      <c r="P297" s="651"/>
      <c r="Q297" s="651"/>
      <c r="R297" s="651"/>
      <c r="S297" s="651"/>
      <c r="T297" s="651"/>
      <c r="U297" s="651"/>
      <c r="V297" s="651"/>
      <c r="W297" s="651"/>
      <c r="X297" s="651"/>
      <c r="Y297" s="651"/>
      <c r="Z297" s="651"/>
      <c r="AA297" s="651"/>
      <c r="AB297" s="651"/>
      <c r="AC297" s="651"/>
      <c r="AD297" s="651"/>
    </row>
    <row r="298" spans="1:30" ht="12" customHeight="1" x14ac:dyDescent="0.2">
      <c r="A298" s="651"/>
      <c r="B298" s="651"/>
      <c r="C298" s="651"/>
      <c r="D298" s="651"/>
      <c r="E298" s="651"/>
      <c r="F298" s="651"/>
      <c r="G298" s="651"/>
      <c r="H298" s="651"/>
      <c r="I298" s="651"/>
      <c r="J298" s="651"/>
      <c r="K298" s="651"/>
      <c r="L298" s="651"/>
      <c r="M298" s="651"/>
      <c r="N298" s="651"/>
      <c r="O298" s="651"/>
      <c r="P298" s="651"/>
      <c r="Q298" s="651"/>
      <c r="R298" s="651"/>
      <c r="S298" s="651"/>
      <c r="T298" s="651"/>
      <c r="U298" s="651"/>
      <c r="V298" s="651"/>
      <c r="W298" s="651"/>
      <c r="X298" s="651"/>
      <c r="Y298" s="651"/>
      <c r="Z298" s="651"/>
      <c r="AA298" s="651"/>
      <c r="AB298" s="651"/>
      <c r="AC298" s="651"/>
      <c r="AD298" s="651"/>
    </row>
    <row r="299" spans="1:30" ht="12" customHeight="1" x14ac:dyDescent="0.2">
      <c r="A299" s="651"/>
      <c r="B299" s="651"/>
      <c r="C299" s="651"/>
      <c r="D299" s="651"/>
      <c r="E299" s="651"/>
      <c r="F299" s="651"/>
      <c r="G299" s="651"/>
      <c r="H299" s="651"/>
      <c r="I299" s="651"/>
      <c r="J299" s="651"/>
      <c r="K299" s="651"/>
      <c r="L299" s="651"/>
      <c r="M299" s="651"/>
      <c r="N299" s="651"/>
      <c r="O299" s="651"/>
      <c r="P299" s="651"/>
      <c r="Q299" s="651"/>
      <c r="R299" s="651"/>
      <c r="S299" s="651"/>
      <c r="T299" s="651"/>
      <c r="U299" s="651"/>
      <c r="V299" s="651"/>
      <c r="W299" s="651"/>
      <c r="X299" s="651"/>
      <c r="Y299" s="651"/>
      <c r="Z299" s="651"/>
      <c r="AA299" s="651"/>
      <c r="AB299" s="651"/>
      <c r="AC299" s="651"/>
      <c r="AD299" s="651"/>
    </row>
    <row r="300" spans="1:30" ht="12" customHeight="1" x14ac:dyDescent="0.2">
      <c r="A300" s="651"/>
      <c r="B300" s="651"/>
      <c r="C300" s="651"/>
      <c r="D300" s="651"/>
      <c r="E300" s="651"/>
      <c r="F300" s="651"/>
      <c r="G300" s="651"/>
      <c r="H300" s="651"/>
      <c r="I300" s="651"/>
      <c r="J300" s="651"/>
      <c r="K300" s="651"/>
      <c r="L300" s="651"/>
      <c r="M300" s="651"/>
      <c r="N300" s="651"/>
      <c r="O300" s="651"/>
      <c r="P300" s="651"/>
      <c r="Q300" s="651"/>
      <c r="R300" s="651"/>
      <c r="S300" s="651"/>
      <c r="T300" s="651"/>
      <c r="U300" s="651"/>
      <c r="V300" s="651"/>
      <c r="W300" s="651"/>
      <c r="X300" s="651"/>
      <c r="Y300" s="651"/>
      <c r="Z300" s="651"/>
      <c r="AA300" s="651"/>
      <c r="AB300" s="651"/>
      <c r="AC300" s="651"/>
      <c r="AD300" s="651"/>
    </row>
    <row r="301" spans="1:30" ht="12" customHeight="1" x14ac:dyDescent="0.2">
      <c r="A301" s="651"/>
      <c r="B301" s="651"/>
      <c r="C301" s="651"/>
      <c r="D301" s="651"/>
      <c r="E301" s="651"/>
      <c r="F301" s="651"/>
      <c r="G301" s="651"/>
      <c r="H301" s="651"/>
      <c r="I301" s="651"/>
      <c r="J301" s="651"/>
      <c r="K301" s="651"/>
      <c r="L301" s="651"/>
      <c r="M301" s="651"/>
      <c r="N301" s="651"/>
      <c r="O301" s="651"/>
      <c r="P301" s="651"/>
      <c r="Q301" s="651"/>
      <c r="R301" s="651"/>
      <c r="S301" s="651"/>
      <c r="T301" s="651"/>
      <c r="U301" s="651"/>
      <c r="V301" s="651"/>
      <c r="W301" s="651"/>
      <c r="X301" s="651"/>
      <c r="Y301" s="651"/>
      <c r="Z301" s="651"/>
      <c r="AA301" s="651"/>
      <c r="AB301" s="651"/>
      <c r="AC301" s="651"/>
      <c r="AD301" s="651"/>
    </row>
    <row r="302" spans="1:30" ht="12" customHeight="1" x14ac:dyDescent="0.2">
      <c r="A302" s="651"/>
      <c r="B302" s="651"/>
      <c r="C302" s="651"/>
      <c r="D302" s="651"/>
      <c r="E302" s="651"/>
      <c r="F302" s="651"/>
      <c r="G302" s="651"/>
      <c r="H302" s="651"/>
      <c r="I302" s="651"/>
      <c r="J302" s="651"/>
      <c r="K302" s="651"/>
      <c r="L302" s="651"/>
      <c r="M302" s="651"/>
      <c r="N302" s="651"/>
      <c r="O302" s="651"/>
      <c r="P302" s="651"/>
      <c r="Q302" s="651"/>
      <c r="R302" s="651"/>
      <c r="S302" s="651"/>
      <c r="T302" s="651"/>
      <c r="U302" s="651"/>
      <c r="V302" s="651"/>
      <c r="W302" s="651"/>
      <c r="X302" s="651"/>
      <c r="Y302" s="651"/>
      <c r="Z302" s="651"/>
      <c r="AA302" s="651"/>
      <c r="AB302" s="651"/>
      <c r="AC302" s="651"/>
      <c r="AD302" s="651"/>
    </row>
    <row r="303" spans="1:30" ht="12" customHeight="1" x14ac:dyDescent="0.2">
      <c r="A303" s="651"/>
      <c r="B303" s="651"/>
      <c r="C303" s="651"/>
      <c r="D303" s="651"/>
      <c r="E303" s="651"/>
      <c r="F303" s="651"/>
      <c r="G303" s="651"/>
      <c r="H303" s="651"/>
      <c r="I303" s="651"/>
      <c r="J303" s="651"/>
      <c r="K303" s="651"/>
      <c r="L303" s="651"/>
      <c r="M303" s="651"/>
      <c r="N303" s="651"/>
      <c r="O303" s="651"/>
      <c r="P303" s="651"/>
      <c r="Q303" s="651"/>
      <c r="R303" s="651"/>
      <c r="S303" s="651"/>
      <c r="T303" s="651"/>
      <c r="U303" s="651"/>
      <c r="V303" s="651"/>
      <c r="W303" s="651"/>
      <c r="X303" s="651"/>
      <c r="Y303" s="651"/>
      <c r="Z303" s="651"/>
      <c r="AA303" s="651"/>
      <c r="AB303" s="651"/>
      <c r="AC303" s="651"/>
      <c r="AD303" s="651"/>
    </row>
    <row r="304" spans="1:30" ht="12" customHeight="1" x14ac:dyDescent="0.2">
      <c r="A304" s="651"/>
      <c r="B304" s="651"/>
      <c r="C304" s="651"/>
      <c r="D304" s="651"/>
      <c r="E304" s="651"/>
      <c r="F304" s="651"/>
      <c r="G304" s="651"/>
      <c r="H304" s="651"/>
      <c r="I304" s="651"/>
      <c r="J304" s="651"/>
      <c r="K304" s="651"/>
      <c r="L304" s="651"/>
      <c r="M304" s="651"/>
      <c r="N304" s="651"/>
      <c r="O304" s="651"/>
      <c r="P304" s="651"/>
      <c r="Q304" s="651"/>
      <c r="R304" s="651"/>
      <c r="S304" s="651"/>
      <c r="T304" s="651"/>
      <c r="U304" s="651"/>
      <c r="V304" s="651"/>
      <c r="W304" s="651"/>
      <c r="X304" s="651"/>
      <c r="Y304" s="651"/>
      <c r="Z304" s="651"/>
      <c r="AA304" s="651"/>
      <c r="AB304" s="651"/>
      <c r="AC304" s="651"/>
      <c r="AD304" s="651"/>
    </row>
    <row r="305" spans="1:30" ht="12" customHeight="1" x14ac:dyDescent="0.2">
      <c r="A305" s="651"/>
      <c r="B305" s="651"/>
      <c r="C305" s="651"/>
      <c r="D305" s="651"/>
      <c r="E305" s="651"/>
      <c r="F305" s="651"/>
      <c r="G305" s="651"/>
      <c r="H305" s="651"/>
      <c r="I305" s="651"/>
      <c r="J305" s="651"/>
      <c r="K305" s="651"/>
      <c r="L305" s="651"/>
      <c r="M305" s="651"/>
      <c r="N305" s="651"/>
      <c r="O305" s="651"/>
      <c r="P305" s="651"/>
      <c r="Q305" s="651"/>
      <c r="R305" s="651"/>
      <c r="S305" s="651"/>
      <c r="T305" s="651"/>
      <c r="U305" s="651"/>
      <c r="V305" s="651"/>
      <c r="W305" s="651"/>
      <c r="X305" s="651"/>
      <c r="Y305" s="651"/>
      <c r="Z305" s="651"/>
      <c r="AA305" s="651"/>
      <c r="AB305" s="651"/>
      <c r="AC305" s="651"/>
      <c r="AD305" s="651"/>
    </row>
    <row r="306" spans="1:30" ht="12" customHeight="1" x14ac:dyDescent="0.2">
      <c r="A306" s="651"/>
      <c r="B306" s="651"/>
      <c r="C306" s="651"/>
      <c r="D306" s="651"/>
      <c r="E306" s="651"/>
      <c r="F306" s="651"/>
      <c r="G306" s="651"/>
      <c r="H306" s="651"/>
      <c r="I306" s="651"/>
      <c r="J306" s="651"/>
      <c r="K306" s="651"/>
      <c r="L306" s="651"/>
      <c r="M306" s="651"/>
      <c r="N306" s="651"/>
      <c r="O306" s="651"/>
      <c r="P306" s="651"/>
      <c r="Q306" s="651"/>
      <c r="R306" s="651"/>
      <c r="S306" s="651"/>
      <c r="T306" s="651"/>
      <c r="U306" s="651"/>
      <c r="V306" s="651"/>
      <c r="W306" s="651"/>
      <c r="X306" s="651"/>
      <c r="Y306" s="651"/>
      <c r="Z306" s="651"/>
      <c r="AA306" s="651"/>
      <c r="AB306" s="651"/>
      <c r="AC306" s="651"/>
      <c r="AD306" s="651"/>
    </row>
    <row r="307" spans="1:30" ht="12" customHeight="1" x14ac:dyDescent="0.2">
      <c r="A307" s="651"/>
      <c r="B307" s="651"/>
      <c r="C307" s="651"/>
      <c r="D307" s="651"/>
      <c r="E307" s="651"/>
      <c r="F307" s="651"/>
      <c r="G307" s="651"/>
      <c r="H307" s="651"/>
      <c r="I307" s="651"/>
      <c r="J307" s="651"/>
      <c r="K307" s="651"/>
      <c r="L307" s="651"/>
      <c r="M307" s="651"/>
      <c r="N307" s="651"/>
      <c r="O307" s="651"/>
      <c r="P307" s="651"/>
      <c r="Q307" s="651"/>
      <c r="R307" s="651"/>
      <c r="S307" s="651"/>
      <c r="T307" s="651"/>
      <c r="U307" s="651"/>
      <c r="V307" s="651"/>
      <c r="W307" s="651"/>
      <c r="X307" s="651"/>
      <c r="Y307" s="651"/>
      <c r="Z307" s="651"/>
      <c r="AA307" s="651"/>
      <c r="AB307" s="651"/>
      <c r="AC307" s="651"/>
      <c r="AD307" s="651"/>
    </row>
    <row r="308" spans="1:30" ht="12" customHeight="1" x14ac:dyDescent="0.2">
      <c r="A308" s="651"/>
      <c r="B308" s="651"/>
      <c r="C308" s="651"/>
      <c r="D308" s="651"/>
      <c r="E308" s="651"/>
      <c r="F308" s="651"/>
      <c r="G308" s="651"/>
      <c r="H308" s="651"/>
      <c r="I308" s="651"/>
      <c r="J308" s="651"/>
      <c r="K308" s="651"/>
      <c r="L308" s="651"/>
      <c r="M308" s="651"/>
      <c r="N308" s="651"/>
      <c r="O308" s="651"/>
      <c r="P308" s="651"/>
      <c r="Q308" s="651"/>
      <c r="R308" s="651"/>
      <c r="S308" s="651"/>
      <c r="T308" s="651"/>
      <c r="U308" s="651"/>
      <c r="V308" s="651"/>
      <c r="W308" s="651"/>
      <c r="X308" s="651"/>
      <c r="Y308" s="651"/>
      <c r="Z308" s="651"/>
      <c r="AA308" s="651"/>
      <c r="AB308" s="651"/>
      <c r="AC308" s="651"/>
      <c r="AD308" s="651"/>
    </row>
    <row r="309" spans="1:30" ht="12" customHeight="1" x14ac:dyDescent="0.2">
      <c r="A309" s="651"/>
      <c r="B309" s="651"/>
      <c r="C309" s="651"/>
      <c r="D309" s="651"/>
      <c r="E309" s="651"/>
      <c r="F309" s="651"/>
      <c r="G309" s="651"/>
      <c r="H309" s="651"/>
      <c r="I309" s="651"/>
      <c r="J309" s="651"/>
      <c r="K309" s="651"/>
      <c r="L309" s="651"/>
      <c r="M309" s="651"/>
      <c r="N309" s="651"/>
      <c r="O309" s="651"/>
      <c r="P309" s="651"/>
      <c r="Q309" s="651"/>
      <c r="R309" s="651"/>
      <c r="S309" s="651"/>
      <c r="T309" s="651"/>
      <c r="U309" s="651"/>
      <c r="V309" s="651"/>
      <c r="W309" s="651"/>
      <c r="X309" s="651"/>
      <c r="Y309" s="651"/>
      <c r="Z309" s="651"/>
      <c r="AA309" s="651"/>
      <c r="AB309" s="651"/>
      <c r="AC309" s="651"/>
      <c r="AD309" s="651"/>
    </row>
    <row r="310" spans="1:30" ht="12" customHeight="1" x14ac:dyDescent="0.2">
      <c r="A310" s="651"/>
      <c r="B310" s="651"/>
      <c r="C310" s="651"/>
      <c r="D310" s="651"/>
      <c r="E310" s="651"/>
      <c r="F310" s="651"/>
      <c r="G310" s="651"/>
      <c r="H310" s="651"/>
      <c r="I310" s="651"/>
      <c r="J310" s="651"/>
      <c r="K310" s="651"/>
      <c r="L310" s="651"/>
      <c r="M310" s="651"/>
      <c r="N310" s="651"/>
      <c r="O310" s="651"/>
      <c r="P310" s="651"/>
      <c r="Q310" s="651"/>
      <c r="R310" s="651"/>
      <c r="S310" s="651"/>
      <c r="T310" s="651"/>
      <c r="U310" s="651"/>
      <c r="V310" s="651"/>
      <c r="W310" s="651"/>
      <c r="X310" s="651"/>
      <c r="Y310" s="651"/>
      <c r="Z310" s="651"/>
      <c r="AA310" s="651"/>
      <c r="AB310" s="651"/>
      <c r="AC310" s="651"/>
      <c r="AD310" s="651"/>
    </row>
    <row r="311" spans="1:30" ht="12" customHeight="1" x14ac:dyDescent="0.2">
      <c r="A311" s="651"/>
      <c r="B311" s="651"/>
      <c r="C311" s="651"/>
      <c r="D311" s="651"/>
      <c r="E311" s="651"/>
      <c r="F311" s="651"/>
      <c r="G311" s="651"/>
      <c r="H311" s="651"/>
      <c r="I311" s="651"/>
      <c r="J311" s="651"/>
      <c r="K311" s="651"/>
      <c r="L311" s="651"/>
      <c r="M311" s="651"/>
      <c r="N311" s="651"/>
      <c r="O311" s="651"/>
      <c r="P311" s="651"/>
      <c r="Q311" s="651"/>
      <c r="R311" s="651"/>
      <c r="S311" s="651"/>
      <c r="T311" s="651"/>
      <c r="U311" s="651"/>
      <c r="V311" s="651"/>
      <c r="W311" s="651"/>
      <c r="X311" s="651"/>
      <c r="Y311" s="651"/>
      <c r="Z311" s="651"/>
      <c r="AA311" s="651"/>
      <c r="AB311" s="651"/>
      <c r="AC311" s="651"/>
      <c r="AD311" s="651"/>
    </row>
    <row r="312" spans="1:30" ht="12" customHeight="1" x14ac:dyDescent="0.2">
      <c r="A312" s="651"/>
      <c r="B312" s="651"/>
      <c r="C312" s="651"/>
      <c r="D312" s="651"/>
      <c r="E312" s="651"/>
      <c r="F312" s="651"/>
      <c r="G312" s="651"/>
      <c r="H312" s="651"/>
      <c r="I312" s="651"/>
      <c r="J312" s="651"/>
      <c r="K312" s="651"/>
      <c r="L312" s="651"/>
      <c r="M312" s="651"/>
      <c r="N312" s="651"/>
      <c r="O312" s="651"/>
      <c r="P312" s="651"/>
      <c r="Q312" s="651"/>
      <c r="R312" s="651"/>
      <c r="S312" s="651"/>
      <c r="T312" s="651"/>
      <c r="U312" s="651"/>
      <c r="V312" s="651"/>
      <c r="W312" s="651"/>
      <c r="X312" s="651"/>
      <c r="Y312" s="651"/>
      <c r="Z312" s="651"/>
      <c r="AA312" s="651"/>
      <c r="AB312" s="651"/>
      <c r="AC312" s="651"/>
      <c r="AD312" s="651"/>
    </row>
    <row r="313" spans="1:30" ht="12" customHeight="1" x14ac:dyDescent="0.2">
      <c r="A313" s="651"/>
      <c r="B313" s="651"/>
      <c r="C313" s="651"/>
      <c r="D313" s="651"/>
      <c r="E313" s="651"/>
      <c r="F313" s="651"/>
      <c r="G313" s="651"/>
      <c r="H313" s="651"/>
      <c r="I313" s="651"/>
      <c r="J313" s="651"/>
      <c r="K313" s="651"/>
      <c r="L313" s="651"/>
      <c r="M313" s="651"/>
      <c r="N313" s="651"/>
      <c r="O313" s="651"/>
      <c r="P313" s="651"/>
      <c r="Q313" s="651"/>
      <c r="R313" s="651"/>
      <c r="S313" s="651"/>
      <c r="T313" s="651"/>
      <c r="U313" s="651"/>
      <c r="V313" s="651"/>
      <c r="W313" s="651"/>
      <c r="X313" s="651"/>
      <c r="Y313" s="651"/>
      <c r="Z313" s="651"/>
      <c r="AA313" s="651"/>
      <c r="AB313" s="651"/>
      <c r="AC313" s="651"/>
      <c r="AD313" s="651"/>
    </row>
    <row r="314" spans="1:30" ht="12" customHeight="1" x14ac:dyDescent="0.2">
      <c r="A314" s="651"/>
      <c r="B314" s="651"/>
      <c r="C314" s="651"/>
      <c r="D314" s="651"/>
      <c r="E314" s="651"/>
      <c r="F314" s="651"/>
      <c r="G314" s="651"/>
      <c r="H314" s="651"/>
      <c r="I314" s="651"/>
      <c r="J314" s="651"/>
      <c r="K314" s="651"/>
      <c r="L314" s="651"/>
      <c r="M314" s="651"/>
      <c r="N314" s="651"/>
      <c r="O314" s="651"/>
      <c r="P314" s="651"/>
      <c r="Q314" s="651"/>
      <c r="R314" s="651"/>
      <c r="S314" s="651"/>
      <c r="T314" s="651"/>
      <c r="U314" s="651"/>
      <c r="V314" s="651"/>
      <c r="W314" s="651"/>
      <c r="X314" s="651"/>
      <c r="Y314" s="651"/>
      <c r="Z314" s="651"/>
      <c r="AA314" s="651"/>
      <c r="AB314" s="651"/>
      <c r="AC314" s="651"/>
      <c r="AD314" s="651"/>
    </row>
    <row r="315" spans="1:30" ht="12" customHeight="1" x14ac:dyDescent="0.2">
      <c r="A315" s="651"/>
      <c r="B315" s="651"/>
      <c r="C315" s="651"/>
      <c r="D315" s="651"/>
      <c r="E315" s="651"/>
      <c r="F315" s="651"/>
      <c r="G315" s="651"/>
      <c r="H315" s="651"/>
      <c r="I315" s="651"/>
      <c r="J315" s="651"/>
      <c r="K315" s="651"/>
      <c r="L315" s="651"/>
      <c r="M315" s="651"/>
      <c r="N315" s="651"/>
      <c r="O315" s="651"/>
      <c r="P315" s="651"/>
      <c r="Q315" s="651"/>
      <c r="R315" s="651"/>
      <c r="S315" s="651"/>
      <c r="T315" s="651"/>
      <c r="U315" s="651"/>
      <c r="V315" s="651"/>
      <c r="W315" s="651"/>
      <c r="X315" s="651"/>
      <c r="Y315" s="651"/>
      <c r="Z315" s="651"/>
      <c r="AA315" s="651"/>
      <c r="AB315" s="651"/>
      <c r="AC315" s="651"/>
      <c r="AD315" s="651"/>
    </row>
    <row r="316" spans="1:30" ht="12" customHeight="1" x14ac:dyDescent="0.2">
      <c r="A316" s="651"/>
      <c r="B316" s="651"/>
      <c r="C316" s="651"/>
      <c r="D316" s="651"/>
      <c r="E316" s="651"/>
      <c r="F316" s="651"/>
      <c r="G316" s="651"/>
      <c r="H316" s="651"/>
      <c r="I316" s="651"/>
      <c r="J316" s="651"/>
      <c r="K316" s="651"/>
      <c r="L316" s="651"/>
      <c r="M316" s="651"/>
      <c r="N316" s="651"/>
      <c r="O316" s="651"/>
      <c r="P316" s="651"/>
      <c r="Q316" s="651"/>
      <c r="R316" s="651"/>
      <c r="S316" s="651"/>
      <c r="T316" s="651"/>
      <c r="U316" s="651"/>
      <c r="V316" s="651"/>
      <c r="W316" s="651"/>
      <c r="X316" s="651"/>
      <c r="Y316" s="651"/>
      <c r="Z316" s="651"/>
      <c r="AA316" s="651"/>
      <c r="AB316" s="651"/>
      <c r="AC316" s="651"/>
      <c r="AD316" s="651"/>
    </row>
    <row r="317" spans="1:30" ht="12" customHeight="1" x14ac:dyDescent="0.2">
      <c r="A317" s="651"/>
      <c r="B317" s="651"/>
      <c r="C317" s="651"/>
      <c r="D317" s="651"/>
      <c r="E317" s="651"/>
      <c r="F317" s="651"/>
      <c r="G317" s="651"/>
      <c r="H317" s="651"/>
      <c r="I317" s="651"/>
      <c r="J317" s="651"/>
      <c r="K317" s="651"/>
      <c r="L317" s="651"/>
      <c r="M317" s="651"/>
      <c r="N317" s="651"/>
      <c r="O317" s="651"/>
      <c r="P317" s="651"/>
      <c r="Q317" s="651"/>
      <c r="R317" s="651"/>
      <c r="S317" s="651"/>
      <c r="T317" s="651"/>
      <c r="U317" s="651"/>
      <c r="V317" s="651"/>
      <c r="W317" s="651"/>
      <c r="X317" s="651"/>
      <c r="Y317" s="651"/>
      <c r="Z317" s="651"/>
      <c r="AA317" s="651"/>
      <c r="AB317" s="651"/>
      <c r="AC317" s="651"/>
      <c r="AD317" s="651"/>
    </row>
    <row r="318" spans="1:30" ht="12" customHeight="1" x14ac:dyDescent="0.2">
      <c r="A318" s="651"/>
      <c r="B318" s="651"/>
      <c r="C318" s="651"/>
      <c r="D318" s="651"/>
      <c r="E318" s="651"/>
      <c r="F318" s="651"/>
      <c r="G318" s="651"/>
      <c r="H318" s="651"/>
      <c r="I318" s="651"/>
      <c r="J318" s="651"/>
      <c r="K318" s="651"/>
      <c r="L318" s="651"/>
      <c r="M318" s="651"/>
      <c r="N318" s="651"/>
      <c r="O318" s="651"/>
      <c r="P318" s="651"/>
      <c r="Q318" s="651"/>
      <c r="R318" s="651"/>
      <c r="S318" s="651"/>
      <c r="T318" s="651"/>
      <c r="U318" s="651"/>
      <c r="V318" s="651"/>
      <c r="W318" s="651"/>
      <c r="X318" s="651"/>
      <c r="Y318" s="651"/>
      <c r="Z318" s="651"/>
      <c r="AA318" s="651"/>
      <c r="AB318" s="651"/>
      <c r="AC318" s="651"/>
      <c r="AD318" s="651"/>
    </row>
    <row r="319" spans="1:30" ht="12" customHeight="1" x14ac:dyDescent="0.2">
      <c r="A319" s="651"/>
      <c r="B319" s="651"/>
      <c r="C319" s="651"/>
      <c r="D319" s="651"/>
      <c r="E319" s="651"/>
      <c r="F319" s="651"/>
      <c r="G319" s="651"/>
      <c r="H319" s="651"/>
      <c r="I319" s="651"/>
      <c r="J319" s="651"/>
      <c r="K319" s="651"/>
      <c r="L319" s="651"/>
      <c r="M319" s="651"/>
      <c r="N319" s="651"/>
      <c r="O319" s="651"/>
      <c r="P319" s="651"/>
      <c r="Q319" s="651"/>
      <c r="R319" s="651"/>
      <c r="S319" s="651"/>
      <c r="T319" s="651"/>
      <c r="U319" s="651"/>
      <c r="V319" s="651"/>
      <c r="W319" s="651"/>
      <c r="X319" s="651"/>
      <c r="Y319" s="651"/>
      <c r="Z319" s="651"/>
      <c r="AA319" s="651"/>
      <c r="AB319" s="651"/>
      <c r="AC319" s="651"/>
      <c r="AD319" s="651"/>
    </row>
    <row r="320" spans="1:30" ht="12" customHeight="1" x14ac:dyDescent="0.2">
      <c r="A320" s="651"/>
      <c r="B320" s="651"/>
      <c r="C320" s="651"/>
      <c r="D320" s="651"/>
      <c r="E320" s="651"/>
      <c r="F320" s="651"/>
      <c r="G320" s="651"/>
      <c r="H320" s="651"/>
      <c r="I320" s="651"/>
      <c r="J320" s="651"/>
      <c r="K320" s="651"/>
      <c r="L320" s="651"/>
      <c r="M320" s="651"/>
      <c r="N320" s="651"/>
      <c r="O320" s="651"/>
      <c r="P320" s="651"/>
      <c r="Q320" s="651"/>
      <c r="R320" s="651"/>
      <c r="S320" s="651"/>
      <c r="T320" s="651"/>
      <c r="U320" s="651"/>
      <c r="V320" s="651"/>
      <c r="W320" s="651"/>
      <c r="X320" s="651"/>
      <c r="Y320" s="651"/>
      <c r="Z320" s="651"/>
      <c r="AA320" s="651"/>
      <c r="AB320" s="651"/>
      <c r="AC320" s="651"/>
      <c r="AD320" s="651"/>
    </row>
    <row r="321" spans="1:30" ht="12" customHeight="1" x14ac:dyDescent="0.2">
      <c r="A321" s="651"/>
      <c r="B321" s="651"/>
      <c r="C321" s="651"/>
      <c r="D321" s="651"/>
      <c r="E321" s="651"/>
      <c r="F321" s="651"/>
      <c r="G321" s="651"/>
      <c r="H321" s="651"/>
      <c r="I321" s="651"/>
      <c r="J321" s="651"/>
      <c r="K321" s="651"/>
      <c r="L321" s="651"/>
      <c r="M321" s="651"/>
      <c r="N321" s="651"/>
      <c r="O321" s="651"/>
      <c r="P321" s="651"/>
      <c r="Q321" s="651"/>
      <c r="R321" s="651"/>
      <c r="S321" s="651"/>
      <c r="T321" s="651"/>
      <c r="U321" s="651"/>
      <c r="V321" s="651"/>
      <c r="W321" s="651"/>
      <c r="X321" s="651"/>
      <c r="Y321" s="651"/>
      <c r="Z321" s="651"/>
      <c r="AA321" s="651"/>
      <c r="AB321" s="651"/>
      <c r="AC321" s="651"/>
      <c r="AD321" s="651"/>
    </row>
    <row r="322" spans="1:30" ht="12" customHeight="1" x14ac:dyDescent="0.2">
      <c r="A322" s="651"/>
      <c r="B322" s="651"/>
      <c r="C322" s="651"/>
      <c r="D322" s="651"/>
      <c r="E322" s="651"/>
      <c r="F322" s="651"/>
      <c r="G322" s="651"/>
      <c r="H322" s="651"/>
      <c r="I322" s="651"/>
      <c r="J322" s="651"/>
      <c r="K322" s="651"/>
      <c r="L322" s="651"/>
      <c r="M322" s="651"/>
      <c r="N322" s="651"/>
      <c r="O322" s="651"/>
      <c r="P322" s="651"/>
      <c r="Q322" s="651"/>
      <c r="R322" s="651"/>
      <c r="S322" s="651"/>
      <c r="T322" s="651"/>
      <c r="U322" s="651"/>
      <c r="V322" s="651"/>
      <c r="W322" s="651"/>
      <c r="X322" s="651"/>
      <c r="Y322" s="651"/>
      <c r="Z322" s="651"/>
      <c r="AA322" s="651"/>
      <c r="AB322" s="651"/>
      <c r="AC322" s="651"/>
      <c r="AD322" s="651"/>
    </row>
    <row r="323" spans="1:30" ht="12" customHeight="1" x14ac:dyDescent="0.2">
      <c r="A323" s="651"/>
      <c r="B323" s="651"/>
      <c r="C323" s="651"/>
      <c r="D323" s="651"/>
      <c r="E323" s="651"/>
      <c r="F323" s="651"/>
      <c r="G323" s="651"/>
      <c r="H323" s="651"/>
      <c r="I323" s="651"/>
      <c r="J323" s="651"/>
      <c r="K323" s="651"/>
      <c r="L323" s="651"/>
      <c r="M323" s="651"/>
      <c r="N323" s="651"/>
      <c r="O323" s="651"/>
      <c r="P323" s="651"/>
      <c r="Q323" s="651"/>
      <c r="R323" s="651"/>
      <c r="S323" s="651"/>
      <c r="T323" s="651"/>
      <c r="U323" s="651"/>
      <c r="V323" s="651"/>
      <c r="W323" s="651"/>
      <c r="X323" s="651"/>
      <c r="Y323" s="651"/>
      <c r="Z323" s="651"/>
      <c r="AA323" s="651"/>
      <c r="AB323" s="651"/>
      <c r="AC323" s="651"/>
      <c r="AD323" s="651"/>
    </row>
    <row r="324" spans="1:30" ht="12" customHeight="1" x14ac:dyDescent="0.2">
      <c r="A324" s="651"/>
      <c r="B324" s="651"/>
      <c r="C324" s="651"/>
      <c r="D324" s="651"/>
      <c r="E324" s="651"/>
      <c r="F324" s="651"/>
      <c r="G324" s="651"/>
      <c r="H324" s="651"/>
      <c r="I324" s="651"/>
      <c r="J324" s="651"/>
      <c r="K324" s="651"/>
      <c r="L324" s="651"/>
      <c r="M324" s="651"/>
      <c r="N324" s="651"/>
      <c r="O324" s="651"/>
      <c r="P324" s="651"/>
      <c r="Q324" s="651"/>
      <c r="R324" s="651"/>
      <c r="S324" s="651"/>
      <c r="T324" s="651"/>
      <c r="U324" s="651"/>
      <c r="V324" s="651"/>
      <c r="W324" s="651"/>
      <c r="X324" s="651"/>
      <c r="Y324" s="651"/>
      <c r="Z324" s="651"/>
      <c r="AA324" s="651"/>
      <c r="AB324" s="651"/>
      <c r="AC324" s="651"/>
      <c r="AD324" s="651"/>
    </row>
    <row r="325" spans="1:30" ht="12" customHeight="1" x14ac:dyDescent="0.2">
      <c r="A325" s="651"/>
      <c r="B325" s="651"/>
      <c r="C325" s="651"/>
      <c r="D325" s="651"/>
      <c r="E325" s="651"/>
      <c r="F325" s="651"/>
      <c r="G325" s="651"/>
      <c r="H325" s="651"/>
      <c r="I325" s="651"/>
      <c r="J325" s="651"/>
      <c r="K325" s="651"/>
      <c r="L325" s="651"/>
      <c r="M325" s="651"/>
      <c r="N325" s="651"/>
      <c r="O325" s="651"/>
      <c r="P325" s="651"/>
      <c r="Q325" s="651"/>
      <c r="R325" s="651"/>
      <c r="S325" s="651"/>
      <c r="T325" s="651"/>
      <c r="U325" s="651"/>
      <c r="V325" s="651"/>
      <c r="W325" s="651"/>
      <c r="X325" s="651"/>
      <c r="Y325" s="651"/>
      <c r="Z325" s="651"/>
      <c r="AA325" s="651"/>
      <c r="AB325" s="651"/>
      <c r="AC325" s="651"/>
      <c r="AD325" s="651"/>
    </row>
    <row r="326" spans="1:30" ht="12" customHeight="1" x14ac:dyDescent="0.2">
      <c r="A326" s="651"/>
      <c r="B326" s="651"/>
      <c r="C326" s="651"/>
      <c r="D326" s="651"/>
      <c r="E326" s="651"/>
      <c r="F326" s="651"/>
      <c r="G326" s="651"/>
      <c r="H326" s="651"/>
      <c r="I326" s="651"/>
      <c r="J326" s="651"/>
      <c r="K326" s="651"/>
      <c r="L326" s="651"/>
      <c r="M326" s="651"/>
      <c r="N326" s="651"/>
      <c r="O326" s="651"/>
      <c r="P326" s="651"/>
      <c r="Q326" s="651"/>
      <c r="R326" s="651"/>
      <c r="S326" s="651"/>
      <c r="T326" s="651"/>
      <c r="U326" s="651"/>
      <c r="V326" s="651"/>
      <c r="W326" s="651"/>
      <c r="X326" s="651"/>
      <c r="Y326" s="651"/>
      <c r="Z326" s="651"/>
      <c r="AA326" s="651"/>
      <c r="AB326" s="651"/>
      <c r="AC326" s="651"/>
      <c r="AD326" s="651"/>
    </row>
    <row r="327" spans="1:30" ht="12" customHeight="1" x14ac:dyDescent="0.2">
      <c r="A327" s="651"/>
      <c r="B327" s="651"/>
      <c r="C327" s="651"/>
      <c r="D327" s="651"/>
      <c r="E327" s="651"/>
      <c r="F327" s="651"/>
      <c r="G327" s="651"/>
      <c r="H327" s="651"/>
      <c r="I327" s="651"/>
      <c r="J327" s="651"/>
      <c r="K327" s="651"/>
      <c r="L327" s="651"/>
      <c r="M327" s="651"/>
      <c r="N327" s="651"/>
      <c r="O327" s="651"/>
      <c r="P327" s="651"/>
      <c r="Q327" s="651"/>
      <c r="R327" s="651"/>
      <c r="S327" s="651"/>
      <c r="T327" s="651"/>
      <c r="U327" s="651"/>
      <c r="V327" s="651"/>
      <c r="W327" s="651"/>
      <c r="X327" s="651"/>
      <c r="Y327" s="651"/>
      <c r="Z327" s="651"/>
      <c r="AA327" s="651"/>
      <c r="AB327" s="651"/>
      <c r="AC327" s="651"/>
      <c r="AD327" s="651"/>
    </row>
    <row r="328" spans="1:30" ht="12" customHeight="1" x14ac:dyDescent="0.2">
      <c r="A328" s="651"/>
      <c r="B328" s="651"/>
      <c r="C328" s="651"/>
      <c r="D328" s="651"/>
      <c r="E328" s="651"/>
      <c r="F328" s="651"/>
      <c r="G328" s="651"/>
      <c r="H328" s="651"/>
      <c r="I328" s="651"/>
      <c r="J328" s="651"/>
      <c r="K328" s="651"/>
      <c r="L328" s="651"/>
      <c r="M328" s="651"/>
      <c r="N328" s="651"/>
      <c r="O328" s="651"/>
      <c r="P328" s="651"/>
      <c r="Q328" s="651"/>
      <c r="R328" s="651"/>
      <c r="S328" s="651"/>
      <c r="T328" s="651"/>
      <c r="U328" s="651"/>
      <c r="V328" s="651"/>
      <c r="W328" s="651"/>
      <c r="X328" s="651"/>
      <c r="Y328" s="651"/>
      <c r="Z328" s="651"/>
      <c r="AA328" s="651"/>
      <c r="AB328" s="651"/>
      <c r="AC328" s="651"/>
      <c r="AD328" s="651"/>
    </row>
    <row r="329" spans="1:30" ht="12" customHeight="1" x14ac:dyDescent="0.2">
      <c r="A329" s="651"/>
      <c r="B329" s="651"/>
      <c r="C329" s="651"/>
      <c r="D329" s="651"/>
      <c r="E329" s="651"/>
      <c r="F329" s="651"/>
      <c r="G329" s="651"/>
      <c r="H329" s="651"/>
      <c r="I329" s="651"/>
      <c r="J329" s="651"/>
      <c r="K329" s="651"/>
      <c r="L329" s="651"/>
      <c r="M329" s="651"/>
      <c r="N329" s="651"/>
      <c r="O329" s="651"/>
      <c r="P329" s="651"/>
      <c r="Q329" s="651"/>
      <c r="R329" s="651"/>
      <c r="S329" s="651"/>
      <c r="T329" s="651"/>
      <c r="U329" s="651"/>
      <c r="V329" s="651"/>
      <c r="W329" s="651"/>
      <c r="X329" s="651"/>
      <c r="Y329" s="651"/>
      <c r="Z329" s="651"/>
      <c r="AA329" s="651"/>
      <c r="AB329" s="651"/>
      <c r="AC329" s="651"/>
      <c r="AD329" s="651"/>
    </row>
    <row r="330" spans="1:30" ht="12" customHeight="1" x14ac:dyDescent="0.2">
      <c r="A330" s="651"/>
      <c r="B330" s="651"/>
      <c r="C330" s="651"/>
      <c r="D330" s="651"/>
      <c r="E330" s="651"/>
      <c r="F330" s="651"/>
      <c r="G330" s="651"/>
      <c r="H330" s="651"/>
      <c r="I330" s="651"/>
      <c r="J330" s="651"/>
      <c r="K330" s="651"/>
      <c r="L330" s="651"/>
      <c r="M330" s="651"/>
      <c r="N330" s="651"/>
      <c r="O330" s="651"/>
      <c r="P330" s="651"/>
      <c r="Q330" s="651"/>
      <c r="R330" s="651"/>
      <c r="S330" s="651"/>
      <c r="T330" s="651"/>
      <c r="U330" s="651"/>
      <c r="V330" s="651"/>
      <c r="W330" s="651"/>
      <c r="X330" s="651"/>
      <c r="Y330" s="651"/>
      <c r="Z330" s="651"/>
      <c r="AA330" s="651"/>
      <c r="AB330" s="651"/>
      <c r="AC330" s="651"/>
      <c r="AD330" s="651"/>
    </row>
    <row r="331" spans="1:30" ht="12" customHeight="1" x14ac:dyDescent="0.2">
      <c r="A331" s="651"/>
      <c r="B331" s="651"/>
      <c r="C331" s="651"/>
      <c r="D331" s="651"/>
      <c r="E331" s="651"/>
      <c r="F331" s="651"/>
      <c r="G331" s="651"/>
      <c r="H331" s="651"/>
      <c r="I331" s="651"/>
      <c r="J331" s="651"/>
      <c r="K331" s="651"/>
      <c r="L331" s="651"/>
      <c r="M331" s="651"/>
      <c r="N331" s="651"/>
      <c r="O331" s="651"/>
      <c r="P331" s="651"/>
      <c r="Q331" s="651"/>
      <c r="R331" s="651"/>
      <c r="S331" s="651"/>
      <c r="T331" s="651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</row>
    <row r="332" spans="1:30" ht="12" customHeight="1" x14ac:dyDescent="0.2">
      <c r="A332" s="651"/>
      <c r="B332" s="651"/>
      <c r="C332" s="651"/>
      <c r="D332" s="651"/>
      <c r="E332" s="651"/>
      <c r="F332" s="651"/>
      <c r="G332" s="651"/>
      <c r="H332" s="651"/>
      <c r="I332" s="651"/>
      <c r="J332" s="651"/>
      <c r="K332" s="651"/>
      <c r="L332" s="651"/>
      <c r="M332" s="651"/>
      <c r="N332" s="651"/>
      <c r="O332" s="651"/>
      <c r="P332" s="651"/>
      <c r="Q332" s="651"/>
      <c r="R332" s="651"/>
      <c r="S332" s="651"/>
      <c r="T332" s="651"/>
      <c r="U332" s="651"/>
      <c r="V332" s="651"/>
      <c r="W332" s="651"/>
      <c r="X332" s="651"/>
      <c r="Y332" s="651"/>
      <c r="Z332" s="651"/>
      <c r="AA332" s="651"/>
      <c r="AB332" s="651"/>
      <c r="AC332" s="651"/>
      <c r="AD332" s="651"/>
    </row>
    <row r="333" spans="1:30" ht="12" customHeight="1" x14ac:dyDescent="0.2">
      <c r="A333" s="651"/>
      <c r="B333" s="651"/>
      <c r="C333" s="651"/>
      <c r="D333" s="651"/>
      <c r="E333" s="651"/>
      <c r="F333" s="651"/>
      <c r="G333" s="651"/>
      <c r="H333" s="651"/>
      <c r="I333" s="651"/>
      <c r="J333" s="651"/>
      <c r="K333" s="651"/>
      <c r="L333" s="651"/>
      <c r="M333" s="651"/>
      <c r="N333" s="651"/>
      <c r="O333" s="651"/>
      <c r="P333" s="651"/>
      <c r="Q333" s="651"/>
      <c r="R333" s="651"/>
      <c r="S333" s="651"/>
      <c r="T333" s="651"/>
      <c r="U333" s="651"/>
      <c r="V333" s="651"/>
      <c r="W333" s="651"/>
      <c r="X333" s="651"/>
      <c r="Y333" s="651"/>
      <c r="Z333" s="651"/>
      <c r="AA333" s="651"/>
      <c r="AB333" s="651"/>
      <c r="AC333" s="651"/>
      <c r="AD333" s="651"/>
    </row>
    <row r="334" spans="1:30" ht="12" customHeight="1" x14ac:dyDescent="0.2">
      <c r="A334" s="651"/>
      <c r="B334" s="651"/>
      <c r="C334" s="651"/>
      <c r="D334" s="651"/>
      <c r="E334" s="651"/>
      <c r="F334" s="651"/>
      <c r="G334" s="651"/>
      <c r="H334" s="651"/>
      <c r="I334" s="651"/>
      <c r="J334" s="651"/>
      <c r="K334" s="651"/>
      <c r="L334" s="651"/>
      <c r="M334" s="651"/>
      <c r="N334" s="651"/>
      <c r="O334" s="651"/>
      <c r="P334" s="651"/>
      <c r="Q334" s="651"/>
      <c r="R334" s="651"/>
      <c r="S334" s="651"/>
      <c r="T334" s="651"/>
      <c r="U334" s="651"/>
      <c r="V334" s="651"/>
      <c r="W334" s="651"/>
      <c r="X334" s="651"/>
      <c r="Y334" s="651"/>
      <c r="Z334" s="651"/>
      <c r="AA334" s="651"/>
      <c r="AB334" s="651"/>
      <c r="AC334" s="651"/>
      <c r="AD334" s="651"/>
    </row>
    <row r="335" spans="1:30" ht="12" customHeight="1" x14ac:dyDescent="0.2">
      <c r="A335" s="651"/>
      <c r="B335" s="651"/>
      <c r="C335" s="651"/>
      <c r="D335" s="651"/>
      <c r="E335" s="651"/>
      <c r="F335" s="651"/>
      <c r="G335" s="651"/>
      <c r="H335" s="651"/>
      <c r="I335" s="651"/>
      <c r="J335" s="651"/>
      <c r="K335" s="651"/>
      <c r="L335" s="651"/>
      <c r="M335" s="651"/>
      <c r="N335" s="651"/>
      <c r="O335" s="651"/>
      <c r="P335" s="651"/>
      <c r="Q335" s="651"/>
      <c r="R335" s="651"/>
      <c r="S335" s="651"/>
      <c r="T335" s="651"/>
      <c r="U335" s="651"/>
      <c r="V335" s="651"/>
      <c r="W335" s="651"/>
      <c r="X335" s="651"/>
      <c r="Y335" s="651"/>
      <c r="Z335" s="651"/>
      <c r="AA335" s="651"/>
      <c r="AB335" s="651"/>
      <c r="AC335" s="651"/>
      <c r="AD335" s="651"/>
    </row>
    <row r="336" spans="1:30" ht="12" customHeight="1" x14ac:dyDescent="0.2">
      <c r="A336" s="651"/>
      <c r="B336" s="651"/>
      <c r="C336" s="651"/>
      <c r="D336" s="651"/>
      <c r="E336" s="651"/>
      <c r="F336" s="651"/>
      <c r="G336" s="651"/>
      <c r="H336" s="651"/>
      <c r="I336" s="651"/>
      <c r="J336" s="651"/>
      <c r="K336" s="651"/>
      <c r="L336" s="651"/>
      <c r="M336" s="651"/>
      <c r="N336" s="651"/>
      <c r="O336" s="651"/>
      <c r="P336" s="651"/>
      <c r="Q336" s="651"/>
      <c r="R336" s="651"/>
      <c r="S336" s="651"/>
      <c r="T336" s="651"/>
      <c r="U336" s="651"/>
      <c r="V336" s="651"/>
      <c r="W336" s="651"/>
      <c r="X336" s="651"/>
      <c r="Y336" s="651"/>
      <c r="Z336" s="651"/>
      <c r="AA336" s="651"/>
      <c r="AB336" s="651"/>
      <c r="AC336" s="651"/>
      <c r="AD336" s="651"/>
    </row>
    <row r="337" spans="1:30" ht="12" customHeight="1" x14ac:dyDescent="0.2">
      <c r="A337" s="651"/>
      <c r="B337" s="651"/>
      <c r="C337" s="651"/>
      <c r="D337" s="651"/>
      <c r="E337" s="651"/>
      <c r="F337" s="651"/>
      <c r="G337" s="651"/>
      <c r="H337" s="651"/>
      <c r="I337" s="651"/>
      <c r="J337" s="651"/>
      <c r="K337" s="651"/>
      <c r="L337" s="651"/>
      <c r="M337" s="651"/>
      <c r="N337" s="651"/>
      <c r="O337" s="651"/>
      <c r="P337" s="651"/>
      <c r="Q337" s="651"/>
      <c r="R337" s="651"/>
      <c r="S337" s="651"/>
      <c r="T337" s="651"/>
      <c r="U337" s="651"/>
      <c r="V337" s="651"/>
      <c r="W337" s="651"/>
      <c r="X337" s="651"/>
      <c r="Y337" s="651"/>
      <c r="Z337" s="651"/>
      <c r="AA337" s="651"/>
      <c r="AB337" s="651"/>
      <c r="AC337" s="651"/>
      <c r="AD337" s="651"/>
    </row>
    <row r="338" spans="1:30" ht="12" customHeight="1" x14ac:dyDescent="0.2">
      <c r="A338" s="651"/>
      <c r="B338" s="651"/>
      <c r="C338" s="651"/>
      <c r="D338" s="651"/>
      <c r="E338" s="651"/>
      <c r="F338" s="651"/>
      <c r="G338" s="651"/>
      <c r="H338" s="651"/>
      <c r="I338" s="651"/>
      <c r="J338" s="651"/>
      <c r="K338" s="651"/>
      <c r="L338" s="651"/>
      <c r="M338" s="651"/>
      <c r="N338" s="651"/>
      <c r="O338" s="651"/>
      <c r="P338" s="651"/>
      <c r="Q338" s="651"/>
      <c r="R338" s="651"/>
      <c r="S338" s="651"/>
      <c r="T338" s="651"/>
      <c r="U338" s="651"/>
      <c r="V338" s="651"/>
      <c r="W338" s="651"/>
      <c r="X338" s="651"/>
      <c r="Y338" s="651"/>
      <c r="Z338" s="651"/>
      <c r="AA338" s="651"/>
      <c r="AB338" s="651"/>
      <c r="AC338" s="651"/>
      <c r="AD338" s="651"/>
    </row>
    <row r="339" spans="1:30" ht="12" customHeight="1" x14ac:dyDescent="0.2">
      <c r="A339" s="651"/>
      <c r="B339" s="651"/>
      <c r="C339" s="651"/>
      <c r="D339" s="651"/>
      <c r="E339" s="651"/>
      <c r="F339" s="651"/>
      <c r="G339" s="651"/>
      <c r="H339" s="651"/>
      <c r="I339" s="651"/>
      <c r="J339" s="651"/>
      <c r="K339" s="651"/>
      <c r="L339" s="651"/>
      <c r="M339" s="651"/>
      <c r="N339" s="651"/>
      <c r="O339" s="651"/>
      <c r="P339" s="651"/>
      <c r="Q339" s="651"/>
      <c r="R339" s="651"/>
      <c r="S339" s="651"/>
      <c r="T339" s="651"/>
      <c r="U339" s="651"/>
      <c r="V339" s="651"/>
      <c r="W339" s="651"/>
      <c r="X339" s="651"/>
      <c r="Y339" s="651"/>
      <c r="Z339" s="651"/>
      <c r="AA339" s="651"/>
      <c r="AB339" s="651"/>
      <c r="AC339" s="651"/>
      <c r="AD339" s="651"/>
    </row>
    <row r="340" spans="1:30" ht="12" customHeight="1" x14ac:dyDescent="0.2">
      <c r="A340" s="651"/>
      <c r="B340" s="651"/>
      <c r="C340" s="651"/>
      <c r="D340" s="651"/>
      <c r="E340" s="651"/>
      <c r="F340" s="651"/>
      <c r="G340" s="651"/>
      <c r="H340" s="651"/>
      <c r="I340" s="651"/>
      <c r="J340" s="651"/>
      <c r="K340" s="651"/>
      <c r="L340" s="651"/>
      <c r="M340" s="651"/>
      <c r="N340" s="651"/>
      <c r="O340" s="651"/>
      <c r="P340" s="651"/>
      <c r="Q340" s="651"/>
      <c r="R340" s="651"/>
      <c r="S340" s="651"/>
      <c r="T340" s="651"/>
      <c r="U340" s="651"/>
      <c r="V340" s="651"/>
      <c r="W340" s="651"/>
      <c r="X340" s="651"/>
      <c r="Y340" s="651"/>
      <c r="Z340" s="651"/>
      <c r="AA340" s="651"/>
      <c r="AB340" s="651"/>
      <c r="AC340" s="651"/>
      <c r="AD340" s="651"/>
    </row>
    <row r="341" spans="1:30" ht="12" customHeight="1" x14ac:dyDescent="0.2">
      <c r="A341" s="651"/>
      <c r="B341" s="651"/>
      <c r="C341" s="651"/>
      <c r="D341" s="651"/>
      <c r="E341" s="651"/>
      <c r="F341" s="651"/>
      <c r="G341" s="651"/>
      <c r="H341" s="651"/>
      <c r="I341" s="651"/>
      <c r="J341" s="651"/>
      <c r="K341" s="651"/>
      <c r="L341" s="651"/>
      <c r="M341" s="651"/>
      <c r="N341" s="651"/>
      <c r="O341" s="651"/>
      <c r="P341" s="651"/>
      <c r="Q341" s="651"/>
      <c r="R341" s="651"/>
      <c r="S341" s="651"/>
      <c r="T341" s="651"/>
      <c r="U341" s="651"/>
      <c r="V341" s="651"/>
      <c r="W341" s="651"/>
      <c r="X341" s="651"/>
      <c r="Y341" s="651"/>
      <c r="Z341" s="651"/>
      <c r="AA341" s="651"/>
      <c r="AB341" s="651"/>
      <c r="AC341" s="651"/>
      <c r="AD341" s="651"/>
    </row>
    <row r="342" spans="1:30" ht="12" customHeight="1" x14ac:dyDescent="0.2">
      <c r="A342" s="651"/>
      <c r="B342" s="651"/>
      <c r="C342" s="651"/>
      <c r="D342" s="651"/>
      <c r="E342" s="651"/>
      <c r="F342" s="651"/>
      <c r="G342" s="651"/>
      <c r="H342" s="651"/>
      <c r="I342" s="651"/>
      <c r="J342" s="651"/>
      <c r="K342" s="651"/>
      <c r="L342" s="651"/>
      <c r="M342" s="651"/>
      <c r="N342" s="651"/>
      <c r="O342" s="651"/>
      <c r="P342" s="651"/>
      <c r="Q342" s="651"/>
      <c r="R342" s="651"/>
      <c r="S342" s="651"/>
      <c r="T342" s="651"/>
      <c r="U342" s="651"/>
      <c r="V342" s="651"/>
      <c r="W342" s="651"/>
      <c r="X342" s="651"/>
      <c r="Y342" s="651"/>
      <c r="Z342" s="651"/>
      <c r="AA342" s="651"/>
      <c r="AB342" s="651"/>
      <c r="AC342" s="651"/>
      <c r="AD342" s="651"/>
    </row>
    <row r="343" spans="1:30" ht="12" customHeight="1" x14ac:dyDescent="0.2">
      <c r="A343" s="651"/>
      <c r="B343" s="651"/>
      <c r="C343" s="651"/>
      <c r="D343" s="651"/>
      <c r="E343" s="651"/>
      <c r="F343" s="651"/>
      <c r="G343" s="651"/>
      <c r="H343" s="651"/>
      <c r="I343" s="651"/>
      <c r="J343" s="651"/>
      <c r="K343" s="651"/>
      <c r="L343" s="651"/>
      <c r="M343" s="651"/>
      <c r="N343" s="651"/>
      <c r="O343" s="651"/>
      <c r="P343" s="651"/>
      <c r="Q343" s="651"/>
      <c r="R343" s="651"/>
      <c r="S343" s="651"/>
      <c r="T343" s="651"/>
      <c r="U343" s="651"/>
      <c r="V343" s="651"/>
      <c r="W343" s="651"/>
      <c r="X343" s="651"/>
      <c r="Y343" s="651"/>
      <c r="Z343" s="651"/>
      <c r="AA343" s="651"/>
      <c r="AB343" s="651"/>
      <c r="AC343" s="651"/>
      <c r="AD343" s="651"/>
    </row>
    <row r="344" spans="1:30" ht="12" customHeight="1" x14ac:dyDescent="0.2">
      <c r="A344" s="651"/>
      <c r="B344" s="651"/>
      <c r="C344" s="651"/>
      <c r="D344" s="651"/>
      <c r="E344" s="651"/>
      <c r="F344" s="651"/>
      <c r="G344" s="651"/>
      <c r="H344" s="651"/>
      <c r="I344" s="651"/>
      <c r="J344" s="651"/>
      <c r="K344" s="651"/>
      <c r="L344" s="651"/>
      <c r="M344" s="651"/>
      <c r="N344" s="651"/>
      <c r="O344" s="651"/>
      <c r="P344" s="651"/>
      <c r="Q344" s="651"/>
      <c r="R344" s="651"/>
      <c r="S344" s="651"/>
      <c r="T344" s="651"/>
      <c r="U344" s="651"/>
      <c r="V344" s="651"/>
      <c r="W344" s="651"/>
      <c r="X344" s="651"/>
      <c r="Y344" s="651"/>
      <c r="Z344" s="651"/>
      <c r="AA344" s="651"/>
      <c r="AB344" s="651"/>
      <c r="AC344" s="651"/>
      <c r="AD344" s="651"/>
    </row>
    <row r="345" spans="1:30" ht="12" customHeight="1" x14ac:dyDescent="0.2">
      <c r="A345" s="651"/>
      <c r="B345" s="651"/>
      <c r="C345" s="651"/>
      <c r="D345" s="651"/>
      <c r="E345" s="651"/>
      <c r="F345" s="651"/>
      <c r="G345" s="651"/>
      <c r="H345" s="651"/>
      <c r="I345" s="651"/>
      <c r="J345" s="651"/>
      <c r="K345" s="651"/>
      <c r="L345" s="651"/>
      <c r="M345" s="651"/>
      <c r="N345" s="651"/>
      <c r="O345" s="651"/>
      <c r="P345" s="651"/>
      <c r="Q345" s="651"/>
      <c r="R345" s="651"/>
      <c r="S345" s="651"/>
      <c r="T345" s="651"/>
      <c r="U345" s="651"/>
      <c r="V345" s="651"/>
      <c r="W345" s="651"/>
      <c r="X345" s="651"/>
      <c r="Y345" s="651"/>
      <c r="Z345" s="651"/>
      <c r="AA345" s="651"/>
      <c r="AB345" s="651"/>
      <c r="AC345" s="651"/>
      <c r="AD345" s="651"/>
    </row>
    <row r="346" spans="1:30" ht="12" customHeight="1" x14ac:dyDescent="0.2">
      <c r="A346" s="651"/>
      <c r="B346" s="651"/>
      <c r="C346" s="651"/>
      <c r="D346" s="651"/>
      <c r="E346" s="651"/>
      <c r="F346" s="651"/>
      <c r="G346" s="651"/>
      <c r="H346" s="651"/>
      <c r="I346" s="651"/>
      <c r="J346" s="651"/>
      <c r="K346" s="651"/>
      <c r="L346" s="651"/>
      <c r="M346" s="651"/>
      <c r="N346" s="651"/>
      <c r="O346" s="651"/>
      <c r="P346" s="651"/>
      <c r="Q346" s="651"/>
      <c r="R346" s="651"/>
      <c r="S346" s="651"/>
      <c r="T346" s="651"/>
      <c r="U346" s="651"/>
      <c r="V346" s="651"/>
      <c r="W346" s="651"/>
      <c r="X346" s="651"/>
      <c r="Y346" s="651"/>
      <c r="Z346" s="651"/>
      <c r="AA346" s="651"/>
      <c r="AB346" s="651"/>
      <c r="AC346" s="651"/>
      <c r="AD346" s="651"/>
    </row>
    <row r="347" spans="1:30" ht="12" customHeight="1" x14ac:dyDescent="0.2">
      <c r="A347" s="651"/>
      <c r="B347" s="651"/>
      <c r="C347" s="651"/>
      <c r="D347" s="651"/>
      <c r="E347" s="651"/>
      <c r="F347" s="651"/>
      <c r="G347" s="651"/>
      <c r="H347" s="651"/>
      <c r="I347" s="651"/>
      <c r="J347" s="651"/>
      <c r="K347" s="651"/>
      <c r="L347" s="651"/>
      <c r="M347" s="651"/>
      <c r="N347" s="651"/>
      <c r="O347" s="651"/>
      <c r="P347" s="651"/>
      <c r="Q347" s="651"/>
      <c r="R347" s="651"/>
      <c r="S347" s="651"/>
      <c r="T347" s="651"/>
      <c r="U347" s="651"/>
      <c r="V347" s="651"/>
      <c r="W347" s="651"/>
      <c r="X347" s="651"/>
      <c r="Y347" s="651"/>
      <c r="Z347" s="651"/>
      <c r="AA347" s="651"/>
      <c r="AB347" s="651"/>
      <c r="AC347" s="651"/>
      <c r="AD347" s="651"/>
    </row>
    <row r="348" spans="1:30" ht="12" customHeight="1" x14ac:dyDescent="0.2">
      <c r="A348" s="651"/>
      <c r="B348" s="651"/>
      <c r="C348" s="651"/>
      <c r="D348" s="651"/>
      <c r="E348" s="651"/>
      <c r="F348" s="651"/>
      <c r="G348" s="651"/>
      <c r="H348" s="651"/>
      <c r="I348" s="651"/>
      <c r="J348" s="651"/>
      <c r="K348" s="651"/>
      <c r="L348" s="651"/>
      <c r="M348" s="651"/>
      <c r="N348" s="651"/>
      <c r="O348" s="651"/>
      <c r="P348" s="651"/>
      <c r="Q348" s="651"/>
      <c r="R348" s="651"/>
      <c r="S348" s="651"/>
      <c r="T348" s="651"/>
      <c r="U348" s="651"/>
      <c r="V348" s="651"/>
      <c r="W348" s="651"/>
      <c r="X348" s="651"/>
      <c r="Y348" s="651"/>
      <c r="Z348" s="651"/>
      <c r="AA348" s="651"/>
      <c r="AB348" s="651"/>
      <c r="AC348" s="651"/>
      <c r="AD348" s="651"/>
    </row>
    <row r="349" spans="1:30" ht="12" customHeight="1" x14ac:dyDescent="0.2">
      <c r="A349" s="651"/>
      <c r="B349" s="651"/>
      <c r="C349" s="651"/>
      <c r="D349" s="651"/>
      <c r="E349" s="651"/>
      <c r="F349" s="651"/>
      <c r="G349" s="651"/>
      <c r="H349" s="651"/>
      <c r="I349" s="651"/>
      <c r="J349" s="651"/>
      <c r="K349" s="651"/>
      <c r="L349" s="651"/>
      <c r="M349" s="651"/>
      <c r="N349" s="651"/>
      <c r="O349" s="651"/>
      <c r="P349" s="651"/>
      <c r="Q349" s="651"/>
      <c r="R349" s="651"/>
      <c r="S349" s="651"/>
      <c r="T349" s="651"/>
      <c r="U349" s="651"/>
      <c r="V349" s="651"/>
      <c r="W349" s="651"/>
      <c r="X349" s="651"/>
      <c r="Y349" s="651"/>
      <c r="Z349" s="651"/>
      <c r="AA349" s="651"/>
      <c r="AB349" s="651"/>
      <c r="AC349" s="651"/>
      <c r="AD349" s="651"/>
    </row>
    <row r="350" spans="1:30" ht="12" customHeight="1" x14ac:dyDescent="0.2">
      <c r="A350" s="651"/>
      <c r="B350" s="651"/>
      <c r="C350" s="651"/>
      <c r="D350" s="651"/>
      <c r="E350" s="651"/>
      <c r="F350" s="651"/>
      <c r="G350" s="651"/>
      <c r="H350" s="651"/>
      <c r="I350" s="651"/>
      <c r="J350" s="651"/>
      <c r="K350" s="651"/>
      <c r="L350" s="651"/>
      <c r="M350" s="651"/>
      <c r="N350" s="651"/>
      <c r="O350" s="651"/>
      <c r="P350" s="651"/>
      <c r="Q350" s="651"/>
      <c r="R350" s="651"/>
      <c r="S350" s="651"/>
      <c r="T350" s="651"/>
      <c r="U350" s="651"/>
      <c r="V350" s="651"/>
      <c r="W350" s="651"/>
      <c r="X350" s="651"/>
      <c r="Y350" s="651"/>
      <c r="Z350" s="651"/>
      <c r="AA350" s="651"/>
      <c r="AB350" s="651"/>
      <c r="AC350" s="651"/>
      <c r="AD350" s="651"/>
    </row>
    <row r="351" spans="1:30" ht="12" customHeight="1" x14ac:dyDescent="0.2">
      <c r="A351" s="651"/>
      <c r="B351" s="651"/>
      <c r="C351" s="651"/>
      <c r="D351" s="651"/>
      <c r="E351" s="651"/>
      <c r="F351" s="651"/>
      <c r="G351" s="651"/>
      <c r="H351" s="651"/>
      <c r="I351" s="651"/>
      <c r="J351" s="651"/>
      <c r="K351" s="651"/>
      <c r="L351" s="651"/>
      <c r="M351" s="651"/>
      <c r="N351" s="651"/>
      <c r="O351" s="651"/>
      <c r="P351" s="651"/>
      <c r="Q351" s="651"/>
      <c r="R351" s="651"/>
      <c r="S351" s="651"/>
      <c r="T351" s="651"/>
      <c r="U351" s="651"/>
      <c r="V351" s="651"/>
      <c r="W351" s="651"/>
      <c r="X351" s="651"/>
      <c r="Y351" s="651"/>
      <c r="Z351" s="651"/>
      <c r="AA351" s="651"/>
      <c r="AB351" s="651"/>
      <c r="AC351" s="651"/>
      <c r="AD351" s="651"/>
    </row>
    <row r="352" spans="1:30" ht="12" customHeight="1" x14ac:dyDescent="0.2">
      <c r="A352" s="651"/>
      <c r="B352" s="651"/>
      <c r="C352" s="651"/>
      <c r="D352" s="651"/>
      <c r="E352" s="651"/>
      <c r="F352" s="651"/>
      <c r="G352" s="651"/>
      <c r="H352" s="651"/>
      <c r="I352" s="651"/>
      <c r="J352" s="651"/>
      <c r="K352" s="651"/>
      <c r="L352" s="651"/>
      <c r="M352" s="651"/>
      <c r="N352" s="651"/>
      <c r="O352" s="651"/>
      <c r="P352" s="651"/>
      <c r="Q352" s="651"/>
      <c r="R352" s="651"/>
      <c r="S352" s="651"/>
      <c r="T352" s="651"/>
      <c r="U352" s="651"/>
      <c r="V352" s="651"/>
      <c r="W352" s="651"/>
      <c r="X352" s="651"/>
      <c r="Y352" s="651"/>
      <c r="Z352" s="651"/>
      <c r="AA352" s="651"/>
      <c r="AB352" s="651"/>
      <c r="AC352" s="651"/>
      <c r="AD352" s="651"/>
    </row>
    <row r="353" spans="1:30" ht="12" customHeight="1" x14ac:dyDescent="0.2">
      <c r="A353" s="651"/>
      <c r="B353" s="651"/>
      <c r="C353" s="651"/>
      <c r="D353" s="651"/>
      <c r="E353" s="651"/>
      <c r="F353" s="651"/>
      <c r="G353" s="651"/>
      <c r="H353" s="651"/>
      <c r="I353" s="651"/>
      <c r="J353" s="651"/>
      <c r="K353" s="651"/>
      <c r="L353" s="651"/>
      <c r="M353" s="651"/>
      <c r="N353" s="651"/>
      <c r="O353" s="651"/>
      <c r="P353" s="651"/>
      <c r="Q353" s="651"/>
      <c r="R353" s="651"/>
      <c r="S353" s="651"/>
      <c r="T353" s="651"/>
      <c r="U353" s="651"/>
      <c r="V353" s="651"/>
      <c r="W353" s="651"/>
      <c r="X353" s="651"/>
      <c r="Y353" s="651"/>
      <c r="Z353" s="651"/>
      <c r="AA353" s="651"/>
      <c r="AB353" s="651"/>
      <c r="AC353" s="651"/>
      <c r="AD353" s="651"/>
    </row>
    <row r="354" spans="1:30" ht="12" customHeight="1" x14ac:dyDescent="0.2">
      <c r="A354" s="651"/>
      <c r="B354" s="651"/>
      <c r="C354" s="651"/>
      <c r="D354" s="651"/>
      <c r="E354" s="651"/>
      <c r="F354" s="651"/>
      <c r="G354" s="651"/>
      <c r="H354" s="651"/>
      <c r="I354" s="651"/>
      <c r="J354" s="651"/>
      <c r="K354" s="651"/>
      <c r="L354" s="651"/>
      <c r="M354" s="651"/>
      <c r="N354" s="651"/>
      <c r="O354" s="651"/>
      <c r="P354" s="651"/>
      <c r="Q354" s="651"/>
      <c r="R354" s="651"/>
      <c r="S354" s="651"/>
      <c r="T354" s="651"/>
      <c r="U354" s="651"/>
      <c r="V354" s="651"/>
      <c r="W354" s="651"/>
      <c r="X354" s="651"/>
      <c r="Y354" s="651"/>
      <c r="Z354" s="651"/>
      <c r="AA354" s="651"/>
      <c r="AB354" s="651"/>
      <c r="AC354" s="651"/>
      <c r="AD354" s="651"/>
    </row>
    <row r="355" spans="1:30" ht="12" customHeight="1" x14ac:dyDescent="0.2">
      <c r="A355" s="651"/>
      <c r="B355" s="651"/>
      <c r="C355" s="651"/>
      <c r="D355" s="651"/>
      <c r="E355" s="651"/>
      <c r="F355" s="651"/>
      <c r="G355" s="651"/>
      <c r="H355" s="651"/>
      <c r="I355" s="651"/>
      <c r="J355" s="651"/>
      <c r="K355" s="651"/>
      <c r="L355" s="651"/>
      <c r="M355" s="651"/>
      <c r="N355" s="651"/>
      <c r="O355" s="651"/>
      <c r="P355" s="651"/>
      <c r="Q355" s="651"/>
      <c r="R355" s="651"/>
      <c r="S355" s="651"/>
      <c r="T355" s="651"/>
      <c r="U355" s="651"/>
      <c r="V355" s="651"/>
      <c r="W355" s="651"/>
      <c r="X355" s="651"/>
      <c r="Y355" s="651"/>
      <c r="Z355" s="651"/>
      <c r="AA355" s="651"/>
      <c r="AB355" s="651"/>
      <c r="AC355" s="651"/>
      <c r="AD355" s="651"/>
    </row>
    <row r="356" spans="1:30" ht="12" customHeight="1" x14ac:dyDescent="0.2">
      <c r="A356" s="651"/>
      <c r="B356" s="651"/>
      <c r="C356" s="651"/>
      <c r="D356" s="651"/>
      <c r="E356" s="651"/>
      <c r="F356" s="651"/>
      <c r="G356" s="651"/>
      <c r="H356" s="651"/>
      <c r="I356" s="651"/>
      <c r="J356" s="651"/>
      <c r="K356" s="651"/>
      <c r="L356" s="651"/>
      <c r="M356" s="651"/>
      <c r="N356" s="651"/>
      <c r="O356" s="651"/>
      <c r="P356" s="651"/>
      <c r="Q356" s="651"/>
      <c r="R356" s="651"/>
      <c r="S356" s="651"/>
      <c r="T356" s="651"/>
      <c r="U356" s="651"/>
      <c r="V356" s="651"/>
      <c r="W356" s="651"/>
      <c r="X356" s="651"/>
      <c r="Y356" s="651"/>
      <c r="Z356" s="651"/>
      <c r="AA356" s="651"/>
      <c r="AB356" s="651"/>
      <c r="AC356" s="651"/>
      <c r="AD356" s="651"/>
    </row>
    <row r="357" spans="1:30" ht="12" customHeight="1" x14ac:dyDescent="0.2">
      <c r="A357" s="651"/>
      <c r="B357" s="651"/>
      <c r="C357" s="651"/>
      <c r="D357" s="651"/>
      <c r="E357" s="651"/>
      <c r="F357" s="651"/>
      <c r="G357" s="651"/>
      <c r="H357" s="651"/>
      <c r="I357" s="651"/>
      <c r="J357" s="651"/>
      <c r="K357" s="651"/>
      <c r="L357" s="651"/>
      <c r="M357" s="651"/>
      <c r="N357" s="651"/>
      <c r="O357" s="651"/>
      <c r="P357" s="651"/>
      <c r="Q357" s="651"/>
      <c r="R357" s="651"/>
      <c r="S357" s="651"/>
      <c r="T357" s="651"/>
      <c r="U357" s="651"/>
      <c r="V357" s="651"/>
      <c r="W357" s="651"/>
      <c r="X357" s="651"/>
      <c r="Y357" s="651"/>
      <c r="Z357" s="651"/>
      <c r="AA357" s="651"/>
      <c r="AB357" s="651"/>
      <c r="AC357" s="651"/>
      <c r="AD357" s="651"/>
    </row>
    <row r="358" spans="1:30" ht="12" customHeight="1" x14ac:dyDescent="0.2">
      <c r="A358" s="651"/>
      <c r="B358" s="651"/>
      <c r="C358" s="651"/>
      <c r="D358" s="651"/>
      <c r="E358" s="651"/>
      <c r="F358" s="651"/>
      <c r="G358" s="651"/>
      <c r="H358" s="651"/>
      <c r="I358" s="651"/>
      <c r="J358" s="651"/>
      <c r="K358" s="651"/>
      <c r="L358" s="651"/>
      <c r="M358" s="651"/>
      <c r="N358" s="651"/>
      <c r="O358" s="651"/>
      <c r="P358" s="651"/>
      <c r="Q358" s="651"/>
      <c r="R358" s="651"/>
      <c r="S358" s="651"/>
      <c r="T358" s="651"/>
      <c r="U358" s="651"/>
      <c r="V358" s="651"/>
      <c r="W358" s="651"/>
      <c r="X358" s="651"/>
      <c r="Y358" s="651"/>
      <c r="Z358" s="651"/>
      <c r="AA358" s="651"/>
      <c r="AB358" s="651"/>
      <c r="AC358" s="651"/>
      <c r="AD358" s="651"/>
    </row>
    <row r="359" spans="1:30" ht="12" customHeight="1" x14ac:dyDescent="0.2">
      <c r="A359" s="651"/>
      <c r="B359" s="651"/>
      <c r="C359" s="651"/>
      <c r="D359" s="651"/>
      <c r="E359" s="651"/>
      <c r="F359" s="651"/>
      <c r="G359" s="651"/>
      <c r="H359" s="651"/>
      <c r="I359" s="651"/>
      <c r="J359" s="651"/>
      <c r="K359" s="651"/>
      <c r="L359" s="651"/>
      <c r="M359" s="651"/>
      <c r="N359" s="651"/>
      <c r="O359" s="651"/>
      <c r="P359" s="651"/>
      <c r="Q359" s="651"/>
      <c r="R359" s="651"/>
      <c r="S359" s="651"/>
      <c r="T359" s="651"/>
      <c r="U359" s="651"/>
      <c r="V359" s="651"/>
      <c r="W359" s="651"/>
      <c r="X359" s="651"/>
      <c r="Y359" s="651"/>
      <c r="Z359" s="651"/>
      <c r="AA359" s="651"/>
      <c r="AB359" s="651"/>
      <c r="AC359" s="651"/>
      <c r="AD359" s="651"/>
    </row>
    <row r="360" spans="1:30" ht="12" customHeight="1" x14ac:dyDescent="0.2">
      <c r="A360" s="651"/>
      <c r="B360" s="651"/>
      <c r="C360" s="651"/>
      <c r="D360" s="651"/>
      <c r="E360" s="651"/>
      <c r="F360" s="651"/>
      <c r="G360" s="651"/>
      <c r="H360" s="651"/>
      <c r="I360" s="651"/>
      <c r="J360" s="651"/>
      <c r="K360" s="651"/>
      <c r="L360" s="651"/>
      <c r="M360" s="651"/>
      <c r="N360" s="651"/>
      <c r="O360" s="651"/>
      <c r="P360" s="651"/>
      <c r="Q360" s="651"/>
      <c r="R360" s="651"/>
      <c r="S360" s="651"/>
      <c r="T360" s="651"/>
      <c r="U360" s="651"/>
      <c r="V360" s="651"/>
      <c r="W360" s="651"/>
      <c r="X360" s="651"/>
      <c r="Y360" s="651"/>
      <c r="Z360" s="651"/>
      <c r="AA360" s="651"/>
      <c r="AB360" s="651"/>
      <c r="AC360" s="651"/>
      <c r="AD360" s="651"/>
    </row>
    <row r="361" spans="1:30" ht="12" customHeight="1" x14ac:dyDescent="0.2">
      <c r="A361" s="651"/>
      <c r="B361" s="651"/>
      <c r="C361" s="651"/>
      <c r="D361" s="651"/>
      <c r="E361" s="651"/>
      <c r="F361" s="651"/>
      <c r="G361" s="651"/>
      <c r="H361" s="651"/>
      <c r="I361" s="651"/>
      <c r="J361" s="651"/>
      <c r="K361" s="651"/>
      <c r="L361" s="651"/>
      <c r="M361" s="651"/>
      <c r="N361" s="651"/>
      <c r="O361" s="651"/>
      <c r="P361" s="651"/>
      <c r="Q361" s="651"/>
      <c r="R361" s="651"/>
      <c r="S361" s="651"/>
      <c r="T361" s="651"/>
      <c r="U361" s="651"/>
      <c r="V361" s="651"/>
      <c r="W361" s="651"/>
      <c r="X361" s="651"/>
      <c r="Y361" s="651"/>
      <c r="Z361" s="651"/>
      <c r="AA361" s="651"/>
      <c r="AB361" s="651"/>
      <c r="AC361" s="651"/>
      <c r="AD361" s="651"/>
    </row>
    <row r="362" spans="1:30" ht="12" customHeight="1" x14ac:dyDescent="0.2">
      <c r="A362" s="651"/>
      <c r="B362" s="651"/>
      <c r="C362" s="651"/>
      <c r="D362" s="651"/>
      <c r="E362" s="651"/>
      <c r="F362" s="651"/>
      <c r="G362" s="651"/>
      <c r="H362" s="651"/>
      <c r="I362" s="651"/>
      <c r="J362" s="651"/>
      <c r="K362" s="651"/>
      <c r="L362" s="651"/>
      <c r="M362" s="651"/>
      <c r="N362" s="651"/>
      <c r="O362" s="651"/>
      <c r="P362" s="651"/>
      <c r="Q362" s="651"/>
      <c r="R362" s="651"/>
      <c r="S362" s="651"/>
      <c r="T362" s="651"/>
      <c r="U362" s="651"/>
      <c r="V362" s="651"/>
      <c r="W362" s="651"/>
      <c r="X362" s="651"/>
      <c r="Y362" s="651"/>
      <c r="Z362" s="651"/>
      <c r="AA362" s="651"/>
      <c r="AB362" s="651"/>
      <c r="AC362" s="651"/>
      <c r="AD362" s="651"/>
    </row>
    <row r="363" spans="1:30" ht="12" customHeight="1" x14ac:dyDescent="0.2">
      <c r="A363" s="651"/>
      <c r="B363" s="651"/>
      <c r="C363" s="651"/>
      <c r="D363" s="651"/>
      <c r="E363" s="651"/>
      <c r="F363" s="651"/>
      <c r="G363" s="651"/>
      <c r="H363" s="651"/>
      <c r="I363" s="651"/>
      <c r="J363" s="651"/>
      <c r="K363" s="651"/>
      <c r="L363" s="651"/>
      <c r="M363" s="651"/>
      <c r="N363" s="651"/>
      <c r="O363" s="651"/>
      <c r="P363" s="651"/>
      <c r="Q363" s="651"/>
      <c r="R363" s="651"/>
      <c r="S363" s="651"/>
      <c r="T363" s="651"/>
      <c r="U363" s="651"/>
      <c r="V363" s="651"/>
      <c r="W363" s="651"/>
      <c r="X363" s="651"/>
      <c r="Y363" s="651"/>
      <c r="Z363" s="651"/>
      <c r="AA363" s="651"/>
      <c r="AB363" s="651"/>
      <c r="AC363" s="651"/>
      <c r="AD363" s="651"/>
    </row>
    <row r="364" spans="1:30" ht="12" customHeight="1" x14ac:dyDescent="0.2">
      <c r="A364" s="651"/>
      <c r="B364" s="651"/>
      <c r="C364" s="651"/>
      <c r="D364" s="651"/>
      <c r="E364" s="651"/>
      <c r="F364" s="651"/>
      <c r="G364" s="651"/>
      <c r="H364" s="651"/>
      <c r="I364" s="651"/>
      <c r="J364" s="651"/>
      <c r="K364" s="651"/>
      <c r="L364" s="651"/>
      <c r="M364" s="651"/>
      <c r="N364" s="651"/>
      <c r="O364" s="651"/>
      <c r="P364" s="651"/>
      <c r="Q364" s="651"/>
      <c r="R364" s="651"/>
      <c r="S364" s="651"/>
      <c r="T364" s="651"/>
      <c r="U364" s="651"/>
      <c r="V364" s="651"/>
      <c r="W364" s="651"/>
      <c r="X364" s="651"/>
      <c r="Y364" s="651"/>
      <c r="Z364" s="651"/>
      <c r="AA364" s="651"/>
      <c r="AB364" s="651"/>
      <c r="AC364" s="651"/>
      <c r="AD364" s="651"/>
    </row>
    <row r="365" spans="1:30" ht="12" customHeight="1" x14ac:dyDescent="0.2">
      <c r="A365" s="651"/>
      <c r="B365" s="651"/>
      <c r="C365" s="651"/>
      <c r="D365" s="651"/>
      <c r="E365" s="651"/>
      <c r="F365" s="651"/>
      <c r="G365" s="651"/>
      <c r="H365" s="651"/>
      <c r="I365" s="651"/>
      <c r="J365" s="651"/>
      <c r="K365" s="651"/>
      <c r="L365" s="651"/>
      <c r="M365" s="651"/>
      <c r="N365" s="651"/>
      <c r="O365" s="651"/>
      <c r="P365" s="651"/>
      <c r="Q365" s="651"/>
      <c r="R365" s="651"/>
      <c r="S365" s="651"/>
      <c r="T365" s="651"/>
      <c r="U365" s="651"/>
      <c r="V365" s="651"/>
      <c r="W365" s="651"/>
      <c r="X365" s="651"/>
      <c r="Y365" s="651"/>
      <c r="Z365" s="651"/>
      <c r="AA365" s="651"/>
      <c r="AB365" s="651"/>
      <c r="AC365" s="651"/>
      <c r="AD365" s="651"/>
    </row>
    <row r="366" spans="1:30" ht="12" customHeight="1" x14ac:dyDescent="0.2">
      <c r="A366" s="651"/>
      <c r="B366" s="651"/>
      <c r="C366" s="651"/>
      <c r="D366" s="651"/>
      <c r="E366" s="651"/>
      <c r="F366" s="651"/>
      <c r="G366" s="651"/>
      <c r="H366" s="651"/>
      <c r="I366" s="651"/>
      <c r="J366" s="651"/>
      <c r="K366" s="651"/>
      <c r="L366" s="651"/>
      <c r="M366" s="651"/>
      <c r="N366" s="651"/>
      <c r="O366" s="651"/>
      <c r="P366" s="651"/>
      <c r="Q366" s="651"/>
      <c r="R366" s="651"/>
      <c r="S366" s="651"/>
      <c r="T366" s="651"/>
      <c r="U366" s="651"/>
      <c r="V366" s="651"/>
      <c r="W366" s="651"/>
      <c r="X366" s="651"/>
      <c r="Y366" s="651"/>
      <c r="Z366" s="651"/>
      <c r="AA366" s="651"/>
      <c r="AB366" s="651"/>
      <c r="AC366" s="651"/>
      <c r="AD366" s="651"/>
    </row>
    <row r="367" spans="1:30" ht="12" customHeight="1" x14ac:dyDescent="0.2">
      <c r="A367" s="651"/>
      <c r="B367" s="651"/>
      <c r="C367" s="651"/>
      <c r="D367" s="651"/>
      <c r="E367" s="651"/>
      <c r="F367" s="651"/>
      <c r="G367" s="651"/>
      <c r="H367" s="651"/>
      <c r="I367" s="651"/>
      <c r="J367" s="651"/>
      <c r="K367" s="651"/>
      <c r="L367" s="651"/>
      <c r="M367" s="651"/>
      <c r="N367" s="651"/>
      <c r="O367" s="651"/>
      <c r="P367" s="651"/>
      <c r="Q367" s="651"/>
      <c r="R367" s="651"/>
      <c r="S367" s="651"/>
      <c r="T367" s="651"/>
      <c r="U367" s="651"/>
      <c r="V367" s="651"/>
      <c r="W367" s="651"/>
      <c r="X367" s="651"/>
      <c r="Y367" s="651"/>
      <c r="Z367" s="651"/>
      <c r="AA367" s="651"/>
      <c r="AB367" s="651"/>
      <c r="AC367" s="651"/>
      <c r="AD367" s="651"/>
    </row>
    <row r="368" spans="1:30" ht="12" customHeight="1" x14ac:dyDescent="0.2">
      <c r="A368" s="651"/>
      <c r="B368" s="651"/>
      <c r="C368" s="651"/>
      <c r="D368" s="651"/>
      <c r="E368" s="651"/>
      <c r="F368" s="651"/>
      <c r="G368" s="651"/>
      <c r="H368" s="651"/>
      <c r="I368" s="651"/>
      <c r="J368" s="651"/>
      <c r="K368" s="651"/>
      <c r="L368" s="651"/>
      <c r="M368" s="651"/>
      <c r="N368" s="651"/>
      <c r="O368" s="651"/>
      <c r="P368" s="651"/>
      <c r="Q368" s="651"/>
      <c r="R368" s="651"/>
      <c r="S368" s="651"/>
      <c r="T368" s="651"/>
      <c r="U368" s="651"/>
      <c r="V368" s="651"/>
      <c r="W368" s="651"/>
      <c r="X368" s="651"/>
      <c r="Y368" s="651"/>
      <c r="Z368" s="651"/>
      <c r="AA368" s="651"/>
      <c r="AB368" s="651"/>
      <c r="AC368" s="651"/>
      <c r="AD368" s="651"/>
    </row>
    <row r="369" spans="1:30" ht="12" customHeight="1" x14ac:dyDescent="0.2">
      <c r="A369" s="651"/>
      <c r="B369" s="651"/>
      <c r="C369" s="651"/>
      <c r="D369" s="651"/>
      <c r="E369" s="651"/>
      <c r="F369" s="651"/>
      <c r="G369" s="651"/>
      <c r="H369" s="651"/>
      <c r="I369" s="651"/>
      <c r="J369" s="651"/>
      <c r="K369" s="651"/>
      <c r="L369" s="651"/>
      <c r="M369" s="651"/>
      <c r="N369" s="651"/>
      <c r="O369" s="651"/>
      <c r="P369" s="651"/>
      <c r="Q369" s="651"/>
      <c r="R369" s="651"/>
      <c r="S369" s="651"/>
      <c r="T369" s="651"/>
      <c r="U369" s="651"/>
      <c r="V369" s="651"/>
      <c r="W369" s="651"/>
      <c r="X369" s="651"/>
      <c r="Y369" s="651"/>
      <c r="Z369" s="651"/>
      <c r="AA369" s="651"/>
      <c r="AB369" s="651"/>
      <c r="AC369" s="651"/>
      <c r="AD369" s="651"/>
    </row>
    <row r="370" spans="1:30" ht="12" customHeight="1" x14ac:dyDescent="0.2">
      <c r="A370" s="651"/>
      <c r="B370" s="651"/>
      <c r="C370" s="651"/>
      <c r="D370" s="651"/>
      <c r="E370" s="651"/>
      <c r="F370" s="651"/>
      <c r="G370" s="651"/>
      <c r="H370" s="651"/>
      <c r="I370" s="651"/>
      <c r="J370" s="651"/>
      <c r="K370" s="651"/>
      <c r="L370" s="651"/>
      <c r="M370" s="651"/>
      <c r="N370" s="651"/>
      <c r="O370" s="651"/>
      <c r="P370" s="651"/>
      <c r="Q370" s="651"/>
      <c r="R370" s="651"/>
      <c r="S370" s="651"/>
      <c r="T370" s="651"/>
      <c r="U370" s="651"/>
      <c r="V370" s="651"/>
      <c r="W370" s="651"/>
      <c r="X370" s="651"/>
      <c r="Y370" s="651"/>
      <c r="Z370" s="651"/>
      <c r="AA370" s="651"/>
      <c r="AB370" s="651"/>
      <c r="AC370" s="651"/>
      <c r="AD370" s="651"/>
    </row>
    <row r="371" spans="1:30" ht="12" customHeight="1" x14ac:dyDescent="0.2">
      <c r="A371" s="651"/>
      <c r="B371" s="651"/>
      <c r="C371" s="651"/>
      <c r="D371" s="651"/>
      <c r="E371" s="651"/>
      <c r="F371" s="651"/>
      <c r="G371" s="651"/>
      <c r="H371" s="651"/>
      <c r="I371" s="651"/>
      <c r="J371" s="651"/>
      <c r="K371" s="651"/>
      <c r="L371" s="651"/>
      <c r="M371" s="651"/>
      <c r="N371" s="651"/>
      <c r="O371" s="651"/>
      <c r="P371" s="651"/>
      <c r="Q371" s="651"/>
      <c r="R371" s="651"/>
      <c r="S371" s="651"/>
      <c r="T371" s="651"/>
      <c r="U371" s="651"/>
      <c r="V371" s="651"/>
      <c r="W371" s="651"/>
      <c r="X371" s="651"/>
      <c r="Y371" s="651"/>
      <c r="Z371" s="651"/>
      <c r="AA371" s="651"/>
      <c r="AB371" s="651"/>
      <c r="AC371" s="651"/>
      <c r="AD371" s="651"/>
    </row>
    <row r="372" spans="1:30" ht="12" customHeight="1" x14ac:dyDescent="0.2">
      <c r="A372" s="651"/>
      <c r="B372" s="651"/>
      <c r="C372" s="651"/>
      <c r="D372" s="651"/>
      <c r="E372" s="651"/>
      <c r="F372" s="651"/>
      <c r="G372" s="651"/>
      <c r="H372" s="651"/>
      <c r="I372" s="651"/>
      <c r="J372" s="651"/>
      <c r="K372" s="651"/>
      <c r="L372" s="651"/>
      <c r="M372" s="651"/>
      <c r="N372" s="651"/>
      <c r="O372" s="651"/>
      <c r="P372" s="651"/>
      <c r="Q372" s="651"/>
      <c r="R372" s="651"/>
      <c r="S372" s="651"/>
      <c r="T372" s="651"/>
      <c r="U372" s="651"/>
      <c r="V372" s="651"/>
      <c r="W372" s="651"/>
      <c r="X372" s="651"/>
      <c r="Y372" s="651"/>
      <c r="Z372" s="651"/>
      <c r="AA372" s="651"/>
      <c r="AB372" s="651"/>
      <c r="AC372" s="651"/>
      <c r="AD372" s="651"/>
    </row>
    <row r="373" spans="1:30" ht="12" customHeight="1" x14ac:dyDescent="0.2">
      <c r="A373" s="651"/>
      <c r="B373" s="651"/>
      <c r="C373" s="651"/>
      <c r="D373" s="651"/>
      <c r="E373" s="651"/>
      <c r="F373" s="651"/>
      <c r="G373" s="651"/>
      <c r="H373" s="651"/>
      <c r="I373" s="651"/>
      <c r="J373" s="651"/>
      <c r="K373" s="651"/>
      <c r="L373" s="651"/>
      <c r="M373" s="651"/>
      <c r="N373" s="651"/>
      <c r="O373" s="651"/>
      <c r="P373" s="651"/>
      <c r="Q373" s="651"/>
      <c r="R373" s="651"/>
      <c r="S373" s="651"/>
      <c r="T373" s="651"/>
      <c r="U373" s="651"/>
      <c r="V373" s="651"/>
      <c r="W373" s="651"/>
      <c r="X373" s="651"/>
      <c r="Y373" s="651"/>
      <c r="Z373" s="651"/>
      <c r="AA373" s="651"/>
      <c r="AB373" s="651"/>
      <c r="AC373" s="651"/>
      <c r="AD373" s="651"/>
    </row>
    <row r="374" spans="1:30" ht="12" customHeight="1" x14ac:dyDescent="0.2">
      <c r="A374" s="651"/>
      <c r="B374" s="651"/>
      <c r="C374" s="651"/>
      <c r="D374" s="651"/>
      <c r="E374" s="651"/>
      <c r="F374" s="651"/>
      <c r="G374" s="651"/>
      <c r="H374" s="651"/>
      <c r="I374" s="651"/>
      <c r="J374" s="651"/>
      <c r="K374" s="651"/>
      <c r="L374" s="651"/>
      <c r="M374" s="651"/>
      <c r="N374" s="651"/>
      <c r="O374" s="651"/>
      <c r="P374" s="651"/>
      <c r="Q374" s="651"/>
      <c r="R374" s="651"/>
      <c r="S374" s="651"/>
      <c r="T374" s="651"/>
      <c r="U374" s="651"/>
      <c r="V374" s="651"/>
      <c r="W374" s="651"/>
      <c r="X374" s="651"/>
      <c r="Y374" s="651"/>
      <c r="Z374" s="651"/>
      <c r="AA374" s="651"/>
      <c r="AB374" s="651"/>
      <c r="AC374" s="651"/>
      <c r="AD374" s="651"/>
    </row>
    <row r="375" spans="1:30" ht="12" customHeight="1" x14ac:dyDescent="0.2">
      <c r="A375" s="651"/>
      <c r="B375" s="651"/>
      <c r="C375" s="651"/>
      <c r="D375" s="651"/>
      <c r="E375" s="651"/>
      <c r="F375" s="651"/>
      <c r="G375" s="651"/>
      <c r="H375" s="651"/>
      <c r="I375" s="651"/>
      <c r="J375" s="651"/>
      <c r="K375" s="651"/>
      <c r="L375" s="651"/>
      <c r="M375" s="651"/>
      <c r="N375" s="651"/>
      <c r="O375" s="651"/>
      <c r="P375" s="651"/>
      <c r="Q375" s="651"/>
      <c r="R375" s="651"/>
      <c r="S375" s="651"/>
      <c r="T375" s="651"/>
      <c r="U375" s="651"/>
      <c r="V375" s="651"/>
      <c r="W375" s="651"/>
      <c r="X375" s="651"/>
      <c r="Y375" s="651"/>
      <c r="Z375" s="651"/>
      <c r="AA375" s="651"/>
      <c r="AB375" s="651"/>
      <c r="AC375" s="651"/>
      <c r="AD375" s="651"/>
    </row>
    <row r="376" spans="1:30" ht="12" customHeight="1" x14ac:dyDescent="0.2">
      <c r="A376" s="651"/>
      <c r="B376" s="651"/>
      <c r="C376" s="651"/>
      <c r="D376" s="651"/>
      <c r="E376" s="651"/>
      <c r="F376" s="651"/>
      <c r="G376" s="651"/>
      <c r="H376" s="651"/>
      <c r="I376" s="651"/>
      <c r="J376" s="651"/>
      <c r="K376" s="651"/>
      <c r="L376" s="651"/>
      <c r="M376" s="651"/>
      <c r="N376" s="651"/>
      <c r="O376" s="651"/>
      <c r="P376" s="651"/>
      <c r="Q376" s="651"/>
      <c r="R376" s="651"/>
      <c r="S376" s="651"/>
      <c r="T376" s="651"/>
      <c r="U376" s="651"/>
      <c r="V376" s="651"/>
      <c r="W376" s="651"/>
      <c r="X376" s="651"/>
      <c r="Y376" s="651"/>
      <c r="Z376" s="651"/>
      <c r="AA376" s="651"/>
      <c r="AB376" s="651"/>
      <c r="AC376" s="651"/>
      <c r="AD376" s="651"/>
    </row>
    <row r="377" spans="1:30" ht="12" customHeight="1" x14ac:dyDescent="0.2">
      <c r="A377" s="651"/>
      <c r="B377" s="651"/>
      <c r="C377" s="651"/>
      <c r="D377" s="651"/>
      <c r="E377" s="651"/>
      <c r="F377" s="651"/>
      <c r="G377" s="651"/>
      <c r="H377" s="651"/>
      <c r="I377" s="651"/>
      <c r="J377" s="651"/>
      <c r="K377" s="651"/>
      <c r="L377" s="651"/>
      <c r="M377" s="651"/>
      <c r="N377" s="651"/>
      <c r="O377" s="651"/>
      <c r="P377" s="651"/>
      <c r="Q377" s="651"/>
      <c r="R377" s="651"/>
      <c r="S377" s="651"/>
      <c r="T377" s="651"/>
      <c r="U377" s="651"/>
      <c r="V377" s="651"/>
      <c r="W377" s="651"/>
      <c r="X377" s="651"/>
      <c r="Y377" s="651"/>
      <c r="Z377" s="651"/>
      <c r="AA377" s="651"/>
      <c r="AB377" s="651"/>
      <c r="AC377" s="651"/>
      <c r="AD377" s="651"/>
    </row>
    <row r="378" spans="1:30" ht="12" customHeight="1" x14ac:dyDescent="0.2">
      <c r="A378" s="651"/>
      <c r="B378" s="651"/>
      <c r="C378" s="651"/>
      <c r="D378" s="651"/>
      <c r="E378" s="651"/>
      <c r="F378" s="651"/>
      <c r="G378" s="651"/>
      <c r="H378" s="651"/>
      <c r="I378" s="651"/>
      <c r="J378" s="651"/>
      <c r="K378" s="651"/>
      <c r="L378" s="651"/>
      <c r="M378" s="651"/>
      <c r="N378" s="651"/>
      <c r="O378" s="651"/>
      <c r="P378" s="651"/>
      <c r="Q378" s="651"/>
      <c r="R378" s="651"/>
      <c r="S378" s="651"/>
      <c r="T378" s="651"/>
      <c r="U378" s="651"/>
      <c r="V378" s="651"/>
      <c r="W378" s="651"/>
      <c r="X378" s="651"/>
      <c r="Y378" s="651"/>
      <c r="Z378" s="651"/>
      <c r="AA378" s="651"/>
      <c r="AB378" s="651"/>
      <c r="AC378" s="651"/>
      <c r="AD378" s="651"/>
    </row>
    <row r="379" spans="1:30" ht="12" customHeight="1" x14ac:dyDescent="0.2">
      <c r="A379" s="651"/>
      <c r="B379" s="651"/>
      <c r="C379" s="651"/>
      <c r="D379" s="651"/>
      <c r="E379" s="651"/>
      <c r="F379" s="651"/>
      <c r="G379" s="651"/>
      <c r="H379" s="651"/>
      <c r="I379" s="651"/>
      <c r="J379" s="651"/>
      <c r="K379" s="651"/>
      <c r="L379" s="651"/>
      <c r="M379" s="651"/>
      <c r="N379" s="651"/>
      <c r="O379" s="651"/>
      <c r="P379" s="651"/>
      <c r="Q379" s="651"/>
      <c r="R379" s="651"/>
      <c r="S379" s="651"/>
      <c r="T379" s="651"/>
      <c r="U379" s="651"/>
      <c r="V379" s="651"/>
      <c r="W379" s="651"/>
      <c r="X379" s="651"/>
      <c r="Y379" s="651"/>
      <c r="Z379" s="651"/>
      <c r="AA379" s="651"/>
      <c r="AB379" s="651"/>
      <c r="AC379" s="651"/>
      <c r="AD379" s="651"/>
    </row>
    <row r="380" spans="1:30" ht="12" customHeight="1" x14ac:dyDescent="0.2">
      <c r="A380" s="651"/>
      <c r="B380" s="651"/>
      <c r="C380" s="651"/>
      <c r="D380" s="651"/>
      <c r="E380" s="651"/>
      <c r="F380" s="651"/>
      <c r="G380" s="651"/>
      <c r="H380" s="651"/>
      <c r="I380" s="651"/>
      <c r="J380" s="651"/>
      <c r="K380" s="651"/>
      <c r="L380" s="651"/>
      <c r="M380" s="651"/>
      <c r="N380" s="651"/>
      <c r="O380" s="651"/>
      <c r="P380" s="651"/>
      <c r="Q380" s="651"/>
      <c r="R380" s="651"/>
      <c r="S380" s="651"/>
      <c r="T380" s="651"/>
      <c r="U380" s="651"/>
      <c r="V380" s="651"/>
      <c r="W380" s="651"/>
      <c r="X380" s="651"/>
      <c r="Y380" s="651"/>
      <c r="Z380" s="651"/>
      <c r="AA380" s="651"/>
      <c r="AB380" s="651"/>
      <c r="AC380" s="651"/>
      <c r="AD380" s="651"/>
    </row>
    <row r="381" spans="1:30" ht="12" customHeight="1" x14ac:dyDescent="0.2">
      <c r="A381" s="651"/>
      <c r="B381" s="651"/>
      <c r="C381" s="651"/>
      <c r="D381" s="651"/>
      <c r="E381" s="651"/>
      <c r="F381" s="651"/>
      <c r="G381" s="651"/>
      <c r="H381" s="651"/>
      <c r="I381" s="651"/>
      <c r="J381" s="651"/>
      <c r="K381" s="651"/>
      <c r="L381" s="651"/>
      <c r="M381" s="651"/>
      <c r="N381" s="651"/>
      <c r="O381" s="651"/>
      <c r="P381" s="651"/>
      <c r="Q381" s="651"/>
      <c r="R381" s="651"/>
      <c r="S381" s="651"/>
      <c r="T381" s="651"/>
      <c r="U381" s="651"/>
      <c r="V381" s="651"/>
      <c r="W381" s="651"/>
      <c r="X381" s="651"/>
      <c r="Y381" s="651"/>
      <c r="Z381" s="651"/>
      <c r="AA381" s="651"/>
      <c r="AB381" s="651"/>
      <c r="AC381" s="651"/>
      <c r="AD381" s="651"/>
    </row>
    <row r="382" spans="1:30" ht="12" customHeight="1" x14ac:dyDescent="0.2">
      <c r="A382" s="651"/>
      <c r="B382" s="651"/>
      <c r="C382" s="651"/>
      <c r="D382" s="651"/>
      <c r="E382" s="651"/>
      <c r="F382" s="651"/>
      <c r="G382" s="651"/>
      <c r="H382" s="651"/>
      <c r="I382" s="651"/>
      <c r="J382" s="651"/>
      <c r="K382" s="651"/>
      <c r="L382" s="651"/>
      <c r="M382" s="651"/>
      <c r="N382" s="651"/>
      <c r="O382" s="651"/>
      <c r="P382" s="651"/>
      <c r="Q382" s="651"/>
      <c r="R382" s="651"/>
      <c r="S382" s="651"/>
      <c r="T382" s="651"/>
      <c r="U382" s="651"/>
      <c r="V382" s="651"/>
      <c r="W382" s="651"/>
      <c r="X382" s="651"/>
      <c r="Y382" s="651"/>
      <c r="Z382" s="651"/>
      <c r="AA382" s="651"/>
      <c r="AB382" s="651"/>
      <c r="AC382" s="651"/>
      <c r="AD382" s="651"/>
    </row>
    <row r="383" spans="1:30" ht="12" customHeight="1" x14ac:dyDescent="0.2">
      <c r="A383" s="651"/>
      <c r="B383" s="651"/>
      <c r="C383" s="651"/>
      <c r="D383" s="651"/>
      <c r="E383" s="651"/>
      <c r="F383" s="651"/>
      <c r="G383" s="651"/>
      <c r="H383" s="651"/>
      <c r="I383" s="651"/>
      <c r="J383" s="651"/>
      <c r="K383" s="651"/>
      <c r="L383" s="651"/>
      <c r="M383" s="651"/>
      <c r="N383" s="651"/>
      <c r="O383" s="651"/>
      <c r="P383" s="651"/>
      <c r="Q383" s="651"/>
      <c r="R383" s="651"/>
      <c r="S383" s="651"/>
      <c r="T383" s="651"/>
      <c r="U383" s="651"/>
      <c r="V383" s="651"/>
      <c r="W383" s="651"/>
      <c r="X383" s="651"/>
      <c r="Y383" s="651"/>
      <c r="Z383" s="651"/>
      <c r="AA383" s="651"/>
      <c r="AB383" s="651"/>
      <c r="AC383" s="651"/>
      <c r="AD383" s="651"/>
    </row>
    <row r="384" spans="1:30" ht="12" customHeight="1" x14ac:dyDescent="0.2">
      <c r="A384" s="651"/>
      <c r="B384" s="651"/>
      <c r="C384" s="651"/>
      <c r="D384" s="651"/>
      <c r="E384" s="651"/>
      <c r="F384" s="651"/>
      <c r="G384" s="651"/>
      <c r="H384" s="651"/>
      <c r="I384" s="651"/>
      <c r="J384" s="651"/>
      <c r="K384" s="651"/>
      <c r="L384" s="651"/>
      <c r="M384" s="651"/>
      <c r="N384" s="651"/>
      <c r="O384" s="651"/>
      <c r="P384" s="651"/>
      <c r="Q384" s="651"/>
      <c r="R384" s="651"/>
      <c r="S384" s="651"/>
      <c r="T384" s="651"/>
      <c r="U384" s="651"/>
      <c r="V384" s="651"/>
      <c r="W384" s="651"/>
      <c r="X384" s="651"/>
      <c r="Y384" s="651"/>
      <c r="Z384" s="651"/>
      <c r="AA384" s="651"/>
      <c r="AB384" s="651"/>
      <c r="AC384" s="651"/>
      <c r="AD384" s="651"/>
    </row>
    <row r="385" spans="1:30" ht="12" customHeight="1" x14ac:dyDescent="0.2">
      <c r="A385" s="651"/>
      <c r="B385" s="651"/>
      <c r="C385" s="651"/>
      <c r="D385" s="651"/>
      <c r="E385" s="651"/>
      <c r="F385" s="651"/>
      <c r="G385" s="651"/>
      <c r="H385" s="651"/>
      <c r="I385" s="651"/>
      <c r="J385" s="651"/>
      <c r="K385" s="651"/>
      <c r="L385" s="651"/>
      <c r="M385" s="651"/>
      <c r="N385" s="651"/>
      <c r="O385" s="651"/>
      <c r="P385" s="651"/>
      <c r="Q385" s="651"/>
      <c r="R385" s="651"/>
      <c r="S385" s="651"/>
      <c r="T385" s="651"/>
      <c r="U385" s="651"/>
      <c r="V385" s="651"/>
      <c r="W385" s="651"/>
      <c r="X385" s="651"/>
      <c r="Y385" s="651"/>
      <c r="Z385" s="651"/>
      <c r="AA385" s="651"/>
      <c r="AB385" s="651"/>
      <c r="AC385" s="651"/>
      <c r="AD385" s="651"/>
    </row>
    <row r="386" spans="1:30" ht="12" customHeight="1" x14ac:dyDescent="0.2">
      <c r="A386" s="651"/>
      <c r="B386" s="651"/>
      <c r="C386" s="651"/>
      <c r="D386" s="651"/>
      <c r="E386" s="651"/>
      <c r="F386" s="651"/>
      <c r="G386" s="651"/>
      <c r="H386" s="651"/>
      <c r="I386" s="651"/>
      <c r="J386" s="651"/>
      <c r="K386" s="651"/>
      <c r="L386" s="651"/>
      <c r="M386" s="651"/>
      <c r="N386" s="651"/>
      <c r="O386" s="651"/>
      <c r="P386" s="651"/>
      <c r="Q386" s="651"/>
      <c r="R386" s="651"/>
      <c r="S386" s="651"/>
      <c r="T386" s="651"/>
      <c r="U386" s="651"/>
      <c r="V386" s="651"/>
      <c r="W386" s="651"/>
      <c r="X386" s="651"/>
      <c r="Y386" s="651"/>
      <c r="Z386" s="651"/>
      <c r="AA386" s="651"/>
      <c r="AB386" s="651"/>
      <c r="AC386" s="651"/>
      <c r="AD386" s="651"/>
    </row>
    <row r="387" spans="1:30" ht="12" customHeight="1" x14ac:dyDescent="0.2">
      <c r="A387" s="651"/>
      <c r="B387" s="651"/>
      <c r="C387" s="651"/>
      <c r="D387" s="651"/>
      <c r="E387" s="651"/>
      <c r="F387" s="651"/>
      <c r="G387" s="651"/>
      <c r="H387" s="651"/>
      <c r="I387" s="651"/>
      <c r="J387" s="651"/>
      <c r="K387" s="651"/>
      <c r="L387" s="651"/>
      <c r="M387" s="651"/>
      <c r="N387" s="651"/>
      <c r="O387" s="651"/>
      <c r="P387" s="651"/>
      <c r="Q387" s="651"/>
      <c r="R387" s="651"/>
      <c r="S387" s="651"/>
      <c r="T387" s="651"/>
      <c r="U387" s="651"/>
      <c r="V387" s="651"/>
      <c r="W387" s="651"/>
      <c r="X387" s="651"/>
      <c r="Y387" s="651"/>
      <c r="Z387" s="651"/>
      <c r="AA387" s="651"/>
      <c r="AB387" s="651"/>
      <c r="AC387" s="651"/>
      <c r="AD387" s="651"/>
    </row>
    <row r="388" spans="1:30" ht="12" customHeight="1" x14ac:dyDescent="0.2">
      <c r="A388" s="651"/>
      <c r="B388" s="651"/>
      <c r="C388" s="651"/>
      <c r="D388" s="651"/>
      <c r="E388" s="651"/>
      <c r="F388" s="651"/>
      <c r="G388" s="651"/>
      <c r="H388" s="651"/>
      <c r="I388" s="651"/>
      <c r="J388" s="651"/>
      <c r="K388" s="651"/>
      <c r="L388" s="651"/>
      <c r="M388" s="651"/>
      <c r="N388" s="651"/>
      <c r="O388" s="651"/>
      <c r="P388" s="651"/>
      <c r="Q388" s="651"/>
      <c r="R388" s="651"/>
      <c r="S388" s="651"/>
      <c r="T388" s="651"/>
      <c r="U388" s="651"/>
      <c r="V388" s="651"/>
      <c r="W388" s="651"/>
      <c r="X388" s="651"/>
      <c r="Y388" s="651"/>
      <c r="Z388" s="651"/>
      <c r="AA388" s="651"/>
      <c r="AB388" s="651"/>
      <c r="AC388" s="651"/>
      <c r="AD388" s="651"/>
    </row>
    <row r="389" spans="1:30" ht="12" customHeight="1" x14ac:dyDescent="0.2">
      <c r="A389" s="651"/>
      <c r="B389" s="651"/>
      <c r="C389" s="651"/>
      <c r="D389" s="651"/>
      <c r="E389" s="651"/>
      <c r="F389" s="651"/>
      <c r="G389" s="651"/>
      <c r="H389" s="651"/>
      <c r="I389" s="651"/>
      <c r="J389" s="651"/>
      <c r="K389" s="651"/>
      <c r="L389" s="651"/>
      <c r="M389" s="651"/>
      <c r="N389" s="651"/>
      <c r="O389" s="651"/>
      <c r="P389" s="651"/>
      <c r="Q389" s="651"/>
      <c r="R389" s="651"/>
      <c r="S389" s="651"/>
      <c r="T389" s="651"/>
      <c r="U389" s="651"/>
      <c r="V389" s="651"/>
      <c r="W389" s="651"/>
      <c r="X389" s="651"/>
      <c r="Y389" s="651"/>
      <c r="Z389" s="651"/>
      <c r="AA389" s="651"/>
      <c r="AB389" s="651"/>
      <c r="AC389" s="651"/>
      <c r="AD389" s="651"/>
    </row>
    <row r="390" spans="1:30" ht="12" customHeight="1" x14ac:dyDescent="0.2">
      <c r="A390" s="651"/>
      <c r="B390" s="651"/>
      <c r="C390" s="651"/>
      <c r="D390" s="651"/>
      <c r="E390" s="651"/>
      <c r="F390" s="651"/>
      <c r="G390" s="651"/>
      <c r="H390" s="651"/>
      <c r="I390" s="651"/>
      <c r="J390" s="651"/>
      <c r="K390" s="651"/>
      <c r="L390" s="651"/>
      <c r="M390" s="651"/>
      <c r="N390" s="651"/>
      <c r="O390" s="651"/>
      <c r="P390" s="651"/>
      <c r="Q390" s="651"/>
      <c r="R390" s="651"/>
      <c r="S390" s="651"/>
      <c r="T390" s="651"/>
      <c r="U390" s="651"/>
      <c r="V390" s="651"/>
      <c r="W390" s="651"/>
      <c r="X390" s="651"/>
      <c r="Y390" s="651"/>
      <c r="Z390" s="651"/>
      <c r="AA390" s="651"/>
      <c r="AB390" s="651"/>
      <c r="AC390" s="651"/>
      <c r="AD390" s="651"/>
    </row>
    <row r="391" spans="1:30" ht="12" customHeight="1" x14ac:dyDescent="0.2">
      <c r="A391" s="651"/>
      <c r="B391" s="651"/>
      <c r="C391" s="651"/>
      <c r="D391" s="651"/>
      <c r="E391" s="651"/>
      <c r="F391" s="651"/>
      <c r="G391" s="651"/>
      <c r="H391" s="651"/>
      <c r="I391" s="651"/>
      <c r="J391" s="651"/>
      <c r="K391" s="651"/>
      <c r="L391" s="651"/>
      <c r="M391" s="651"/>
      <c r="N391" s="651"/>
      <c r="O391" s="651"/>
      <c r="P391" s="651"/>
      <c r="Q391" s="651"/>
      <c r="R391" s="651"/>
      <c r="S391" s="651"/>
      <c r="T391" s="651"/>
      <c r="U391" s="651"/>
      <c r="V391" s="651"/>
      <c r="W391" s="651"/>
      <c r="X391" s="651"/>
      <c r="Y391" s="651"/>
      <c r="Z391" s="651"/>
      <c r="AA391" s="651"/>
      <c r="AB391" s="651"/>
      <c r="AC391" s="651"/>
      <c r="AD391" s="651"/>
    </row>
    <row r="392" spans="1:30" ht="12" customHeight="1" x14ac:dyDescent="0.2">
      <c r="A392" s="651"/>
      <c r="B392" s="651"/>
      <c r="C392" s="651"/>
      <c r="D392" s="651"/>
      <c r="E392" s="651"/>
      <c r="F392" s="651"/>
      <c r="G392" s="651"/>
      <c r="H392" s="651"/>
      <c r="I392" s="651"/>
      <c r="J392" s="651"/>
      <c r="K392" s="651"/>
      <c r="L392" s="651"/>
      <c r="M392" s="651"/>
      <c r="N392" s="651"/>
      <c r="O392" s="651"/>
      <c r="P392" s="651"/>
      <c r="Q392" s="651"/>
      <c r="R392" s="651"/>
      <c r="S392" s="651"/>
      <c r="T392" s="651"/>
      <c r="U392" s="651"/>
      <c r="V392" s="651"/>
      <c r="W392" s="651"/>
      <c r="X392" s="651"/>
      <c r="Y392" s="651"/>
      <c r="Z392" s="651"/>
      <c r="AA392" s="651"/>
      <c r="AB392" s="651"/>
      <c r="AC392" s="651"/>
      <c r="AD392" s="651"/>
    </row>
    <row r="393" spans="1:30" ht="12" customHeight="1" x14ac:dyDescent="0.2">
      <c r="A393" s="651"/>
      <c r="B393" s="651"/>
      <c r="C393" s="651"/>
      <c r="D393" s="651"/>
      <c r="E393" s="651"/>
      <c r="F393" s="651"/>
      <c r="G393" s="651"/>
      <c r="H393" s="651"/>
      <c r="I393" s="651"/>
      <c r="J393" s="651"/>
      <c r="K393" s="651"/>
      <c r="L393" s="651"/>
      <c r="M393" s="651"/>
      <c r="N393" s="651"/>
      <c r="O393" s="651"/>
      <c r="P393" s="651"/>
      <c r="Q393" s="651"/>
      <c r="R393" s="651"/>
      <c r="S393" s="651"/>
      <c r="T393" s="651"/>
      <c r="U393" s="651"/>
      <c r="V393" s="651"/>
      <c r="W393" s="651"/>
      <c r="X393" s="651"/>
      <c r="Y393" s="651"/>
      <c r="Z393" s="651"/>
      <c r="AA393" s="651"/>
      <c r="AB393" s="651"/>
      <c r="AC393" s="651"/>
      <c r="AD393" s="651"/>
    </row>
    <row r="394" spans="1:30" ht="12" customHeight="1" x14ac:dyDescent="0.2">
      <c r="A394" s="651"/>
      <c r="B394" s="651"/>
      <c r="C394" s="651"/>
      <c r="D394" s="651"/>
      <c r="E394" s="651"/>
      <c r="F394" s="651"/>
      <c r="G394" s="651"/>
      <c r="H394" s="651"/>
      <c r="I394" s="651"/>
      <c r="J394" s="651"/>
      <c r="K394" s="651"/>
      <c r="L394" s="651"/>
      <c r="M394" s="651"/>
      <c r="N394" s="651"/>
      <c r="O394" s="651"/>
      <c r="P394" s="651"/>
      <c r="Q394" s="651"/>
      <c r="R394" s="651"/>
      <c r="S394" s="651"/>
      <c r="T394" s="651"/>
      <c r="U394" s="651"/>
      <c r="V394" s="651"/>
      <c r="W394" s="651"/>
      <c r="X394" s="651"/>
      <c r="Y394" s="651"/>
      <c r="Z394" s="651"/>
      <c r="AA394" s="651"/>
      <c r="AB394" s="651"/>
      <c r="AC394" s="651"/>
      <c r="AD394" s="651"/>
    </row>
    <row r="395" spans="1:30" ht="12" customHeight="1" x14ac:dyDescent="0.2">
      <c r="A395" s="651"/>
      <c r="B395" s="651"/>
      <c r="C395" s="651"/>
      <c r="D395" s="651"/>
      <c r="E395" s="651"/>
      <c r="F395" s="651"/>
      <c r="G395" s="651"/>
      <c r="H395" s="651"/>
      <c r="I395" s="651"/>
      <c r="J395" s="651"/>
      <c r="K395" s="651"/>
      <c r="L395" s="651"/>
      <c r="M395" s="651"/>
      <c r="N395" s="651"/>
      <c r="O395" s="651"/>
      <c r="P395" s="651"/>
      <c r="Q395" s="651"/>
      <c r="R395" s="651"/>
      <c r="S395" s="651"/>
      <c r="T395" s="651"/>
      <c r="U395" s="651"/>
      <c r="V395" s="651"/>
      <c r="W395" s="651"/>
      <c r="X395" s="651"/>
      <c r="Y395" s="651"/>
      <c r="Z395" s="651"/>
      <c r="AA395" s="651"/>
      <c r="AB395" s="651"/>
      <c r="AC395" s="651"/>
      <c r="AD395" s="651"/>
    </row>
    <row r="396" spans="1:30" ht="12" customHeight="1" x14ac:dyDescent="0.2">
      <c r="A396" s="651"/>
      <c r="B396" s="651"/>
      <c r="C396" s="651"/>
      <c r="D396" s="651"/>
      <c r="E396" s="651"/>
      <c r="F396" s="651"/>
      <c r="G396" s="651"/>
      <c r="H396" s="651"/>
      <c r="I396" s="651"/>
      <c r="J396" s="651"/>
      <c r="K396" s="651"/>
      <c r="L396" s="651"/>
      <c r="M396" s="651"/>
      <c r="N396" s="651"/>
      <c r="O396" s="651"/>
      <c r="P396" s="651"/>
      <c r="Q396" s="651"/>
      <c r="R396" s="651"/>
      <c r="S396" s="651"/>
      <c r="T396" s="651"/>
      <c r="U396" s="651"/>
      <c r="V396" s="651"/>
      <c r="W396" s="651"/>
      <c r="X396" s="651"/>
      <c r="Y396" s="651"/>
      <c r="Z396" s="651"/>
      <c r="AA396" s="651"/>
      <c r="AB396" s="651"/>
      <c r="AC396" s="651"/>
      <c r="AD396" s="651"/>
    </row>
    <row r="397" spans="1:30" ht="12" customHeight="1" x14ac:dyDescent="0.2">
      <c r="A397" s="651"/>
      <c r="B397" s="651"/>
      <c r="C397" s="651"/>
      <c r="D397" s="651"/>
      <c r="E397" s="651"/>
      <c r="F397" s="651"/>
      <c r="G397" s="651"/>
      <c r="H397" s="651"/>
      <c r="I397" s="651"/>
      <c r="J397" s="651"/>
      <c r="K397" s="651"/>
      <c r="L397" s="651"/>
      <c r="M397" s="651"/>
      <c r="N397" s="651"/>
      <c r="O397" s="651"/>
      <c r="P397" s="651"/>
      <c r="Q397" s="651"/>
      <c r="R397" s="651"/>
      <c r="S397" s="651"/>
      <c r="T397" s="651"/>
      <c r="U397" s="651"/>
      <c r="V397" s="651"/>
      <c r="W397" s="651"/>
      <c r="X397" s="651"/>
      <c r="Y397" s="651"/>
      <c r="Z397" s="651"/>
      <c r="AA397" s="651"/>
      <c r="AB397" s="651"/>
      <c r="AC397" s="651"/>
      <c r="AD397" s="651"/>
    </row>
    <row r="398" spans="1:30" ht="12" customHeight="1" x14ac:dyDescent="0.2">
      <c r="A398" s="651"/>
      <c r="B398" s="651"/>
      <c r="C398" s="651"/>
      <c r="D398" s="651"/>
      <c r="E398" s="651"/>
      <c r="F398" s="651"/>
      <c r="G398" s="651"/>
      <c r="H398" s="651"/>
      <c r="I398" s="651"/>
      <c r="J398" s="651"/>
      <c r="K398" s="651"/>
      <c r="L398" s="651"/>
      <c r="M398" s="651"/>
      <c r="N398" s="651"/>
      <c r="O398" s="651"/>
      <c r="P398" s="651"/>
      <c r="Q398" s="651"/>
      <c r="R398" s="651"/>
      <c r="S398" s="651"/>
      <c r="T398" s="651"/>
      <c r="U398" s="651"/>
      <c r="V398" s="651"/>
      <c r="W398" s="651"/>
      <c r="X398" s="651"/>
      <c r="Y398" s="651"/>
      <c r="Z398" s="651"/>
      <c r="AA398" s="651"/>
      <c r="AB398" s="651"/>
      <c r="AC398" s="651"/>
      <c r="AD398" s="651"/>
    </row>
    <row r="399" spans="1:30" ht="12" customHeight="1" x14ac:dyDescent="0.2">
      <c r="A399" s="651"/>
      <c r="B399" s="651"/>
      <c r="C399" s="651"/>
      <c r="D399" s="651"/>
      <c r="E399" s="651"/>
      <c r="F399" s="651"/>
      <c r="G399" s="651"/>
      <c r="H399" s="651"/>
      <c r="I399" s="651"/>
      <c r="J399" s="651"/>
      <c r="K399" s="651"/>
      <c r="L399" s="651"/>
      <c r="M399" s="651"/>
      <c r="N399" s="651"/>
      <c r="O399" s="651"/>
      <c r="P399" s="651"/>
      <c r="Q399" s="651"/>
      <c r="R399" s="651"/>
      <c r="S399" s="651"/>
      <c r="T399" s="651"/>
      <c r="U399" s="651"/>
      <c r="V399" s="651"/>
      <c r="W399" s="651"/>
      <c r="X399" s="651"/>
      <c r="Y399" s="651"/>
      <c r="Z399" s="651"/>
      <c r="AA399" s="651"/>
      <c r="AB399" s="651"/>
      <c r="AC399" s="651"/>
      <c r="AD399" s="651"/>
    </row>
    <row r="400" spans="1:30" ht="12" customHeight="1" x14ac:dyDescent="0.2">
      <c r="A400" s="651"/>
      <c r="B400" s="651"/>
      <c r="C400" s="651"/>
      <c r="D400" s="651"/>
      <c r="E400" s="651"/>
      <c r="F400" s="651"/>
      <c r="G400" s="651"/>
      <c r="H400" s="651"/>
      <c r="I400" s="651"/>
      <c r="J400" s="651"/>
      <c r="K400" s="651"/>
      <c r="L400" s="651"/>
      <c r="M400" s="651"/>
      <c r="N400" s="651"/>
      <c r="O400" s="651"/>
      <c r="P400" s="651"/>
      <c r="Q400" s="651"/>
      <c r="R400" s="651"/>
      <c r="S400" s="651"/>
      <c r="T400" s="651"/>
      <c r="U400" s="651"/>
      <c r="V400" s="651"/>
      <c r="W400" s="651"/>
      <c r="X400" s="651"/>
      <c r="Y400" s="651"/>
      <c r="Z400" s="651"/>
      <c r="AA400" s="651"/>
      <c r="AB400" s="651"/>
      <c r="AC400" s="651"/>
      <c r="AD400" s="651"/>
    </row>
    <row r="401" spans="1:30" ht="12" customHeight="1" x14ac:dyDescent="0.2">
      <c r="A401" s="651"/>
      <c r="B401" s="651"/>
      <c r="C401" s="651"/>
      <c r="D401" s="651"/>
      <c r="E401" s="651"/>
      <c r="F401" s="651"/>
      <c r="G401" s="651"/>
      <c r="H401" s="651"/>
      <c r="I401" s="651"/>
      <c r="J401" s="651"/>
      <c r="K401" s="651"/>
      <c r="L401" s="651"/>
      <c r="M401" s="651"/>
      <c r="N401" s="651"/>
      <c r="O401" s="651"/>
      <c r="P401" s="651"/>
      <c r="Q401" s="651"/>
      <c r="R401" s="651"/>
      <c r="S401" s="651"/>
      <c r="T401" s="651"/>
      <c r="U401" s="651"/>
      <c r="V401" s="651"/>
      <c r="W401" s="651"/>
      <c r="X401" s="651"/>
      <c r="Y401" s="651"/>
      <c r="Z401" s="651"/>
      <c r="AA401" s="651"/>
      <c r="AB401" s="651"/>
      <c r="AC401" s="651"/>
      <c r="AD401" s="651"/>
    </row>
    <row r="402" spans="1:30" ht="12" customHeight="1" x14ac:dyDescent="0.2">
      <c r="A402" s="651"/>
      <c r="B402" s="651"/>
      <c r="C402" s="651"/>
      <c r="D402" s="651"/>
      <c r="E402" s="651"/>
      <c r="F402" s="651"/>
      <c r="G402" s="651"/>
      <c r="H402" s="651"/>
      <c r="I402" s="651"/>
      <c r="J402" s="651"/>
      <c r="K402" s="651"/>
      <c r="L402" s="651"/>
      <c r="M402" s="651"/>
      <c r="N402" s="651"/>
      <c r="O402" s="651"/>
      <c r="P402" s="651"/>
      <c r="Q402" s="651"/>
      <c r="R402" s="651"/>
      <c r="S402" s="651"/>
      <c r="T402" s="651"/>
      <c r="U402" s="651"/>
      <c r="V402" s="651"/>
      <c r="W402" s="651"/>
      <c r="X402" s="651"/>
      <c r="Y402" s="651"/>
      <c r="Z402" s="651"/>
      <c r="AA402" s="651"/>
      <c r="AB402" s="651"/>
      <c r="AC402" s="651"/>
      <c r="AD402" s="651"/>
    </row>
    <row r="403" spans="1:30" ht="12" customHeight="1" x14ac:dyDescent="0.2">
      <c r="A403" s="651"/>
      <c r="B403" s="651"/>
      <c r="C403" s="651"/>
      <c r="D403" s="651"/>
      <c r="E403" s="651"/>
      <c r="F403" s="651"/>
      <c r="G403" s="651"/>
      <c r="H403" s="651"/>
      <c r="I403" s="651"/>
      <c r="J403" s="651"/>
      <c r="K403" s="651"/>
      <c r="L403" s="651"/>
      <c r="M403" s="651"/>
      <c r="N403" s="651"/>
      <c r="O403" s="651"/>
      <c r="P403" s="651"/>
      <c r="Q403" s="651"/>
      <c r="R403" s="651"/>
      <c r="S403" s="651"/>
      <c r="T403" s="651"/>
      <c r="U403" s="651"/>
      <c r="V403" s="651"/>
      <c r="W403" s="651"/>
      <c r="X403" s="651"/>
      <c r="Y403" s="651"/>
      <c r="Z403" s="651"/>
      <c r="AA403" s="651"/>
      <c r="AB403" s="651"/>
      <c r="AC403" s="651"/>
      <c r="AD403" s="651"/>
    </row>
    <row r="404" spans="1:30" ht="12" customHeight="1" x14ac:dyDescent="0.2">
      <c r="A404" s="651"/>
      <c r="B404" s="651"/>
      <c r="C404" s="651"/>
      <c r="D404" s="651"/>
      <c r="E404" s="651"/>
      <c r="F404" s="651"/>
      <c r="G404" s="651"/>
      <c r="H404" s="651"/>
      <c r="I404" s="651"/>
      <c r="J404" s="651"/>
      <c r="K404" s="651"/>
      <c r="L404" s="651"/>
      <c r="M404" s="651"/>
      <c r="N404" s="651"/>
      <c r="O404" s="651"/>
      <c r="P404" s="651"/>
      <c r="Q404" s="651"/>
      <c r="R404" s="651"/>
      <c r="S404" s="651"/>
      <c r="T404" s="651"/>
      <c r="U404" s="651"/>
      <c r="V404" s="651"/>
      <c r="W404" s="651"/>
      <c r="X404" s="651"/>
      <c r="Y404" s="651"/>
      <c r="Z404" s="651"/>
      <c r="AA404" s="651"/>
      <c r="AB404" s="651"/>
      <c r="AC404" s="651"/>
      <c r="AD404" s="651"/>
    </row>
    <row r="405" spans="1:30" ht="12" customHeight="1" x14ac:dyDescent="0.2">
      <c r="A405" s="651"/>
      <c r="B405" s="651"/>
      <c r="C405" s="651"/>
      <c r="D405" s="651"/>
      <c r="E405" s="651"/>
      <c r="F405" s="651"/>
      <c r="G405" s="651"/>
      <c r="H405" s="651"/>
      <c r="I405" s="651"/>
      <c r="J405" s="651"/>
      <c r="K405" s="651"/>
      <c r="L405" s="651"/>
      <c r="M405" s="651"/>
      <c r="N405" s="651"/>
      <c r="O405" s="651"/>
      <c r="P405" s="651"/>
      <c r="Q405" s="651"/>
      <c r="R405" s="651"/>
      <c r="S405" s="651"/>
      <c r="T405" s="651"/>
      <c r="U405" s="651"/>
      <c r="V405" s="651"/>
      <c r="W405" s="651"/>
      <c r="X405" s="651"/>
      <c r="Y405" s="651"/>
      <c r="Z405" s="651"/>
      <c r="AA405" s="651"/>
      <c r="AB405" s="651"/>
      <c r="AC405" s="651"/>
      <c r="AD405" s="651"/>
    </row>
    <row r="406" spans="1:30" ht="12" customHeight="1" x14ac:dyDescent="0.2">
      <c r="A406" s="651"/>
      <c r="B406" s="651"/>
      <c r="C406" s="651"/>
      <c r="D406" s="651"/>
      <c r="E406" s="651"/>
      <c r="F406" s="651"/>
      <c r="G406" s="651"/>
      <c r="H406" s="651"/>
      <c r="I406" s="651"/>
      <c r="J406" s="651"/>
      <c r="K406" s="651"/>
      <c r="L406" s="651"/>
      <c r="M406" s="651"/>
      <c r="N406" s="651"/>
      <c r="O406" s="651"/>
      <c r="P406" s="651"/>
      <c r="Q406" s="651"/>
      <c r="R406" s="651"/>
      <c r="S406" s="651"/>
      <c r="T406" s="651"/>
      <c r="U406" s="651"/>
      <c r="V406" s="651"/>
      <c r="W406" s="651"/>
      <c r="X406" s="651"/>
      <c r="Y406" s="651"/>
      <c r="Z406" s="651"/>
      <c r="AA406" s="651"/>
      <c r="AB406" s="651"/>
      <c r="AC406" s="651"/>
      <c r="AD406" s="651"/>
    </row>
    <row r="407" spans="1:30" ht="12" customHeight="1" x14ac:dyDescent="0.2">
      <c r="A407" s="651"/>
      <c r="B407" s="651"/>
      <c r="C407" s="651"/>
      <c r="D407" s="651"/>
      <c r="E407" s="651"/>
      <c r="F407" s="651"/>
      <c r="G407" s="651"/>
      <c r="H407" s="651"/>
      <c r="I407" s="651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  <c r="Y407" s="651"/>
      <c r="Z407" s="651"/>
      <c r="AA407" s="651"/>
      <c r="AB407" s="651"/>
      <c r="AC407" s="651"/>
      <c r="AD407" s="651"/>
    </row>
    <row r="408" spans="1:30" ht="12" customHeight="1" x14ac:dyDescent="0.2">
      <c r="A408" s="651"/>
      <c r="B408" s="651"/>
      <c r="C408" s="651"/>
      <c r="D408" s="651"/>
      <c r="E408" s="651"/>
      <c r="F408" s="651"/>
      <c r="G408" s="651"/>
      <c r="H408" s="651"/>
      <c r="I408" s="651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  <c r="Y408" s="651"/>
      <c r="Z408" s="651"/>
      <c r="AA408" s="651"/>
      <c r="AB408" s="651"/>
      <c r="AC408" s="651"/>
      <c r="AD408" s="651"/>
    </row>
    <row r="409" spans="1:30" ht="12" customHeight="1" x14ac:dyDescent="0.2">
      <c r="A409" s="651"/>
      <c r="B409" s="651"/>
      <c r="C409" s="651"/>
      <c r="D409" s="651"/>
      <c r="E409" s="651"/>
      <c r="F409" s="651"/>
      <c r="G409" s="651"/>
      <c r="H409" s="651"/>
      <c r="I409" s="651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  <c r="Y409" s="651"/>
      <c r="Z409" s="651"/>
      <c r="AA409" s="651"/>
      <c r="AB409" s="651"/>
      <c r="AC409" s="651"/>
      <c r="AD409" s="651"/>
    </row>
    <row r="410" spans="1:30" ht="12" customHeight="1" x14ac:dyDescent="0.2">
      <c r="A410" s="651"/>
      <c r="B410" s="651"/>
      <c r="C410" s="651"/>
      <c r="D410" s="651"/>
      <c r="E410" s="651"/>
      <c r="F410" s="651"/>
      <c r="G410" s="651"/>
      <c r="H410" s="651"/>
      <c r="I410" s="651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  <c r="Y410" s="651"/>
      <c r="Z410" s="651"/>
      <c r="AA410" s="651"/>
      <c r="AB410" s="651"/>
      <c r="AC410" s="651"/>
      <c r="AD410" s="651"/>
    </row>
    <row r="411" spans="1:30" ht="12" customHeight="1" x14ac:dyDescent="0.2">
      <c r="A411" s="651"/>
      <c r="B411" s="651"/>
      <c r="C411" s="651"/>
      <c r="D411" s="651"/>
      <c r="E411" s="651"/>
      <c r="F411" s="651"/>
      <c r="G411" s="651"/>
      <c r="H411" s="651"/>
      <c r="I411" s="651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  <c r="Y411" s="651"/>
      <c r="Z411" s="651"/>
      <c r="AA411" s="651"/>
      <c r="AB411" s="651"/>
      <c r="AC411" s="651"/>
      <c r="AD411" s="651"/>
    </row>
    <row r="412" spans="1:30" ht="12" customHeight="1" x14ac:dyDescent="0.2">
      <c r="A412" s="651"/>
      <c r="B412" s="651"/>
      <c r="C412" s="651"/>
      <c r="D412" s="651"/>
      <c r="E412" s="651"/>
      <c r="F412" s="651"/>
      <c r="G412" s="651"/>
      <c r="H412" s="651"/>
      <c r="I412" s="651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  <c r="Y412" s="651"/>
      <c r="Z412" s="651"/>
      <c r="AA412" s="651"/>
      <c r="AB412" s="651"/>
      <c r="AC412" s="651"/>
      <c r="AD412" s="651"/>
    </row>
    <row r="413" spans="1:30" ht="12" customHeight="1" x14ac:dyDescent="0.2">
      <c r="A413" s="651"/>
      <c r="B413" s="651"/>
      <c r="C413" s="651"/>
      <c r="D413" s="651"/>
      <c r="E413" s="651"/>
      <c r="F413" s="651"/>
      <c r="G413" s="651"/>
      <c r="H413" s="651"/>
      <c r="I413" s="651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  <c r="Y413" s="651"/>
      <c r="Z413" s="651"/>
      <c r="AA413" s="651"/>
      <c r="AB413" s="651"/>
      <c r="AC413" s="651"/>
      <c r="AD413" s="651"/>
    </row>
    <row r="414" spans="1:30" ht="12" customHeight="1" x14ac:dyDescent="0.2">
      <c r="A414" s="651"/>
      <c r="B414" s="651"/>
      <c r="C414" s="651"/>
      <c r="D414" s="651"/>
      <c r="E414" s="651"/>
      <c r="F414" s="651"/>
      <c r="G414" s="651"/>
      <c r="H414" s="651"/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  <c r="Y414" s="651"/>
      <c r="Z414" s="651"/>
      <c r="AA414" s="651"/>
      <c r="AB414" s="651"/>
      <c r="AC414" s="651"/>
      <c r="AD414" s="651"/>
    </row>
    <row r="415" spans="1:30" ht="12" customHeight="1" x14ac:dyDescent="0.2">
      <c r="A415" s="651"/>
      <c r="B415" s="651"/>
      <c r="C415" s="651"/>
      <c r="D415" s="651"/>
      <c r="E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  <c r="Y415" s="651"/>
      <c r="Z415" s="651"/>
      <c r="AA415" s="651"/>
      <c r="AB415" s="651"/>
      <c r="AC415" s="651"/>
      <c r="AD415" s="651"/>
    </row>
    <row r="416" spans="1:30" ht="12" customHeight="1" x14ac:dyDescent="0.2">
      <c r="A416" s="651"/>
      <c r="B416" s="651"/>
      <c r="C416" s="651"/>
      <c r="D416" s="651"/>
      <c r="E416" s="651"/>
      <c r="F416" s="651"/>
      <c r="G416" s="651"/>
      <c r="H416" s="651"/>
      <c r="I416" s="651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  <c r="Y416" s="651"/>
      <c r="Z416" s="651"/>
      <c r="AA416" s="651"/>
      <c r="AB416" s="651"/>
      <c r="AC416" s="651"/>
      <c r="AD416" s="651"/>
    </row>
    <row r="417" spans="1:30" ht="12" customHeight="1" x14ac:dyDescent="0.2">
      <c r="A417" s="651"/>
      <c r="B417" s="651"/>
      <c r="C417" s="651"/>
      <c r="D417" s="651"/>
      <c r="E417" s="651"/>
      <c r="F417" s="651"/>
      <c r="G417" s="651"/>
      <c r="H417" s="651"/>
      <c r="I417" s="651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  <c r="Y417" s="651"/>
      <c r="Z417" s="651"/>
      <c r="AA417" s="651"/>
      <c r="AB417" s="651"/>
      <c r="AC417" s="651"/>
      <c r="AD417" s="651"/>
    </row>
    <row r="418" spans="1:30" ht="12" customHeight="1" x14ac:dyDescent="0.2">
      <c r="A418" s="651"/>
      <c r="B418" s="651"/>
      <c r="C418" s="651"/>
      <c r="D418" s="651"/>
      <c r="E418" s="651"/>
      <c r="F418" s="651"/>
      <c r="G418" s="651"/>
      <c r="H418" s="651"/>
      <c r="I418" s="651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  <c r="Y418" s="651"/>
      <c r="Z418" s="651"/>
      <c r="AA418" s="651"/>
      <c r="AB418" s="651"/>
      <c r="AC418" s="651"/>
      <c r="AD418" s="651"/>
    </row>
    <row r="419" spans="1:30" ht="12" customHeight="1" x14ac:dyDescent="0.2">
      <c r="A419" s="651"/>
      <c r="B419" s="651"/>
      <c r="C419" s="651"/>
      <c r="D419" s="651"/>
      <c r="E419" s="651"/>
      <c r="F419" s="651"/>
      <c r="G419" s="651"/>
      <c r="H419" s="651"/>
      <c r="I419" s="651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  <c r="Y419" s="651"/>
      <c r="Z419" s="651"/>
      <c r="AA419" s="651"/>
      <c r="AB419" s="651"/>
      <c r="AC419" s="651"/>
      <c r="AD419" s="651"/>
    </row>
    <row r="420" spans="1:30" ht="12" customHeight="1" x14ac:dyDescent="0.2">
      <c r="A420" s="651"/>
      <c r="B420" s="651"/>
      <c r="C420" s="651"/>
      <c r="D420" s="651"/>
      <c r="E420" s="651"/>
      <c r="F420" s="651"/>
      <c r="G420" s="651"/>
      <c r="H420" s="651"/>
      <c r="I420" s="651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  <c r="Y420" s="651"/>
      <c r="Z420" s="651"/>
      <c r="AA420" s="651"/>
      <c r="AB420" s="651"/>
      <c r="AC420" s="651"/>
      <c r="AD420" s="651"/>
    </row>
    <row r="421" spans="1:30" ht="12" customHeight="1" x14ac:dyDescent="0.2">
      <c r="A421" s="651"/>
      <c r="B421" s="651"/>
      <c r="C421" s="651"/>
      <c r="D421" s="651"/>
      <c r="E421" s="651"/>
      <c r="F421" s="651"/>
      <c r="G421" s="651"/>
      <c r="H421" s="651"/>
      <c r="I421" s="651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  <c r="Y421" s="651"/>
      <c r="Z421" s="651"/>
      <c r="AA421" s="651"/>
      <c r="AB421" s="651"/>
      <c r="AC421" s="651"/>
      <c r="AD421" s="651"/>
    </row>
    <row r="422" spans="1:30" ht="12" customHeight="1" x14ac:dyDescent="0.2">
      <c r="A422" s="651"/>
      <c r="B422" s="651"/>
      <c r="C422" s="651"/>
      <c r="D422" s="651"/>
      <c r="E422" s="651"/>
      <c r="F422" s="651"/>
      <c r="G422" s="651"/>
      <c r="H422" s="651"/>
      <c r="I422" s="651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  <c r="Y422" s="651"/>
      <c r="Z422" s="651"/>
      <c r="AA422" s="651"/>
      <c r="AB422" s="651"/>
      <c r="AC422" s="651"/>
      <c r="AD422" s="651"/>
    </row>
    <row r="423" spans="1:30" ht="12" customHeight="1" x14ac:dyDescent="0.2">
      <c r="A423" s="651"/>
      <c r="B423" s="651"/>
      <c r="C423" s="651"/>
      <c r="D423" s="651"/>
      <c r="E423" s="651"/>
      <c r="F423" s="651"/>
      <c r="G423" s="651"/>
      <c r="H423" s="651"/>
      <c r="I423" s="651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  <c r="Y423" s="651"/>
      <c r="Z423" s="651"/>
      <c r="AA423" s="651"/>
      <c r="AB423" s="651"/>
      <c r="AC423" s="651"/>
      <c r="AD423" s="651"/>
    </row>
    <row r="424" spans="1:30" ht="12" customHeight="1" x14ac:dyDescent="0.2">
      <c r="A424" s="651"/>
      <c r="B424" s="651"/>
      <c r="C424" s="651"/>
      <c r="D424" s="651"/>
      <c r="E424" s="651"/>
      <c r="F424" s="651"/>
      <c r="G424" s="651"/>
      <c r="H424" s="651"/>
      <c r="I424" s="651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  <c r="Y424" s="651"/>
      <c r="Z424" s="651"/>
      <c r="AA424" s="651"/>
      <c r="AB424" s="651"/>
      <c r="AC424" s="651"/>
      <c r="AD424" s="651"/>
    </row>
    <row r="425" spans="1:30" ht="12" customHeight="1" x14ac:dyDescent="0.2">
      <c r="A425" s="651"/>
      <c r="B425" s="651"/>
      <c r="C425" s="651"/>
      <c r="D425" s="651"/>
      <c r="E425" s="651"/>
      <c r="F425" s="651"/>
      <c r="G425" s="651"/>
      <c r="H425" s="651"/>
      <c r="I425" s="651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  <c r="Y425" s="651"/>
      <c r="Z425" s="651"/>
      <c r="AA425" s="651"/>
      <c r="AB425" s="651"/>
      <c r="AC425" s="651"/>
      <c r="AD425" s="651"/>
    </row>
    <row r="426" spans="1:30" ht="12" customHeight="1" x14ac:dyDescent="0.2">
      <c r="A426" s="651"/>
      <c r="B426" s="651"/>
      <c r="C426" s="651"/>
      <c r="D426" s="651"/>
      <c r="E426" s="651"/>
      <c r="F426" s="651"/>
      <c r="G426" s="651"/>
      <c r="H426" s="651"/>
      <c r="I426" s="651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  <c r="Y426" s="651"/>
      <c r="Z426" s="651"/>
      <c r="AA426" s="651"/>
      <c r="AB426" s="651"/>
      <c r="AC426" s="651"/>
      <c r="AD426" s="651"/>
    </row>
    <row r="427" spans="1:30" ht="12" customHeight="1" x14ac:dyDescent="0.2">
      <c r="A427" s="651"/>
      <c r="B427" s="651"/>
      <c r="C427" s="651"/>
      <c r="D427" s="651"/>
      <c r="E427" s="651"/>
      <c r="F427" s="651"/>
      <c r="G427" s="651"/>
      <c r="H427" s="651"/>
      <c r="I427" s="651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  <c r="Y427" s="651"/>
      <c r="Z427" s="651"/>
      <c r="AA427" s="651"/>
      <c r="AB427" s="651"/>
      <c r="AC427" s="651"/>
      <c r="AD427" s="651"/>
    </row>
    <row r="428" spans="1:30" ht="12" customHeight="1" x14ac:dyDescent="0.2">
      <c r="A428" s="651"/>
      <c r="B428" s="651"/>
      <c r="C428" s="651"/>
      <c r="D428" s="651"/>
      <c r="E428" s="651"/>
      <c r="F428" s="651"/>
      <c r="G428" s="651"/>
      <c r="H428" s="651"/>
      <c r="I428" s="651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  <c r="Y428" s="651"/>
      <c r="Z428" s="651"/>
      <c r="AA428" s="651"/>
      <c r="AB428" s="651"/>
      <c r="AC428" s="651"/>
      <c r="AD428" s="651"/>
    </row>
    <row r="429" spans="1:30" ht="12" customHeight="1" x14ac:dyDescent="0.2">
      <c r="A429" s="651"/>
      <c r="B429" s="651"/>
      <c r="C429" s="651"/>
      <c r="D429" s="651"/>
      <c r="E429" s="651"/>
      <c r="F429" s="651"/>
      <c r="G429" s="651"/>
      <c r="H429" s="651"/>
      <c r="I429" s="651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  <c r="Y429" s="651"/>
      <c r="Z429" s="651"/>
      <c r="AA429" s="651"/>
      <c r="AB429" s="651"/>
      <c r="AC429" s="651"/>
      <c r="AD429" s="651"/>
    </row>
    <row r="430" spans="1:30" ht="12" customHeight="1" x14ac:dyDescent="0.2">
      <c r="A430" s="651"/>
      <c r="B430" s="651"/>
      <c r="C430" s="651"/>
      <c r="D430" s="651"/>
      <c r="E430" s="651"/>
      <c r="F430" s="651"/>
      <c r="G430" s="651"/>
      <c r="H430" s="651"/>
      <c r="I430" s="651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  <c r="Y430" s="651"/>
      <c r="Z430" s="651"/>
      <c r="AA430" s="651"/>
      <c r="AB430" s="651"/>
      <c r="AC430" s="651"/>
      <c r="AD430" s="651"/>
    </row>
    <row r="431" spans="1:30" ht="12" customHeight="1" x14ac:dyDescent="0.2">
      <c r="A431" s="651"/>
      <c r="B431" s="651"/>
      <c r="C431" s="651"/>
      <c r="D431" s="651"/>
      <c r="E431" s="651"/>
      <c r="F431" s="651"/>
      <c r="G431" s="651"/>
      <c r="H431" s="651"/>
      <c r="I431" s="651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  <c r="Y431" s="651"/>
      <c r="Z431" s="651"/>
      <c r="AA431" s="651"/>
      <c r="AB431" s="651"/>
      <c r="AC431" s="651"/>
      <c r="AD431" s="651"/>
    </row>
    <row r="432" spans="1:30" ht="12" customHeight="1" x14ac:dyDescent="0.2">
      <c r="A432" s="651"/>
      <c r="B432" s="651"/>
      <c r="C432" s="651"/>
      <c r="D432" s="651"/>
      <c r="E432" s="651"/>
      <c r="F432" s="651"/>
      <c r="G432" s="651"/>
      <c r="H432" s="651"/>
      <c r="I432" s="651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  <c r="Y432" s="651"/>
      <c r="Z432" s="651"/>
      <c r="AA432" s="651"/>
      <c r="AB432" s="651"/>
      <c r="AC432" s="651"/>
      <c r="AD432" s="651"/>
    </row>
    <row r="433" spans="1:30" ht="12" customHeight="1" x14ac:dyDescent="0.2">
      <c r="A433" s="651"/>
      <c r="B433" s="651"/>
      <c r="C433" s="651"/>
      <c r="D433" s="651"/>
      <c r="E433" s="651"/>
      <c r="F433" s="651"/>
      <c r="G433" s="651"/>
      <c r="H433" s="651"/>
      <c r="I433" s="651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  <c r="Y433" s="651"/>
      <c r="Z433" s="651"/>
      <c r="AA433" s="651"/>
      <c r="AB433" s="651"/>
      <c r="AC433" s="651"/>
      <c r="AD433" s="651"/>
    </row>
    <row r="434" spans="1:30" ht="12" customHeight="1" x14ac:dyDescent="0.2">
      <c r="A434" s="651"/>
      <c r="B434" s="651"/>
      <c r="C434" s="651"/>
      <c r="D434" s="651"/>
      <c r="E434" s="651"/>
      <c r="F434" s="651"/>
      <c r="G434" s="651"/>
      <c r="H434" s="651"/>
      <c r="I434" s="651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  <c r="Y434" s="651"/>
      <c r="Z434" s="651"/>
      <c r="AA434" s="651"/>
      <c r="AB434" s="651"/>
      <c r="AC434" s="651"/>
      <c r="AD434" s="651"/>
    </row>
    <row r="435" spans="1:30" ht="12" customHeight="1" x14ac:dyDescent="0.2">
      <c r="A435" s="651"/>
      <c r="B435" s="651"/>
      <c r="C435" s="651"/>
      <c r="D435" s="651"/>
      <c r="E435" s="651"/>
      <c r="F435" s="651"/>
      <c r="G435" s="651"/>
      <c r="H435" s="651"/>
      <c r="I435" s="651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  <c r="Y435" s="651"/>
      <c r="Z435" s="651"/>
      <c r="AA435" s="651"/>
      <c r="AB435" s="651"/>
      <c r="AC435" s="651"/>
      <c r="AD435" s="651"/>
    </row>
    <row r="436" spans="1:30" ht="12" customHeight="1" x14ac:dyDescent="0.2">
      <c r="A436" s="651"/>
      <c r="B436" s="651"/>
      <c r="C436" s="651"/>
      <c r="D436" s="651"/>
      <c r="E436" s="651"/>
      <c r="F436" s="651"/>
      <c r="G436" s="651"/>
      <c r="H436" s="651"/>
      <c r="I436" s="651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  <c r="Y436" s="651"/>
      <c r="Z436" s="651"/>
      <c r="AA436" s="651"/>
      <c r="AB436" s="651"/>
      <c r="AC436" s="651"/>
      <c r="AD436" s="651"/>
    </row>
    <row r="437" spans="1:30" ht="12" customHeight="1" x14ac:dyDescent="0.2">
      <c r="A437" s="651"/>
      <c r="B437" s="651"/>
      <c r="C437" s="651"/>
      <c r="D437" s="651"/>
      <c r="E437" s="651"/>
      <c r="F437" s="651"/>
      <c r="G437" s="651"/>
      <c r="H437" s="651"/>
      <c r="I437" s="651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  <c r="Y437" s="651"/>
      <c r="Z437" s="651"/>
      <c r="AA437" s="651"/>
      <c r="AB437" s="651"/>
      <c r="AC437" s="651"/>
      <c r="AD437" s="651"/>
    </row>
    <row r="438" spans="1:30" ht="12" customHeight="1" x14ac:dyDescent="0.2">
      <c r="A438" s="651"/>
      <c r="B438" s="651"/>
      <c r="C438" s="651"/>
      <c r="D438" s="651"/>
      <c r="E438" s="651"/>
      <c r="F438" s="651"/>
      <c r="G438" s="651"/>
      <c r="H438" s="651"/>
      <c r="I438" s="651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  <c r="Y438" s="651"/>
      <c r="Z438" s="651"/>
      <c r="AA438" s="651"/>
      <c r="AB438" s="651"/>
      <c r="AC438" s="651"/>
      <c r="AD438" s="651"/>
    </row>
    <row r="439" spans="1:30" ht="12" customHeight="1" x14ac:dyDescent="0.2">
      <c r="A439" s="651"/>
      <c r="B439" s="651"/>
      <c r="C439" s="651"/>
      <c r="D439" s="651"/>
      <c r="E439" s="651"/>
      <c r="F439" s="651"/>
      <c r="G439" s="651"/>
      <c r="H439" s="651"/>
      <c r="I439" s="651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  <c r="Y439" s="651"/>
      <c r="Z439" s="651"/>
      <c r="AA439" s="651"/>
      <c r="AB439" s="651"/>
      <c r="AC439" s="651"/>
      <c r="AD439" s="651"/>
    </row>
    <row r="440" spans="1:30" ht="12" customHeight="1" x14ac:dyDescent="0.2">
      <c r="A440" s="651"/>
      <c r="B440" s="651"/>
      <c r="C440" s="651"/>
      <c r="D440" s="651"/>
      <c r="E440" s="651"/>
      <c r="F440" s="651"/>
      <c r="G440" s="651"/>
      <c r="H440" s="651"/>
      <c r="I440" s="651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  <c r="Y440" s="651"/>
      <c r="Z440" s="651"/>
      <c r="AA440" s="651"/>
      <c r="AB440" s="651"/>
      <c r="AC440" s="651"/>
      <c r="AD440" s="651"/>
    </row>
    <row r="441" spans="1:30" ht="12" customHeight="1" x14ac:dyDescent="0.2">
      <c r="A441" s="651"/>
      <c r="B441" s="651"/>
      <c r="C441" s="651"/>
      <c r="D441" s="651"/>
      <c r="E441" s="651"/>
      <c r="F441" s="651"/>
      <c r="G441" s="651"/>
      <c r="H441" s="651"/>
      <c r="I441" s="651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  <c r="Y441" s="651"/>
      <c r="Z441" s="651"/>
      <c r="AA441" s="651"/>
      <c r="AB441" s="651"/>
      <c r="AC441" s="651"/>
      <c r="AD441" s="651"/>
    </row>
    <row r="442" spans="1:30" ht="12" customHeight="1" x14ac:dyDescent="0.2">
      <c r="A442" s="651"/>
      <c r="B442" s="651"/>
      <c r="C442" s="651"/>
      <c r="D442" s="651"/>
      <c r="E442" s="651"/>
      <c r="F442" s="651"/>
      <c r="G442" s="651"/>
      <c r="H442" s="651"/>
      <c r="I442" s="651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  <c r="Y442" s="651"/>
      <c r="Z442" s="651"/>
      <c r="AA442" s="651"/>
      <c r="AB442" s="651"/>
      <c r="AC442" s="651"/>
      <c r="AD442" s="651"/>
    </row>
    <row r="443" spans="1:30" ht="12" customHeight="1" x14ac:dyDescent="0.2">
      <c r="A443" s="651"/>
      <c r="B443" s="651"/>
      <c r="C443" s="651"/>
      <c r="D443" s="651"/>
      <c r="E443" s="651"/>
      <c r="F443" s="651"/>
      <c r="G443" s="651"/>
      <c r="H443" s="651"/>
      <c r="I443" s="651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  <c r="Y443" s="651"/>
      <c r="Z443" s="651"/>
      <c r="AA443" s="651"/>
      <c r="AB443" s="651"/>
      <c r="AC443" s="651"/>
      <c r="AD443" s="651"/>
    </row>
    <row r="444" spans="1:30" ht="12" customHeight="1" x14ac:dyDescent="0.2">
      <c r="A444" s="651"/>
      <c r="B444" s="651"/>
      <c r="C444" s="651"/>
      <c r="D444" s="651"/>
      <c r="E444" s="651"/>
      <c r="F444" s="651"/>
      <c r="G444" s="651"/>
      <c r="H444" s="651"/>
      <c r="I444" s="651"/>
      <c r="J444" s="651"/>
      <c r="K444" s="651"/>
      <c r="L444" s="651"/>
      <c r="M444" s="651"/>
      <c r="N444" s="651"/>
      <c r="O444" s="651"/>
      <c r="P444" s="651"/>
      <c r="Q444" s="651"/>
      <c r="R444" s="651"/>
      <c r="S444" s="651"/>
      <c r="T444" s="651"/>
      <c r="U444" s="651"/>
      <c r="V444" s="651"/>
      <c r="W444" s="651"/>
      <c r="X444" s="651"/>
      <c r="Y444" s="651"/>
      <c r="Z444" s="651"/>
      <c r="AA444" s="651"/>
      <c r="AB444" s="651"/>
      <c r="AC444" s="651"/>
      <c r="AD444" s="651"/>
    </row>
    <row r="445" spans="1:30" ht="12" customHeight="1" x14ac:dyDescent="0.2">
      <c r="A445" s="651"/>
      <c r="B445" s="651"/>
      <c r="C445" s="651"/>
      <c r="D445" s="651"/>
      <c r="E445" s="651"/>
      <c r="F445" s="651"/>
      <c r="G445" s="651"/>
      <c r="H445" s="651"/>
      <c r="I445" s="651"/>
      <c r="J445" s="651"/>
      <c r="K445" s="651"/>
      <c r="L445" s="651"/>
      <c r="M445" s="651"/>
      <c r="N445" s="651"/>
      <c r="O445" s="651"/>
      <c r="P445" s="651"/>
      <c r="Q445" s="651"/>
      <c r="R445" s="651"/>
      <c r="S445" s="651"/>
      <c r="T445" s="651"/>
      <c r="U445" s="651"/>
      <c r="V445" s="651"/>
      <c r="W445" s="651"/>
      <c r="X445" s="651"/>
      <c r="Y445" s="651"/>
      <c r="Z445" s="651"/>
      <c r="AA445" s="651"/>
      <c r="AB445" s="651"/>
      <c r="AC445" s="651"/>
      <c r="AD445" s="651"/>
    </row>
    <row r="446" spans="1:30" ht="12" customHeight="1" x14ac:dyDescent="0.2">
      <c r="A446" s="651"/>
      <c r="B446" s="651"/>
      <c r="C446" s="651"/>
      <c r="D446" s="651"/>
      <c r="E446" s="651"/>
      <c r="F446" s="651"/>
      <c r="G446" s="651"/>
      <c r="H446" s="651"/>
      <c r="I446" s="651"/>
      <c r="J446" s="651"/>
      <c r="K446" s="651"/>
      <c r="L446" s="651"/>
      <c r="M446" s="651"/>
      <c r="N446" s="651"/>
      <c r="O446" s="651"/>
      <c r="P446" s="651"/>
      <c r="Q446" s="651"/>
      <c r="R446" s="651"/>
      <c r="S446" s="651"/>
      <c r="T446" s="651"/>
      <c r="U446" s="651"/>
      <c r="V446" s="651"/>
      <c r="W446" s="651"/>
      <c r="X446" s="651"/>
      <c r="Y446" s="651"/>
      <c r="Z446" s="651"/>
      <c r="AA446" s="651"/>
      <c r="AB446" s="651"/>
      <c r="AC446" s="651"/>
      <c r="AD446" s="651"/>
    </row>
    <row r="447" spans="1:30" ht="12" customHeight="1" x14ac:dyDescent="0.2">
      <c r="A447" s="651"/>
      <c r="B447" s="651"/>
      <c r="C447" s="651"/>
      <c r="D447" s="651"/>
      <c r="E447" s="651"/>
      <c r="F447" s="651"/>
      <c r="G447" s="651"/>
      <c r="H447" s="651"/>
      <c r="I447" s="651"/>
      <c r="J447" s="651"/>
      <c r="K447" s="651"/>
      <c r="L447" s="651"/>
      <c r="M447" s="651"/>
      <c r="N447" s="651"/>
      <c r="O447" s="651"/>
      <c r="P447" s="651"/>
      <c r="Q447" s="651"/>
      <c r="R447" s="651"/>
      <c r="S447" s="651"/>
      <c r="T447" s="651"/>
      <c r="U447" s="651"/>
      <c r="V447" s="651"/>
      <c r="W447" s="651"/>
      <c r="X447" s="651"/>
      <c r="Y447" s="651"/>
      <c r="Z447" s="651"/>
      <c r="AA447" s="651"/>
      <c r="AB447" s="651"/>
      <c r="AC447" s="651"/>
      <c r="AD447" s="651"/>
    </row>
    <row r="448" spans="1:30" ht="12" customHeight="1" x14ac:dyDescent="0.2">
      <c r="A448" s="651"/>
      <c r="B448" s="651"/>
      <c r="C448" s="651"/>
      <c r="D448" s="651"/>
      <c r="E448" s="651"/>
      <c r="F448" s="651"/>
      <c r="G448" s="651"/>
      <c r="H448" s="651"/>
      <c r="I448" s="651"/>
      <c r="J448" s="651"/>
      <c r="K448" s="651"/>
      <c r="L448" s="651"/>
      <c r="M448" s="651"/>
      <c r="N448" s="651"/>
      <c r="O448" s="651"/>
      <c r="P448" s="651"/>
      <c r="Q448" s="651"/>
      <c r="R448" s="651"/>
      <c r="S448" s="651"/>
      <c r="T448" s="651"/>
      <c r="U448" s="651"/>
      <c r="V448" s="651"/>
      <c r="W448" s="651"/>
      <c r="X448" s="651"/>
      <c r="Y448" s="651"/>
      <c r="Z448" s="651"/>
      <c r="AA448" s="651"/>
      <c r="AB448" s="651"/>
      <c r="AC448" s="651"/>
      <c r="AD448" s="651"/>
    </row>
    <row r="449" spans="1:30" ht="12" customHeight="1" x14ac:dyDescent="0.2">
      <c r="A449" s="651"/>
      <c r="B449" s="651"/>
      <c r="C449" s="651"/>
      <c r="D449" s="651"/>
      <c r="E449" s="651"/>
      <c r="F449" s="651"/>
      <c r="G449" s="651"/>
      <c r="H449" s="651"/>
      <c r="I449" s="651"/>
      <c r="J449" s="651"/>
      <c r="K449" s="651"/>
      <c r="L449" s="651"/>
      <c r="M449" s="651"/>
      <c r="N449" s="651"/>
      <c r="O449" s="651"/>
      <c r="P449" s="651"/>
      <c r="Q449" s="651"/>
      <c r="R449" s="651"/>
      <c r="S449" s="651"/>
      <c r="T449" s="651"/>
      <c r="U449" s="651"/>
      <c r="V449" s="651"/>
      <c r="W449" s="651"/>
      <c r="X449" s="651"/>
      <c r="Y449" s="651"/>
      <c r="Z449" s="651"/>
      <c r="AA449" s="651"/>
      <c r="AB449" s="651"/>
      <c r="AC449" s="651"/>
      <c r="AD449" s="651"/>
    </row>
    <row r="450" spans="1:30" ht="12" customHeight="1" x14ac:dyDescent="0.2">
      <c r="A450" s="651"/>
      <c r="B450" s="651"/>
      <c r="C450" s="651"/>
      <c r="D450" s="651"/>
      <c r="E450" s="651"/>
      <c r="F450" s="651"/>
      <c r="G450" s="651"/>
      <c r="H450" s="651"/>
      <c r="I450" s="651"/>
      <c r="J450" s="651"/>
      <c r="K450" s="651"/>
      <c r="L450" s="651"/>
      <c r="M450" s="651"/>
      <c r="N450" s="651"/>
      <c r="O450" s="651"/>
      <c r="P450" s="651"/>
      <c r="Q450" s="651"/>
      <c r="R450" s="651"/>
      <c r="S450" s="651"/>
      <c r="T450" s="651"/>
      <c r="U450" s="651"/>
      <c r="V450" s="651"/>
      <c r="W450" s="651"/>
      <c r="X450" s="651"/>
      <c r="Y450" s="651"/>
      <c r="Z450" s="651"/>
      <c r="AA450" s="651"/>
      <c r="AB450" s="651"/>
      <c r="AC450" s="651"/>
      <c r="AD450" s="651"/>
    </row>
    <row r="451" spans="1:30" ht="12" customHeight="1" x14ac:dyDescent="0.2">
      <c r="A451" s="651"/>
      <c r="B451" s="651"/>
      <c r="C451" s="651"/>
      <c r="D451" s="651"/>
      <c r="E451" s="651"/>
      <c r="F451" s="651"/>
      <c r="G451" s="651"/>
      <c r="H451" s="651"/>
      <c r="I451" s="651"/>
      <c r="J451" s="651"/>
      <c r="K451" s="651"/>
      <c r="L451" s="651"/>
      <c r="M451" s="651"/>
      <c r="N451" s="651"/>
      <c r="O451" s="651"/>
      <c r="P451" s="651"/>
      <c r="Q451" s="651"/>
      <c r="R451" s="651"/>
      <c r="S451" s="651"/>
      <c r="T451" s="651"/>
      <c r="U451" s="651"/>
      <c r="V451" s="651"/>
      <c r="W451" s="651"/>
      <c r="X451" s="651"/>
      <c r="Y451" s="651"/>
      <c r="Z451" s="651"/>
      <c r="AA451" s="651"/>
      <c r="AB451" s="651"/>
      <c r="AC451" s="651"/>
      <c r="AD451" s="651"/>
    </row>
    <row r="452" spans="1:30" ht="12" customHeight="1" x14ac:dyDescent="0.2">
      <c r="A452" s="651"/>
      <c r="B452" s="651"/>
      <c r="C452" s="651"/>
      <c r="D452" s="651"/>
      <c r="E452" s="651"/>
      <c r="F452" s="651"/>
      <c r="G452" s="651"/>
      <c r="H452" s="651"/>
      <c r="I452" s="651"/>
      <c r="J452" s="651"/>
      <c r="K452" s="651"/>
      <c r="L452" s="651"/>
      <c r="M452" s="651"/>
      <c r="N452" s="651"/>
      <c r="O452" s="651"/>
      <c r="P452" s="651"/>
      <c r="Q452" s="651"/>
      <c r="R452" s="651"/>
      <c r="S452" s="651"/>
      <c r="T452" s="651"/>
      <c r="U452" s="651"/>
      <c r="V452" s="651"/>
      <c r="W452" s="651"/>
      <c r="X452" s="651"/>
      <c r="Y452" s="651"/>
      <c r="Z452" s="651"/>
      <c r="AA452" s="651"/>
      <c r="AB452" s="651"/>
      <c r="AC452" s="651"/>
      <c r="AD452" s="651"/>
    </row>
    <row r="453" spans="1:30" ht="12" customHeight="1" x14ac:dyDescent="0.2">
      <c r="A453" s="651"/>
      <c r="B453" s="651"/>
      <c r="C453" s="651"/>
      <c r="D453" s="651"/>
      <c r="E453" s="651"/>
      <c r="F453" s="651"/>
      <c r="G453" s="651"/>
      <c r="H453" s="651"/>
      <c r="I453" s="651"/>
      <c r="J453" s="651"/>
      <c r="K453" s="651"/>
      <c r="L453" s="651"/>
      <c r="M453" s="651"/>
      <c r="N453" s="651"/>
      <c r="O453" s="651"/>
      <c r="P453" s="651"/>
      <c r="Q453" s="651"/>
      <c r="R453" s="651"/>
      <c r="S453" s="651"/>
      <c r="T453" s="651"/>
      <c r="U453" s="651"/>
      <c r="V453" s="651"/>
      <c r="W453" s="651"/>
      <c r="X453" s="651"/>
      <c r="Y453" s="651"/>
      <c r="Z453" s="651"/>
      <c r="AA453" s="651"/>
      <c r="AB453" s="651"/>
      <c r="AC453" s="651"/>
      <c r="AD453" s="651"/>
    </row>
    <row r="454" spans="1:30" ht="12" customHeight="1" x14ac:dyDescent="0.2">
      <c r="A454" s="651"/>
      <c r="B454" s="651"/>
      <c r="C454" s="651"/>
      <c r="D454" s="651"/>
      <c r="E454" s="651"/>
      <c r="F454" s="651"/>
      <c r="G454" s="651"/>
      <c r="H454" s="651"/>
      <c r="I454" s="651"/>
      <c r="J454" s="651"/>
      <c r="K454" s="651"/>
      <c r="L454" s="651"/>
      <c r="M454" s="651"/>
      <c r="N454" s="651"/>
      <c r="O454" s="651"/>
      <c r="P454" s="651"/>
      <c r="Q454" s="651"/>
      <c r="R454" s="651"/>
      <c r="S454" s="651"/>
      <c r="T454" s="651"/>
      <c r="U454" s="651"/>
      <c r="V454" s="651"/>
      <c r="W454" s="651"/>
      <c r="X454" s="651"/>
      <c r="Y454" s="651"/>
      <c r="Z454" s="651"/>
      <c r="AA454" s="651"/>
      <c r="AB454" s="651"/>
      <c r="AC454" s="651"/>
      <c r="AD454" s="651"/>
    </row>
    <row r="455" spans="1:30" ht="12" customHeight="1" x14ac:dyDescent="0.2">
      <c r="A455" s="651"/>
      <c r="B455" s="651"/>
      <c r="C455" s="651"/>
      <c r="D455" s="651"/>
      <c r="E455" s="651"/>
      <c r="F455" s="651"/>
      <c r="G455" s="651"/>
      <c r="H455" s="651"/>
      <c r="I455" s="651"/>
      <c r="J455" s="651"/>
      <c r="K455" s="651"/>
      <c r="L455" s="651"/>
      <c r="M455" s="651"/>
      <c r="N455" s="651"/>
      <c r="O455" s="651"/>
      <c r="P455" s="651"/>
      <c r="Q455" s="651"/>
      <c r="R455" s="651"/>
      <c r="S455" s="651"/>
      <c r="T455" s="651"/>
      <c r="U455" s="651"/>
      <c r="V455" s="651"/>
      <c r="W455" s="651"/>
      <c r="X455" s="651"/>
      <c r="Y455" s="651"/>
      <c r="Z455" s="651"/>
      <c r="AA455" s="651"/>
      <c r="AB455" s="651"/>
      <c r="AC455" s="651"/>
      <c r="AD455" s="651"/>
    </row>
    <row r="456" spans="1:30" ht="12" customHeight="1" x14ac:dyDescent="0.2">
      <c r="A456" s="651"/>
      <c r="B456" s="651"/>
      <c r="C456" s="651"/>
      <c r="D456" s="651"/>
      <c r="E456" s="651"/>
      <c r="F456" s="651"/>
      <c r="G456" s="651"/>
      <c r="H456" s="651"/>
      <c r="I456" s="651"/>
      <c r="J456" s="651"/>
      <c r="K456" s="651"/>
      <c r="L456" s="651"/>
      <c r="M456" s="651"/>
      <c r="N456" s="651"/>
      <c r="O456" s="651"/>
      <c r="P456" s="651"/>
      <c r="Q456" s="651"/>
      <c r="R456" s="651"/>
      <c r="S456" s="651"/>
      <c r="T456" s="651"/>
      <c r="U456" s="651"/>
      <c r="V456" s="651"/>
      <c r="W456" s="651"/>
      <c r="X456" s="651"/>
      <c r="Y456" s="651"/>
      <c r="Z456" s="651"/>
      <c r="AA456" s="651"/>
      <c r="AB456" s="651"/>
      <c r="AC456" s="651"/>
      <c r="AD456" s="651"/>
    </row>
    <row r="457" spans="1:30" ht="12" customHeight="1" x14ac:dyDescent="0.2">
      <c r="A457" s="651"/>
      <c r="B457" s="651"/>
      <c r="C457" s="651"/>
      <c r="D457" s="651"/>
      <c r="E457" s="651"/>
      <c r="F457" s="651"/>
      <c r="G457" s="651"/>
      <c r="H457" s="651"/>
      <c r="I457" s="651"/>
      <c r="J457" s="651"/>
      <c r="K457" s="651"/>
      <c r="L457" s="651"/>
      <c r="M457" s="651"/>
      <c r="N457" s="651"/>
      <c r="O457" s="651"/>
      <c r="P457" s="651"/>
      <c r="Q457" s="651"/>
      <c r="R457" s="651"/>
      <c r="S457" s="651"/>
      <c r="T457" s="651"/>
      <c r="U457" s="651"/>
      <c r="V457" s="651"/>
      <c r="W457" s="651"/>
      <c r="X457" s="651"/>
      <c r="Y457" s="651"/>
      <c r="Z457" s="651"/>
      <c r="AA457" s="651"/>
      <c r="AB457" s="651"/>
      <c r="AC457" s="651"/>
      <c r="AD457" s="651"/>
    </row>
    <row r="458" spans="1:30" ht="12" customHeight="1" x14ac:dyDescent="0.2">
      <c r="A458" s="651"/>
      <c r="B458" s="651"/>
      <c r="C458" s="651"/>
      <c r="D458" s="651"/>
      <c r="E458" s="651"/>
      <c r="F458" s="651"/>
      <c r="G458" s="651"/>
      <c r="H458" s="651"/>
      <c r="I458" s="651"/>
      <c r="J458" s="651"/>
      <c r="K458" s="651"/>
      <c r="L458" s="651"/>
      <c r="M458" s="651"/>
      <c r="N458" s="651"/>
      <c r="O458" s="651"/>
      <c r="P458" s="651"/>
      <c r="Q458" s="651"/>
      <c r="R458" s="651"/>
      <c r="S458" s="651"/>
      <c r="T458" s="651"/>
      <c r="U458" s="651"/>
      <c r="V458" s="651"/>
      <c r="W458" s="651"/>
      <c r="X458" s="651"/>
      <c r="Y458" s="651"/>
      <c r="Z458" s="651"/>
      <c r="AA458" s="651"/>
      <c r="AB458" s="651"/>
      <c r="AC458" s="651"/>
      <c r="AD458" s="651"/>
    </row>
    <row r="459" spans="1:30" ht="12" customHeight="1" x14ac:dyDescent="0.2">
      <c r="A459" s="651"/>
      <c r="B459" s="651"/>
      <c r="C459" s="651"/>
      <c r="D459" s="651"/>
      <c r="E459" s="651"/>
      <c r="F459" s="651"/>
      <c r="G459" s="651"/>
      <c r="H459" s="651"/>
      <c r="I459" s="651"/>
      <c r="J459" s="651"/>
      <c r="K459" s="651"/>
      <c r="L459" s="651"/>
      <c r="M459" s="651"/>
      <c r="N459" s="651"/>
      <c r="O459" s="651"/>
      <c r="P459" s="651"/>
      <c r="Q459" s="651"/>
      <c r="R459" s="651"/>
      <c r="S459" s="651"/>
      <c r="T459" s="651"/>
      <c r="U459" s="651"/>
      <c r="V459" s="651"/>
      <c r="W459" s="651"/>
      <c r="X459" s="651"/>
      <c r="Y459" s="651"/>
      <c r="Z459" s="651"/>
      <c r="AA459" s="651"/>
      <c r="AB459" s="651"/>
      <c r="AC459" s="651"/>
      <c r="AD459" s="651"/>
    </row>
    <row r="460" spans="1:30" ht="12" customHeight="1" x14ac:dyDescent="0.2">
      <c r="A460" s="651"/>
      <c r="B460" s="651"/>
      <c r="C460" s="651"/>
      <c r="D460" s="651"/>
      <c r="E460" s="651"/>
      <c r="F460" s="651"/>
      <c r="G460" s="651"/>
      <c r="H460" s="651"/>
      <c r="I460" s="651"/>
      <c r="J460" s="651"/>
      <c r="K460" s="651"/>
      <c r="L460" s="651"/>
      <c r="M460" s="651"/>
      <c r="N460" s="651"/>
      <c r="O460" s="651"/>
      <c r="P460" s="651"/>
      <c r="Q460" s="651"/>
      <c r="R460" s="651"/>
      <c r="S460" s="651"/>
      <c r="T460" s="651"/>
      <c r="U460" s="651"/>
      <c r="V460" s="651"/>
      <c r="W460" s="651"/>
      <c r="X460" s="651"/>
      <c r="Y460" s="651"/>
      <c r="Z460" s="651"/>
      <c r="AA460" s="651"/>
      <c r="AB460" s="651"/>
      <c r="AC460" s="651"/>
      <c r="AD460" s="651"/>
    </row>
    <row r="461" spans="1:30" ht="12" customHeight="1" x14ac:dyDescent="0.2">
      <c r="A461" s="651"/>
      <c r="B461" s="651"/>
      <c r="C461" s="651"/>
      <c r="D461" s="651"/>
      <c r="E461" s="651"/>
      <c r="F461" s="651"/>
      <c r="G461" s="651"/>
      <c r="H461" s="651"/>
      <c r="I461" s="651"/>
      <c r="J461" s="651"/>
      <c r="K461" s="651"/>
      <c r="L461" s="651"/>
      <c r="M461" s="651"/>
      <c r="N461" s="651"/>
      <c r="O461" s="651"/>
      <c r="P461" s="651"/>
      <c r="Q461" s="651"/>
      <c r="R461" s="651"/>
      <c r="S461" s="651"/>
      <c r="T461" s="651"/>
      <c r="U461" s="651"/>
      <c r="V461" s="651"/>
      <c r="W461" s="651"/>
      <c r="X461" s="651"/>
      <c r="Y461" s="651"/>
      <c r="Z461" s="651"/>
      <c r="AA461" s="651"/>
      <c r="AB461" s="651"/>
      <c r="AC461" s="651"/>
      <c r="AD461" s="651"/>
    </row>
    <row r="462" spans="1:30" ht="12" customHeight="1" x14ac:dyDescent="0.2">
      <c r="A462" s="651"/>
      <c r="B462" s="651"/>
      <c r="C462" s="651"/>
      <c r="D462" s="651"/>
      <c r="E462" s="651"/>
      <c r="F462" s="651"/>
      <c r="G462" s="651"/>
      <c r="H462" s="651"/>
      <c r="I462" s="651"/>
      <c r="J462" s="651"/>
      <c r="K462" s="651"/>
      <c r="L462" s="651"/>
      <c r="M462" s="651"/>
      <c r="N462" s="651"/>
      <c r="O462" s="651"/>
      <c r="P462" s="651"/>
      <c r="Q462" s="651"/>
      <c r="R462" s="651"/>
      <c r="S462" s="651"/>
      <c r="T462" s="651"/>
      <c r="U462" s="651"/>
      <c r="V462" s="651"/>
      <c r="W462" s="651"/>
      <c r="X462" s="651"/>
      <c r="Y462" s="651"/>
      <c r="Z462" s="651"/>
      <c r="AA462" s="651"/>
      <c r="AB462" s="651"/>
      <c r="AC462" s="651"/>
      <c r="AD462" s="651"/>
    </row>
    <row r="463" spans="1:30" ht="12" customHeight="1" x14ac:dyDescent="0.2">
      <c r="A463" s="651"/>
      <c r="B463" s="651"/>
      <c r="C463" s="651"/>
      <c r="D463" s="651"/>
      <c r="E463" s="651"/>
      <c r="F463" s="651"/>
      <c r="G463" s="651"/>
      <c r="H463" s="651"/>
      <c r="I463" s="651"/>
      <c r="J463" s="651"/>
      <c r="K463" s="651"/>
      <c r="L463" s="651"/>
      <c r="M463" s="651"/>
      <c r="N463" s="651"/>
      <c r="O463" s="651"/>
      <c r="P463" s="651"/>
      <c r="Q463" s="651"/>
      <c r="R463" s="651"/>
      <c r="S463" s="651"/>
      <c r="T463" s="651"/>
      <c r="U463" s="651"/>
      <c r="V463" s="651"/>
      <c r="W463" s="651"/>
      <c r="X463" s="651"/>
      <c r="Y463" s="651"/>
      <c r="Z463" s="651"/>
      <c r="AA463" s="651"/>
      <c r="AB463" s="651"/>
      <c r="AC463" s="651"/>
      <c r="AD463" s="651"/>
    </row>
    <row r="464" spans="1:30" ht="12" customHeight="1" x14ac:dyDescent="0.2">
      <c r="A464" s="651"/>
      <c r="B464" s="651"/>
      <c r="C464" s="651"/>
      <c r="D464" s="651"/>
      <c r="E464" s="651"/>
      <c r="F464" s="651"/>
      <c r="G464" s="651"/>
      <c r="H464" s="651"/>
      <c r="I464" s="651"/>
      <c r="J464" s="651"/>
      <c r="K464" s="651"/>
      <c r="L464" s="651"/>
      <c r="M464" s="651"/>
      <c r="N464" s="651"/>
      <c r="O464" s="651"/>
      <c r="P464" s="651"/>
      <c r="Q464" s="651"/>
      <c r="R464" s="651"/>
      <c r="S464" s="651"/>
      <c r="T464" s="651"/>
      <c r="U464" s="651"/>
      <c r="V464" s="651"/>
      <c r="W464" s="651"/>
      <c r="X464" s="651"/>
      <c r="Y464" s="651"/>
      <c r="Z464" s="651"/>
      <c r="AA464" s="651"/>
      <c r="AB464" s="651"/>
      <c r="AC464" s="651"/>
      <c r="AD464" s="651"/>
    </row>
    <row r="465" spans="1:30" ht="12" customHeight="1" x14ac:dyDescent="0.2">
      <c r="A465" s="651"/>
      <c r="B465" s="651"/>
      <c r="C465" s="651"/>
      <c r="D465" s="651"/>
      <c r="E465" s="651"/>
      <c r="F465" s="651"/>
      <c r="G465" s="651"/>
      <c r="H465" s="651"/>
      <c r="I465" s="651"/>
      <c r="J465" s="651"/>
      <c r="K465" s="651"/>
      <c r="L465" s="651"/>
      <c r="M465" s="651"/>
      <c r="N465" s="651"/>
      <c r="O465" s="651"/>
      <c r="P465" s="651"/>
      <c r="Q465" s="651"/>
      <c r="R465" s="651"/>
      <c r="S465" s="651"/>
      <c r="T465" s="651"/>
      <c r="U465" s="651"/>
      <c r="V465" s="651"/>
      <c r="W465" s="651"/>
      <c r="X465" s="651"/>
      <c r="Y465" s="651"/>
      <c r="Z465" s="651"/>
      <c r="AA465" s="651"/>
      <c r="AB465" s="651"/>
      <c r="AC465" s="651"/>
      <c r="AD465" s="651"/>
    </row>
    <row r="466" spans="1:30" ht="12" customHeight="1" x14ac:dyDescent="0.2">
      <c r="A466" s="651"/>
      <c r="B466" s="651"/>
      <c r="C466" s="651"/>
      <c r="D466" s="651"/>
      <c r="E466" s="651"/>
      <c r="F466" s="651"/>
      <c r="G466" s="651"/>
      <c r="H466" s="651"/>
      <c r="I466" s="651"/>
      <c r="J466" s="651"/>
      <c r="K466" s="651"/>
      <c r="L466" s="651"/>
      <c r="M466" s="651"/>
      <c r="N466" s="651"/>
      <c r="O466" s="651"/>
      <c r="P466" s="651"/>
      <c r="Q466" s="651"/>
      <c r="R466" s="651"/>
      <c r="S466" s="651"/>
      <c r="T466" s="651"/>
      <c r="U466" s="651"/>
      <c r="V466" s="651"/>
      <c r="W466" s="651"/>
      <c r="X466" s="651"/>
      <c r="Y466" s="651"/>
      <c r="Z466" s="651"/>
      <c r="AA466" s="651"/>
      <c r="AB466" s="651"/>
      <c r="AC466" s="651"/>
      <c r="AD466" s="651"/>
    </row>
    <row r="467" spans="1:30" ht="12" customHeight="1" x14ac:dyDescent="0.2">
      <c r="A467" s="651"/>
      <c r="B467" s="651"/>
      <c r="C467" s="651"/>
      <c r="D467" s="651"/>
      <c r="E467" s="651"/>
      <c r="F467" s="651"/>
      <c r="G467" s="651"/>
      <c r="H467" s="651"/>
      <c r="I467" s="651"/>
      <c r="J467" s="651"/>
      <c r="K467" s="651"/>
      <c r="L467" s="651"/>
      <c r="M467" s="651"/>
      <c r="N467" s="651"/>
      <c r="O467" s="651"/>
      <c r="P467" s="651"/>
      <c r="Q467" s="651"/>
      <c r="R467" s="651"/>
      <c r="S467" s="651"/>
      <c r="T467" s="651"/>
      <c r="U467" s="651"/>
      <c r="V467" s="651"/>
      <c r="W467" s="651"/>
      <c r="X467" s="651"/>
      <c r="Y467" s="651"/>
      <c r="Z467" s="651"/>
      <c r="AA467" s="651"/>
      <c r="AB467" s="651"/>
      <c r="AC467" s="651"/>
      <c r="AD467" s="651"/>
    </row>
    <row r="468" spans="1:30" ht="12" customHeight="1" x14ac:dyDescent="0.2">
      <c r="A468" s="651"/>
      <c r="B468" s="651"/>
      <c r="C468" s="651"/>
      <c r="D468" s="651"/>
      <c r="E468" s="651"/>
      <c r="F468" s="651"/>
      <c r="G468" s="651"/>
      <c r="H468" s="651"/>
      <c r="I468" s="651"/>
      <c r="J468" s="651"/>
      <c r="K468" s="651"/>
      <c r="L468" s="651"/>
      <c r="M468" s="651"/>
      <c r="N468" s="651"/>
      <c r="O468" s="651"/>
      <c r="P468" s="651"/>
      <c r="Q468" s="651"/>
      <c r="R468" s="651"/>
      <c r="S468" s="651"/>
      <c r="T468" s="651"/>
      <c r="U468" s="651"/>
      <c r="V468" s="651"/>
      <c r="W468" s="651"/>
      <c r="X468" s="651"/>
      <c r="Y468" s="651"/>
      <c r="Z468" s="651"/>
      <c r="AA468" s="651"/>
      <c r="AB468" s="651"/>
      <c r="AC468" s="651"/>
      <c r="AD468" s="651"/>
    </row>
    <row r="469" spans="1:30" ht="12" customHeight="1" x14ac:dyDescent="0.2">
      <c r="A469" s="651"/>
      <c r="B469" s="651"/>
      <c r="C469" s="651"/>
      <c r="D469" s="651"/>
      <c r="E469" s="651"/>
      <c r="F469" s="651"/>
      <c r="G469" s="651"/>
      <c r="H469" s="651"/>
      <c r="I469" s="651"/>
      <c r="J469" s="651"/>
      <c r="K469" s="651"/>
      <c r="L469" s="651"/>
      <c r="M469" s="651"/>
      <c r="N469" s="651"/>
      <c r="O469" s="651"/>
      <c r="P469" s="651"/>
      <c r="Q469" s="651"/>
      <c r="R469" s="651"/>
      <c r="S469" s="651"/>
      <c r="T469" s="651"/>
      <c r="U469" s="651"/>
      <c r="V469" s="651"/>
      <c r="W469" s="651"/>
      <c r="X469" s="651"/>
      <c r="Y469" s="651"/>
      <c r="Z469" s="651"/>
      <c r="AA469" s="651"/>
      <c r="AB469" s="651"/>
      <c r="AC469" s="651"/>
      <c r="AD469" s="651"/>
    </row>
    <row r="470" spans="1:30" ht="12" customHeight="1" x14ac:dyDescent="0.2">
      <c r="A470" s="651"/>
      <c r="B470" s="651"/>
      <c r="C470" s="651"/>
      <c r="D470" s="651"/>
      <c r="E470" s="651"/>
      <c r="F470" s="651"/>
      <c r="G470" s="651"/>
      <c r="H470" s="651"/>
      <c r="I470" s="651"/>
      <c r="J470" s="651"/>
      <c r="K470" s="651"/>
      <c r="L470" s="651"/>
      <c r="M470" s="651"/>
      <c r="N470" s="651"/>
      <c r="O470" s="651"/>
      <c r="P470" s="651"/>
      <c r="Q470" s="651"/>
      <c r="R470" s="651"/>
      <c r="S470" s="651"/>
      <c r="T470" s="651"/>
      <c r="U470" s="651"/>
      <c r="V470" s="651"/>
      <c r="W470" s="651"/>
      <c r="X470" s="651"/>
      <c r="Y470" s="651"/>
      <c r="Z470" s="651"/>
      <c r="AA470" s="651"/>
      <c r="AB470" s="651"/>
      <c r="AC470" s="651"/>
      <c r="AD470" s="651"/>
    </row>
    <row r="471" spans="1:30" ht="12" customHeight="1" x14ac:dyDescent="0.2">
      <c r="A471" s="651"/>
      <c r="B471" s="651"/>
      <c r="C471" s="651"/>
      <c r="D471" s="651"/>
      <c r="E471" s="651"/>
      <c r="F471" s="651"/>
      <c r="G471" s="651"/>
      <c r="H471" s="651"/>
      <c r="I471" s="651"/>
      <c r="J471" s="651"/>
      <c r="K471" s="651"/>
      <c r="L471" s="651"/>
      <c r="M471" s="651"/>
      <c r="N471" s="651"/>
      <c r="O471" s="651"/>
      <c r="P471" s="651"/>
      <c r="Q471" s="651"/>
      <c r="R471" s="651"/>
      <c r="S471" s="651"/>
      <c r="T471" s="651"/>
      <c r="U471" s="651"/>
      <c r="V471" s="651"/>
      <c r="W471" s="651"/>
      <c r="X471" s="651"/>
      <c r="Y471" s="651"/>
      <c r="Z471" s="651"/>
      <c r="AA471" s="651"/>
      <c r="AB471" s="651"/>
      <c r="AC471" s="651"/>
      <c r="AD471" s="651"/>
    </row>
    <row r="472" spans="1:30" ht="12" customHeight="1" x14ac:dyDescent="0.2">
      <c r="A472" s="651"/>
      <c r="B472" s="651"/>
      <c r="C472" s="651"/>
      <c r="D472" s="651"/>
      <c r="E472" s="651"/>
      <c r="F472" s="651"/>
      <c r="G472" s="651"/>
      <c r="H472" s="651"/>
      <c r="I472" s="651"/>
      <c r="J472" s="651"/>
      <c r="K472" s="651"/>
      <c r="L472" s="651"/>
      <c r="M472" s="651"/>
      <c r="N472" s="651"/>
      <c r="O472" s="651"/>
      <c r="P472" s="651"/>
      <c r="Q472" s="651"/>
      <c r="R472" s="651"/>
      <c r="S472" s="651"/>
      <c r="T472" s="651"/>
      <c r="U472" s="651"/>
      <c r="V472" s="651"/>
      <c r="W472" s="651"/>
      <c r="X472" s="651"/>
      <c r="Y472" s="651"/>
      <c r="Z472" s="651"/>
      <c r="AA472" s="651"/>
      <c r="AB472" s="651"/>
      <c r="AC472" s="651"/>
      <c r="AD472" s="651"/>
    </row>
    <row r="473" spans="1:30" ht="12" customHeight="1" x14ac:dyDescent="0.2">
      <c r="A473" s="651"/>
      <c r="B473" s="651"/>
      <c r="C473" s="651"/>
      <c r="D473" s="651"/>
      <c r="E473" s="651"/>
      <c r="F473" s="651"/>
      <c r="G473" s="651"/>
      <c r="H473" s="651"/>
      <c r="I473" s="651"/>
      <c r="J473" s="651"/>
      <c r="K473" s="651"/>
      <c r="L473" s="651"/>
      <c r="M473" s="651"/>
      <c r="N473" s="651"/>
      <c r="O473" s="651"/>
      <c r="P473" s="651"/>
      <c r="Q473" s="651"/>
      <c r="R473" s="651"/>
      <c r="S473" s="651"/>
      <c r="T473" s="651"/>
      <c r="U473" s="651"/>
      <c r="V473" s="651"/>
      <c r="W473" s="651"/>
      <c r="X473" s="651"/>
      <c r="Y473" s="651"/>
      <c r="Z473" s="651"/>
      <c r="AA473" s="651"/>
      <c r="AB473" s="651"/>
      <c r="AC473" s="651"/>
      <c r="AD473" s="651"/>
    </row>
    <row r="474" spans="1:30" ht="12" customHeight="1" x14ac:dyDescent="0.2">
      <c r="A474" s="651"/>
      <c r="B474" s="651"/>
      <c r="C474" s="651"/>
      <c r="D474" s="651"/>
      <c r="E474" s="651"/>
      <c r="F474" s="651"/>
      <c r="G474" s="651"/>
      <c r="H474" s="651"/>
      <c r="I474" s="651"/>
      <c r="J474" s="651"/>
      <c r="K474" s="651"/>
      <c r="L474" s="651"/>
      <c r="M474" s="651"/>
      <c r="N474" s="651"/>
      <c r="O474" s="651"/>
      <c r="P474" s="651"/>
      <c r="Q474" s="651"/>
      <c r="R474" s="651"/>
      <c r="S474" s="651"/>
      <c r="T474" s="651"/>
      <c r="U474" s="651"/>
      <c r="V474" s="651"/>
      <c r="W474" s="651"/>
      <c r="X474" s="651"/>
      <c r="Y474" s="651"/>
      <c r="Z474" s="651"/>
      <c r="AA474" s="651"/>
      <c r="AB474" s="651"/>
      <c r="AC474" s="651"/>
      <c r="AD474" s="651"/>
    </row>
    <row r="475" spans="1:30" ht="12" customHeight="1" x14ac:dyDescent="0.2">
      <c r="A475" s="651"/>
      <c r="B475" s="651"/>
      <c r="C475" s="651"/>
      <c r="D475" s="651"/>
      <c r="E475" s="651"/>
      <c r="F475" s="651"/>
      <c r="G475" s="651"/>
      <c r="H475" s="651"/>
      <c r="I475" s="651"/>
      <c r="J475" s="651"/>
      <c r="K475" s="651"/>
      <c r="L475" s="651"/>
      <c r="M475" s="651"/>
      <c r="N475" s="651"/>
      <c r="O475" s="651"/>
      <c r="P475" s="651"/>
      <c r="Q475" s="651"/>
      <c r="R475" s="651"/>
      <c r="S475" s="651"/>
      <c r="T475" s="651"/>
      <c r="U475" s="651"/>
      <c r="V475" s="651"/>
      <c r="W475" s="651"/>
      <c r="X475" s="651"/>
      <c r="Y475" s="651"/>
      <c r="Z475" s="651"/>
      <c r="AA475" s="651"/>
      <c r="AB475" s="651"/>
      <c r="AC475" s="651"/>
      <c r="AD475" s="651"/>
    </row>
    <row r="476" spans="1:30" ht="12" customHeight="1" x14ac:dyDescent="0.2">
      <c r="A476" s="651"/>
      <c r="B476" s="651"/>
      <c r="C476" s="651"/>
      <c r="D476" s="651"/>
      <c r="E476" s="651"/>
      <c r="F476" s="651"/>
      <c r="G476" s="651"/>
      <c r="H476" s="651"/>
      <c r="I476" s="651"/>
      <c r="J476" s="651"/>
      <c r="K476" s="651"/>
      <c r="L476" s="651"/>
      <c r="M476" s="651"/>
      <c r="N476" s="651"/>
      <c r="O476" s="651"/>
      <c r="P476" s="651"/>
      <c r="Q476" s="651"/>
      <c r="R476" s="651"/>
      <c r="S476" s="651"/>
      <c r="T476" s="651"/>
      <c r="U476" s="651"/>
      <c r="V476" s="651"/>
      <c r="W476" s="651"/>
      <c r="X476" s="651"/>
      <c r="Y476" s="651"/>
      <c r="Z476" s="651"/>
      <c r="AA476" s="651"/>
      <c r="AB476" s="651"/>
      <c r="AC476" s="651"/>
      <c r="AD476" s="651"/>
    </row>
    <row r="477" spans="1:30" ht="12" customHeight="1" x14ac:dyDescent="0.2">
      <c r="A477" s="651"/>
      <c r="B477" s="651"/>
      <c r="C477" s="651"/>
      <c r="D477" s="651"/>
      <c r="E477" s="651"/>
      <c r="F477" s="651"/>
      <c r="G477" s="651"/>
      <c r="H477" s="651"/>
      <c r="I477" s="651"/>
      <c r="J477" s="651"/>
      <c r="K477" s="651"/>
      <c r="L477" s="651"/>
      <c r="M477" s="651"/>
      <c r="N477" s="651"/>
      <c r="O477" s="651"/>
      <c r="P477" s="651"/>
      <c r="Q477" s="651"/>
      <c r="R477" s="651"/>
      <c r="S477" s="651"/>
      <c r="T477" s="651"/>
      <c r="U477" s="651"/>
      <c r="V477" s="651"/>
      <c r="W477" s="651"/>
      <c r="X477" s="651"/>
      <c r="Y477" s="651"/>
      <c r="Z477" s="651"/>
      <c r="AA477" s="651"/>
      <c r="AB477" s="651"/>
      <c r="AC477" s="651"/>
      <c r="AD477" s="651"/>
    </row>
    <row r="478" spans="1:30" ht="12" customHeight="1" x14ac:dyDescent="0.2">
      <c r="A478" s="651"/>
      <c r="B478" s="651"/>
      <c r="C478" s="651"/>
      <c r="D478" s="651"/>
      <c r="E478" s="651"/>
      <c r="F478" s="651"/>
      <c r="G478" s="651"/>
      <c r="H478" s="651"/>
      <c r="I478" s="651"/>
      <c r="J478" s="651"/>
      <c r="K478" s="651"/>
      <c r="L478" s="651"/>
      <c r="M478" s="651"/>
      <c r="N478" s="651"/>
      <c r="O478" s="651"/>
      <c r="P478" s="651"/>
      <c r="Q478" s="651"/>
      <c r="R478" s="651"/>
      <c r="S478" s="651"/>
      <c r="T478" s="651"/>
      <c r="U478" s="651"/>
      <c r="V478" s="651"/>
      <c r="W478" s="651"/>
      <c r="X478" s="651"/>
      <c r="Y478" s="651"/>
      <c r="Z478" s="651"/>
      <c r="AA478" s="651"/>
      <c r="AB478" s="651"/>
      <c r="AC478" s="651"/>
      <c r="AD478" s="651"/>
    </row>
    <row r="479" spans="1:30" ht="12" customHeight="1" x14ac:dyDescent="0.2">
      <c r="A479" s="651"/>
      <c r="B479" s="651"/>
      <c r="C479" s="651"/>
      <c r="D479" s="651"/>
      <c r="E479" s="651"/>
      <c r="F479" s="651"/>
      <c r="G479" s="651"/>
      <c r="H479" s="651"/>
      <c r="I479" s="651"/>
      <c r="J479" s="651"/>
      <c r="K479" s="651"/>
      <c r="L479" s="651"/>
      <c r="M479" s="651"/>
      <c r="N479" s="651"/>
      <c r="O479" s="651"/>
      <c r="P479" s="651"/>
      <c r="Q479" s="651"/>
      <c r="R479" s="651"/>
      <c r="S479" s="651"/>
      <c r="T479" s="651"/>
      <c r="U479" s="651"/>
      <c r="V479" s="651"/>
      <c r="W479" s="651"/>
      <c r="X479" s="651"/>
      <c r="Y479" s="651"/>
      <c r="Z479" s="651"/>
      <c r="AA479" s="651"/>
      <c r="AB479" s="651"/>
      <c r="AC479" s="651"/>
      <c r="AD479" s="651"/>
    </row>
    <row r="480" spans="1:30" ht="12" customHeight="1" x14ac:dyDescent="0.2">
      <c r="A480" s="651"/>
      <c r="B480" s="651"/>
      <c r="C480" s="651"/>
      <c r="D480" s="651"/>
      <c r="E480" s="651"/>
      <c r="F480" s="651"/>
      <c r="G480" s="651"/>
      <c r="H480" s="651"/>
      <c r="I480" s="651"/>
      <c r="J480" s="651"/>
      <c r="K480" s="651"/>
      <c r="L480" s="651"/>
      <c r="M480" s="651"/>
      <c r="N480" s="651"/>
      <c r="O480" s="651"/>
      <c r="P480" s="651"/>
      <c r="Q480" s="651"/>
      <c r="R480" s="651"/>
      <c r="S480" s="651"/>
      <c r="T480" s="651"/>
      <c r="U480" s="651"/>
      <c r="V480" s="651"/>
      <c r="W480" s="651"/>
      <c r="X480" s="651"/>
      <c r="Y480" s="651"/>
      <c r="Z480" s="651"/>
      <c r="AA480" s="651"/>
      <c r="AB480" s="651"/>
      <c r="AC480" s="651"/>
      <c r="AD480" s="651"/>
    </row>
    <row r="481" spans="1:30" ht="12" customHeight="1" x14ac:dyDescent="0.2">
      <c r="A481" s="651"/>
      <c r="B481" s="651"/>
      <c r="C481" s="651"/>
      <c r="D481" s="651"/>
      <c r="E481" s="651"/>
      <c r="F481" s="651"/>
      <c r="G481" s="651"/>
      <c r="H481" s="651"/>
      <c r="I481" s="651"/>
      <c r="J481" s="651"/>
      <c r="K481" s="651"/>
      <c r="L481" s="651"/>
      <c r="M481" s="651"/>
      <c r="N481" s="651"/>
      <c r="O481" s="651"/>
      <c r="P481" s="651"/>
      <c r="Q481" s="651"/>
      <c r="R481" s="651"/>
      <c r="S481" s="651"/>
      <c r="T481" s="651"/>
      <c r="U481" s="651"/>
      <c r="V481" s="651"/>
      <c r="W481" s="651"/>
      <c r="X481" s="651"/>
      <c r="Y481" s="651"/>
      <c r="Z481" s="651"/>
      <c r="AA481" s="651"/>
      <c r="AB481" s="651"/>
      <c r="AC481" s="651"/>
      <c r="AD481" s="651"/>
    </row>
    <row r="482" spans="1:30" ht="12" customHeight="1" x14ac:dyDescent="0.2">
      <c r="A482" s="651"/>
      <c r="B482" s="651"/>
      <c r="C482" s="651"/>
      <c r="D482" s="651"/>
      <c r="E482" s="651"/>
      <c r="F482" s="651"/>
      <c r="G482" s="651"/>
      <c r="H482" s="651"/>
      <c r="I482" s="651"/>
      <c r="J482" s="651"/>
      <c r="K482" s="651"/>
      <c r="L482" s="651"/>
      <c r="M482" s="651"/>
      <c r="N482" s="651"/>
      <c r="O482" s="651"/>
      <c r="P482" s="651"/>
      <c r="Q482" s="651"/>
      <c r="R482" s="651"/>
      <c r="S482" s="651"/>
      <c r="T482" s="651"/>
      <c r="U482" s="651"/>
      <c r="V482" s="651"/>
      <c r="W482" s="651"/>
      <c r="X482" s="651"/>
      <c r="Y482" s="651"/>
      <c r="Z482" s="651"/>
      <c r="AA482" s="651"/>
      <c r="AB482" s="651"/>
      <c r="AC482" s="651"/>
      <c r="AD482" s="651"/>
    </row>
    <row r="483" spans="1:30" ht="12" customHeight="1" x14ac:dyDescent="0.2">
      <c r="A483" s="651"/>
      <c r="B483" s="651"/>
      <c r="C483" s="651"/>
      <c r="D483" s="651"/>
      <c r="E483" s="651"/>
      <c r="F483" s="651"/>
      <c r="G483" s="651"/>
      <c r="H483" s="651"/>
      <c r="I483" s="651"/>
      <c r="J483" s="651"/>
      <c r="K483" s="651"/>
      <c r="L483" s="651"/>
      <c r="M483" s="651"/>
      <c r="N483" s="651"/>
      <c r="O483" s="651"/>
      <c r="P483" s="651"/>
      <c r="Q483" s="651"/>
      <c r="R483" s="651"/>
      <c r="S483" s="651"/>
      <c r="T483" s="651"/>
      <c r="U483" s="651"/>
      <c r="V483" s="651"/>
      <c r="W483" s="651"/>
      <c r="X483" s="651"/>
      <c r="Y483" s="651"/>
      <c r="Z483" s="651"/>
      <c r="AA483" s="651"/>
      <c r="AB483" s="651"/>
      <c r="AC483" s="651"/>
      <c r="AD483" s="651"/>
    </row>
    <row r="484" spans="1:30" ht="12" customHeight="1" x14ac:dyDescent="0.2">
      <c r="A484" s="651"/>
      <c r="B484" s="651"/>
      <c r="C484" s="651"/>
      <c r="D484" s="651"/>
      <c r="E484" s="651"/>
      <c r="F484" s="651"/>
      <c r="G484" s="651"/>
      <c r="H484" s="651"/>
      <c r="I484" s="651"/>
      <c r="J484" s="651"/>
      <c r="K484" s="651"/>
      <c r="L484" s="651"/>
      <c r="M484" s="651"/>
      <c r="N484" s="651"/>
      <c r="O484" s="651"/>
      <c r="P484" s="651"/>
      <c r="Q484" s="651"/>
      <c r="R484" s="651"/>
      <c r="S484" s="651"/>
      <c r="T484" s="651"/>
      <c r="U484" s="651"/>
      <c r="V484" s="651"/>
      <c r="W484" s="651"/>
      <c r="X484" s="651"/>
      <c r="Y484" s="651"/>
      <c r="Z484" s="651"/>
      <c r="AA484" s="651"/>
      <c r="AB484" s="651"/>
      <c r="AC484" s="651"/>
      <c r="AD484" s="651"/>
    </row>
    <row r="485" spans="1:30" ht="12" customHeight="1" x14ac:dyDescent="0.2">
      <c r="A485" s="651"/>
      <c r="B485" s="651"/>
      <c r="C485" s="651"/>
      <c r="D485" s="651"/>
      <c r="E485" s="651"/>
      <c r="F485" s="651"/>
      <c r="G485" s="651"/>
      <c r="H485" s="651"/>
      <c r="I485" s="651"/>
      <c r="J485" s="651"/>
      <c r="K485" s="651"/>
      <c r="L485" s="651"/>
      <c r="M485" s="651"/>
      <c r="N485" s="651"/>
      <c r="O485" s="651"/>
      <c r="P485" s="651"/>
      <c r="Q485" s="651"/>
      <c r="R485" s="651"/>
      <c r="S485" s="651"/>
      <c r="T485" s="651"/>
      <c r="U485" s="651"/>
      <c r="V485" s="651"/>
      <c r="W485" s="651"/>
      <c r="X485" s="651"/>
      <c r="Y485" s="651"/>
      <c r="Z485" s="651"/>
      <c r="AA485" s="651"/>
      <c r="AB485" s="651"/>
      <c r="AC485" s="651"/>
      <c r="AD485" s="651"/>
    </row>
    <row r="486" spans="1:30" ht="12" customHeight="1" x14ac:dyDescent="0.2">
      <c r="A486" s="651"/>
      <c r="B486" s="651"/>
      <c r="C486" s="651"/>
      <c r="D486" s="651"/>
      <c r="E486" s="651"/>
      <c r="F486" s="651"/>
      <c r="G486" s="651"/>
      <c r="H486" s="651"/>
      <c r="I486" s="651"/>
      <c r="J486" s="651"/>
      <c r="K486" s="651"/>
      <c r="L486" s="651"/>
      <c r="M486" s="651"/>
      <c r="N486" s="651"/>
      <c r="O486" s="651"/>
      <c r="P486" s="651"/>
      <c r="Q486" s="651"/>
      <c r="R486" s="651"/>
      <c r="S486" s="651"/>
      <c r="T486" s="651"/>
      <c r="U486" s="651"/>
      <c r="V486" s="651"/>
      <c r="W486" s="651"/>
      <c r="X486" s="651"/>
      <c r="Y486" s="651"/>
      <c r="Z486" s="651"/>
      <c r="AA486" s="651"/>
      <c r="AB486" s="651"/>
      <c r="AC486" s="651"/>
      <c r="AD486" s="651"/>
    </row>
    <row r="487" spans="1:30" ht="12" customHeight="1" x14ac:dyDescent="0.2">
      <c r="A487" s="651"/>
      <c r="B487" s="651"/>
      <c r="C487" s="651"/>
      <c r="D487" s="651"/>
      <c r="E487" s="651"/>
      <c r="F487" s="651"/>
      <c r="G487" s="651"/>
      <c r="H487" s="651"/>
      <c r="I487" s="651"/>
      <c r="J487" s="651"/>
      <c r="K487" s="651"/>
      <c r="L487" s="651"/>
      <c r="M487" s="651"/>
      <c r="N487" s="651"/>
      <c r="O487" s="651"/>
      <c r="P487" s="651"/>
      <c r="Q487" s="651"/>
      <c r="R487" s="651"/>
      <c r="S487" s="651"/>
      <c r="T487" s="651"/>
      <c r="U487" s="651"/>
      <c r="V487" s="651"/>
      <c r="W487" s="651"/>
      <c r="X487" s="651"/>
      <c r="Y487" s="651"/>
      <c r="Z487" s="651"/>
      <c r="AA487" s="651"/>
      <c r="AB487" s="651"/>
      <c r="AC487" s="651"/>
      <c r="AD487" s="651"/>
    </row>
    <row r="488" spans="1:30" ht="12" customHeight="1" x14ac:dyDescent="0.2">
      <c r="A488" s="651"/>
      <c r="B488" s="651"/>
      <c r="C488" s="651"/>
      <c r="D488" s="651"/>
      <c r="E488" s="651"/>
      <c r="F488" s="651"/>
      <c r="G488" s="651"/>
      <c r="H488" s="651"/>
      <c r="I488" s="651"/>
      <c r="J488" s="651"/>
      <c r="K488" s="651"/>
      <c r="L488" s="651"/>
      <c r="M488" s="651"/>
      <c r="N488" s="651"/>
      <c r="O488" s="651"/>
      <c r="P488" s="651"/>
      <c r="Q488" s="651"/>
      <c r="R488" s="651"/>
      <c r="S488" s="651"/>
      <c r="T488" s="651"/>
      <c r="U488" s="651"/>
      <c r="V488" s="651"/>
      <c r="W488" s="651"/>
      <c r="X488" s="651"/>
      <c r="Y488" s="651"/>
      <c r="Z488" s="651"/>
      <c r="AA488" s="651"/>
      <c r="AB488" s="651"/>
      <c r="AC488" s="651"/>
      <c r="AD488" s="651"/>
    </row>
    <row r="489" spans="1:30" ht="12" customHeight="1" x14ac:dyDescent="0.2">
      <c r="A489" s="651"/>
      <c r="B489" s="651"/>
      <c r="C489" s="651"/>
      <c r="D489" s="651"/>
      <c r="E489" s="651"/>
      <c r="F489" s="651"/>
      <c r="G489" s="651"/>
      <c r="H489" s="651"/>
      <c r="I489" s="651"/>
      <c r="J489" s="651"/>
      <c r="K489" s="651"/>
      <c r="L489" s="651"/>
      <c r="M489" s="651"/>
      <c r="N489" s="651"/>
      <c r="O489" s="651"/>
      <c r="P489" s="651"/>
      <c r="Q489" s="651"/>
      <c r="R489" s="651"/>
      <c r="S489" s="651"/>
      <c r="T489" s="651"/>
      <c r="U489" s="651"/>
      <c r="V489" s="651"/>
      <c r="W489" s="651"/>
      <c r="X489" s="651"/>
      <c r="Y489" s="651"/>
      <c r="Z489" s="651"/>
      <c r="AA489" s="651"/>
      <c r="AB489" s="651"/>
      <c r="AC489" s="651"/>
      <c r="AD489" s="651"/>
    </row>
    <row r="490" spans="1:30" ht="12" customHeight="1" x14ac:dyDescent="0.2">
      <c r="A490" s="651"/>
      <c r="B490" s="651"/>
      <c r="C490" s="651"/>
      <c r="D490" s="651"/>
      <c r="E490" s="651"/>
      <c r="F490" s="651"/>
      <c r="G490" s="651"/>
      <c r="H490" s="651"/>
      <c r="I490" s="651"/>
      <c r="J490" s="651"/>
      <c r="K490" s="651"/>
      <c r="L490" s="651"/>
      <c r="M490" s="651"/>
      <c r="N490" s="651"/>
      <c r="O490" s="651"/>
      <c r="P490" s="651"/>
      <c r="Q490" s="651"/>
      <c r="R490" s="651"/>
      <c r="S490" s="651"/>
      <c r="T490" s="651"/>
      <c r="U490" s="651"/>
      <c r="V490" s="651"/>
      <c r="W490" s="651"/>
      <c r="X490" s="651"/>
      <c r="Y490" s="651"/>
      <c r="Z490" s="651"/>
      <c r="AA490" s="651"/>
      <c r="AB490" s="651"/>
      <c r="AC490" s="651"/>
      <c r="AD490" s="651"/>
    </row>
    <row r="491" spans="1:30" ht="12" customHeight="1" x14ac:dyDescent="0.2">
      <c r="A491" s="651"/>
      <c r="B491" s="651"/>
      <c r="C491" s="651"/>
      <c r="D491" s="651"/>
      <c r="E491" s="651"/>
      <c r="F491" s="651"/>
      <c r="G491" s="651"/>
      <c r="H491" s="651"/>
      <c r="I491" s="651"/>
      <c r="J491" s="651"/>
      <c r="K491" s="651"/>
      <c r="L491" s="651"/>
      <c r="M491" s="651"/>
      <c r="N491" s="651"/>
      <c r="O491" s="651"/>
      <c r="P491" s="651"/>
      <c r="Q491" s="651"/>
      <c r="R491" s="651"/>
      <c r="S491" s="651"/>
      <c r="T491" s="651"/>
      <c r="U491" s="651"/>
      <c r="V491" s="651"/>
      <c r="W491" s="651"/>
      <c r="X491" s="651"/>
      <c r="Y491" s="651"/>
      <c r="Z491" s="651"/>
      <c r="AA491" s="651"/>
      <c r="AB491" s="651"/>
      <c r="AC491" s="651"/>
      <c r="AD491" s="651"/>
    </row>
    <row r="492" spans="1:30" ht="12" customHeight="1" x14ac:dyDescent="0.2">
      <c r="A492" s="651"/>
      <c r="B492" s="651"/>
      <c r="C492" s="651"/>
      <c r="D492" s="651"/>
      <c r="E492" s="651"/>
      <c r="F492" s="651"/>
      <c r="G492" s="651"/>
      <c r="H492" s="651"/>
      <c r="I492" s="651"/>
      <c r="J492" s="651"/>
      <c r="K492" s="651"/>
      <c r="L492" s="651"/>
      <c r="M492" s="651"/>
      <c r="N492" s="651"/>
      <c r="O492" s="651"/>
      <c r="P492" s="651"/>
      <c r="Q492" s="651"/>
      <c r="R492" s="651"/>
      <c r="S492" s="651"/>
      <c r="T492" s="651"/>
      <c r="U492" s="651"/>
      <c r="V492" s="651"/>
      <c r="W492" s="651"/>
      <c r="X492" s="651"/>
      <c r="Y492" s="651"/>
      <c r="Z492" s="651"/>
      <c r="AA492" s="651"/>
      <c r="AB492" s="651"/>
      <c r="AC492" s="651"/>
      <c r="AD492" s="651"/>
    </row>
    <row r="493" spans="1:30" ht="12" customHeight="1" x14ac:dyDescent="0.2">
      <c r="A493" s="651"/>
      <c r="B493" s="651"/>
      <c r="C493" s="651"/>
      <c r="D493" s="651"/>
      <c r="E493" s="651"/>
      <c r="F493" s="651"/>
      <c r="G493" s="651"/>
      <c r="H493" s="651"/>
      <c r="I493" s="651"/>
      <c r="J493" s="651"/>
      <c r="K493" s="651"/>
      <c r="L493" s="651"/>
      <c r="M493" s="651"/>
      <c r="N493" s="651"/>
      <c r="O493" s="651"/>
      <c r="P493" s="651"/>
      <c r="Q493" s="651"/>
      <c r="R493" s="651"/>
      <c r="S493" s="651"/>
      <c r="T493" s="651"/>
      <c r="U493" s="651"/>
      <c r="V493" s="651"/>
      <c r="W493" s="651"/>
      <c r="X493" s="651"/>
      <c r="Y493" s="651"/>
      <c r="Z493" s="651"/>
      <c r="AA493" s="651"/>
      <c r="AB493" s="651"/>
      <c r="AC493" s="651"/>
      <c r="AD493" s="651"/>
    </row>
    <row r="494" spans="1:30" ht="12" customHeight="1" x14ac:dyDescent="0.2">
      <c r="A494" s="651"/>
      <c r="B494" s="651"/>
      <c r="C494" s="651"/>
      <c r="D494" s="651"/>
      <c r="E494" s="651"/>
      <c r="F494" s="651"/>
      <c r="G494" s="651"/>
      <c r="H494" s="651"/>
      <c r="I494" s="651"/>
      <c r="J494" s="651"/>
      <c r="K494" s="651"/>
      <c r="L494" s="651"/>
      <c r="M494" s="651"/>
      <c r="N494" s="651"/>
      <c r="O494" s="651"/>
      <c r="P494" s="651"/>
      <c r="Q494" s="651"/>
      <c r="R494" s="651"/>
      <c r="S494" s="651"/>
      <c r="T494" s="651"/>
      <c r="U494" s="651"/>
      <c r="V494" s="651"/>
      <c r="W494" s="651"/>
      <c r="X494" s="651"/>
      <c r="Y494" s="651"/>
      <c r="Z494" s="651"/>
      <c r="AA494" s="651"/>
      <c r="AB494" s="651"/>
      <c r="AC494" s="651"/>
      <c r="AD494" s="651"/>
    </row>
    <row r="495" spans="1:30" ht="12" customHeight="1" x14ac:dyDescent="0.2">
      <c r="A495" s="651"/>
      <c r="B495" s="651"/>
      <c r="C495" s="651"/>
      <c r="D495" s="651"/>
      <c r="E495" s="651"/>
      <c r="F495" s="651"/>
      <c r="G495" s="651"/>
      <c r="H495" s="651"/>
      <c r="I495" s="651"/>
      <c r="J495" s="651"/>
      <c r="K495" s="651"/>
      <c r="L495" s="651"/>
      <c r="M495" s="651"/>
      <c r="N495" s="651"/>
      <c r="O495" s="651"/>
      <c r="P495" s="651"/>
      <c r="Q495" s="651"/>
      <c r="R495" s="651"/>
      <c r="S495" s="651"/>
      <c r="T495" s="651"/>
      <c r="U495" s="651"/>
      <c r="V495" s="651"/>
      <c r="W495" s="651"/>
      <c r="X495" s="651"/>
      <c r="Y495" s="651"/>
      <c r="Z495" s="651"/>
      <c r="AA495" s="651"/>
      <c r="AB495" s="651"/>
      <c r="AC495" s="651"/>
      <c r="AD495" s="651"/>
    </row>
    <row r="496" spans="1:30" ht="12" customHeight="1" x14ac:dyDescent="0.2">
      <c r="A496" s="651"/>
      <c r="B496" s="651"/>
      <c r="C496" s="651"/>
      <c r="D496" s="651"/>
      <c r="E496" s="651"/>
      <c r="F496" s="651"/>
      <c r="G496" s="651"/>
      <c r="H496" s="651"/>
      <c r="I496" s="651"/>
      <c r="J496" s="651"/>
      <c r="K496" s="651"/>
      <c r="L496" s="651"/>
      <c r="M496" s="651"/>
      <c r="N496" s="651"/>
      <c r="O496" s="651"/>
      <c r="P496" s="651"/>
      <c r="Q496" s="651"/>
      <c r="R496" s="651"/>
      <c r="S496" s="651"/>
      <c r="T496" s="651"/>
      <c r="U496" s="651"/>
      <c r="V496" s="651"/>
      <c r="W496" s="651"/>
      <c r="X496" s="651"/>
      <c r="Y496" s="651"/>
      <c r="Z496" s="651"/>
      <c r="AA496" s="651"/>
      <c r="AB496" s="651"/>
      <c r="AC496" s="651"/>
      <c r="AD496" s="651"/>
    </row>
    <row r="497" spans="1:30" ht="12" customHeight="1" x14ac:dyDescent="0.2">
      <c r="A497" s="651"/>
      <c r="B497" s="651"/>
      <c r="C497" s="651"/>
      <c r="D497" s="651"/>
      <c r="E497" s="651"/>
      <c r="F497" s="651"/>
      <c r="G497" s="651"/>
      <c r="H497" s="651"/>
      <c r="I497" s="651"/>
      <c r="J497" s="651"/>
      <c r="K497" s="651"/>
      <c r="L497" s="651"/>
      <c r="M497" s="651"/>
      <c r="N497" s="651"/>
      <c r="O497" s="651"/>
      <c r="P497" s="651"/>
      <c r="Q497" s="651"/>
      <c r="R497" s="651"/>
      <c r="S497" s="651"/>
      <c r="T497" s="651"/>
      <c r="U497" s="651"/>
      <c r="V497" s="651"/>
      <c r="W497" s="651"/>
      <c r="X497" s="651"/>
      <c r="Y497" s="651"/>
      <c r="Z497" s="651"/>
      <c r="AA497" s="651"/>
      <c r="AB497" s="651"/>
      <c r="AC497" s="651"/>
      <c r="AD497" s="651"/>
    </row>
    <row r="498" spans="1:30" ht="12" customHeight="1" x14ac:dyDescent="0.2">
      <c r="A498" s="651"/>
      <c r="B498" s="651"/>
      <c r="C498" s="651"/>
      <c r="D498" s="651"/>
      <c r="E498" s="651"/>
      <c r="F498" s="651"/>
      <c r="G498" s="651"/>
      <c r="H498" s="651"/>
      <c r="I498" s="651"/>
      <c r="J498" s="651"/>
      <c r="K498" s="651"/>
      <c r="L498" s="651"/>
      <c r="M498" s="651"/>
      <c r="N498" s="651"/>
      <c r="O498" s="651"/>
      <c r="P498" s="651"/>
      <c r="Q498" s="651"/>
      <c r="R498" s="651"/>
      <c r="S498" s="651"/>
      <c r="T498" s="651"/>
      <c r="U498" s="651"/>
      <c r="V498" s="651"/>
      <c r="W498" s="651"/>
      <c r="X498" s="651"/>
      <c r="Y498" s="651"/>
      <c r="Z498" s="651"/>
      <c r="AA498" s="651"/>
      <c r="AB498" s="651"/>
      <c r="AC498" s="651"/>
      <c r="AD498" s="651"/>
    </row>
    <row r="499" spans="1:30" ht="12" customHeight="1" x14ac:dyDescent="0.2">
      <c r="A499" s="651"/>
      <c r="B499" s="651"/>
      <c r="C499" s="651"/>
      <c r="D499" s="651"/>
      <c r="E499" s="651"/>
      <c r="F499" s="651"/>
      <c r="G499" s="651"/>
      <c r="H499" s="651"/>
      <c r="I499" s="651"/>
      <c r="J499" s="651"/>
      <c r="K499" s="651"/>
      <c r="L499" s="651"/>
      <c r="M499" s="651"/>
      <c r="N499" s="651"/>
      <c r="O499" s="651"/>
      <c r="P499" s="651"/>
      <c r="Q499" s="651"/>
      <c r="R499" s="651"/>
      <c r="S499" s="651"/>
      <c r="T499" s="651"/>
      <c r="U499" s="651"/>
      <c r="V499" s="651"/>
      <c r="W499" s="651"/>
      <c r="X499" s="651"/>
      <c r="Y499" s="651"/>
      <c r="Z499" s="651"/>
      <c r="AA499" s="651"/>
      <c r="AB499" s="651"/>
      <c r="AC499" s="651"/>
      <c r="AD499" s="651"/>
    </row>
    <row r="500" spans="1:30" ht="12" customHeight="1" x14ac:dyDescent="0.2">
      <c r="A500" s="651"/>
      <c r="B500" s="651"/>
      <c r="C500" s="651"/>
      <c r="D500" s="651"/>
      <c r="E500" s="651"/>
      <c r="F500" s="651"/>
      <c r="G500" s="651"/>
      <c r="H500" s="651"/>
      <c r="I500" s="651"/>
      <c r="J500" s="651"/>
      <c r="K500" s="651"/>
      <c r="L500" s="651"/>
      <c r="M500" s="651"/>
      <c r="N500" s="651"/>
      <c r="O500" s="651"/>
      <c r="P500" s="651"/>
      <c r="Q500" s="651"/>
      <c r="R500" s="651"/>
      <c r="S500" s="651"/>
      <c r="T500" s="651"/>
      <c r="U500" s="651"/>
      <c r="V500" s="651"/>
      <c r="W500" s="651"/>
      <c r="X500" s="651"/>
      <c r="Y500" s="651"/>
      <c r="Z500" s="651"/>
      <c r="AA500" s="651"/>
      <c r="AB500" s="651"/>
      <c r="AC500" s="651"/>
      <c r="AD500" s="651"/>
    </row>
    <row r="501" spans="1:30" ht="12" customHeight="1" x14ac:dyDescent="0.2">
      <c r="A501" s="651"/>
      <c r="B501" s="651"/>
      <c r="C501" s="651"/>
      <c r="D501" s="651"/>
      <c r="E501" s="651"/>
      <c r="F501" s="651"/>
      <c r="G501" s="651"/>
      <c r="H501" s="651"/>
      <c r="I501" s="651"/>
      <c r="J501" s="651"/>
      <c r="K501" s="651"/>
      <c r="L501" s="651"/>
      <c r="M501" s="651"/>
      <c r="N501" s="651"/>
      <c r="O501" s="651"/>
      <c r="P501" s="651"/>
      <c r="Q501" s="651"/>
      <c r="R501" s="651"/>
      <c r="S501" s="651"/>
      <c r="T501" s="651"/>
      <c r="U501" s="651"/>
      <c r="V501" s="651"/>
      <c r="W501" s="651"/>
      <c r="X501" s="651"/>
      <c r="Y501" s="651"/>
      <c r="Z501" s="651"/>
      <c r="AA501" s="651"/>
      <c r="AB501" s="651"/>
      <c r="AC501" s="651"/>
      <c r="AD501" s="651"/>
    </row>
    <row r="502" spans="1:30" ht="12" customHeight="1" x14ac:dyDescent="0.2">
      <c r="A502" s="651"/>
      <c r="B502" s="651"/>
      <c r="C502" s="651"/>
      <c r="D502" s="651"/>
      <c r="E502" s="651"/>
      <c r="F502" s="651"/>
      <c r="G502" s="651"/>
      <c r="H502" s="651"/>
      <c r="I502" s="651"/>
      <c r="J502" s="651"/>
      <c r="K502" s="651"/>
      <c r="L502" s="651"/>
      <c r="M502" s="651"/>
      <c r="N502" s="651"/>
      <c r="O502" s="651"/>
      <c r="P502" s="651"/>
      <c r="Q502" s="651"/>
      <c r="R502" s="651"/>
      <c r="S502" s="651"/>
      <c r="T502" s="651"/>
      <c r="U502" s="651"/>
      <c r="V502" s="651"/>
      <c r="W502" s="651"/>
      <c r="X502" s="651"/>
      <c r="Y502" s="651"/>
      <c r="Z502" s="651"/>
      <c r="AA502" s="651"/>
      <c r="AB502" s="651"/>
      <c r="AC502" s="651"/>
      <c r="AD502" s="651"/>
    </row>
    <row r="503" spans="1:30" ht="12" customHeight="1" x14ac:dyDescent="0.2">
      <c r="A503" s="651"/>
      <c r="B503" s="651"/>
      <c r="C503" s="651"/>
      <c r="D503" s="651"/>
      <c r="E503" s="651"/>
      <c r="F503" s="651"/>
      <c r="G503" s="651"/>
      <c r="H503" s="651"/>
      <c r="I503" s="651"/>
      <c r="J503" s="651"/>
      <c r="K503" s="651"/>
      <c r="L503" s="651"/>
      <c r="M503" s="651"/>
      <c r="N503" s="651"/>
      <c r="O503" s="651"/>
      <c r="P503" s="651"/>
      <c r="Q503" s="651"/>
      <c r="R503" s="651"/>
      <c r="S503" s="651"/>
      <c r="T503" s="651"/>
      <c r="U503" s="651"/>
      <c r="V503" s="651"/>
      <c r="W503" s="651"/>
      <c r="X503" s="651"/>
      <c r="Y503" s="651"/>
      <c r="Z503" s="651"/>
      <c r="AA503" s="651"/>
      <c r="AB503" s="651"/>
      <c r="AC503" s="651"/>
      <c r="AD503" s="651"/>
    </row>
    <row r="504" spans="1:30" ht="12" customHeight="1" x14ac:dyDescent="0.2">
      <c r="A504" s="651"/>
      <c r="B504" s="651"/>
      <c r="C504" s="651"/>
      <c r="D504" s="651"/>
      <c r="E504" s="651"/>
      <c r="F504" s="651"/>
      <c r="G504" s="651"/>
      <c r="H504" s="651"/>
      <c r="I504" s="651"/>
      <c r="J504" s="651"/>
      <c r="K504" s="651"/>
      <c r="L504" s="651"/>
      <c r="M504" s="651"/>
      <c r="N504" s="651"/>
      <c r="O504" s="651"/>
      <c r="P504" s="651"/>
      <c r="Q504" s="651"/>
      <c r="R504" s="651"/>
      <c r="S504" s="651"/>
      <c r="T504" s="651"/>
      <c r="U504" s="651"/>
      <c r="V504" s="651"/>
      <c r="W504" s="651"/>
      <c r="X504" s="651"/>
      <c r="Y504" s="651"/>
      <c r="Z504" s="651"/>
      <c r="AA504" s="651"/>
      <c r="AB504" s="651"/>
      <c r="AC504" s="651"/>
      <c r="AD504" s="651"/>
    </row>
    <row r="505" spans="1:30" ht="12" customHeight="1" x14ac:dyDescent="0.2">
      <c r="A505" s="651"/>
      <c r="B505" s="651"/>
      <c r="C505" s="651"/>
      <c r="D505" s="651"/>
      <c r="E505" s="651"/>
      <c r="F505" s="651"/>
      <c r="G505" s="651"/>
      <c r="H505" s="651"/>
      <c r="I505" s="651"/>
      <c r="J505" s="651"/>
      <c r="K505" s="651"/>
      <c r="L505" s="651"/>
      <c r="M505" s="651"/>
      <c r="N505" s="651"/>
      <c r="O505" s="651"/>
      <c r="P505" s="651"/>
      <c r="Q505" s="651"/>
      <c r="R505" s="651"/>
      <c r="S505" s="651"/>
      <c r="T505" s="651"/>
      <c r="U505" s="651"/>
      <c r="V505" s="651"/>
      <c r="W505" s="651"/>
      <c r="X505" s="651"/>
      <c r="Y505" s="651"/>
      <c r="Z505" s="651"/>
      <c r="AA505" s="651"/>
      <c r="AB505" s="651"/>
      <c r="AC505" s="651"/>
      <c r="AD505" s="651"/>
    </row>
    <row r="506" spans="1:30" ht="12" customHeight="1" x14ac:dyDescent="0.2">
      <c r="A506" s="651"/>
      <c r="B506" s="651"/>
      <c r="C506" s="651"/>
      <c r="D506" s="651"/>
      <c r="E506" s="651"/>
      <c r="F506" s="651"/>
      <c r="G506" s="651"/>
      <c r="H506" s="651"/>
      <c r="I506" s="651"/>
      <c r="J506" s="651"/>
      <c r="K506" s="651"/>
      <c r="L506" s="651"/>
      <c r="M506" s="651"/>
      <c r="N506" s="651"/>
      <c r="O506" s="651"/>
      <c r="P506" s="651"/>
      <c r="Q506" s="651"/>
      <c r="R506" s="651"/>
      <c r="S506" s="651"/>
      <c r="T506" s="651"/>
      <c r="U506" s="651"/>
      <c r="V506" s="651"/>
      <c r="W506" s="651"/>
      <c r="X506" s="651"/>
      <c r="Y506" s="651"/>
      <c r="Z506" s="651"/>
      <c r="AA506" s="651"/>
      <c r="AB506" s="651"/>
      <c r="AC506" s="651"/>
      <c r="AD506" s="651"/>
    </row>
    <row r="507" spans="1:30" ht="12" customHeight="1" x14ac:dyDescent="0.2">
      <c r="A507" s="651"/>
      <c r="B507" s="651"/>
      <c r="C507" s="651"/>
      <c r="D507" s="651"/>
      <c r="E507" s="651"/>
      <c r="F507" s="651"/>
      <c r="G507" s="651"/>
      <c r="H507" s="651"/>
      <c r="I507" s="651"/>
      <c r="J507" s="651"/>
      <c r="K507" s="651"/>
      <c r="L507" s="651"/>
      <c r="M507" s="651"/>
      <c r="N507" s="651"/>
      <c r="O507" s="651"/>
      <c r="P507" s="651"/>
      <c r="Q507" s="651"/>
      <c r="R507" s="651"/>
      <c r="S507" s="651"/>
      <c r="T507" s="651"/>
      <c r="U507" s="651"/>
      <c r="V507" s="651"/>
      <c r="W507" s="651"/>
      <c r="X507" s="651"/>
      <c r="Y507" s="651"/>
      <c r="Z507" s="651"/>
      <c r="AA507" s="651"/>
      <c r="AB507" s="651"/>
      <c r="AC507" s="651"/>
      <c r="AD507" s="651"/>
    </row>
    <row r="508" spans="1:30" ht="12" customHeight="1" x14ac:dyDescent="0.2">
      <c r="A508" s="651"/>
      <c r="B508" s="651"/>
      <c r="C508" s="651"/>
      <c r="D508" s="651"/>
      <c r="E508" s="651"/>
      <c r="F508" s="651"/>
      <c r="G508" s="651"/>
      <c r="H508" s="651"/>
      <c r="I508" s="651"/>
      <c r="J508" s="651"/>
      <c r="K508" s="651"/>
      <c r="L508" s="651"/>
      <c r="M508" s="651"/>
      <c r="N508" s="651"/>
      <c r="O508" s="651"/>
      <c r="P508" s="651"/>
      <c r="Q508" s="651"/>
      <c r="R508" s="651"/>
      <c r="S508" s="651"/>
      <c r="T508" s="651"/>
      <c r="U508" s="651"/>
      <c r="V508" s="651"/>
      <c r="W508" s="651"/>
      <c r="X508" s="651"/>
      <c r="Y508" s="651"/>
      <c r="Z508" s="651"/>
      <c r="AA508" s="651"/>
      <c r="AB508" s="651"/>
      <c r="AC508" s="651"/>
      <c r="AD508" s="651"/>
    </row>
    <row r="509" spans="1:30" ht="12" customHeight="1" x14ac:dyDescent="0.2">
      <c r="A509" s="651"/>
      <c r="B509" s="651"/>
      <c r="C509" s="651"/>
      <c r="D509" s="651"/>
      <c r="E509" s="651"/>
      <c r="F509" s="651"/>
      <c r="G509" s="651"/>
      <c r="H509" s="651"/>
      <c r="I509" s="651"/>
      <c r="J509" s="651"/>
      <c r="K509" s="651"/>
      <c r="L509" s="651"/>
      <c r="M509" s="651"/>
      <c r="N509" s="651"/>
      <c r="O509" s="651"/>
      <c r="P509" s="651"/>
      <c r="Q509" s="651"/>
      <c r="R509" s="651"/>
      <c r="S509" s="651"/>
      <c r="T509" s="651"/>
      <c r="U509" s="651"/>
      <c r="V509" s="651"/>
      <c r="W509" s="651"/>
      <c r="X509" s="651"/>
      <c r="Y509" s="651"/>
      <c r="Z509" s="651"/>
      <c r="AA509" s="651"/>
      <c r="AB509" s="651"/>
      <c r="AC509" s="651"/>
      <c r="AD509" s="651"/>
    </row>
    <row r="510" spans="1:30" ht="12" customHeight="1" x14ac:dyDescent="0.2">
      <c r="A510" s="651"/>
      <c r="B510" s="651"/>
      <c r="C510" s="651"/>
      <c r="D510" s="651"/>
      <c r="E510" s="651"/>
      <c r="F510" s="651"/>
      <c r="G510" s="651"/>
      <c r="H510" s="651"/>
      <c r="I510" s="651"/>
      <c r="J510" s="651"/>
      <c r="K510" s="651"/>
      <c r="L510" s="651"/>
      <c r="M510" s="651"/>
      <c r="N510" s="651"/>
      <c r="O510" s="651"/>
      <c r="P510" s="651"/>
      <c r="Q510" s="651"/>
      <c r="R510" s="651"/>
      <c r="S510" s="651"/>
      <c r="T510" s="651"/>
      <c r="U510" s="651"/>
      <c r="V510" s="651"/>
      <c r="W510" s="651"/>
      <c r="X510" s="651"/>
      <c r="Y510" s="651"/>
      <c r="Z510" s="651"/>
      <c r="AA510" s="651"/>
      <c r="AB510" s="651"/>
      <c r="AC510" s="651"/>
      <c r="AD510" s="651"/>
    </row>
    <row r="511" spans="1:30" ht="12" customHeight="1" x14ac:dyDescent="0.2">
      <c r="A511" s="651"/>
      <c r="B511" s="651"/>
      <c r="C511" s="651"/>
      <c r="D511" s="651"/>
      <c r="E511" s="651"/>
      <c r="F511" s="651"/>
      <c r="G511" s="651"/>
      <c r="H511" s="651"/>
      <c r="I511" s="651"/>
      <c r="J511" s="651"/>
      <c r="K511" s="651"/>
      <c r="L511" s="651"/>
      <c r="M511" s="651"/>
      <c r="N511" s="651"/>
      <c r="O511" s="651"/>
      <c r="P511" s="651"/>
      <c r="Q511" s="651"/>
      <c r="R511" s="651"/>
      <c r="S511" s="651"/>
      <c r="T511" s="651"/>
      <c r="U511" s="651"/>
      <c r="V511" s="651"/>
      <c r="W511" s="651"/>
      <c r="X511" s="651"/>
      <c r="Y511" s="651"/>
      <c r="Z511" s="651"/>
      <c r="AA511" s="651"/>
      <c r="AB511" s="651"/>
      <c r="AC511" s="651"/>
      <c r="AD511" s="651"/>
    </row>
    <row r="512" spans="1:30" ht="12" customHeight="1" x14ac:dyDescent="0.2">
      <c r="A512" s="651"/>
      <c r="B512" s="651"/>
      <c r="C512" s="651"/>
      <c r="D512" s="651"/>
      <c r="E512" s="651"/>
      <c r="F512" s="651"/>
      <c r="G512" s="651"/>
      <c r="H512" s="651"/>
      <c r="I512" s="651"/>
      <c r="J512" s="651"/>
      <c r="K512" s="651"/>
      <c r="L512" s="651"/>
      <c r="M512" s="651"/>
      <c r="N512" s="651"/>
      <c r="O512" s="651"/>
      <c r="P512" s="651"/>
      <c r="Q512" s="651"/>
      <c r="R512" s="651"/>
      <c r="S512" s="651"/>
      <c r="T512" s="651"/>
      <c r="U512" s="651"/>
      <c r="V512" s="651"/>
      <c r="W512" s="651"/>
      <c r="X512" s="651"/>
      <c r="Y512" s="651"/>
      <c r="Z512" s="651"/>
      <c r="AA512" s="651"/>
      <c r="AB512" s="651"/>
      <c r="AC512" s="651"/>
      <c r="AD512" s="651"/>
    </row>
    <row r="513" spans="1:30" ht="12" customHeight="1" x14ac:dyDescent="0.2">
      <c r="A513" s="651"/>
      <c r="B513" s="651"/>
      <c r="C513" s="651"/>
      <c r="D513" s="651"/>
      <c r="E513" s="651"/>
      <c r="F513" s="651"/>
      <c r="G513" s="651"/>
      <c r="H513" s="651"/>
      <c r="I513" s="651"/>
      <c r="J513" s="651"/>
      <c r="K513" s="651"/>
      <c r="L513" s="651"/>
      <c r="M513" s="651"/>
      <c r="N513" s="651"/>
      <c r="O513" s="651"/>
      <c r="P513" s="651"/>
      <c r="Q513" s="651"/>
      <c r="R513" s="651"/>
      <c r="S513" s="651"/>
      <c r="T513" s="651"/>
      <c r="U513" s="651"/>
      <c r="V513" s="651"/>
      <c r="W513" s="651"/>
      <c r="X513" s="651"/>
      <c r="Y513" s="651"/>
      <c r="Z513" s="651"/>
      <c r="AA513" s="651"/>
      <c r="AB513" s="651"/>
      <c r="AC513" s="651"/>
      <c r="AD513" s="651"/>
    </row>
    <row r="514" spans="1:30" ht="12" customHeight="1" x14ac:dyDescent="0.2">
      <c r="A514" s="651"/>
      <c r="B514" s="651"/>
      <c r="C514" s="651"/>
      <c r="D514" s="651"/>
      <c r="E514" s="651"/>
      <c r="F514" s="651"/>
      <c r="G514" s="651"/>
      <c r="H514" s="651"/>
      <c r="I514" s="651"/>
      <c r="J514" s="651"/>
      <c r="K514" s="651"/>
      <c r="L514" s="651"/>
      <c r="M514" s="651"/>
      <c r="N514" s="651"/>
      <c r="O514" s="651"/>
      <c r="P514" s="651"/>
      <c r="Q514" s="651"/>
      <c r="R514" s="651"/>
      <c r="S514" s="651"/>
      <c r="T514" s="651"/>
      <c r="U514" s="651"/>
      <c r="V514" s="651"/>
      <c r="W514" s="651"/>
      <c r="X514" s="651"/>
      <c r="Y514" s="651"/>
      <c r="Z514" s="651"/>
      <c r="AA514" s="651"/>
      <c r="AB514" s="651"/>
      <c r="AC514" s="651"/>
      <c r="AD514" s="651"/>
    </row>
    <row r="515" spans="1:30" ht="12" customHeight="1" x14ac:dyDescent="0.2">
      <c r="A515" s="651"/>
      <c r="B515" s="651"/>
      <c r="C515" s="651"/>
      <c r="D515" s="651"/>
      <c r="E515" s="651"/>
      <c r="F515" s="651"/>
      <c r="G515" s="651"/>
      <c r="H515" s="651"/>
      <c r="I515" s="651"/>
      <c r="J515" s="651"/>
      <c r="K515" s="651"/>
      <c r="L515" s="651"/>
      <c r="M515" s="651"/>
      <c r="N515" s="651"/>
      <c r="O515" s="651"/>
      <c r="P515" s="651"/>
      <c r="Q515" s="651"/>
      <c r="R515" s="651"/>
      <c r="S515" s="651"/>
      <c r="T515" s="651"/>
      <c r="U515" s="651"/>
      <c r="V515" s="651"/>
      <c r="W515" s="651"/>
      <c r="X515" s="651"/>
      <c r="Y515" s="651"/>
      <c r="Z515" s="651"/>
      <c r="AA515" s="651"/>
      <c r="AB515" s="651"/>
      <c r="AC515" s="651"/>
      <c r="AD515" s="651"/>
    </row>
    <row r="516" spans="1:30" ht="12" customHeight="1" x14ac:dyDescent="0.2">
      <c r="A516" s="651"/>
      <c r="B516" s="651"/>
      <c r="C516" s="651"/>
      <c r="D516" s="651"/>
      <c r="E516" s="651"/>
      <c r="F516" s="651"/>
      <c r="G516" s="651"/>
      <c r="H516" s="651"/>
      <c r="I516" s="651"/>
      <c r="J516" s="651"/>
      <c r="K516" s="651"/>
      <c r="L516" s="651"/>
      <c r="M516" s="651"/>
      <c r="N516" s="651"/>
      <c r="O516" s="651"/>
      <c r="P516" s="651"/>
      <c r="Q516" s="651"/>
      <c r="R516" s="651"/>
      <c r="S516" s="651"/>
      <c r="T516" s="651"/>
      <c r="U516" s="651"/>
      <c r="V516" s="651"/>
      <c r="W516" s="651"/>
      <c r="X516" s="651"/>
      <c r="Y516" s="651"/>
      <c r="Z516" s="651"/>
      <c r="AA516" s="651"/>
      <c r="AB516" s="651"/>
      <c r="AC516" s="651"/>
      <c r="AD516" s="651"/>
    </row>
    <row r="517" spans="1:30" ht="12" customHeight="1" x14ac:dyDescent="0.2">
      <c r="A517" s="651"/>
      <c r="B517" s="651"/>
      <c r="C517" s="651"/>
      <c r="D517" s="651"/>
      <c r="E517" s="651"/>
      <c r="F517" s="651"/>
      <c r="G517" s="651"/>
      <c r="H517" s="651"/>
      <c r="I517" s="651"/>
      <c r="J517" s="651"/>
      <c r="K517" s="651"/>
      <c r="L517" s="651"/>
      <c r="M517" s="651"/>
      <c r="N517" s="651"/>
      <c r="O517" s="651"/>
      <c r="P517" s="651"/>
      <c r="Q517" s="651"/>
      <c r="R517" s="651"/>
      <c r="S517" s="651"/>
      <c r="T517" s="651"/>
      <c r="U517" s="651"/>
      <c r="V517" s="651"/>
      <c r="W517" s="651"/>
      <c r="X517" s="651"/>
      <c r="Y517" s="651"/>
      <c r="Z517" s="651"/>
      <c r="AA517" s="651"/>
      <c r="AB517" s="651"/>
      <c r="AC517" s="651"/>
      <c r="AD517" s="651"/>
    </row>
    <row r="518" spans="1:30" ht="12" customHeight="1" x14ac:dyDescent="0.2">
      <c r="A518" s="651"/>
      <c r="B518" s="651"/>
      <c r="C518" s="651"/>
      <c r="D518" s="651"/>
      <c r="E518" s="651"/>
      <c r="F518" s="651"/>
      <c r="G518" s="651"/>
      <c r="H518" s="651"/>
      <c r="I518" s="651"/>
      <c r="J518" s="651"/>
      <c r="K518" s="651"/>
      <c r="L518" s="651"/>
      <c r="M518" s="651"/>
      <c r="N518" s="651"/>
      <c r="O518" s="651"/>
      <c r="P518" s="651"/>
      <c r="Q518" s="651"/>
      <c r="R518" s="651"/>
      <c r="S518" s="651"/>
      <c r="T518" s="651"/>
      <c r="U518" s="651"/>
      <c r="V518" s="651"/>
      <c r="W518" s="651"/>
      <c r="X518" s="651"/>
      <c r="Y518" s="651"/>
      <c r="Z518" s="651"/>
      <c r="AA518" s="651"/>
      <c r="AB518" s="651"/>
      <c r="AC518" s="651"/>
      <c r="AD518" s="651"/>
    </row>
    <row r="519" spans="1:30" ht="12" customHeight="1" x14ac:dyDescent="0.2">
      <c r="A519" s="651"/>
      <c r="B519" s="651"/>
      <c r="C519" s="651"/>
      <c r="D519" s="651"/>
      <c r="E519" s="651"/>
      <c r="F519" s="651"/>
      <c r="G519" s="651"/>
      <c r="H519" s="651"/>
      <c r="I519" s="651"/>
      <c r="J519" s="651"/>
      <c r="K519" s="651"/>
      <c r="L519" s="651"/>
      <c r="M519" s="651"/>
      <c r="N519" s="651"/>
      <c r="O519" s="651"/>
      <c r="P519" s="651"/>
      <c r="Q519" s="651"/>
      <c r="R519" s="651"/>
      <c r="S519" s="651"/>
      <c r="T519" s="651"/>
      <c r="U519" s="651"/>
      <c r="V519" s="651"/>
      <c r="W519" s="651"/>
      <c r="X519" s="651"/>
      <c r="Y519" s="651"/>
      <c r="Z519" s="651"/>
      <c r="AA519" s="651"/>
      <c r="AB519" s="651"/>
      <c r="AC519" s="651"/>
      <c r="AD519" s="651"/>
    </row>
    <row r="520" spans="1:30" ht="12" customHeight="1" x14ac:dyDescent="0.2">
      <c r="A520" s="651"/>
      <c r="B520" s="651"/>
      <c r="C520" s="651"/>
      <c r="D520" s="651"/>
      <c r="E520" s="651"/>
      <c r="F520" s="651"/>
      <c r="G520" s="651"/>
      <c r="H520" s="651"/>
      <c r="I520" s="651"/>
      <c r="J520" s="651"/>
      <c r="K520" s="651"/>
      <c r="L520" s="651"/>
      <c r="M520" s="651"/>
      <c r="N520" s="651"/>
      <c r="O520" s="651"/>
      <c r="P520" s="651"/>
      <c r="Q520" s="651"/>
      <c r="R520" s="651"/>
      <c r="S520" s="651"/>
      <c r="T520" s="651"/>
      <c r="U520" s="651"/>
      <c r="V520" s="651"/>
      <c r="W520" s="651"/>
      <c r="X520" s="651"/>
      <c r="Y520" s="651"/>
      <c r="Z520" s="651"/>
      <c r="AA520" s="651"/>
      <c r="AB520" s="651"/>
      <c r="AC520" s="651"/>
      <c r="AD520" s="651"/>
    </row>
    <row r="521" spans="1:30" ht="12" customHeight="1" x14ac:dyDescent="0.2">
      <c r="A521" s="651"/>
      <c r="B521" s="651"/>
      <c r="C521" s="651"/>
      <c r="D521" s="651"/>
      <c r="E521" s="651"/>
      <c r="F521" s="651"/>
      <c r="G521" s="651"/>
      <c r="H521" s="651"/>
      <c r="I521" s="651"/>
      <c r="J521" s="651"/>
      <c r="K521" s="651"/>
      <c r="L521" s="651"/>
      <c r="M521" s="651"/>
      <c r="N521" s="651"/>
      <c r="O521" s="651"/>
      <c r="P521" s="651"/>
      <c r="Q521" s="651"/>
      <c r="R521" s="651"/>
      <c r="S521" s="651"/>
      <c r="T521" s="651"/>
      <c r="U521" s="651"/>
      <c r="V521" s="651"/>
      <c r="W521" s="651"/>
      <c r="X521" s="651"/>
      <c r="Y521" s="651"/>
      <c r="Z521" s="651"/>
      <c r="AA521" s="651"/>
      <c r="AB521" s="651"/>
      <c r="AC521" s="651"/>
      <c r="AD521" s="651"/>
    </row>
    <row r="522" spans="1:30" ht="12" customHeight="1" x14ac:dyDescent="0.2">
      <c r="A522" s="651"/>
      <c r="B522" s="651"/>
      <c r="C522" s="651"/>
      <c r="D522" s="651"/>
      <c r="E522" s="651"/>
      <c r="F522" s="651"/>
      <c r="G522" s="651"/>
      <c r="H522" s="651"/>
      <c r="I522" s="651"/>
      <c r="J522" s="651"/>
      <c r="K522" s="651"/>
      <c r="L522" s="651"/>
      <c r="M522" s="651"/>
      <c r="N522" s="651"/>
      <c r="O522" s="651"/>
      <c r="P522" s="651"/>
      <c r="Q522" s="651"/>
      <c r="R522" s="651"/>
      <c r="S522" s="651"/>
      <c r="T522" s="651"/>
      <c r="U522" s="651"/>
      <c r="V522" s="651"/>
      <c r="W522" s="651"/>
      <c r="X522" s="651"/>
      <c r="Y522" s="651"/>
      <c r="Z522" s="651"/>
      <c r="AA522" s="651"/>
      <c r="AB522" s="651"/>
      <c r="AC522" s="651"/>
      <c r="AD522" s="651"/>
    </row>
    <row r="523" spans="1:30" ht="12" customHeight="1" x14ac:dyDescent="0.2">
      <c r="A523" s="651"/>
      <c r="B523" s="651"/>
      <c r="C523" s="651"/>
      <c r="D523" s="651"/>
      <c r="E523" s="651"/>
      <c r="F523" s="651"/>
      <c r="G523" s="651"/>
      <c r="H523" s="651"/>
      <c r="I523" s="651"/>
      <c r="J523" s="651"/>
      <c r="K523" s="651"/>
      <c r="L523" s="651"/>
      <c r="M523" s="651"/>
      <c r="N523" s="651"/>
      <c r="O523" s="651"/>
      <c r="P523" s="651"/>
      <c r="Q523" s="651"/>
      <c r="R523" s="651"/>
      <c r="S523" s="651"/>
      <c r="T523" s="651"/>
      <c r="U523" s="651"/>
      <c r="V523" s="651"/>
      <c r="W523" s="651"/>
      <c r="X523" s="651"/>
      <c r="Y523" s="651"/>
      <c r="Z523" s="651"/>
      <c r="AA523" s="651"/>
      <c r="AB523" s="651"/>
      <c r="AC523" s="651"/>
      <c r="AD523" s="651"/>
    </row>
    <row r="524" spans="1:30" ht="12" customHeight="1" x14ac:dyDescent="0.2">
      <c r="A524" s="651"/>
      <c r="B524" s="651"/>
      <c r="C524" s="651"/>
      <c r="D524" s="651"/>
      <c r="E524" s="651"/>
      <c r="F524" s="651"/>
      <c r="G524" s="651"/>
      <c r="H524" s="651"/>
      <c r="I524" s="651"/>
      <c r="J524" s="651"/>
      <c r="K524" s="651"/>
      <c r="L524" s="651"/>
      <c r="M524" s="651"/>
      <c r="N524" s="651"/>
      <c r="O524" s="651"/>
      <c r="P524" s="651"/>
      <c r="Q524" s="651"/>
      <c r="R524" s="651"/>
      <c r="S524" s="651"/>
      <c r="T524" s="651"/>
      <c r="U524" s="651"/>
      <c r="V524" s="651"/>
      <c r="W524" s="651"/>
      <c r="X524" s="651"/>
      <c r="Y524" s="651"/>
      <c r="Z524" s="651"/>
      <c r="AA524" s="651"/>
      <c r="AB524" s="651"/>
      <c r="AC524" s="651"/>
      <c r="AD524" s="651"/>
    </row>
    <row r="525" spans="1:30" ht="12" customHeight="1" x14ac:dyDescent="0.2">
      <c r="A525" s="651"/>
      <c r="B525" s="651"/>
      <c r="C525" s="651"/>
      <c r="D525" s="651"/>
      <c r="E525" s="651"/>
      <c r="F525" s="651"/>
      <c r="G525" s="651"/>
      <c r="H525" s="651"/>
      <c r="I525" s="651"/>
      <c r="J525" s="651"/>
      <c r="K525" s="651"/>
      <c r="L525" s="651"/>
      <c r="M525" s="651"/>
      <c r="N525" s="651"/>
      <c r="O525" s="651"/>
      <c r="P525" s="651"/>
      <c r="Q525" s="651"/>
      <c r="R525" s="651"/>
      <c r="S525" s="651"/>
      <c r="T525" s="651"/>
      <c r="U525" s="651"/>
      <c r="V525" s="651"/>
      <c r="W525" s="651"/>
      <c r="X525" s="651"/>
      <c r="Y525" s="651"/>
      <c r="Z525" s="651"/>
      <c r="AA525" s="651"/>
      <c r="AB525" s="651"/>
      <c r="AC525" s="651"/>
      <c r="AD525" s="651"/>
    </row>
    <row r="526" spans="1:30" ht="12" customHeight="1" x14ac:dyDescent="0.2">
      <c r="A526" s="651"/>
      <c r="B526" s="651"/>
      <c r="C526" s="651"/>
      <c r="D526" s="651"/>
      <c r="E526" s="651"/>
      <c r="F526" s="651"/>
      <c r="G526" s="651"/>
      <c r="H526" s="651"/>
      <c r="I526" s="651"/>
      <c r="J526" s="651"/>
      <c r="K526" s="651"/>
      <c r="L526" s="651"/>
      <c r="M526" s="651"/>
      <c r="N526" s="651"/>
      <c r="O526" s="651"/>
      <c r="P526" s="651"/>
      <c r="Q526" s="651"/>
      <c r="R526" s="651"/>
      <c r="S526" s="651"/>
      <c r="T526" s="651"/>
      <c r="U526" s="651"/>
      <c r="V526" s="651"/>
      <c r="W526" s="651"/>
      <c r="X526" s="651"/>
      <c r="Y526" s="651"/>
      <c r="Z526" s="651"/>
      <c r="AA526" s="651"/>
      <c r="AB526" s="651"/>
      <c r="AC526" s="651"/>
      <c r="AD526" s="651"/>
    </row>
    <row r="527" spans="1:30" ht="12" customHeight="1" x14ac:dyDescent="0.2">
      <c r="A527" s="651"/>
      <c r="B527" s="651"/>
      <c r="C527" s="651"/>
      <c r="D527" s="651"/>
      <c r="E527" s="651"/>
      <c r="F527" s="651"/>
      <c r="G527" s="651"/>
      <c r="H527" s="651"/>
      <c r="I527" s="651"/>
      <c r="J527" s="651"/>
      <c r="K527" s="651"/>
      <c r="L527" s="651"/>
      <c r="M527" s="651"/>
      <c r="N527" s="651"/>
      <c r="O527" s="651"/>
      <c r="P527" s="651"/>
      <c r="Q527" s="651"/>
      <c r="R527" s="651"/>
      <c r="S527" s="651"/>
      <c r="T527" s="651"/>
      <c r="U527" s="651"/>
      <c r="V527" s="651"/>
      <c r="W527" s="651"/>
      <c r="X527" s="651"/>
      <c r="Y527" s="651"/>
      <c r="Z527" s="651"/>
      <c r="AA527" s="651"/>
      <c r="AB527" s="651"/>
      <c r="AC527" s="651"/>
      <c r="AD527" s="651"/>
    </row>
    <row r="528" spans="1:30" ht="12" customHeight="1" x14ac:dyDescent="0.2">
      <c r="A528" s="651"/>
      <c r="B528" s="651"/>
      <c r="C528" s="651"/>
      <c r="D528" s="651"/>
      <c r="E528" s="651"/>
      <c r="F528" s="651"/>
      <c r="G528" s="651"/>
      <c r="H528" s="651"/>
      <c r="I528" s="651"/>
      <c r="J528" s="651"/>
      <c r="K528" s="651"/>
      <c r="L528" s="651"/>
      <c r="M528" s="651"/>
      <c r="N528" s="651"/>
      <c r="O528" s="651"/>
      <c r="P528" s="651"/>
      <c r="Q528" s="651"/>
      <c r="R528" s="651"/>
      <c r="S528" s="651"/>
      <c r="T528" s="651"/>
      <c r="U528" s="651"/>
      <c r="V528" s="651"/>
      <c r="W528" s="651"/>
      <c r="X528" s="651"/>
      <c r="Y528" s="651"/>
      <c r="Z528" s="651"/>
      <c r="AA528" s="651"/>
      <c r="AB528" s="651"/>
      <c r="AC528" s="651"/>
      <c r="AD528" s="651"/>
    </row>
    <row r="529" spans="1:30" ht="12" customHeight="1" x14ac:dyDescent="0.2">
      <c r="A529" s="651"/>
      <c r="B529" s="651"/>
      <c r="C529" s="651"/>
      <c r="D529" s="651"/>
      <c r="E529" s="651"/>
      <c r="F529" s="651"/>
      <c r="G529" s="651"/>
      <c r="H529" s="651"/>
      <c r="I529" s="651"/>
      <c r="J529" s="651"/>
      <c r="K529" s="651"/>
      <c r="L529" s="651"/>
      <c r="M529" s="651"/>
      <c r="N529" s="651"/>
      <c r="O529" s="651"/>
      <c r="P529" s="651"/>
      <c r="Q529" s="651"/>
      <c r="R529" s="651"/>
      <c r="S529" s="651"/>
      <c r="T529" s="651"/>
      <c r="U529" s="651"/>
      <c r="V529" s="651"/>
      <c r="W529" s="651"/>
      <c r="X529" s="651"/>
      <c r="Y529" s="651"/>
      <c r="Z529" s="651"/>
      <c r="AA529" s="651"/>
      <c r="AB529" s="651"/>
      <c r="AC529" s="651"/>
      <c r="AD529" s="651"/>
    </row>
    <row r="530" spans="1:30" ht="12" customHeight="1" x14ac:dyDescent="0.2">
      <c r="A530" s="651"/>
      <c r="B530" s="651"/>
      <c r="C530" s="651"/>
      <c r="D530" s="651"/>
      <c r="E530" s="651"/>
      <c r="F530" s="651"/>
      <c r="G530" s="651"/>
      <c r="H530" s="651"/>
      <c r="I530" s="651"/>
      <c r="J530" s="651"/>
      <c r="K530" s="651"/>
      <c r="L530" s="651"/>
      <c r="M530" s="651"/>
      <c r="N530" s="651"/>
      <c r="O530" s="651"/>
      <c r="P530" s="651"/>
      <c r="Q530" s="651"/>
      <c r="R530" s="651"/>
      <c r="S530" s="651"/>
      <c r="T530" s="651"/>
      <c r="U530" s="651"/>
      <c r="V530" s="651"/>
      <c r="W530" s="651"/>
      <c r="X530" s="651"/>
      <c r="Y530" s="651"/>
      <c r="Z530" s="651"/>
      <c r="AA530" s="651"/>
      <c r="AB530" s="651"/>
      <c r="AC530" s="651"/>
      <c r="AD530" s="651"/>
    </row>
    <row r="531" spans="1:30" ht="12" customHeight="1" x14ac:dyDescent="0.2">
      <c r="A531" s="651"/>
      <c r="B531" s="651"/>
      <c r="C531" s="651"/>
      <c r="D531" s="651"/>
      <c r="E531" s="651"/>
      <c r="F531" s="651"/>
      <c r="G531" s="651"/>
      <c r="H531" s="651"/>
      <c r="I531" s="651"/>
      <c r="J531" s="651"/>
      <c r="K531" s="651"/>
      <c r="L531" s="651"/>
      <c r="M531" s="651"/>
      <c r="N531" s="651"/>
      <c r="O531" s="651"/>
      <c r="P531" s="651"/>
      <c r="Q531" s="651"/>
      <c r="R531" s="651"/>
      <c r="S531" s="651"/>
      <c r="T531" s="651"/>
      <c r="U531" s="651"/>
      <c r="V531" s="651"/>
      <c r="W531" s="651"/>
      <c r="X531" s="651"/>
      <c r="Y531" s="651"/>
      <c r="Z531" s="651"/>
      <c r="AA531" s="651"/>
      <c r="AB531" s="651"/>
      <c r="AC531" s="651"/>
      <c r="AD531" s="651"/>
    </row>
    <row r="532" spans="1:30" ht="12" customHeight="1" x14ac:dyDescent="0.2">
      <c r="A532" s="651"/>
      <c r="B532" s="651"/>
      <c r="C532" s="651"/>
      <c r="D532" s="651"/>
      <c r="E532" s="651"/>
      <c r="F532" s="651"/>
      <c r="G532" s="651"/>
      <c r="H532" s="651"/>
      <c r="I532" s="651"/>
      <c r="J532" s="651"/>
      <c r="K532" s="651"/>
      <c r="L532" s="651"/>
      <c r="M532" s="651"/>
      <c r="N532" s="651"/>
      <c r="O532" s="651"/>
      <c r="P532" s="651"/>
      <c r="Q532" s="651"/>
      <c r="R532" s="651"/>
      <c r="S532" s="651"/>
      <c r="T532" s="651"/>
      <c r="U532" s="651"/>
      <c r="V532" s="651"/>
      <c r="W532" s="651"/>
      <c r="X532" s="651"/>
      <c r="Y532" s="651"/>
      <c r="Z532" s="651"/>
      <c r="AA532" s="651"/>
      <c r="AB532" s="651"/>
      <c r="AC532" s="651"/>
      <c r="AD532" s="651"/>
    </row>
    <row r="533" spans="1:30" ht="12" customHeight="1" x14ac:dyDescent="0.2">
      <c r="A533" s="651"/>
      <c r="B533" s="651"/>
      <c r="C533" s="651"/>
      <c r="D533" s="651"/>
      <c r="E533" s="651"/>
      <c r="F533" s="651"/>
      <c r="G533" s="651"/>
      <c r="H533" s="651"/>
      <c r="I533" s="651"/>
      <c r="J533" s="651"/>
      <c r="K533" s="651"/>
      <c r="L533" s="651"/>
      <c r="M533" s="651"/>
      <c r="N533" s="651"/>
      <c r="O533" s="651"/>
      <c r="P533" s="651"/>
      <c r="Q533" s="651"/>
      <c r="R533" s="651"/>
      <c r="S533" s="651"/>
      <c r="T533" s="651"/>
      <c r="U533" s="651"/>
      <c r="V533" s="651"/>
      <c r="W533" s="651"/>
      <c r="X533" s="651"/>
      <c r="Y533" s="651"/>
      <c r="Z533" s="651"/>
      <c r="AA533" s="651"/>
      <c r="AB533" s="651"/>
      <c r="AC533" s="651"/>
      <c r="AD533" s="651"/>
    </row>
    <row r="534" spans="1:30" ht="12" customHeight="1" x14ac:dyDescent="0.2">
      <c r="A534" s="651"/>
      <c r="B534" s="651"/>
      <c r="C534" s="651"/>
      <c r="D534" s="651"/>
      <c r="E534" s="651"/>
      <c r="F534" s="651"/>
      <c r="G534" s="651"/>
      <c r="H534" s="651"/>
      <c r="I534" s="651"/>
      <c r="J534" s="651"/>
      <c r="K534" s="651"/>
      <c r="L534" s="651"/>
      <c r="M534" s="651"/>
      <c r="N534" s="651"/>
      <c r="O534" s="651"/>
      <c r="P534" s="651"/>
      <c r="Q534" s="651"/>
      <c r="R534" s="651"/>
      <c r="S534" s="651"/>
      <c r="T534" s="651"/>
      <c r="U534" s="651"/>
      <c r="V534" s="651"/>
      <c r="W534" s="651"/>
      <c r="X534" s="651"/>
      <c r="Y534" s="651"/>
      <c r="Z534" s="651"/>
      <c r="AA534" s="651"/>
      <c r="AB534" s="651"/>
      <c r="AC534" s="651"/>
      <c r="AD534" s="651"/>
    </row>
    <row r="535" spans="1:30" ht="12" customHeight="1" x14ac:dyDescent="0.2">
      <c r="A535" s="651"/>
      <c r="B535" s="651"/>
      <c r="C535" s="651"/>
      <c r="D535" s="651"/>
      <c r="E535" s="651"/>
      <c r="F535" s="651"/>
      <c r="G535" s="651"/>
      <c r="H535" s="651"/>
      <c r="I535" s="651"/>
      <c r="J535" s="651"/>
      <c r="K535" s="651"/>
      <c r="L535" s="651"/>
      <c r="M535" s="651"/>
      <c r="N535" s="651"/>
      <c r="O535" s="651"/>
      <c r="P535" s="651"/>
      <c r="Q535" s="651"/>
      <c r="R535" s="651"/>
      <c r="S535" s="651"/>
      <c r="T535" s="651"/>
      <c r="U535" s="651"/>
      <c r="V535" s="651"/>
      <c r="W535" s="651"/>
      <c r="X535" s="651"/>
      <c r="Y535" s="651"/>
      <c r="Z535" s="651"/>
      <c r="AA535" s="651"/>
      <c r="AB535" s="651"/>
      <c r="AC535" s="651"/>
      <c r="AD535" s="651"/>
    </row>
    <row r="536" spans="1:30" ht="12" customHeight="1" x14ac:dyDescent="0.2">
      <c r="A536" s="651"/>
      <c r="B536" s="651"/>
      <c r="C536" s="651"/>
      <c r="D536" s="651"/>
      <c r="E536" s="651"/>
      <c r="F536" s="651"/>
      <c r="G536" s="651"/>
      <c r="H536" s="651"/>
      <c r="I536" s="651"/>
      <c r="J536" s="651"/>
      <c r="K536" s="651"/>
      <c r="L536" s="651"/>
      <c r="M536" s="651"/>
      <c r="N536" s="651"/>
      <c r="O536" s="651"/>
      <c r="P536" s="651"/>
      <c r="Q536" s="651"/>
      <c r="R536" s="651"/>
      <c r="S536" s="651"/>
      <c r="T536" s="651"/>
      <c r="U536" s="651"/>
      <c r="V536" s="651"/>
      <c r="W536" s="651"/>
      <c r="X536" s="651"/>
      <c r="Y536" s="651"/>
      <c r="Z536" s="651"/>
      <c r="AA536" s="651"/>
      <c r="AB536" s="651"/>
      <c r="AC536" s="651"/>
      <c r="AD536" s="651"/>
    </row>
    <row r="537" spans="1:30" ht="12" customHeight="1" x14ac:dyDescent="0.2">
      <c r="A537" s="651"/>
      <c r="B537" s="651"/>
      <c r="C537" s="651"/>
      <c r="D537" s="651"/>
      <c r="E537" s="651"/>
      <c r="F537" s="651"/>
      <c r="G537" s="651"/>
      <c r="H537" s="651"/>
      <c r="I537" s="651"/>
      <c r="J537" s="651"/>
      <c r="K537" s="651"/>
      <c r="L537" s="651"/>
      <c r="M537" s="651"/>
      <c r="N537" s="651"/>
      <c r="O537" s="651"/>
      <c r="P537" s="651"/>
      <c r="Q537" s="651"/>
      <c r="R537" s="651"/>
      <c r="S537" s="651"/>
      <c r="T537" s="651"/>
      <c r="U537" s="651"/>
      <c r="V537" s="651"/>
      <c r="W537" s="651"/>
      <c r="X537" s="651"/>
      <c r="Y537" s="651"/>
      <c r="Z537" s="651"/>
      <c r="AA537" s="651"/>
      <c r="AB537" s="651"/>
      <c r="AC537" s="651"/>
      <c r="AD537" s="651"/>
    </row>
    <row r="538" spans="1:30" ht="12" customHeight="1" x14ac:dyDescent="0.2">
      <c r="A538" s="651"/>
      <c r="B538" s="651"/>
      <c r="C538" s="651"/>
      <c r="D538" s="651"/>
      <c r="E538" s="651"/>
      <c r="F538" s="651"/>
      <c r="G538" s="651"/>
      <c r="H538" s="651"/>
      <c r="I538" s="651"/>
      <c r="J538" s="651"/>
      <c r="K538" s="651"/>
      <c r="L538" s="651"/>
      <c r="M538" s="651"/>
      <c r="N538" s="651"/>
      <c r="O538" s="651"/>
      <c r="P538" s="651"/>
      <c r="Q538" s="651"/>
      <c r="R538" s="651"/>
      <c r="S538" s="651"/>
      <c r="T538" s="651"/>
      <c r="U538" s="651"/>
      <c r="V538" s="651"/>
      <c r="W538" s="651"/>
      <c r="X538" s="651"/>
      <c r="Y538" s="651"/>
      <c r="Z538" s="651"/>
      <c r="AA538" s="651"/>
      <c r="AB538" s="651"/>
      <c r="AC538" s="651"/>
      <c r="AD538" s="651"/>
    </row>
    <row r="539" spans="1:30" ht="12" customHeight="1" x14ac:dyDescent="0.2">
      <c r="A539" s="651"/>
      <c r="B539" s="651"/>
      <c r="C539" s="651"/>
      <c r="D539" s="651"/>
      <c r="E539" s="651"/>
      <c r="F539" s="651"/>
      <c r="G539" s="651"/>
      <c r="H539" s="651"/>
      <c r="I539" s="651"/>
      <c r="J539" s="651"/>
      <c r="K539" s="651"/>
      <c r="L539" s="651"/>
      <c r="M539" s="651"/>
      <c r="N539" s="651"/>
      <c r="O539" s="651"/>
      <c r="P539" s="651"/>
      <c r="Q539" s="651"/>
      <c r="R539" s="651"/>
      <c r="S539" s="651"/>
      <c r="T539" s="651"/>
      <c r="U539" s="651"/>
      <c r="V539" s="651"/>
      <c r="W539" s="651"/>
      <c r="X539" s="651"/>
      <c r="Y539" s="651"/>
      <c r="Z539" s="651"/>
      <c r="AA539" s="651"/>
      <c r="AB539" s="651"/>
      <c r="AC539" s="651"/>
      <c r="AD539" s="651"/>
    </row>
    <row r="540" spans="1:30" ht="12" customHeight="1" x14ac:dyDescent="0.2">
      <c r="A540" s="651"/>
      <c r="B540" s="651"/>
      <c r="C540" s="651"/>
      <c r="D540" s="651"/>
      <c r="E540" s="651"/>
      <c r="F540" s="651"/>
      <c r="G540" s="651"/>
      <c r="H540" s="651"/>
      <c r="I540" s="651"/>
      <c r="J540" s="651"/>
      <c r="K540" s="651"/>
      <c r="L540" s="651"/>
      <c r="M540" s="651"/>
      <c r="N540" s="651"/>
      <c r="O540" s="651"/>
      <c r="P540" s="651"/>
      <c r="Q540" s="651"/>
      <c r="R540" s="651"/>
      <c r="S540" s="651"/>
      <c r="T540" s="651"/>
      <c r="U540" s="651"/>
      <c r="V540" s="651"/>
      <c r="W540" s="651"/>
      <c r="X540" s="651"/>
      <c r="Y540" s="651"/>
      <c r="Z540" s="651"/>
      <c r="AA540" s="651"/>
      <c r="AB540" s="651"/>
      <c r="AC540" s="651"/>
      <c r="AD540" s="651"/>
    </row>
    <row r="541" spans="1:30" ht="12" customHeight="1" x14ac:dyDescent="0.2">
      <c r="A541" s="651"/>
      <c r="B541" s="651"/>
      <c r="C541" s="651"/>
      <c r="D541" s="651"/>
      <c r="E541" s="651"/>
      <c r="F541" s="651"/>
      <c r="G541" s="651"/>
      <c r="H541" s="651"/>
      <c r="I541" s="651"/>
      <c r="J541" s="651"/>
      <c r="K541" s="651"/>
      <c r="L541" s="651"/>
      <c r="M541" s="651"/>
      <c r="N541" s="651"/>
      <c r="O541" s="651"/>
      <c r="P541" s="651"/>
      <c r="Q541" s="651"/>
      <c r="R541" s="651"/>
      <c r="S541" s="651"/>
      <c r="T541" s="651"/>
      <c r="U541" s="651"/>
      <c r="V541" s="651"/>
      <c r="W541" s="651"/>
      <c r="X541" s="651"/>
      <c r="Y541" s="651"/>
      <c r="Z541" s="651"/>
      <c r="AA541" s="651"/>
      <c r="AB541" s="651"/>
      <c r="AC541" s="651"/>
      <c r="AD541" s="651"/>
    </row>
    <row r="542" spans="1:30" ht="12" customHeight="1" x14ac:dyDescent="0.2">
      <c r="A542" s="651"/>
      <c r="B542" s="651"/>
      <c r="C542" s="651"/>
      <c r="D542" s="651"/>
      <c r="E542" s="651"/>
      <c r="F542" s="651"/>
      <c r="G542" s="651"/>
      <c r="H542" s="651"/>
      <c r="I542" s="651"/>
      <c r="J542" s="651"/>
      <c r="K542" s="651"/>
      <c r="L542" s="651"/>
      <c r="M542" s="651"/>
      <c r="N542" s="651"/>
      <c r="O542" s="651"/>
      <c r="P542" s="651"/>
      <c r="Q542" s="651"/>
      <c r="R542" s="651"/>
      <c r="S542" s="651"/>
      <c r="T542" s="651"/>
      <c r="U542" s="651"/>
      <c r="V542" s="651"/>
      <c r="W542" s="651"/>
      <c r="X542" s="651"/>
      <c r="Y542" s="651"/>
      <c r="Z542" s="651"/>
      <c r="AA542" s="651"/>
      <c r="AB542" s="651"/>
      <c r="AC542" s="651"/>
      <c r="AD542" s="651"/>
    </row>
    <row r="543" spans="1:30" ht="12" customHeight="1" x14ac:dyDescent="0.2">
      <c r="A543" s="651"/>
      <c r="B543" s="651"/>
      <c r="C543" s="651"/>
      <c r="D543" s="651"/>
      <c r="E543" s="651"/>
      <c r="F543" s="651"/>
      <c r="G543" s="651"/>
      <c r="H543" s="651"/>
      <c r="I543" s="651"/>
      <c r="J543" s="651"/>
      <c r="K543" s="651"/>
      <c r="L543" s="651"/>
      <c r="M543" s="651"/>
      <c r="N543" s="651"/>
      <c r="O543" s="651"/>
      <c r="P543" s="651"/>
      <c r="Q543" s="651"/>
      <c r="R543" s="651"/>
      <c r="S543" s="651"/>
      <c r="T543" s="651"/>
      <c r="U543" s="651"/>
      <c r="V543" s="651"/>
      <c r="W543" s="651"/>
      <c r="X543" s="651"/>
      <c r="Y543" s="651"/>
      <c r="Z543" s="651"/>
      <c r="AA543" s="651"/>
      <c r="AB543" s="651"/>
      <c r="AC543" s="651"/>
      <c r="AD543" s="651"/>
    </row>
    <row r="544" spans="1:30" ht="12" customHeight="1" x14ac:dyDescent="0.2">
      <c r="A544" s="651"/>
      <c r="B544" s="651"/>
      <c r="C544" s="651"/>
      <c r="D544" s="651"/>
      <c r="E544" s="651"/>
      <c r="F544" s="651"/>
      <c r="G544" s="651"/>
      <c r="H544" s="651"/>
      <c r="I544" s="651"/>
      <c r="J544" s="651"/>
      <c r="K544" s="651"/>
      <c r="L544" s="651"/>
      <c r="M544" s="651"/>
      <c r="N544" s="651"/>
      <c r="O544" s="651"/>
      <c r="P544" s="651"/>
      <c r="Q544" s="651"/>
      <c r="R544" s="651"/>
      <c r="S544" s="651"/>
      <c r="T544" s="651"/>
      <c r="U544" s="651"/>
      <c r="V544" s="651"/>
      <c r="W544" s="651"/>
      <c r="X544" s="651"/>
      <c r="Y544" s="651"/>
      <c r="Z544" s="651"/>
      <c r="AA544" s="651"/>
      <c r="AB544" s="651"/>
      <c r="AC544" s="651"/>
      <c r="AD544" s="651"/>
    </row>
    <row r="545" spans="1:30" ht="12" customHeight="1" x14ac:dyDescent="0.2">
      <c r="A545" s="651"/>
      <c r="B545" s="651"/>
      <c r="C545" s="651"/>
      <c r="D545" s="651"/>
      <c r="E545" s="651"/>
      <c r="F545" s="651"/>
      <c r="G545" s="651"/>
      <c r="H545" s="651"/>
      <c r="I545" s="651"/>
      <c r="J545" s="651"/>
      <c r="K545" s="651"/>
      <c r="L545" s="651"/>
      <c r="M545" s="651"/>
      <c r="N545" s="651"/>
      <c r="O545" s="651"/>
      <c r="P545" s="651"/>
      <c r="Q545" s="651"/>
      <c r="R545" s="651"/>
      <c r="S545" s="651"/>
      <c r="T545" s="651"/>
      <c r="U545" s="651"/>
      <c r="V545" s="651"/>
      <c r="W545" s="651"/>
      <c r="X545" s="651"/>
      <c r="Y545" s="651"/>
      <c r="Z545" s="651"/>
      <c r="AA545" s="651"/>
      <c r="AB545" s="651"/>
      <c r="AC545" s="651"/>
      <c r="AD545" s="651"/>
    </row>
    <row r="546" spans="1:30" ht="12" customHeight="1" x14ac:dyDescent="0.2">
      <c r="A546" s="651"/>
      <c r="B546" s="651"/>
      <c r="C546" s="651"/>
      <c r="D546" s="651"/>
      <c r="E546" s="651"/>
      <c r="F546" s="651"/>
      <c r="G546" s="651"/>
      <c r="H546" s="651"/>
      <c r="I546" s="651"/>
      <c r="J546" s="651"/>
      <c r="K546" s="651"/>
      <c r="L546" s="651"/>
      <c r="M546" s="651"/>
      <c r="N546" s="651"/>
      <c r="O546" s="651"/>
      <c r="P546" s="651"/>
      <c r="Q546" s="651"/>
      <c r="R546" s="651"/>
      <c r="S546" s="651"/>
      <c r="T546" s="651"/>
      <c r="U546" s="651"/>
      <c r="V546" s="651"/>
      <c r="W546" s="651"/>
      <c r="X546" s="651"/>
      <c r="Y546" s="651"/>
      <c r="Z546" s="651"/>
      <c r="AA546" s="651"/>
      <c r="AB546" s="651"/>
      <c r="AC546" s="651"/>
      <c r="AD546" s="651"/>
    </row>
    <row r="547" spans="1:30" ht="12" customHeight="1" x14ac:dyDescent="0.2">
      <c r="A547" s="651"/>
      <c r="B547" s="651"/>
      <c r="C547" s="651"/>
      <c r="D547" s="651"/>
      <c r="E547" s="651"/>
      <c r="F547" s="651"/>
      <c r="G547" s="651"/>
      <c r="H547" s="651"/>
      <c r="I547" s="651"/>
      <c r="J547" s="651"/>
      <c r="K547" s="651"/>
      <c r="L547" s="651"/>
      <c r="M547" s="651"/>
      <c r="N547" s="651"/>
      <c r="O547" s="651"/>
      <c r="P547" s="651"/>
      <c r="Q547" s="651"/>
      <c r="R547" s="651"/>
      <c r="S547" s="651"/>
      <c r="T547" s="651"/>
      <c r="U547" s="651"/>
      <c r="V547" s="651"/>
      <c r="W547" s="651"/>
      <c r="X547" s="651"/>
      <c r="Y547" s="651"/>
      <c r="Z547" s="651"/>
      <c r="AA547" s="651"/>
      <c r="AB547" s="651"/>
      <c r="AC547" s="651"/>
      <c r="AD547" s="651"/>
    </row>
    <row r="548" spans="1:30" ht="12" customHeight="1" x14ac:dyDescent="0.2">
      <c r="A548" s="651"/>
      <c r="B548" s="651"/>
      <c r="C548" s="651"/>
      <c r="D548" s="651"/>
      <c r="E548" s="651"/>
      <c r="F548" s="651"/>
      <c r="G548" s="651"/>
      <c r="H548" s="651"/>
      <c r="I548" s="651"/>
      <c r="J548" s="651"/>
      <c r="K548" s="651"/>
      <c r="L548" s="651"/>
      <c r="M548" s="651"/>
      <c r="N548" s="651"/>
      <c r="O548" s="651"/>
      <c r="P548" s="651"/>
      <c r="Q548" s="651"/>
      <c r="R548" s="651"/>
      <c r="S548" s="651"/>
      <c r="T548" s="651"/>
      <c r="U548" s="651"/>
      <c r="V548" s="651"/>
      <c r="W548" s="651"/>
      <c r="X548" s="651"/>
      <c r="Y548" s="651"/>
      <c r="Z548" s="651"/>
      <c r="AA548" s="651"/>
      <c r="AB548" s="651"/>
      <c r="AC548" s="651"/>
      <c r="AD548" s="651"/>
    </row>
    <row r="549" spans="1:30" ht="12" customHeight="1" x14ac:dyDescent="0.2">
      <c r="A549" s="651"/>
      <c r="B549" s="651"/>
      <c r="C549" s="651"/>
      <c r="D549" s="651"/>
      <c r="E549" s="651"/>
      <c r="F549" s="651"/>
      <c r="G549" s="651"/>
      <c r="H549" s="651"/>
      <c r="I549" s="651"/>
      <c r="J549" s="651"/>
      <c r="K549" s="651"/>
      <c r="L549" s="651"/>
      <c r="M549" s="651"/>
      <c r="N549" s="651"/>
      <c r="O549" s="651"/>
      <c r="P549" s="651"/>
      <c r="Q549" s="651"/>
      <c r="R549" s="651"/>
      <c r="S549" s="651"/>
      <c r="T549" s="651"/>
      <c r="U549" s="651"/>
      <c r="V549" s="651"/>
      <c r="W549" s="651"/>
      <c r="X549" s="651"/>
      <c r="Y549" s="651"/>
      <c r="Z549" s="651"/>
      <c r="AA549" s="651"/>
      <c r="AB549" s="651"/>
      <c r="AC549" s="651"/>
      <c r="AD549" s="651"/>
    </row>
    <row r="550" spans="1:30" ht="12" customHeight="1" x14ac:dyDescent="0.2">
      <c r="A550" s="651"/>
      <c r="B550" s="651"/>
      <c r="C550" s="651"/>
      <c r="D550" s="651"/>
      <c r="E550" s="651"/>
      <c r="F550" s="651"/>
      <c r="G550" s="651"/>
      <c r="H550" s="651"/>
      <c r="I550" s="651"/>
      <c r="J550" s="651"/>
      <c r="K550" s="651"/>
      <c r="L550" s="651"/>
      <c r="M550" s="651"/>
      <c r="N550" s="651"/>
      <c r="O550" s="651"/>
      <c r="P550" s="651"/>
      <c r="Q550" s="651"/>
      <c r="R550" s="651"/>
      <c r="S550" s="651"/>
      <c r="T550" s="651"/>
      <c r="U550" s="651"/>
      <c r="V550" s="651"/>
      <c r="W550" s="651"/>
      <c r="X550" s="651"/>
      <c r="Y550" s="651"/>
      <c r="Z550" s="651"/>
      <c r="AA550" s="651"/>
      <c r="AB550" s="651"/>
      <c r="AC550" s="651"/>
      <c r="AD550" s="651"/>
    </row>
    <row r="551" spans="1:30" ht="12" customHeight="1" x14ac:dyDescent="0.2">
      <c r="A551" s="651"/>
      <c r="B551" s="651"/>
      <c r="C551" s="651"/>
      <c r="D551" s="651"/>
      <c r="E551" s="651"/>
      <c r="F551" s="651"/>
      <c r="G551" s="651"/>
      <c r="H551" s="651"/>
      <c r="I551" s="651"/>
      <c r="J551" s="651"/>
      <c r="K551" s="651"/>
      <c r="L551" s="651"/>
      <c r="M551" s="651"/>
      <c r="N551" s="651"/>
      <c r="O551" s="651"/>
      <c r="P551" s="651"/>
      <c r="Q551" s="651"/>
      <c r="R551" s="651"/>
      <c r="S551" s="651"/>
      <c r="T551" s="651"/>
      <c r="U551" s="651"/>
      <c r="V551" s="651"/>
      <c r="W551" s="651"/>
      <c r="X551" s="651"/>
      <c r="Y551" s="651"/>
      <c r="Z551" s="651"/>
      <c r="AA551" s="651"/>
      <c r="AB551" s="651"/>
      <c r="AC551" s="651"/>
      <c r="AD551" s="651"/>
    </row>
    <row r="552" spans="1:30" ht="12" customHeight="1" x14ac:dyDescent="0.2">
      <c r="A552" s="651"/>
      <c r="B552" s="651"/>
      <c r="C552" s="651"/>
      <c r="D552" s="651"/>
      <c r="E552" s="651"/>
      <c r="F552" s="651"/>
      <c r="G552" s="651"/>
      <c r="H552" s="651"/>
      <c r="I552" s="651"/>
      <c r="J552" s="651"/>
      <c r="K552" s="651"/>
      <c r="L552" s="651"/>
      <c r="M552" s="651"/>
      <c r="N552" s="651"/>
      <c r="O552" s="651"/>
      <c r="P552" s="651"/>
      <c r="Q552" s="651"/>
      <c r="R552" s="651"/>
      <c r="S552" s="651"/>
      <c r="T552" s="651"/>
      <c r="U552" s="651"/>
      <c r="V552" s="651"/>
      <c r="W552" s="651"/>
      <c r="X552" s="651"/>
      <c r="Y552" s="651"/>
      <c r="Z552" s="651"/>
      <c r="AA552" s="651"/>
      <c r="AB552" s="651"/>
      <c r="AC552" s="651"/>
      <c r="AD552" s="651"/>
    </row>
    <row r="553" spans="1:30" ht="12" customHeight="1" x14ac:dyDescent="0.2">
      <c r="A553" s="651"/>
      <c r="B553" s="651"/>
      <c r="C553" s="651"/>
      <c r="D553" s="651"/>
      <c r="E553" s="651"/>
      <c r="F553" s="651"/>
      <c r="G553" s="651"/>
      <c r="H553" s="651"/>
      <c r="I553" s="651"/>
      <c r="J553" s="651"/>
      <c r="K553" s="651"/>
      <c r="L553" s="651"/>
      <c r="M553" s="651"/>
      <c r="N553" s="651"/>
      <c r="O553" s="651"/>
      <c r="P553" s="651"/>
      <c r="Q553" s="651"/>
      <c r="R553" s="651"/>
      <c r="S553" s="651"/>
      <c r="T553" s="651"/>
      <c r="U553" s="651"/>
      <c r="V553" s="651"/>
      <c r="W553" s="651"/>
      <c r="X553" s="651"/>
      <c r="Y553" s="651"/>
      <c r="Z553" s="651"/>
      <c r="AA553" s="651"/>
      <c r="AB553" s="651"/>
      <c r="AC553" s="651"/>
      <c r="AD553" s="651"/>
    </row>
    <row r="554" spans="1:30" ht="12" customHeight="1" x14ac:dyDescent="0.2">
      <c r="A554" s="651"/>
      <c r="B554" s="651"/>
      <c r="C554" s="651"/>
      <c r="D554" s="651"/>
      <c r="E554" s="651"/>
      <c r="F554" s="651"/>
      <c r="G554" s="651"/>
      <c r="H554" s="651"/>
      <c r="I554" s="651"/>
      <c r="J554" s="651"/>
      <c r="K554" s="651"/>
      <c r="L554" s="651"/>
      <c r="M554" s="651"/>
      <c r="N554" s="651"/>
      <c r="O554" s="651"/>
      <c r="P554" s="651"/>
      <c r="Q554" s="651"/>
      <c r="R554" s="651"/>
      <c r="S554" s="651"/>
      <c r="T554" s="651"/>
      <c r="U554" s="651"/>
      <c r="V554" s="651"/>
      <c r="W554" s="651"/>
      <c r="X554" s="651"/>
      <c r="Y554" s="651"/>
      <c r="Z554" s="651"/>
      <c r="AA554" s="651"/>
      <c r="AB554" s="651"/>
      <c r="AC554" s="651"/>
      <c r="AD554" s="651"/>
    </row>
    <row r="555" spans="1:30" ht="12" customHeight="1" x14ac:dyDescent="0.2">
      <c r="A555" s="651"/>
      <c r="B555" s="651"/>
      <c r="C555" s="651"/>
      <c r="D555" s="651"/>
      <c r="E555" s="651"/>
      <c r="F555" s="651"/>
      <c r="G555" s="651"/>
      <c r="H555" s="651"/>
      <c r="I555" s="651"/>
      <c r="J555" s="651"/>
      <c r="K555" s="651"/>
      <c r="L555" s="651"/>
      <c r="M555" s="651"/>
      <c r="N555" s="651"/>
      <c r="O555" s="651"/>
      <c r="P555" s="651"/>
      <c r="Q555" s="651"/>
      <c r="R555" s="651"/>
      <c r="S555" s="651"/>
      <c r="T555" s="651"/>
      <c r="U555" s="651"/>
      <c r="V555" s="651"/>
      <c r="W555" s="651"/>
      <c r="X555" s="651"/>
      <c r="Y555" s="651"/>
      <c r="Z555" s="651"/>
      <c r="AA555" s="651"/>
      <c r="AB555" s="651"/>
      <c r="AC555" s="651"/>
      <c r="AD555" s="651"/>
    </row>
    <row r="556" spans="1:30" ht="12" customHeight="1" x14ac:dyDescent="0.2">
      <c r="A556" s="651"/>
      <c r="B556" s="651"/>
      <c r="C556" s="651"/>
      <c r="D556" s="651"/>
      <c r="E556" s="651"/>
      <c r="F556" s="651"/>
      <c r="G556" s="651"/>
      <c r="H556" s="651"/>
      <c r="I556" s="651"/>
      <c r="J556" s="651"/>
      <c r="K556" s="651"/>
      <c r="L556" s="651"/>
      <c r="M556" s="651"/>
      <c r="N556" s="651"/>
      <c r="O556" s="651"/>
      <c r="P556" s="651"/>
      <c r="Q556" s="651"/>
      <c r="R556" s="651"/>
      <c r="S556" s="651"/>
      <c r="T556" s="651"/>
      <c r="U556" s="651"/>
      <c r="V556" s="651"/>
      <c r="W556" s="651"/>
      <c r="X556" s="651"/>
      <c r="Y556" s="651"/>
      <c r="Z556" s="651"/>
      <c r="AA556" s="651"/>
      <c r="AB556" s="651"/>
      <c r="AC556" s="651"/>
      <c r="AD556" s="651"/>
    </row>
    <row r="557" spans="1:30" ht="12" customHeight="1" x14ac:dyDescent="0.2">
      <c r="A557" s="651"/>
      <c r="B557" s="651"/>
      <c r="C557" s="651"/>
      <c r="D557" s="651"/>
      <c r="E557" s="651"/>
      <c r="F557" s="651"/>
      <c r="G557" s="651"/>
      <c r="H557" s="651"/>
      <c r="I557" s="651"/>
      <c r="J557" s="651"/>
      <c r="K557" s="651"/>
      <c r="L557" s="651"/>
      <c r="M557" s="651"/>
      <c r="N557" s="651"/>
      <c r="O557" s="651"/>
      <c r="P557" s="651"/>
      <c r="Q557" s="651"/>
      <c r="R557" s="651"/>
      <c r="S557" s="651"/>
      <c r="T557" s="651"/>
      <c r="U557" s="651"/>
      <c r="V557" s="651"/>
      <c r="W557" s="651"/>
      <c r="X557" s="651"/>
      <c r="Y557" s="651"/>
      <c r="Z557" s="651"/>
      <c r="AA557" s="651"/>
      <c r="AB557" s="651"/>
      <c r="AC557" s="651"/>
      <c r="AD557" s="651"/>
    </row>
    <row r="558" spans="1:30" ht="12" customHeight="1" x14ac:dyDescent="0.2">
      <c r="A558" s="651"/>
      <c r="B558" s="651"/>
      <c r="C558" s="651"/>
      <c r="D558" s="651"/>
      <c r="E558" s="651"/>
      <c r="F558" s="651"/>
      <c r="G558" s="651"/>
      <c r="H558" s="651"/>
      <c r="I558" s="651"/>
      <c r="J558" s="651"/>
      <c r="K558" s="651"/>
      <c r="L558" s="651"/>
      <c r="M558" s="651"/>
      <c r="N558" s="651"/>
      <c r="O558" s="651"/>
      <c r="P558" s="651"/>
      <c r="Q558" s="651"/>
      <c r="R558" s="651"/>
      <c r="S558" s="651"/>
      <c r="T558" s="651"/>
      <c r="U558" s="651"/>
      <c r="V558" s="651"/>
      <c r="W558" s="651"/>
      <c r="X558" s="651"/>
      <c r="Y558" s="651"/>
      <c r="Z558" s="651"/>
      <c r="AA558" s="651"/>
      <c r="AB558" s="651"/>
      <c r="AC558" s="651"/>
      <c r="AD558" s="651"/>
    </row>
    <row r="559" spans="1:30" ht="12" customHeight="1" x14ac:dyDescent="0.2">
      <c r="A559" s="651"/>
      <c r="B559" s="651"/>
      <c r="C559" s="651"/>
      <c r="D559" s="651"/>
      <c r="E559" s="651"/>
      <c r="F559" s="651"/>
      <c r="G559" s="651"/>
      <c r="H559" s="651"/>
      <c r="I559" s="651"/>
      <c r="J559" s="651"/>
      <c r="K559" s="651"/>
      <c r="L559" s="651"/>
      <c r="M559" s="651"/>
      <c r="N559" s="651"/>
      <c r="O559" s="651"/>
      <c r="P559" s="651"/>
      <c r="Q559" s="651"/>
      <c r="R559" s="651"/>
      <c r="S559" s="651"/>
      <c r="T559" s="651"/>
      <c r="U559" s="651"/>
      <c r="V559" s="651"/>
      <c r="W559" s="651"/>
      <c r="X559" s="651"/>
      <c r="Y559" s="651"/>
      <c r="Z559" s="651"/>
      <c r="AA559" s="651"/>
      <c r="AB559" s="651"/>
      <c r="AC559" s="651"/>
      <c r="AD559" s="651"/>
    </row>
    <row r="560" spans="1:30" ht="12" customHeight="1" x14ac:dyDescent="0.2">
      <c r="A560" s="651"/>
      <c r="B560" s="651"/>
      <c r="C560" s="651"/>
      <c r="D560" s="651"/>
      <c r="E560" s="651"/>
      <c r="F560" s="651"/>
      <c r="G560" s="651"/>
      <c r="H560" s="651"/>
      <c r="I560" s="651"/>
      <c r="J560" s="651"/>
      <c r="K560" s="651"/>
      <c r="L560" s="651"/>
      <c r="M560" s="651"/>
      <c r="N560" s="651"/>
      <c r="O560" s="651"/>
      <c r="P560" s="651"/>
      <c r="Q560" s="651"/>
      <c r="R560" s="651"/>
      <c r="S560" s="651"/>
      <c r="T560" s="651"/>
      <c r="U560" s="651"/>
      <c r="V560" s="651"/>
      <c r="W560" s="651"/>
      <c r="X560" s="651"/>
      <c r="Y560" s="651"/>
      <c r="Z560" s="651"/>
      <c r="AA560" s="651"/>
      <c r="AB560" s="651"/>
      <c r="AC560" s="651"/>
      <c r="AD560" s="651"/>
    </row>
    <row r="561" spans="1:30" ht="12" customHeight="1" x14ac:dyDescent="0.2">
      <c r="A561" s="651"/>
      <c r="B561" s="651"/>
      <c r="C561" s="651"/>
      <c r="D561" s="651"/>
      <c r="E561" s="651"/>
      <c r="F561" s="651"/>
      <c r="G561" s="651"/>
      <c r="H561" s="651"/>
      <c r="I561" s="651"/>
      <c r="J561" s="651"/>
      <c r="K561" s="651"/>
      <c r="L561" s="651"/>
      <c r="M561" s="651"/>
      <c r="N561" s="651"/>
      <c r="O561" s="651"/>
      <c r="P561" s="651"/>
      <c r="Q561" s="651"/>
      <c r="R561" s="651"/>
      <c r="S561" s="651"/>
      <c r="T561" s="651"/>
      <c r="U561" s="651"/>
      <c r="V561" s="651"/>
      <c r="W561" s="651"/>
      <c r="X561" s="651"/>
      <c r="Y561" s="651"/>
      <c r="Z561" s="651"/>
      <c r="AA561" s="651"/>
      <c r="AB561" s="651"/>
      <c r="AC561" s="651"/>
      <c r="AD561" s="651"/>
    </row>
    <row r="562" spans="1:30" ht="12" customHeight="1" x14ac:dyDescent="0.2">
      <c r="A562" s="651"/>
      <c r="B562" s="651"/>
      <c r="C562" s="651"/>
      <c r="D562" s="651"/>
      <c r="E562" s="651"/>
      <c r="F562" s="651"/>
      <c r="G562" s="651"/>
      <c r="H562" s="651"/>
      <c r="I562" s="651"/>
      <c r="J562" s="651"/>
      <c r="K562" s="651"/>
      <c r="L562" s="651"/>
      <c r="M562" s="651"/>
      <c r="N562" s="651"/>
      <c r="O562" s="651"/>
      <c r="P562" s="651"/>
      <c r="Q562" s="651"/>
      <c r="R562" s="651"/>
      <c r="S562" s="651"/>
      <c r="T562" s="651"/>
      <c r="U562" s="651"/>
      <c r="V562" s="651"/>
      <c r="W562" s="651"/>
      <c r="X562" s="651"/>
      <c r="Y562" s="651"/>
      <c r="Z562" s="651"/>
      <c r="AA562" s="651"/>
      <c r="AB562" s="651"/>
      <c r="AC562" s="651"/>
      <c r="AD562" s="651"/>
    </row>
    <row r="563" spans="1:30" ht="12" customHeight="1" x14ac:dyDescent="0.2">
      <c r="A563" s="651"/>
      <c r="B563" s="651"/>
      <c r="C563" s="651"/>
      <c r="D563" s="651"/>
      <c r="E563" s="651"/>
      <c r="F563" s="651"/>
      <c r="G563" s="651"/>
      <c r="H563" s="651"/>
      <c r="I563" s="651"/>
      <c r="J563" s="651"/>
      <c r="K563" s="651"/>
      <c r="L563" s="651"/>
      <c r="M563" s="651"/>
      <c r="N563" s="651"/>
      <c r="O563" s="651"/>
      <c r="P563" s="651"/>
      <c r="Q563" s="651"/>
      <c r="R563" s="651"/>
      <c r="S563" s="651"/>
      <c r="T563" s="651"/>
      <c r="U563" s="651"/>
      <c r="V563" s="651"/>
      <c r="W563" s="651"/>
      <c r="X563" s="651"/>
      <c r="Y563" s="651"/>
      <c r="Z563" s="651"/>
      <c r="AA563" s="651"/>
      <c r="AB563" s="651"/>
      <c r="AC563" s="651"/>
      <c r="AD563" s="651"/>
    </row>
    <row r="564" spans="1:30" ht="12" customHeight="1" x14ac:dyDescent="0.2">
      <c r="A564" s="651"/>
      <c r="B564" s="651"/>
      <c r="C564" s="651"/>
      <c r="D564" s="651"/>
      <c r="E564" s="651"/>
      <c r="F564" s="651"/>
      <c r="G564" s="651"/>
      <c r="H564" s="651"/>
      <c r="I564" s="651"/>
      <c r="J564" s="651"/>
      <c r="K564" s="651"/>
      <c r="L564" s="651"/>
      <c r="M564" s="651"/>
      <c r="N564" s="651"/>
      <c r="O564" s="651"/>
      <c r="P564" s="651"/>
      <c r="Q564" s="651"/>
      <c r="R564" s="651"/>
      <c r="S564" s="651"/>
      <c r="T564" s="651"/>
      <c r="U564" s="651"/>
      <c r="V564" s="651"/>
      <c r="W564" s="651"/>
      <c r="X564" s="651"/>
      <c r="Y564" s="651"/>
      <c r="Z564" s="651"/>
      <c r="AA564" s="651"/>
      <c r="AB564" s="651"/>
      <c r="AC564" s="651"/>
      <c r="AD564" s="651"/>
    </row>
    <row r="565" spans="1:30" ht="12" customHeight="1" x14ac:dyDescent="0.2">
      <c r="A565" s="651"/>
      <c r="B565" s="651"/>
      <c r="C565" s="651"/>
      <c r="D565" s="651"/>
      <c r="E565" s="651"/>
      <c r="F565" s="651"/>
      <c r="G565" s="651"/>
      <c r="H565" s="651"/>
      <c r="I565" s="651"/>
      <c r="J565" s="651"/>
      <c r="K565" s="651"/>
      <c r="L565" s="651"/>
      <c r="M565" s="651"/>
      <c r="N565" s="651"/>
      <c r="O565" s="651"/>
      <c r="P565" s="651"/>
      <c r="Q565" s="651"/>
      <c r="R565" s="651"/>
      <c r="S565" s="651"/>
      <c r="T565" s="651"/>
      <c r="U565" s="651"/>
      <c r="V565" s="651"/>
      <c r="W565" s="651"/>
      <c r="X565" s="651"/>
      <c r="Y565" s="651"/>
      <c r="Z565" s="651"/>
      <c r="AA565" s="651"/>
      <c r="AB565" s="651"/>
      <c r="AC565" s="651"/>
      <c r="AD565" s="651"/>
    </row>
    <row r="566" spans="1:30" ht="12" customHeight="1" x14ac:dyDescent="0.2">
      <c r="A566" s="651"/>
      <c r="B566" s="651"/>
      <c r="C566" s="651"/>
      <c r="D566" s="651"/>
      <c r="E566" s="651"/>
      <c r="F566" s="651"/>
      <c r="G566" s="651"/>
      <c r="H566" s="651"/>
      <c r="I566" s="651"/>
      <c r="J566" s="651"/>
      <c r="K566" s="651"/>
      <c r="L566" s="651"/>
      <c r="M566" s="651"/>
      <c r="N566" s="651"/>
      <c r="O566" s="651"/>
      <c r="P566" s="651"/>
      <c r="Q566" s="651"/>
      <c r="R566" s="651"/>
      <c r="S566" s="651"/>
      <c r="T566" s="651"/>
      <c r="U566" s="651"/>
      <c r="V566" s="651"/>
      <c r="W566" s="651"/>
      <c r="X566" s="651"/>
      <c r="Y566" s="651"/>
      <c r="Z566" s="651"/>
      <c r="AA566" s="651"/>
      <c r="AB566" s="651"/>
      <c r="AC566" s="651"/>
      <c r="AD566" s="651"/>
    </row>
    <row r="567" spans="1:30" ht="12" customHeight="1" x14ac:dyDescent="0.2">
      <c r="A567" s="651"/>
      <c r="B567" s="651"/>
      <c r="C567" s="651"/>
      <c r="D567" s="651"/>
      <c r="E567" s="651"/>
      <c r="F567" s="651"/>
      <c r="G567" s="651"/>
      <c r="H567" s="651"/>
      <c r="I567" s="651"/>
      <c r="J567" s="651"/>
      <c r="K567" s="651"/>
      <c r="L567" s="651"/>
      <c r="M567" s="651"/>
      <c r="N567" s="651"/>
      <c r="O567" s="651"/>
      <c r="P567" s="651"/>
      <c r="Q567" s="651"/>
      <c r="R567" s="651"/>
      <c r="S567" s="651"/>
      <c r="T567" s="651"/>
      <c r="U567" s="651"/>
      <c r="V567" s="651"/>
      <c r="W567" s="651"/>
      <c r="X567" s="651"/>
      <c r="Y567" s="651"/>
      <c r="Z567" s="651"/>
      <c r="AA567" s="651"/>
      <c r="AB567" s="651"/>
      <c r="AC567" s="651"/>
      <c r="AD567" s="651"/>
    </row>
    <row r="568" spans="1:30" ht="12" customHeight="1" x14ac:dyDescent="0.2">
      <c r="A568" s="651"/>
      <c r="B568" s="651"/>
      <c r="C568" s="651"/>
      <c r="D568" s="651"/>
      <c r="E568" s="651"/>
      <c r="F568" s="651"/>
      <c r="G568" s="651"/>
      <c r="H568" s="651"/>
      <c r="I568" s="651"/>
      <c r="J568" s="651"/>
      <c r="K568" s="651"/>
      <c r="L568" s="651"/>
      <c r="M568" s="651"/>
      <c r="N568" s="651"/>
      <c r="O568" s="651"/>
      <c r="P568" s="651"/>
      <c r="Q568" s="651"/>
      <c r="R568" s="651"/>
      <c r="S568" s="651"/>
      <c r="T568" s="651"/>
      <c r="U568" s="651"/>
      <c r="V568" s="651"/>
      <c r="W568" s="651"/>
      <c r="X568" s="651"/>
      <c r="Y568" s="651"/>
      <c r="Z568" s="651"/>
      <c r="AA568" s="651"/>
      <c r="AB568" s="651"/>
      <c r="AC568" s="651"/>
      <c r="AD568" s="651"/>
    </row>
    <row r="569" spans="1:30" ht="12" customHeight="1" x14ac:dyDescent="0.2">
      <c r="A569" s="651"/>
      <c r="B569" s="651"/>
      <c r="C569" s="651"/>
      <c r="D569" s="651"/>
      <c r="E569" s="651"/>
      <c r="F569" s="651"/>
      <c r="G569" s="651"/>
      <c r="H569" s="651"/>
      <c r="I569" s="651"/>
      <c r="J569" s="651"/>
      <c r="K569" s="651"/>
      <c r="L569" s="651"/>
      <c r="M569" s="651"/>
      <c r="N569" s="651"/>
      <c r="O569" s="651"/>
      <c r="P569" s="651"/>
      <c r="Q569" s="651"/>
      <c r="R569" s="651"/>
      <c r="S569" s="651"/>
      <c r="T569" s="651"/>
      <c r="U569" s="651"/>
      <c r="V569" s="651"/>
      <c r="W569" s="651"/>
      <c r="X569" s="651"/>
      <c r="Y569" s="651"/>
      <c r="Z569" s="651"/>
      <c r="AA569" s="651"/>
      <c r="AB569" s="651"/>
      <c r="AC569" s="651"/>
      <c r="AD569" s="651"/>
    </row>
    <row r="570" spans="1:30" ht="12" customHeight="1" x14ac:dyDescent="0.2">
      <c r="A570" s="651"/>
      <c r="B570" s="651"/>
      <c r="C570" s="651"/>
      <c r="D570" s="651"/>
      <c r="E570" s="651"/>
      <c r="F570" s="651"/>
      <c r="G570" s="651"/>
      <c r="H570" s="651"/>
      <c r="I570" s="651"/>
      <c r="J570" s="651"/>
      <c r="K570" s="651"/>
      <c r="L570" s="651"/>
      <c r="M570" s="651"/>
      <c r="N570" s="651"/>
      <c r="O570" s="651"/>
      <c r="P570" s="651"/>
      <c r="Q570" s="651"/>
      <c r="R570" s="651"/>
      <c r="S570" s="651"/>
      <c r="T570" s="651"/>
      <c r="U570" s="651"/>
      <c r="V570" s="651"/>
      <c r="W570" s="651"/>
      <c r="X570" s="651"/>
      <c r="Y570" s="651"/>
      <c r="Z570" s="651"/>
      <c r="AA570" s="651"/>
      <c r="AB570" s="651"/>
      <c r="AC570" s="651"/>
      <c r="AD570" s="651"/>
    </row>
    <row r="571" spans="1:30" ht="12" customHeight="1" x14ac:dyDescent="0.2">
      <c r="A571" s="651"/>
      <c r="B571" s="651"/>
      <c r="C571" s="651"/>
      <c r="D571" s="651"/>
      <c r="E571" s="651"/>
      <c r="F571" s="651"/>
      <c r="G571" s="651"/>
      <c r="H571" s="651"/>
      <c r="I571" s="651"/>
      <c r="J571" s="651"/>
      <c r="K571" s="651"/>
      <c r="L571" s="651"/>
      <c r="M571" s="651"/>
      <c r="N571" s="651"/>
      <c r="O571" s="651"/>
      <c r="P571" s="651"/>
      <c r="Q571" s="651"/>
      <c r="R571" s="651"/>
      <c r="S571" s="651"/>
      <c r="T571" s="651"/>
      <c r="U571" s="651"/>
      <c r="V571" s="651"/>
      <c r="W571" s="651"/>
      <c r="X571" s="651"/>
      <c r="Y571" s="651"/>
      <c r="Z571" s="651"/>
      <c r="AA571" s="651"/>
      <c r="AB571" s="651"/>
      <c r="AC571" s="651"/>
      <c r="AD571" s="651"/>
    </row>
    <row r="572" spans="1:30" ht="12" customHeight="1" x14ac:dyDescent="0.2">
      <c r="A572" s="651"/>
      <c r="B572" s="651"/>
      <c r="C572" s="651"/>
      <c r="D572" s="651"/>
      <c r="E572" s="651"/>
      <c r="F572" s="651"/>
      <c r="G572" s="651"/>
      <c r="H572" s="651"/>
      <c r="I572" s="651"/>
      <c r="J572" s="651"/>
      <c r="K572" s="651"/>
      <c r="L572" s="651"/>
      <c r="M572" s="651"/>
      <c r="N572" s="651"/>
      <c r="O572" s="651"/>
      <c r="P572" s="651"/>
      <c r="Q572" s="651"/>
      <c r="R572" s="651"/>
      <c r="S572" s="651"/>
      <c r="T572" s="651"/>
      <c r="U572" s="651"/>
      <c r="V572" s="651"/>
      <c r="W572" s="651"/>
      <c r="X572" s="651"/>
      <c r="Y572" s="651"/>
      <c r="Z572" s="651"/>
      <c r="AA572" s="651"/>
      <c r="AB572" s="651"/>
      <c r="AC572" s="651"/>
      <c r="AD572" s="651"/>
    </row>
    <row r="573" spans="1:30" ht="12" customHeight="1" x14ac:dyDescent="0.2">
      <c r="A573" s="651"/>
      <c r="B573" s="651"/>
      <c r="C573" s="651"/>
      <c r="D573" s="651"/>
      <c r="E573" s="651"/>
      <c r="F573" s="651"/>
      <c r="G573" s="651"/>
      <c r="H573" s="651"/>
      <c r="I573" s="651"/>
      <c r="J573" s="651"/>
      <c r="K573" s="651"/>
      <c r="L573" s="651"/>
      <c r="M573" s="651"/>
      <c r="N573" s="651"/>
      <c r="O573" s="651"/>
      <c r="P573" s="651"/>
      <c r="Q573" s="651"/>
      <c r="R573" s="651"/>
      <c r="S573" s="651"/>
      <c r="T573" s="651"/>
      <c r="U573" s="651"/>
      <c r="V573" s="651"/>
      <c r="W573" s="651"/>
      <c r="X573" s="651"/>
      <c r="Y573" s="651"/>
      <c r="Z573" s="651"/>
      <c r="AA573" s="651"/>
      <c r="AB573" s="651"/>
      <c r="AC573" s="651"/>
      <c r="AD573" s="651"/>
    </row>
    <row r="574" spans="1:30" ht="12" customHeight="1" x14ac:dyDescent="0.2">
      <c r="A574" s="651"/>
      <c r="B574" s="651"/>
      <c r="C574" s="651"/>
      <c r="D574" s="651"/>
      <c r="E574" s="651"/>
      <c r="F574" s="651"/>
      <c r="G574" s="651"/>
      <c r="H574" s="651"/>
      <c r="I574" s="651"/>
      <c r="J574" s="651"/>
      <c r="K574" s="651"/>
      <c r="L574" s="651"/>
      <c r="M574" s="651"/>
      <c r="N574" s="651"/>
      <c r="O574" s="651"/>
      <c r="P574" s="651"/>
      <c r="Q574" s="651"/>
      <c r="R574" s="651"/>
      <c r="S574" s="651"/>
      <c r="T574" s="651"/>
      <c r="U574" s="651"/>
      <c r="V574" s="651"/>
      <c r="W574" s="651"/>
      <c r="X574" s="651"/>
      <c r="Y574" s="651"/>
      <c r="Z574" s="651"/>
      <c r="AA574" s="651"/>
      <c r="AB574" s="651"/>
      <c r="AC574" s="651"/>
      <c r="AD574" s="651"/>
    </row>
    <row r="575" spans="1:30" ht="12" customHeight="1" x14ac:dyDescent="0.2">
      <c r="A575" s="651"/>
      <c r="B575" s="651"/>
      <c r="C575" s="651"/>
      <c r="D575" s="651"/>
      <c r="E575" s="651"/>
      <c r="F575" s="651"/>
      <c r="G575" s="651"/>
      <c r="H575" s="651"/>
      <c r="I575" s="651"/>
      <c r="J575" s="651"/>
      <c r="K575" s="651"/>
      <c r="L575" s="651"/>
      <c r="M575" s="651"/>
      <c r="N575" s="651"/>
      <c r="O575" s="651"/>
      <c r="P575" s="651"/>
      <c r="Q575" s="651"/>
      <c r="R575" s="651"/>
      <c r="S575" s="651"/>
      <c r="T575" s="651"/>
      <c r="U575" s="651"/>
      <c r="V575" s="651"/>
      <c r="W575" s="651"/>
      <c r="X575" s="651"/>
      <c r="Y575" s="651"/>
      <c r="Z575" s="651"/>
      <c r="AA575" s="651"/>
      <c r="AB575" s="651"/>
      <c r="AC575" s="651"/>
      <c r="AD575" s="651"/>
    </row>
    <row r="576" spans="1:30" ht="12" customHeight="1" x14ac:dyDescent="0.2">
      <c r="A576" s="651"/>
      <c r="B576" s="651"/>
      <c r="C576" s="651"/>
      <c r="D576" s="651"/>
      <c r="E576" s="651"/>
      <c r="F576" s="651"/>
      <c r="G576" s="651"/>
      <c r="H576" s="651"/>
      <c r="I576" s="651"/>
      <c r="J576" s="651"/>
      <c r="K576" s="651"/>
      <c r="L576" s="651"/>
      <c r="M576" s="651"/>
      <c r="N576" s="651"/>
      <c r="O576" s="651"/>
      <c r="P576" s="651"/>
      <c r="Q576" s="651"/>
      <c r="R576" s="651"/>
      <c r="S576" s="651"/>
      <c r="T576" s="651"/>
      <c r="U576" s="651"/>
      <c r="V576" s="651"/>
      <c r="W576" s="651"/>
      <c r="X576" s="651"/>
      <c r="Y576" s="651"/>
      <c r="Z576" s="651"/>
      <c r="AA576" s="651"/>
      <c r="AB576" s="651"/>
      <c r="AC576" s="651"/>
      <c r="AD576" s="651"/>
    </row>
    <row r="577" spans="1:30" ht="12" customHeight="1" x14ac:dyDescent="0.2">
      <c r="A577" s="651"/>
      <c r="B577" s="651"/>
      <c r="C577" s="651"/>
      <c r="D577" s="651"/>
      <c r="E577" s="651"/>
      <c r="F577" s="651"/>
      <c r="G577" s="651"/>
      <c r="H577" s="651"/>
      <c r="I577" s="651"/>
      <c r="J577" s="651"/>
      <c r="K577" s="651"/>
      <c r="L577" s="651"/>
      <c r="M577" s="651"/>
      <c r="N577" s="651"/>
      <c r="O577" s="651"/>
      <c r="P577" s="651"/>
      <c r="Q577" s="651"/>
      <c r="R577" s="651"/>
      <c r="S577" s="651"/>
      <c r="T577" s="651"/>
      <c r="U577" s="651"/>
      <c r="V577" s="651"/>
      <c r="W577" s="651"/>
      <c r="X577" s="651"/>
      <c r="Y577" s="651"/>
      <c r="Z577" s="651"/>
      <c r="AA577" s="651"/>
      <c r="AB577" s="651"/>
      <c r="AC577" s="651"/>
      <c r="AD577" s="651"/>
    </row>
    <row r="578" spans="1:30" ht="12" customHeight="1" x14ac:dyDescent="0.2">
      <c r="A578" s="651"/>
      <c r="B578" s="651"/>
      <c r="C578" s="651"/>
      <c r="D578" s="651"/>
      <c r="E578" s="651"/>
      <c r="F578" s="651"/>
      <c r="G578" s="651"/>
      <c r="H578" s="651"/>
      <c r="I578" s="651"/>
      <c r="J578" s="651"/>
      <c r="K578" s="651"/>
      <c r="L578" s="651"/>
      <c r="M578" s="651"/>
      <c r="N578" s="651"/>
      <c r="O578" s="651"/>
      <c r="P578" s="651"/>
      <c r="Q578" s="651"/>
      <c r="R578" s="651"/>
      <c r="S578" s="651"/>
      <c r="T578" s="651"/>
      <c r="U578" s="651"/>
      <c r="V578" s="651"/>
      <c r="W578" s="651"/>
      <c r="X578" s="651"/>
      <c r="Y578" s="651"/>
      <c r="Z578" s="651"/>
      <c r="AA578" s="651"/>
      <c r="AB578" s="651"/>
      <c r="AC578" s="651"/>
      <c r="AD578" s="651"/>
    </row>
    <row r="579" spans="1:30" ht="12" customHeight="1" x14ac:dyDescent="0.2">
      <c r="A579" s="651"/>
      <c r="B579" s="651"/>
      <c r="C579" s="651"/>
      <c r="D579" s="651"/>
      <c r="E579" s="651"/>
      <c r="F579" s="651"/>
      <c r="G579" s="651"/>
      <c r="H579" s="651"/>
      <c r="I579" s="651"/>
      <c r="J579" s="651"/>
      <c r="K579" s="651"/>
      <c r="L579" s="651"/>
      <c r="M579" s="651"/>
      <c r="N579" s="651"/>
      <c r="O579" s="651"/>
      <c r="P579" s="651"/>
      <c r="Q579" s="651"/>
      <c r="R579" s="651"/>
      <c r="S579" s="651"/>
      <c r="T579" s="651"/>
      <c r="U579" s="651"/>
      <c r="V579" s="651"/>
      <c r="W579" s="651"/>
      <c r="X579" s="651"/>
      <c r="Y579" s="651"/>
      <c r="Z579" s="651"/>
      <c r="AA579" s="651"/>
      <c r="AB579" s="651"/>
      <c r="AC579" s="651"/>
      <c r="AD579" s="651"/>
    </row>
    <row r="580" spans="1:30" ht="12" customHeight="1" x14ac:dyDescent="0.2">
      <c r="A580" s="651"/>
      <c r="B580" s="651"/>
      <c r="C580" s="651"/>
      <c r="D580" s="651"/>
      <c r="E580" s="651"/>
      <c r="F580" s="651"/>
      <c r="G580" s="651"/>
      <c r="H580" s="651"/>
      <c r="I580" s="651"/>
      <c r="J580" s="651"/>
      <c r="K580" s="651"/>
      <c r="L580" s="651"/>
      <c r="M580" s="651"/>
      <c r="N580" s="651"/>
      <c r="O580" s="651"/>
      <c r="P580" s="651"/>
      <c r="Q580" s="651"/>
      <c r="R580" s="651"/>
      <c r="S580" s="651"/>
      <c r="T580" s="651"/>
      <c r="U580" s="651"/>
      <c r="V580" s="651"/>
      <c r="W580" s="651"/>
      <c r="X580" s="651"/>
      <c r="Y580" s="651"/>
      <c r="Z580" s="651"/>
      <c r="AA580" s="651"/>
      <c r="AB580" s="651"/>
      <c r="AC580" s="651"/>
      <c r="AD580" s="651"/>
    </row>
    <row r="581" spans="1:30" ht="12" customHeight="1" x14ac:dyDescent="0.2">
      <c r="A581" s="651"/>
      <c r="B581" s="651"/>
      <c r="C581" s="651"/>
      <c r="D581" s="651"/>
      <c r="E581" s="651"/>
      <c r="F581" s="651"/>
      <c r="G581" s="651"/>
      <c r="H581" s="651"/>
      <c r="I581" s="651"/>
      <c r="J581" s="651"/>
      <c r="K581" s="651"/>
      <c r="L581" s="651"/>
      <c r="M581" s="651"/>
      <c r="N581" s="651"/>
      <c r="O581" s="651"/>
      <c r="P581" s="651"/>
      <c r="Q581" s="651"/>
      <c r="R581" s="651"/>
      <c r="S581" s="651"/>
      <c r="T581" s="651"/>
      <c r="U581" s="651"/>
      <c r="V581" s="651"/>
      <c r="W581" s="651"/>
      <c r="X581" s="651"/>
      <c r="Y581" s="651"/>
      <c r="Z581" s="651"/>
      <c r="AA581" s="651"/>
      <c r="AB581" s="651"/>
      <c r="AC581" s="651"/>
      <c r="AD581" s="651"/>
    </row>
    <row r="582" spans="1:30" ht="12" customHeight="1" x14ac:dyDescent="0.2">
      <c r="A582" s="651"/>
      <c r="B582" s="651"/>
      <c r="C582" s="651"/>
      <c r="D582" s="651"/>
      <c r="E582" s="651"/>
      <c r="F582" s="651"/>
      <c r="G582" s="651"/>
      <c r="H582" s="651"/>
      <c r="I582" s="651"/>
      <c r="J582" s="651"/>
      <c r="K582" s="651"/>
      <c r="L582" s="651"/>
      <c r="M582" s="651"/>
      <c r="N582" s="651"/>
      <c r="O582" s="651"/>
      <c r="P582" s="651"/>
      <c r="Q582" s="651"/>
      <c r="R582" s="651"/>
      <c r="S582" s="651"/>
      <c r="T582" s="651"/>
      <c r="U582" s="651"/>
      <c r="V582" s="651"/>
      <c r="W582" s="651"/>
      <c r="X582" s="651"/>
      <c r="Y582" s="651"/>
      <c r="Z582" s="651"/>
      <c r="AA582" s="651"/>
      <c r="AB582" s="651"/>
      <c r="AC582" s="651"/>
      <c r="AD582" s="651"/>
    </row>
    <row r="583" spans="1:30" ht="12" customHeight="1" x14ac:dyDescent="0.2">
      <c r="A583" s="651"/>
      <c r="B583" s="651"/>
      <c r="C583" s="651"/>
      <c r="D583" s="651"/>
      <c r="E583" s="651"/>
      <c r="F583" s="651"/>
      <c r="G583" s="651"/>
      <c r="H583" s="651"/>
      <c r="I583" s="651"/>
      <c r="J583" s="651"/>
      <c r="K583" s="651"/>
      <c r="L583" s="651"/>
      <c r="M583" s="651"/>
      <c r="N583" s="651"/>
      <c r="O583" s="651"/>
      <c r="P583" s="651"/>
      <c r="Q583" s="651"/>
      <c r="R583" s="651"/>
      <c r="S583" s="651"/>
      <c r="T583" s="651"/>
      <c r="U583" s="651"/>
      <c r="V583" s="651"/>
      <c r="W583" s="651"/>
      <c r="X583" s="651"/>
      <c r="Y583" s="651"/>
      <c r="Z583" s="651"/>
      <c r="AA583" s="651"/>
      <c r="AB583" s="651"/>
      <c r="AC583" s="651"/>
      <c r="AD583" s="651"/>
    </row>
    <row r="584" spans="1:30" ht="12" customHeight="1" x14ac:dyDescent="0.2">
      <c r="A584" s="651"/>
      <c r="B584" s="651"/>
      <c r="C584" s="651"/>
      <c r="D584" s="651"/>
      <c r="E584" s="651"/>
      <c r="F584" s="651"/>
      <c r="G584" s="651"/>
      <c r="H584" s="651"/>
      <c r="I584" s="651"/>
      <c r="J584" s="651"/>
      <c r="K584" s="651"/>
      <c r="L584" s="651"/>
      <c r="M584" s="651"/>
      <c r="N584" s="651"/>
      <c r="O584" s="651"/>
      <c r="P584" s="651"/>
      <c r="Q584" s="651"/>
      <c r="R584" s="651"/>
      <c r="S584" s="651"/>
      <c r="T584" s="651"/>
      <c r="U584" s="651"/>
      <c r="V584" s="651"/>
      <c r="W584" s="651"/>
      <c r="X584" s="651"/>
      <c r="Y584" s="651"/>
      <c r="Z584" s="651"/>
      <c r="AA584" s="651"/>
      <c r="AB584" s="651"/>
      <c r="AC584" s="651"/>
      <c r="AD584" s="651"/>
    </row>
    <row r="585" spans="1:30" ht="12" customHeight="1" x14ac:dyDescent="0.2">
      <c r="A585" s="651"/>
      <c r="B585" s="651"/>
      <c r="C585" s="651"/>
      <c r="D585" s="651"/>
      <c r="E585" s="651"/>
      <c r="F585" s="651"/>
      <c r="G585" s="651"/>
      <c r="H585" s="651"/>
      <c r="I585" s="651"/>
      <c r="J585" s="651"/>
      <c r="K585" s="651"/>
      <c r="L585" s="651"/>
      <c r="M585" s="651"/>
      <c r="N585" s="651"/>
      <c r="O585" s="651"/>
      <c r="P585" s="651"/>
      <c r="Q585" s="651"/>
      <c r="R585" s="651"/>
      <c r="S585" s="651"/>
      <c r="T585" s="651"/>
      <c r="U585" s="651"/>
      <c r="V585" s="651"/>
      <c r="W585" s="651"/>
      <c r="X585" s="651"/>
      <c r="Y585" s="651"/>
      <c r="Z585" s="651"/>
      <c r="AA585" s="651"/>
      <c r="AB585" s="651"/>
      <c r="AC585" s="651"/>
      <c r="AD585" s="651"/>
    </row>
    <row r="586" spans="1:30" ht="12" customHeight="1" x14ac:dyDescent="0.2">
      <c r="A586" s="651"/>
      <c r="B586" s="651"/>
      <c r="C586" s="651"/>
      <c r="D586" s="651"/>
      <c r="E586" s="651"/>
      <c r="F586" s="651"/>
      <c r="G586" s="651"/>
      <c r="H586" s="651"/>
      <c r="I586" s="651"/>
      <c r="J586" s="651"/>
      <c r="K586" s="651"/>
      <c r="L586" s="651"/>
      <c r="M586" s="651"/>
      <c r="N586" s="651"/>
      <c r="O586" s="651"/>
      <c r="P586" s="651"/>
      <c r="Q586" s="651"/>
      <c r="R586" s="651"/>
      <c r="S586" s="651"/>
      <c r="T586" s="651"/>
      <c r="U586" s="651"/>
      <c r="V586" s="651"/>
      <c r="W586" s="651"/>
      <c r="X586" s="651"/>
      <c r="Y586" s="651"/>
      <c r="Z586" s="651"/>
      <c r="AA586" s="651"/>
      <c r="AB586" s="651"/>
      <c r="AC586" s="651"/>
      <c r="AD586" s="651"/>
    </row>
    <row r="587" spans="1:30" ht="12" customHeight="1" x14ac:dyDescent="0.2">
      <c r="A587" s="651"/>
      <c r="B587" s="651"/>
      <c r="C587" s="651"/>
      <c r="D587" s="651"/>
      <c r="E587" s="651"/>
      <c r="F587" s="651"/>
      <c r="G587" s="651"/>
      <c r="H587" s="651"/>
      <c r="I587" s="651"/>
      <c r="J587" s="651"/>
      <c r="K587" s="651"/>
      <c r="L587" s="651"/>
      <c r="M587" s="651"/>
      <c r="N587" s="651"/>
      <c r="O587" s="651"/>
      <c r="P587" s="651"/>
      <c r="Q587" s="651"/>
      <c r="R587" s="651"/>
      <c r="S587" s="651"/>
      <c r="T587" s="651"/>
      <c r="U587" s="651"/>
      <c r="V587" s="651"/>
      <c r="W587" s="651"/>
      <c r="X587" s="651"/>
      <c r="Y587" s="651"/>
      <c r="Z587" s="651"/>
      <c r="AA587" s="651"/>
      <c r="AB587" s="651"/>
      <c r="AC587" s="651"/>
      <c r="AD587" s="651"/>
    </row>
    <row r="588" spans="1:30" ht="12" customHeight="1" x14ac:dyDescent="0.2">
      <c r="A588" s="651"/>
      <c r="B588" s="651"/>
      <c r="C588" s="651"/>
      <c r="D588" s="651"/>
      <c r="E588" s="651"/>
      <c r="F588" s="651"/>
      <c r="G588" s="651"/>
      <c r="H588" s="651"/>
      <c r="I588" s="651"/>
      <c r="J588" s="651"/>
      <c r="K588" s="651"/>
      <c r="L588" s="651"/>
      <c r="M588" s="651"/>
      <c r="N588" s="651"/>
      <c r="O588" s="651"/>
      <c r="P588" s="651"/>
      <c r="Q588" s="651"/>
      <c r="R588" s="651"/>
      <c r="S588" s="651"/>
      <c r="T588" s="651"/>
      <c r="U588" s="651"/>
      <c r="V588" s="651"/>
      <c r="W588" s="651"/>
      <c r="X588" s="651"/>
      <c r="Y588" s="651"/>
      <c r="Z588" s="651"/>
      <c r="AA588" s="651"/>
      <c r="AB588" s="651"/>
      <c r="AC588" s="651"/>
      <c r="AD588" s="651"/>
    </row>
    <row r="589" spans="1:30" ht="12" customHeight="1" x14ac:dyDescent="0.2">
      <c r="A589" s="651"/>
      <c r="B589" s="651"/>
      <c r="C589" s="651"/>
      <c r="D589" s="651"/>
      <c r="E589" s="651"/>
      <c r="F589" s="651"/>
      <c r="G589" s="651"/>
      <c r="H589" s="651"/>
      <c r="I589" s="651"/>
      <c r="J589" s="651"/>
      <c r="K589" s="651"/>
      <c r="L589" s="651"/>
      <c r="M589" s="651"/>
      <c r="N589" s="651"/>
      <c r="O589" s="651"/>
      <c r="P589" s="651"/>
      <c r="Q589" s="651"/>
      <c r="R589" s="651"/>
      <c r="S589" s="651"/>
      <c r="T589" s="651"/>
      <c r="U589" s="651"/>
      <c r="V589" s="651"/>
      <c r="W589" s="651"/>
      <c r="X589" s="651"/>
      <c r="Y589" s="651"/>
      <c r="Z589" s="651"/>
      <c r="AA589" s="651"/>
      <c r="AB589" s="651"/>
      <c r="AC589" s="651"/>
      <c r="AD589" s="651"/>
    </row>
    <row r="590" spans="1:30" ht="12" customHeight="1" x14ac:dyDescent="0.2">
      <c r="A590" s="651"/>
      <c r="B590" s="651"/>
      <c r="C590" s="651"/>
      <c r="D590" s="651"/>
      <c r="E590" s="651"/>
      <c r="F590" s="651"/>
      <c r="G590" s="651"/>
      <c r="H590" s="651"/>
      <c r="I590" s="651"/>
      <c r="J590" s="651"/>
      <c r="K590" s="651"/>
      <c r="L590" s="651"/>
      <c r="M590" s="651"/>
      <c r="N590" s="651"/>
      <c r="O590" s="651"/>
      <c r="P590" s="651"/>
      <c r="Q590" s="651"/>
      <c r="R590" s="651"/>
      <c r="S590" s="651"/>
      <c r="T590" s="651"/>
      <c r="U590" s="651"/>
      <c r="V590" s="651"/>
      <c r="W590" s="651"/>
      <c r="X590" s="651"/>
      <c r="Y590" s="651"/>
      <c r="Z590" s="651"/>
      <c r="AA590" s="651"/>
      <c r="AB590" s="651"/>
      <c r="AC590" s="651"/>
      <c r="AD590" s="651"/>
    </row>
    <row r="591" spans="1:30" ht="12" customHeight="1" x14ac:dyDescent="0.2">
      <c r="A591" s="651"/>
      <c r="B591" s="651"/>
      <c r="C591" s="651"/>
      <c r="D591" s="651"/>
      <c r="E591" s="651"/>
      <c r="F591" s="651"/>
      <c r="G591" s="651"/>
      <c r="H591" s="651"/>
      <c r="I591" s="651"/>
      <c r="J591" s="651"/>
      <c r="K591" s="651"/>
      <c r="L591" s="651"/>
      <c r="M591" s="651"/>
      <c r="N591" s="651"/>
      <c r="O591" s="651"/>
      <c r="P591" s="651"/>
      <c r="Q591" s="651"/>
      <c r="R591" s="651"/>
      <c r="S591" s="651"/>
      <c r="T591" s="651"/>
      <c r="U591" s="651"/>
      <c r="V591" s="651"/>
      <c r="W591" s="651"/>
      <c r="X591" s="651"/>
      <c r="Y591" s="651"/>
      <c r="Z591" s="651"/>
      <c r="AA591" s="651"/>
      <c r="AB591" s="651"/>
      <c r="AC591" s="651"/>
      <c r="AD591" s="651"/>
    </row>
    <row r="592" spans="1:30" ht="12" customHeight="1" x14ac:dyDescent="0.2">
      <c r="A592" s="651"/>
      <c r="B592" s="651"/>
      <c r="C592" s="651"/>
      <c r="D592" s="651"/>
      <c r="E592" s="651"/>
      <c r="F592" s="651"/>
      <c r="G592" s="651"/>
      <c r="H592" s="651"/>
      <c r="I592" s="651"/>
      <c r="J592" s="651"/>
      <c r="K592" s="651"/>
      <c r="L592" s="651"/>
      <c r="M592" s="651"/>
      <c r="N592" s="651"/>
      <c r="O592" s="651"/>
      <c r="P592" s="651"/>
      <c r="Q592" s="651"/>
      <c r="R592" s="651"/>
      <c r="S592" s="651"/>
      <c r="T592" s="651"/>
      <c r="U592" s="651"/>
      <c r="V592" s="651"/>
      <c r="W592" s="651"/>
      <c r="X592" s="651"/>
      <c r="Y592" s="651"/>
      <c r="Z592" s="651"/>
      <c r="AA592" s="651"/>
      <c r="AB592" s="651"/>
      <c r="AC592" s="651"/>
      <c r="AD592" s="651"/>
    </row>
    <row r="593" spans="1:30" ht="12" customHeight="1" x14ac:dyDescent="0.2">
      <c r="A593" s="651"/>
      <c r="B593" s="651"/>
      <c r="C593" s="651"/>
      <c r="D593" s="651"/>
      <c r="E593" s="651"/>
      <c r="F593" s="651"/>
      <c r="G593" s="651"/>
      <c r="H593" s="651"/>
      <c r="I593" s="651"/>
      <c r="J593" s="651"/>
      <c r="K593" s="651"/>
      <c r="L593" s="651"/>
      <c r="M593" s="651"/>
      <c r="N593" s="651"/>
      <c r="O593" s="651"/>
      <c r="P593" s="651"/>
      <c r="Q593" s="651"/>
      <c r="R593" s="651"/>
      <c r="S593" s="651"/>
      <c r="T593" s="651"/>
      <c r="U593" s="651"/>
      <c r="V593" s="651"/>
      <c r="W593" s="651"/>
      <c r="X593" s="651"/>
      <c r="Y593" s="651"/>
      <c r="Z593" s="651"/>
      <c r="AA593" s="651"/>
      <c r="AB593" s="651"/>
      <c r="AC593" s="651"/>
      <c r="AD593" s="651"/>
    </row>
    <row r="594" spans="1:30" ht="12" customHeight="1" x14ac:dyDescent="0.2">
      <c r="A594" s="651"/>
      <c r="B594" s="651"/>
      <c r="C594" s="651"/>
      <c r="D594" s="651"/>
      <c r="E594" s="651"/>
      <c r="F594" s="651"/>
      <c r="G594" s="651"/>
      <c r="H594" s="651"/>
      <c r="I594" s="651"/>
      <c r="J594" s="651"/>
      <c r="K594" s="651"/>
      <c r="L594" s="651"/>
      <c r="M594" s="651"/>
      <c r="N594" s="651"/>
      <c r="O594" s="651"/>
      <c r="P594" s="651"/>
      <c r="Q594" s="651"/>
      <c r="R594" s="651"/>
      <c r="S594" s="651"/>
      <c r="T594" s="651"/>
      <c r="U594" s="651"/>
      <c r="V594" s="651"/>
      <c r="W594" s="651"/>
      <c r="X594" s="651"/>
      <c r="Y594" s="651"/>
      <c r="Z594" s="651"/>
      <c r="AA594" s="651"/>
      <c r="AB594" s="651"/>
      <c r="AC594" s="651"/>
      <c r="AD594" s="651"/>
    </row>
    <row r="595" spans="1:30" ht="12" customHeight="1" x14ac:dyDescent="0.2">
      <c r="A595" s="651"/>
      <c r="B595" s="651"/>
      <c r="C595" s="651"/>
      <c r="D595" s="651"/>
      <c r="E595" s="651"/>
      <c r="F595" s="651"/>
      <c r="G595" s="651"/>
      <c r="H595" s="651"/>
      <c r="I595" s="651"/>
      <c r="J595" s="651"/>
      <c r="K595" s="651"/>
      <c r="L595" s="651"/>
      <c r="M595" s="651"/>
      <c r="N595" s="651"/>
      <c r="O595" s="651"/>
      <c r="P595" s="651"/>
      <c r="Q595" s="651"/>
      <c r="R595" s="651"/>
      <c r="S595" s="651"/>
      <c r="T595" s="651"/>
      <c r="U595" s="651"/>
      <c r="V595" s="651"/>
      <c r="W595" s="651"/>
      <c r="X595" s="651"/>
      <c r="Y595" s="651"/>
      <c r="Z595" s="651"/>
      <c r="AA595" s="651"/>
      <c r="AB595" s="651"/>
      <c r="AC595" s="651"/>
      <c r="AD595" s="651"/>
    </row>
    <row r="596" spans="1:30" ht="12" customHeight="1" x14ac:dyDescent="0.2">
      <c r="A596" s="651"/>
      <c r="B596" s="651"/>
      <c r="C596" s="651"/>
      <c r="D596" s="651"/>
      <c r="E596" s="651"/>
      <c r="F596" s="651"/>
      <c r="G596" s="651"/>
      <c r="H596" s="651"/>
      <c r="I596" s="651"/>
      <c r="J596" s="651"/>
      <c r="K596" s="651"/>
      <c r="L596" s="651"/>
      <c r="M596" s="651"/>
      <c r="N596" s="651"/>
      <c r="O596" s="651"/>
      <c r="P596" s="651"/>
      <c r="Q596" s="651"/>
      <c r="R596" s="651"/>
      <c r="S596" s="651"/>
      <c r="T596" s="651"/>
      <c r="U596" s="651"/>
      <c r="V596" s="651"/>
      <c r="W596" s="651"/>
      <c r="X596" s="651"/>
      <c r="Y596" s="651"/>
      <c r="Z596" s="651"/>
      <c r="AA596" s="651"/>
      <c r="AB596" s="651"/>
      <c r="AC596" s="651"/>
      <c r="AD596" s="651"/>
    </row>
    <row r="597" spans="1:30" ht="12" customHeight="1" x14ac:dyDescent="0.2">
      <c r="A597" s="651"/>
      <c r="B597" s="651"/>
      <c r="C597" s="651"/>
      <c r="D597" s="651"/>
      <c r="E597" s="651"/>
      <c r="F597" s="651"/>
      <c r="G597" s="651"/>
      <c r="H597" s="651"/>
      <c r="I597" s="651"/>
      <c r="J597" s="651"/>
      <c r="K597" s="651"/>
      <c r="L597" s="651"/>
      <c r="M597" s="651"/>
      <c r="N597" s="651"/>
      <c r="O597" s="651"/>
      <c r="P597" s="651"/>
      <c r="Q597" s="651"/>
      <c r="R597" s="651"/>
      <c r="S597" s="651"/>
      <c r="T597" s="651"/>
      <c r="U597" s="651"/>
      <c r="V597" s="651"/>
      <c r="W597" s="651"/>
      <c r="X597" s="651"/>
      <c r="Y597" s="651"/>
      <c r="Z597" s="651"/>
      <c r="AA597" s="651"/>
      <c r="AB597" s="651"/>
      <c r="AC597" s="651"/>
      <c r="AD597" s="651"/>
    </row>
    <row r="598" spans="1:30" ht="12" customHeight="1" x14ac:dyDescent="0.2">
      <c r="A598" s="651"/>
      <c r="B598" s="651"/>
      <c r="C598" s="651"/>
      <c r="D598" s="651"/>
      <c r="E598" s="651"/>
      <c r="F598" s="651"/>
      <c r="G598" s="651"/>
      <c r="H598" s="651"/>
      <c r="I598" s="651"/>
      <c r="J598" s="651"/>
      <c r="K598" s="651"/>
      <c r="L598" s="651"/>
      <c r="M598" s="651"/>
      <c r="N598" s="651"/>
      <c r="O598" s="651"/>
      <c r="P598" s="651"/>
      <c r="Q598" s="651"/>
      <c r="R598" s="651"/>
      <c r="S598" s="651"/>
      <c r="T598" s="651"/>
      <c r="U598" s="651"/>
      <c r="V598" s="651"/>
      <c r="W598" s="651"/>
      <c r="X598" s="651"/>
      <c r="Y598" s="651"/>
      <c r="Z598" s="651"/>
      <c r="AA598" s="651"/>
      <c r="AB598" s="651"/>
      <c r="AC598" s="651"/>
      <c r="AD598" s="651"/>
    </row>
    <row r="599" spans="1:30" ht="12" customHeight="1" x14ac:dyDescent="0.2">
      <c r="A599" s="651"/>
      <c r="B599" s="651"/>
      <c r="C599" s="651"/>
      <c r="D599" s="651"/>
      <c r="E599" s="651"/>
      <c r="F599" s="651"/>
      <c r="G599" s="651"/>
      <c r="H599" s="651"/>
      <c r="I599" s="651"/>
      <c r="J599" s="651"/>
      <c r="K599" s="651"/>
      <c r="L599" s="651"/>
      <c r="M599" s="651"/>
      <c r="N599" s="651"/>
      <c r="O599" s="651"/>
      <c r="P599" s="651"/>
      <c r="Q599" s="651"/>
      <c r="R599" s="651"/>
      <c r="S599" s="651"/>
      <c r="T599" s="651"/>
      <c r="U599" s="651"/>
      <c r="V599" s="651"/>
      <c r="W599" s="651"/>
      <c r="X599" s="651"/>
      <c r="Y599" s="651"/>
      <c r="Z599" s="651"/>
      <c r="AA599" s="651"/>
      <c r="AB599" s="651"/>
      <c r="AC599" s="651"/>
      <c r="AD599" s="651"/>
    </row>
    <row r="600" spans="1:30" ht="12" customHeight="1" x14ac:dyDescent="0.2">
      <c r="A600" s="651"/>
      <c r="B600" s="651"/>
      <c r="C600" s="651"/>
      <c r="D600" s="651"/>
      <c r="E600" s="651"/>
      <c r="F600" s="651"/>
      <c r="G600" s="651"/>
      <c r="H600" s="651"/>
      <c r="I600" s="651"/>
      <c r="J600" s="651"/>
      <c r="K600" s="651"/>
      <c r="L600" s="651"/>
      <c r="M600" s="651"/>
      <c r="N600" s="651"/>
      <c r="O600" s="651"/>
      <c r="P600" s="651"/>
      <c r="Q600" s="651"/>
      <c r="R600" s="651"/>
      <c r="S600" s="651"/>
      <c r="T600" s="651"/>
      <c r="U600" s="651"/>
      <c r="V600" s="651"/>
      <c r="W600" s="651"/>
      <c r="X600" s="651"/>
      <c r="Y600" s="651"/>
      <c r="Z600" s="651"/>
      <c r="AA600" s="651"/>
      <c r="AB600" s="651"/>
      <c r="AC600" s="651"/>
      <c r="AD600" s="651"/>
    </row>
    <row r="601" spans="1:30" ht="12" customHeight="1" x14ac:dyDescent="0.2">
      <c r="A601" s="651"/>
      <c r="B601" s="651"/>
      <c r="C601" s="651"/>
      <c r="D601" s="651"/>
      <c r="E601" s="651"/>
      <c r="F601" s="651"/>
      <c r="G601" s="651"/>
      <c r="H601" s="651"/>
      <c r="I601" s="651"/>
      <c r="J601" s="651"/>
      <c r="K601" s="651"/>
      <c r="L601" s="651"/>
      <c r="M601" s="651"/>
      <c r="N601" s="651"/>
      <c r="O601" s="651"/>
      <c r="P601" s="651"/>
      <c r="Q601" s="651"/>
      <c r="R601" s="651"/>
      <c r="S601" s="651"/>
      <c r="T601" s="651"/>
      <c r="U601" s="651"/>
      <c r="V601" s="651"/>
      <c r="W601" s="651"/>
      <c r="X601" s="651"/>
      <c r="Y601" s="651"/>
      <c r="Z601" s="651"/>
      <c r="AA601" s="651"/>
      <c r="AB601" s="651"/>
      <c r="AC601" s="651"/>
      <c r="AD601" s="651"/>
    </row>
    <row r="602" spans="1:30" ht="12" customHeight="1" x14ac:dyDescent="0.2">
      <c r="A602" s="651"/>
      <c r="B602" s="651"/>
      <c r="C602" s="651"/>
      <c r="D602" s="651"/>
      <c r="E602" s="651"/>
      <c r="F602" s="651"/>
      <c r="G602" s="651"/>
      <c r="H602" s="651"/>
      <c r="I602" s="651"/>
      <c r="J602" s="651"/>
      <c r="K602" s="651"/>
      <c r="L602" s="651"/>
      <c r="M602" s="651"/>
      <c r="N602" s="651"/>
      <c r="O602" s="651"/>
      <c r="P602" s="651"/>
      <c r="Q602" s="651"/>
      <c r="R602" s="651"/>
      <c r="S602" s="651"/>
      <c r="T602" s="651"/>
      <c r="U602" s="651"/>
      <c r="V602" s="651"/>
      <c r="W602" s="651"/>
      <c r="X602" s="651"/>
      <c r="Y602" s="651"/>
      <c r="Z602" s="651"/>
      <c r="AA602" s="651"/>
      <c r="AB602" s="651"/>
      <c r="AC602" s="651"/>
      <c r="AD602" s="651"/>
    </row>
    <row r="603" spans="1:30" ht="12" customHeight="1" x14ac:dyDescent="0.2">
      <c r="A603" s="651"/>
      <c r="B603" s="651"/>
      <c r="C603" s="651"/>
      <c r="D603" s="651"/>
      <c r="E603" s="651"/>
      <c r="F603" s="651"/>
      <c r="G603" s="651"/>
      <c r="H603" s="651"/>
      <c r="I603" s="651"/>
      <c r="J603" s="651"/>
      <c r="K603" s="651"/>
      <c r="L603" s="651"/>
      <c r="M603" s="651"/>
      <c r="N603" s="651"/>
      <c r="O603" s="651"/>
      <c r="P603" s="651"/>
      <c r="Q603" s="651"/>
      <c r="R603" s="651"/>
      <c r="S603" s="651"/>
      <c r="T603" s="651"/>
      <c r="U603" s="651"/>
      <c r="V603" s="651"/>
      <c r="W603" s="651"/>
      <c r="X603" s="651"/>
      <c r="Y603" s="651"/>
      <c r="Z603" s="651"/>
      <c r="AA603" s="651"/>
      <c r="AB603" s="651"/>
      <c r="AC603" s="651"/>
      <c r="AD603" s="651"/>
    </row>
    <row r="604" spans="1:30" ht="12" customHeight="1" x14ac:dyDescent="0.2">
      <c r="A604" s="651"/>
      <c r="B604" s="651"/>
      <c r="C604" s="651"/>
      <c r="D604" s="651"/>
      <c r="E604" s="651"/>
      <c r="F604" s="651"/>
      <c r="G604" s="651"/>
      <c r="H604" s="651"/>
      <c r="I604" s="651"/>
      <c r="J604" s="651"/>
      <c r="K604" s="651"/>
      <c r="L604" s="651"/>
      <c r="M604" s="651"/>
      <c r="N604" s="651"/>
      <c r="O604" s="651"/>
      <c r="P604" s="651"/>
      <c r="Q604" s="651"/>
      <c r="R604" s="651"/>
      <c r="S604" s="651"/>
      <c r="T604" s="651"/>
      <c r="U604" s="651"/>
      <c r="V604" s="651"/>
      <c r="W604" s="651"/>
      <c r="X604" s="651"/>
      <c r="Y604" s="651"/>
      <c r="Z604" s="651"/>
      <c r="AA604" s="651"/>
      <c r="AB604" s="651"/>
      <c r="AC604" s="651"/>
      <c r="AD604" s="651"/>
    </row>
    <row r="605" spans="1:30" ht="12" customHeight="1" x14ac:dyDescent="0.2">
      <c r="A605" s="651"/>
      <c r="B605" s="651"/>
      <c r="C605" s="651"/>
      <c r="D605" s="651"/>
      <c r="E605" s="651"/>
      <c r="F605" s="651"/>
      <c r="G605" s="651"/>
      <c r="H605" s="651"/>
      <c r="I605" s="651"/>
      <c r="J605" s="651"/>
      <c r="K605" s="651"/>
      <c r="L605" s="651"/>
      <c r="M605" s="651"/>
      <c r="N605" s="651"/>
      <c r="O605" s="651"/>
      <c r="P605" s="651"/>
      <c r="Q605" s="651"/>
      <c r="R605" s="651"/>
      <c r="S605" s="651"/>
      <c r="T605" s="651"/>
      <c r="U605" s="651"/>
      <c r="V605" s="651"/>
      <c r="W605" s="651"/>
      <c r="X605" s="651"/>
      <c r="Y605" s="651"/>
      <c r="Z605" s="651"/>
      <c r="AA605" s="651"/>
      <c r="AB605" s="651"/>
      <c r="AC605" s="651"/>
      <c r="AD605" s="651"/>
    </row>
    <row r="606" spans="1:30" ht="12" customHeight="1" x14ac:dyDescent="0.2">
      <c r="A606" s="651"/>
      <c r="B606" s="651"/>
      <c r="C606" s="651"/>
      <c r="D606" s="651"/>
      <c r="E606" s="651"/>
      <c r="F606" s="651"/>
      <c r="G606" s="651"/>
      <c r="H606" s="651"/>
      <c r="I606" s="651"/>
      <c r="J606" s="651"/>
      <c r="K606" s="651"/>
      <c r="L606" s="651"/>
      <c r="M606" s="651"/>
      <c r="N606" s="651"/>
      <c r="O606" s="651"/>
      <c r="P606" s="651"/>
      <c r="Q606" s="651"/>
      <c r="R606" s="651"/>
      <c r="S606" s="651"/>
      <c r="T606" s="651"/>
      <c r="U606" s="651"/>
      <c r="V606" s="651"/>
      <c r="W606" s="651"/>
      <c r="X606" s="651"/>
      <c r="Y606" s="651"/>
      <c r="Z606" s="651"/>
      <c r="AA606" s="651"/>
      <c r="AB606" s="651"/>
      <c r="AC606" s="651"/>
      <c r="AD606" s="651"/>
    </row>
    <row r="607" spans="1:30" ht="12" customHeight="1" x14ac:dyDescent="0.2">
      <c r="A607" s="651"/>
      <c r="B607" s="651"/>
      <c r="C607" s="651"/>
      <c r="D607" s="651"/>
      <c r="E607" s="651"/>
      <c r="F607" s="651"/>
      <c r="G607" s="651"/>
      <c r="H607" s="651"/>
      <c r="I607" s="651"/>
      <c r="J607" s="651"/>
      <c r="K607" s="651"/>
      <c r="L607" s="651"/>
      <c r="M607" s="651"/>
      <c r="N607" s="651"/>
      <c r="O607" s="651"/>
      <c r="P607" s="651"/>
      <c r="Q607" s="651"/>
      <c r="R607" s="651"/>
      <c r="S607" s="651"/>
      <c r="T607" s="651"/>
      <c r="U607" s="651"/>
      <c r="V607" s="651"/>
      <c r="W607" s="651"/>
      <c r="X607" s="651"/>
      <c r="Y607" s="651"/>
      <c r="Z607" s="651"/>
      <c r="AA607" s="651"/>
      <c r="AB607" s="651"/>
      <c r="AC607" s="651"/>
      <c r="AD607" s="651"/>
    </row>
    <row r="608" spans="1:30" ht="12" customHeight="1" x14ac:dyDescent="0.2">
      <c r="A608" s="651"/>
      <c r="B608" s="651"/>
      <c r="C608" s="651"/>
      <c r="D608" s="651"/>
      <c r="E608" s="651"/>
      <c r="F608" s="651"/>
      <c r="G608" s="651"/>
      <c r="H608" s="651"/>
      <c r="I608" s="651"/>
      <c r="J608" s="651"/>
      <c r="K608" s="651"/>
      <c r="L608" s="651"/>
      <c r="M608" s="651"/>
      <c r="N608" s="651"/>
      <c r="O608" s="651"/>
      <c r="P608" s="651"/>
      <c r="Q608" s="651"/>
      <c r="R608" s="651"/>
      <c r="S608" s="651"/>
      <c r="T608" s="651"/>
      <c r="U608" s="651"/>
      <c r="V608" s="651"/>
      <c r="W608" s="651"/>
      <c r="X608" s="651"/>
      <c r="Y608" s="651"/>
      <c r="Z608" s="651"/>
      <c r="AA608" s="651"/>
      <c r="AB608" s="651"/>
      <c r="AC608" s="651"/>
      <c r="AD608" s="651"/>
    </row>
    <row r="609" spans="1:30" ht="12" customHeight="1" x14ac:dyDescent="0.2">
      <c r="A609" s="651"/>
      <c r="B609" s="651"/>
      <c r="C609" s="651"/>
      <c r="D609" s="651"/>
      <c r="E609" s="651"/>
      <c r="F609" s="651"/>
      <c r="G609" s="651"/>
      <c r="H609" s="651"/>
      <c r="I609" s="651"/>
      <c r="J609" s="651"/>
      <c r="K609" s="651"/>
      <c r="L609" s="651"/>
      <c r="M609" s="651"/>
      <c r="N609" s="651"/>
      <c r="O609" s="651"/>
      <c r="P609" s="651"/>
      <c r="Q609" s="651"/>
      <c r="R609" s="651"/>
      <c r="S609" s="651"/>
      <c r="T609" s="651"/>
      <c r="U609" s="651"/>
      <c r="V609" s="651"/>
      <c r="W609" s="651"/>
      <c r="X609" s="651"/>
      <c r="Y609" s="651"/>
      <c r="Z609" s="651"/>
      <c r="AA609" s="651"/>
      <c r="AB609" s="651"/>
      <c r="AC609" s="651"/>
      <c r="AD609" s="651"/>
    </row>
    <row r="610" spans="1:30" ht="12" customHeight="1" x14ac:dyDescent="0.2">
      <c r="A610" s="651"/>
      <c r="B610" s="651"/>
      <c r="C610" s="651"/>
      <c r="D610" s="651"/>
      <c r="E610" s="651"/>
      <c r="F610" s="651"/>
      <c r="G610" s="651"/>
      <c r="H610" s="651"/>
      <c r="I610" s="651"/>
      <c r="J610" s="651"/>
      <c r="K610" s="651"/>
      <c r="L610" s="651"/>
      <c r="M610" s="651"/>
      <c r="N610" s="651"/>
      <c r="O610" s="651"/>
      <c r="P610" s="651"/>
      <c r="Q610" s="651"/>
      <c r="R610" s="651"/>
      <c r="S610" s="651"/>
      <c r="T610" s="651"/>
      <c r="U610" s="651"/>
      <c r="V610" s="651"/>
      <c r="W610" s="651"/>
      <c r="X610" s="651"/>
      <c r="Y610" s="651"/>
      <c r="Z610" s="651"/>
      <c r="AA610" s="651"/>
      <c r="AB610" s="651"/>
      <c r="AC610" s="651"/>
      <c r="AD610" s="651"/>
    </row>
    <row r="611" spans="1:30" ht="12" customHeight="1" x14ac:dyDescent="0.2">
      <c r="A611" s="651"/>
      <c r="B611" s="651"/>
      <c r="C611" s="651"/>
      <c r="D611" s="651"/>
      <c r="E611" s="651"/>
      <c r="F611" s="651"/>
      <c r="G611" s="651"/>
      <c r="H611" s="651"/>
      <c r="I611" s="651"/>
      <c r="J611" s="651"/>
      <c r="K611" s="651"/>
      <c r="L611" s="651"/>
      <c r="M611" s="651"/>
      <c r="N611" s="651"/>
      <c r="O611" s="651"/>
      <c r="P611" s="651"/>
      <c r="Q611" s="651"/>
      <c r="R611" s="651"/>
      <c r="S611" s="651"/>
      <c r="T611" s="651"/>
      <c r="U611" s="651"/>
      <c r="V611" s="651"/>
      <c r="W611" s="651"/>
      <c r="X611" s="651"/>
      <c r="Y611" s="651"/>
      <c r="Z611" s="651"/>
      <c r="AA611" s="651"/>
      <c r="AB611" s="651"/>
      <c r="AC611" s="651"/>
      <c r="AD611" s="651"/>
    </row>
    <row r="612" spans="1:30" ht="12" customHeight="1" x14ac:dyDescent="0.2">
      <c r="A612" s="651"/>
      <c r="B612" s="651"/>
      <c r="C612" s="651"/>
      <c r="D612" s="651"/>
      <c r="E612" s="651"/>
      <c r="F612" s="651"/>
      <c r="G612" s="651"/>
      <c r="H612" s="651"/>
      <c r="I612" s="651"/>
      <c r="J612" s="651"/>
      <c r="K612" s="651"/>
      <c r="L612" s="651"/>
      <c r="M612" s="651"/>
      <c r="N612" s="651"/>
      <c r="O612" s="651"/>
      <c r="P612" s="651"/>
      <c r="Q612" s="651"/>
      <c r="R612" s="651"/>
      <c r="S612" s="651"/>
      <c r="T612" s="651"/>
      <c r="U612" s="651"/>
      <c r="V612" s="651"/>
      <c r="W612" s="651"/>
      <c r="X612" s="651"/>
      <c r="Y612" s="651"/>
      <c r="Z612" s="651"/>
      <c r="AA612" s="651"/>
      <c r="AB612" s="651"/>
      <c r="AC612" s="651"/>
      <c r="AD612" s="651"/>
    </row>
    <row r="613" spans="1:30" ht="12" customHeight="1" x14ac:dyDescent="0.2">
      <c r="A613" s="651"/>
      <c r="B613" s="651"/>
      <c r="C613" s="651"/>
      <c r="D613" s="651"/>
      <c r="E613" s="651"/>
      <c r="F613" s="651"/>
      <c r="G613" s="651"/>
      <c r="H613" s="651"/>
      <c r="I613" s="651"/>
      <c r="J613" s="651"/>
      <c r="K613" s="651"/>
      <c r="L613" s="651"/>
      <c r="M613" s="651"/>
      <c r="N613" s="651"/>
      <c r="O613" s="651"/>
      <c r="P613" s="651"/>
      <c r="Q613" s="651"/>
      <c r="R613" s="651"/>
      <c r="S613" s="651"/>
      <c r="T613" s="651"/>
      <c r="U613" s="651"/>
      <c r="V613" s="651"/>
      <c r="W613" s="651"/>
      <c r="X613" s="651"/>
      <c r="Y613" s="651"/>
      <c r="Z613" s="651"/>
      <c r="AA613" s="651"/>
      <c r="AB613" s="651"/>
      <c r="AC613" s="651"/>
      <c r="AD613" s="651"/>
    </row>
    <row r="614" spans="1:30" ht="12" customHeight="1" x14ac:dyDescent="0.2">
      <c r="A614" s="651"/>
      <c r="B614" s="651"/>
      <c r="C614" s="651"/>
      <c r="D614" s="651"/>
      <c r="E614" s="651"/>
      <c r="F614" s="651"/>
      <c r="G614" s="651"/>
      <c r="H614" s="651"/>
      <c r="I614" s="651"/>
      <c r="J614" s="651"/>
      <c r="K614" s="651"/>
      <c r="L614" s="651"/>
      <c r="M614" s="651"/>
      <c r="N614" s="651"/>
      <c r="O614" s="651"/>
      <c r="P614" s="651"/>
      <c r="Q614" s="651"/>
      <c r="R614" s="651"/>
      <c r="S614" s="651"/>
      <c r="T614" s="651"/>
      <c r="U614" s="651"/>
      <c r="V614" s="651"/>
      <c r="W614" s="651"/>
      <c r="X614" s="651"/>
      <c r="Y614" s="651"/>
      <c r="Z614" s="651"/>
      <c r="AA614" s="651"/>
      <c r="AB614" s="651"/>
      <c r="AC614" s="651"/>
      <c r="AD614" s="651"/>
    </row>
    <row r="615" spans="1:30" ht="12" customHeight="1" x14ac:dyDescent="0.2">
      <c r="A615" s="651"/>
      <c r="B615" s="651"/>
      <c r="C615" s="651"/>
      <c r="D615" s="651"/>
      <c r="E615" s="651"/>
      <c r="F615" s="651"/>
      <c r="G615" s="651"/>
      <c r="H615" s="651"/>
      <c r="I615" s="651"/>
      <c r="J615" s="651"/>
      <c r="K615" s="651"/>
      <c r="L615" s="651"/>
      <c r="M615" s="651"/>
      <c r="N615" s="651"/>
      <c r="O615" s="651"/>
      <c r="P615" s="651"/>
      <c r="Q615" s="651"/>
      <c r="R615" s="651"/>
      <c r="S615" s="651"/>
      <c r="T615" s="651"/>
      <c r="U615" s="651"/>
      <c r="V615" s="651"/>
      <c r="W615" s="651"/>
      <c r="X615" s="651"/>
      <c r="Y615" s="651"/>
      <c r="Z615" s="651"/>
      <c r="AA615" s="651"/>
      <c r="AB615" s="651"/>
      <c r="AC615" s="651"/>
      <c r="AD615" s="651"/>
    </row>
    <row r="616" spans="1:30" ht="12" customHeight="1" x14ac:dyDescent="0.2">
      <c r="A616" s="651"/>
      <c r="B616" s="651"/>
      <c r="C616" s="651"/>
      <c r="D616" s="651"/>
      <c r="E616" s="651"/>
      <c r="F616" s="651"/>
      <c r="G616" s="651"/>
      <c r="H616" s="651"/>
      <c r="I616" s="651"/>
      <c r="J616" s="651"/>
      <c r="K616" s="651"/>
      <c r="L616" s="651"/>
      <c r="M616" s="651"/>
      <c r="N616" s="651"/>
      <c r="O616" s="651"/>
      <c r="P616" s="651"/>
      <c r="Q616" s="651"/>
      <c r="R616" s="651"/>
      <c r="S616" s="651"/>
      <c r="T616" s="651"/>
      <c r="U616" s="651"/>
      <c r="V616" s="651"/>
      <c r="W616" s="651"/>
      <c r="X616" s="651"/>
      <c r="Y616" s="651"/>
      <c r="Z616" s="651"/>
      <c r="AA616" s="651"/>
      <c r="AB616" s="651"/>
      <c r="AC616" s="651"/>
      <c r="AD616" s="651"/>
    </row>
    <row r="617" spans="1:30" ht="12" customHeight="1" x14ac:dyDescent="0.2">
      <c r="A617" s="651"/>
      <c r="B617" s="651"/>
      <c r="C617" s="651"/>
      <c r="D617" s="651"/>
      <c r="E617" s="651"/>
      <c r="F617" s="651"/>
      <c r="G617" s="651"/>
      <c r="H617" s="651"/>
      <c r="I617" s="651"/>
      <c r="J617" s="651"/>
      <c r="K617" s="651"/>
      <c r="L617" s="651"/>
      <c r="M617" s="651"/>
      <c r="N617" s="651"/>
      <c r="O617" s="651"/>
      <c r="P617" s="651"/>
      <c r="Q617" s="651"/>
      <c r="R617" s="651"/>
      <c r="S617" s="651"/>
      <c r="T617" s="651"/>
      <c r="U617" s="651"/>
      <c r="V617" s="651"/>
      <c r="W617" s="651"/>
      <c r="X617" s="651"/>
      <c r="Y617" s="651"/>
      <c r="Z617" s="651"/>
      <c r="AA617" s="651"/>
      <c r="AB617" s="651"/>
      <c r="AC617" s="651"/>
      <c r="AD617" s="651"/>
    </row>
    <row r="618" spans="1:30" ht="12" customHeight="1" x14ac:dyDescent="0.2">
      <c r="A618" s="651"/>
      <c r="B618" s="651"/>
      <c r="C618" s="651"/>
      <c r="D618" s="651"/>
      <c r="E618" s="651"/>
      <c r="F618" s="651"/>
      <c r="G618" s="651"/>
      <c r="H618" s="651"/>
      <c r="I618" s="651"/>
      <c r="J618" s="651"/>
      <c r="K618" s="651"/>
      <c r="L618" s="651"/>
      <c r="M618" s="651"/>
      <c r="N618" s="651"/>
      <c r="O618" s="651"/>
      <c r="P618" s="651"/>
      <c r="Q618" s="651"/>
      <c r="R618" s="651"/>
      <c r="S618" s="651"/>
      <c r="T618" s="651"/>
      <c r="U618" s="651"/>
      <c r="V618" s="651"/>
      <c r="W618" s="651"/>
      <c r="X618" s="651"/>
      <c r="Y618" s="651"/>
      <c r="Z618" s="651"/>
      <c r="AA618" s="651"/>
      <c r="AB618" s="651"/>
      <c r="AC618" s="651"/>
      <c r="AD618" s="651"/>
    </row>
    <row r="619" spans="1:30" ht="12" customHeight="1" x14ac:dyDescent="0.2">
      <c r="A619" s="651"/>
      <c r="B619" s="651"/>
      <c r="C619" s="651"/>
      <c r="D619" s="651"/>
      <c r="E619" s="651"/>
      <c r="F619" s="651"/>
      <c r="G619" s="651"/>
      <c r="H619" s="651"/>
      <c r="I619" s="651"/>
      <c r="J619" s="651"/>
      <c r="K619" s="651"/>
      <c r="L619" s="651"/>
      <c r="M619" s="651"/>
      <c r="N619" s="651"/>
      <c r="O619" s="651"/>
      <c r="P619" s="651"/>
      <c r="Q619" s="651"/>
      <c r="R619" s="651"/>
      <c r="S619" s="651"/>
      <c r="T619" s="651"/>
      <c r="U619" s="651"/>
      <c r="V619" s="651"/>
      <c r="W619" s="651"/>
      <c r="X619" s="651"/>
      <c r="Y619" s="651"/>
      <c r="Z619" s="651"/>
      <c r="AA619" s="651"/>
      <c r="AB619" s="651"/>
      <c r="AC619" s="651"/>
      <c r="AD619" s="651"/>
    </row>
    <row r="620" spans="1:30" ht="12" customHeight="1" x14ac:dyDescent="0.2">
      <c r="A620" s="651"/>
      <c r="B620" s="651"/>
      <c r="C620" s="651"/>
      <c r="D620" s="651"/>
      <c r="E620" s="651"/>
      <c r="F620" s="651"/>
      <c r="G620" s="651"/>
      <c r="H620" s="651"/>
      <c r="I620" s="651"/>
      <c r="J620" s="651"/>
      <c r="K620" s="651"/>
      <c r="L620" s="651"/>
      <c r="M620" s="651"/>
      <c r="N620" s="651"/>
      <c r="O620" s="651"/>
      <c r="P620" s="651"/>
      <c r="Q620" s="651"/>
      <c r="R620" s="651"/>
      <c r="S620" s="651"/>
      <c r="T620" s="651"/>
      <c r="U620" s="651"/>
      <c r="V620" s="651"/>
      <c r="W620" s="651"/>
      <c r="X620" s="651"/>
      <c r="Y620" s="651"/>
      <c r="Z620" s="651"/>
      <c r="AA620" s="651"/>
      <c r="AB620" s="651"/>
      <c r="AC620" s="651"/>
      <c r="AD620" s="651"/>
    </row>
    <row r="621" spans="1:30" ht="12" customHeight="1" x14ac:dyDescent="0.2">
      <c r="A621" s="651"/>
      <c r="B621" s="651"/>
      <c r="C621" s="651"/>
      <c r="D621" s="651"/>
      <c r="E621" s="651"/>
      <c r="F621" s="651"/>
      <c r="G621" s="651"/>
      <c r="H621" s="651"/>
      <c r="I621" s="651"/>
      <c r="J621" s="651"/>
      <c r="K621" s="651"/>
      <c r="L621" s="651"/>
      <c r="M621" s="651"/>
      <c r="N621" s="651"/>
      <c r="O621" s="651"/>
      <c r="P621" s="651"/>
      <c r="Q621" s="651"/>
      <c r="R621" s="651"/>
      <c r="S621" s="651"/>
      <c r="T621" s="651"/>
      <c r="U621" s="651"/>
      <c r="V621" s="651"/>
      <c r="W621" s="651"/>
      <c r="X621" s="651"/>
      <c r="Y621" s="651"/>
      <c r="Z621" s="651"/>
      <c r="AA621" s="651"/>
      <c r="AB621" s="651"/>
      <c r="AC621" s="651"/>
      <c r="AD621" s="651"/>
    </row>
    <row r="622" spans="1:30" ht="12" customHeight="1" x14ac:dyDescent="0.2">
      <c r="A622" s="651"/>
      <c r="B622" s="651"/>
      <c r="C622" s="651"/>
      <c r="D622" s="651"/>
      <c r="E622" s="651"/>
      <c r="F622" s="651"/>
      <c r="G622" s="651"/>
      <c r="H622" s="651"/>
      <c r="I622" s="651"/>
      <c r="J622" s="651"/>
      <c r="K622" s="651"/>
      <c r="L622" s="651"/>
      <c r="M622" s="651"/>
      <c r="N622" s="651"/>
      <c r="O622" s="651"/>
      <c r="P622" s="651"/>
      <c r="Q622" s="651"/>
      <c r="R622" s="651"/>
      <c r="S622" s="651"/>
      <c r="T622" s="651"/>
      <c r="U622" s="651"/>
      <c r="V622" s="651"/>
      <c r="W622" s="651"/>
      <c r="X622" s="651"/>
      <c r="Y622" s="651"/>
      <c r="Z622" s="651"/>
      <c r="AA622" s="651"/>
      <c r="AB622" s="651"/>
      <c r="AC622" s="651"/>
      <c r="AD622" s="651"/>
    </row>
    <row r="623" spans="1:30" ht="12" customHeight="1" x14ac:dyDescent="0.2">
      <c r="A623" s="651"/>
      <c r="B623" s="651"/>
      <c r="C623" s="651"/>
      <c r="D623" s="651"/>
      <c r="E623" s="651"/>
      <c r="F623" s="651"/>
      <c r="G623" s="651"/>
      <c r="H623" s="651"/>
      <c r="I623" s="651"/>
      <c r="J623" s="651"/>
      <c r="K623" s="651"/>
      <c r="L623" s="651"/>
      <c r="M623" s="651"/>
      <c r="N623" s="651"/>
      <c r="O623" s="651"/>
      <c r="P623" s="651"/>
      <c r="Q623" s="651"/>
      <c r="R623" s="651"/>
      <c r="S623" s="651"/>
      <c r="T623" s="651"/>
      <c r="U623" s="651"/>
      <c r="V623" s="651"/>
      <c r="W623" s="651"/>
      <c r="X623" s="651"/>
      <c r="Y623" s="651"/>
      <c r="Z623" s="651"/>
      <c r="AA623" s="651"/>
      <c r="AB623" s="651"/>
      <c r="AC623" s="651"/>
      <c r="AD623" s="651"/>
    </row>
    <row r="624" spans="1:30" ht="12" customHeight="1" x14ac:dyDescent="0.2">
      <c r="A624" s="651"/>
      <c r="B624" s="651"/>
      <c r="C624" s="651"/>
      <c r="D624" s="651"/>
      <c r="E624" s="651"/>
      <c r="F624" s="651"/>
      <c r="G624" s="651"/>
      <c r="H624" s="651"/>
      <c r="I624" s="651"/>
      <c r="J624" s="651"/>
      <c r="K624" s="651"/>
      <c r="L624" s="651"/>
      <c r="M624" s="651"/>
      <c r="N624" s="651"/>
      <c r="O624" s="651"/>
      <c r="P624" s="651"/>
      <c r="Q624" s="651"/>
      <c r="R624" s="651"/>
      <c r="S624" s="651"/>
      <c r="T624" s="651"/>
      <c r="U624" s="651"/>
      <c r="V624" s="651"/>
      <c r="W624" s="651"/>
      <c r="X624" s="651"/>
      <c r="Y624" s="651"/>
      <c r="Z624" s="651"/>
      <c r="AA624" s="651"/>
      <c r="AB624" s="651"/>
      <c r="AC624" s="651"/>
      <c r="AD624" s="651"/>
    </row>
    <row r="625" spans="1:30" ht="12" customHeight="1" x14ac:dyDescent="0.2">
      <c r="A625" s="651"/>
      <c r="B625" s="651"/>
      <c r="C625" s="651"/>
      <c r="D625" s="651"/>
      <c r="E625" s="651"/>
      <c r="F625" s="651"/>
      <c r="G625" s="651"/>
      <c r="H625" s="651"/>
      <c r="I625" s="651"/>
      <c r="J625" s="651"/>
      <c r="K625" s="651"/>
      <c r="L625" s="651"/>
      <c r="M625" s="651"/>
      <c r="N625" s="651"/>
      <c r="O625" s="651"/>
      <c r="P625" s="651"/>
      <c r="Q625" s="651"/>
      <c r="R625" s="651"/>
      <c r="S625" s="651"/>
      <c r="T625" s="651"/>
      <c r="U625" s="651"/>
      <c r="V625" s="651"/>
      <c r="W625" s="651"/>
      <c r="X625" s="651"/>
      <c r="Y625" s="651"/>
      <c r="Z625" s="651"/>
      <c r="AA625" s="651"/>
      <c r="AB625" s="651"/>
      <c r="AC625" s="651"/>
      <c r="AD625" s="651"/>
    </row>
    <row r="626" spans="1:30" ht="12" customHeight="1" x14ac:dyDescent="0.2">
      <c r="A626" s="651"/>
      <c r="B626" s="651"/>
      <c r="C626" s="651"/>
      <c r="D626" s="651"/>
      <c r="E626" s="651"/>
      <c r="F626" s="651"/>
      <c r="G626" s="651"/>
      <c r="H626" s="651"/>
      <c r="I626" s="651"/>
      <c r="J626" s="651"/>
      <c r="K626" s="651"/>
      <c r="L626" s="651"/>
      <c r="M626" s="651"/>
      <c r="N626" s="651"/>
      <c r="O626" s="651"/>
      <c r="P626" s="651"/>
      <c r="Q626" s="651"/>
      <c r="R626" s="651"/>
      <c r="S626" s="651"/>
      <c r="T626" s="651"/>
      <c r="U626" s="651"/>
      <c r="V626" s="651"/>
      <c r="W626" s="651"/>
      <c r="X626" s="651"/>
      <c r="Y626" s="651"/>
      <c r="Z626" s="651"/>
      <c r="AA626" s="651"/>
      <c r="AB626" s="651"/>
      <c r="AC626" s="651"/>
      <c r="AD626" s="651"/>
    </row>
    <row r="627" spans="1:30" ht="12" customHeight="1" x14ac:dyDescent="0.2">
      <c r="A627" s="651"/>
      <c r="B627" s="651"/>
      <c r="C627" s="651"/>
      <c r="D627" s="651"/>
      <c r="E627" s="651"/>
      <c r="F627" s="651"/>
      <c r="G627" s="651"/>
      <c r="H627" s="651"/>
      <c r="I627" s="651"/>
      <c r="J627" s="651"/>
      <c r="K627" s="651"/>
      <c r="L627" s="651"/>
      <c r="M627" s="651"/>
      <c r="N627" s="651"/>
      <c r="O627" s="651"/>
      <c r="P627" s="651"/>
      <c r="Q627" s="651"/>
      <c r="R627" s="651"/>
      <c r="S627" s="651"/>
      <c r="T627" s="651"/>
      <c r="U627" s="651"/>
      <c r="V627" s="651"/>
      <c r="W627" s="651"/>
      <c r="X627" s="651"/>
      <c r="Y627" s="651"/>
      <c r="Z627" s="651"/>
      <c r="AA627" s="651"/>
      <c r="AB627" s="651"/>
      <c r="AC627" s="651"/>
      <c r="AD627" s="651"/>
    </row>
    <row r="628" spans="1:30" ht="12" customHeight="1" x14ac:dyDescent="0.2">
      <c r="A628" s="651"/>
      <c r="B628" s="651"/>
      <c r="C628" s="651"/>
      <c r="D628" s="651"/>
      <c r="E628" s="651"/>
      <c r="F628" s="651"/>
      <c r="G628" s="651"/>
      <c r="H628" s="651"/>
      <c r="I628" s="651"/>
      <c r="J628" s="651"/>
      <c r="K628" s="651"/>
      <c r="L628" s="651"/>
      <c r="M628" s="651"/>
      <c r="N628" s="651"/>
      <c r="O628" s="651"/>
      <c r="P628" s="651"/>
      <c r="Q628" s="651"/>
      <c r="R628" s="651"/>
      <c r="S628" s="651"/>
      <c r="T628" s="651"/>
      <c r="U628" s="651"/>
      <c r="V628" s="651"/>
      <c r="W628" s="651"/>
      <c r="X628" s="651"/>
      <c r="Y628" s="651"/>
      <c r="Z628" s="651"/>
      <c r="AA628" s="651"/>
      <c r="AB628" s="651"/>
      <c r="AC628" s="651"/>
      <c r="AD628" s="651"/>
    </row>
    <row r="629" spans="1:30" ht="12" customHeight="1" x14ac:dyDescent="0.2">
      <c r="A629" s="651"/>
      <c r="B629" s="651"/>
      <c r="C629" s="651"/>
      <c r="D629" s="651"/>
      <c r="E629" s="651"/>
      <c r="F629" s="651"/>
      <c r="G629" s="651"/>
      <c r="H629" s="651"/>
      <c r="I629" s="651"/>
      <c r="J629" s="651"/>
      <c r="K629" s="651"/>
      <c r="L629" s="651"/>
      <c r="M629" s="651"/>
      <c r="N629" s="651"/>
      <c r="O629" s="651"/>
      <c r="P629" s="651"/>
      <c r="Q629" s="651"/>
      <c r="R629" s="651"/>
      <c r="S629" s="651"/>
      <c r="T629" s="651"/>
      <c r="U629" s="651"/>
      <c r="V629" s="651"/>
      <c r="W629" s="651"/>
      <c r="X629" s="651"/>
      <c r="Y629" s="651"/>
      <c r="Z629" s="651"/>
      <c r="AA629" s="651"/>
      <c r="AB629" s="651"/>
      <c r="AC629" s="651"/>
      <c r="AD629" s="651"/>
    </row>
    <row r="630" spans="1:30" ht="12" customHeight="1" x14ac:dyDescent="0.2">
      <c r="A630" s="651"/>
      <c r="B630" s="651"/>
      <c r="C630" s="651"/>
      <c r="D630" s="651"/>
      <c r="E630" s="651"/>
      <c r="F630" s="651"/>
      <c r="G630" s="651"/>
      <c r="H630" s="651"/>
      <c r="I630" s="651"/>
      <c r="J630" s="651"/>
      <c r="K630" s="651"/>
      <c r="L630" s="651"/>
      <c r="M630" s="651"/>
      <c r="N630" s="651"/>
      <c r="O630" s="651"/>
      <c r="P630" s="651"/>
      <c r="Q630" s="651"/>
      <c r="R630" s="651"/>
      <c r="S630" s="651"/>
      <c r="T630" s="651"/>
      <c r="U630" s="651"/>
      <c r="V630" s="651"/>
      <c r="W630" s="651"/>
      <c r="X630" s="651"/>
      <c r="Y630" s="651"/>
      <c r="Z630" s="651"/>
      <c r="AA630" s="651"/>
      <c r="AB630" s="651"/>
      <c r="AC630" s="651"/>
      <c r="AD630" s="651"/>
    </row>
    <row r="631" spans="1:30" ht="12" customHeight="1" x14ac:dyDescent="0.2">
      <c r="A631" s="651"/>
      <c r="B631" s="651"/>
      <c r="C631" s="651"/>
      <c r="D631" s="651"/>
      <c r="E631" s="651"/>
      <c r="F631" s="651"/>
      <c r="G631" s="651"/>
      <c r="H631" s="651"/>
      <c r="I631" s="651"/>
      <c r="J631" s="651"/>
      <c r="K631" s="651"/>
      <c r="L631" s="651"/>
      <c r="M631" s="651"/>
      <c r="N631" s="651"/>
      <c r="O631" s="651"/>
      <c r="P631" s="651"/>
      <c r="Q631" s="651"/>
      <c r="R631" s="651"/>
      <c r="S631" s="651"/>
      <c r="T631" s="651"/>
      <c r="U631" s="651"/>
      <c r="V631" s="651"/>
      <c r="W631" s="651"/>
      <c r="X631" s="651"/>
      <c r="Y631" s="651"/>
      <c r="Z631" s="651"/>
      <c r="AA631" s="651"/>
      <c r="AB631" s="651"/>
      <c r="AC631" s="651"/>
      <c r="AD631" s="651"/>
    </row>
    <row r="632" spans="1:30" ht="12" customHeight="1" x14ac:dyDescent="0.2">
      <c r="A632" s="651"/>
      <c r="B632" s="651"/>
      <c r="C632" s="651"/>
      <c r="D632" s="651"/>
      <c r="E632" s="651"/>
      <c r="F632" s="651"/>
      <c r="G632" s="651"/>
      <c r="H632" s="651"/>
      <c r="I632" s="651"/>
      <c r="J632" s="651"/>
      <c r="K632" s="651"/>
      <c r="L632" s="651"/>
      <c r="M632" s="651"/>
      <c r="N632" s="651"/>
      <c r="O632" s="651"/>
      <c r="P632" s="651"/>
      <c r="Q632" s="651"/>
      <c r="R632" s="651"/>
      <c r="S632" s="651"/>
      <c r="T632" s="651"/>
      <c r="U632" s="651"/>
      <c r="V632" s="651"/>
      <c r="W632" s="651"/>
      <c r="X632" s="651"/>
      <c r="Y632" s="651"/>
      <c r="Z632" s="651"/>
      <c r="AA632" s="651"/>
      <c r="AB632" s="651"/>
      <c r="AC632" s="651"/>
      <c r="AD632" s="651"/>
    </row>
    <row r="633" spans="1:30" ht="12" customHeight="1" x14ac:dyDescent="0.2">
      <c r="A633" s="651"/>
      <c r="B633" s="651"/>
      <c r="C633" s="651"/>
      <c r="D633" s="651"/>
      <c r="E633" s="651"/>
      <c r="F633" s="651"/>
      <c r="G633" s="651"/>
      <c r="H633" s="651"/>
      <c r="I633" s="651"/>
      <c r="J633" s="651"/>
      <c r="K633" s="651"/>
      <c r="L633" s="651"/>
      <c r="M633" s="651"/>
      <c r="N633" s="651"/>
      <c r="O633" s="651"/>
      <c r="P633" s="651"/>
      <c r="Q633" s="651"/>
      <c r="R633" s="651"/>
      <c r="S633" s="651"/>
      <c r="T633" s="651"/>
      <c r="U633" s="651"/>
      <c r="V633" s="651"/>
      <c r="W633" s="651"/>
      <c r="X633" s="651"/>
      <c r="Y633" s="651"/>
      <c r="Z633" s="651"/>
      <c r="AA633" s="651"/>
      <c r="AB633" s="651"/>
      <c r="AC633" s="651"/>
      <c r="AD633" s="651"/>
    </row>
    <row r="634" spans="1:30" ht="12" customHeight="1" x14ac:dyDescent="0.2">
      <c r="A634" s="651"/>
      <c r="B634" s="651"/>
      <c r="C634" s="651"/>
      <c r="D634" s="651"/>
      <c r="E634" s="651"/>
      <c r="F634" s="651"/>
      <c r="G634" s="651"/>
      <c r="H634" s="651"/>
      <c r="I634" s="651"/>
      <c r="J634" s="651"/>
      <c r="K634" s="651"/>
      <c r="L634" s="651"/>
      <c r="M634" s="651"/>
      <c r="N634" s="651"/>
      <c r="O634" s="651"/>
      <c r="P634" s="651"/>
      <c r="Q634" s="651"/>
      <c r="R634" s="651"/>
      <c r="S634" s="651"/>
      <c r="T634" s="651"/>
      <c r="U634" s="651"/>
      <c r="V634" s="651"/>
      <c r="W634" s="651"/>
      <c r="X634" s="651"/>
      <c r="Y634" s="651"/>
      <c r="Z634" s="651"/>
      <c r="AA634" s="651"/>
      <c r="AB634" s="651"/>
      <c r="AC634" s="651"/>
      <c r="AD634" s="651"/>
    </row>
    <row r="635" spans="1:30" ht="12" customHeight="1" x14ac:dyDescent="0.2">
      <c r="A635" s="651"/>
      <c r="B635" s="651"/>
      <c r="C635" s="651"/>
      <c r="D635" s="651"/>
      <c r="E635" s="651"/>
      <c r="F635" s="651"/>
      <c r="G635" s="651"/>
      <c r="H635" s="651"/>
      <c r="I635" s="651"/>
      <c r="J635" s="651"/>
      <c r="K635" s="651"/>
      <c r="L635" s="651"/>
      <c r="M635" s="651"/>
      <c r="N635" s="651"/>
      <c r="O635" s="651"/>
      <c r="P635" s="651"/>
      <c r="Q635" s="651"/>
      <c r="R635" s="651"/>
      <c r="S635" s="651"/>
      <c r="T635" s="651"/>
      <c r="U635" s="651"/>
      <c r="V635" s="651"/>
      <c r="W635" s="651"/>
      <c r="X635" s="651"/>
      <c r="Y635" s="651"/>
      <c r="Z635" s="651"/>
      <c r="AA635" s="651"/>
      <c r="AB635" s="651"/>
      <c r="AC635" s="651"/>
      <c r="AD635" s="651"/>
    </row>
    <row r="636" spans="1:30" ht="12" customHeight="1" x14ac:dyDescent="0.2">
      <c r="A636" s="651"/>
      <c r="B636" s="651"/>
      <c r="C636" s="651"/>
      <c r="D636" s="651"/>
      <c r="E636" s="651"/>
      <c r="F636" s="651"/>
      <c r="G636" s="651"/>
      <c r="H636" s="651"/>
      <c r="I636" s="651"/>
      <c r="J636" s="651"/>
      <c r="K636" s="651"/>
      <c r="L636" s="651"/>
      <c r="M636" s="651"/>
      <c r="N636" s="651"/>
      <c r="O636" s="651"/>
      <c r="P636" s="651"/>
      <c r="Q636" s="651"/>
      <c r="R636" s="651"/>
      <c r="S636" s="651"/>
      <c r="T636" s="651"/>
      <c r="U636" s="651"/>
      <c r="V636" s="651"/>
      <c r="W636" s="651"/>
      <c r="X636" s="651"/>
      <c r="Y636" s="651"/>
      <c r="Z636" s="651"/>
      <c r="AA636" s="651"/>
      <c r="AB636" s="651"/>
      <c r="AC636" s="651"/>
      <c r="AD636" s="651"/>
    </row>
    <row r="637" spans="1:30" ht="12" customHeight="1" x14ac:dyDescent="0.2">
      <c r="A637" s="651"/>
      <c r="B637" s="651"/>
      <c r="C637" s="651"/>
      <c r="D637" s="651"/>
      <c r="E637" s="651"/>
      <c r="F637" s="651"/>
      <c r="G637" s="651"/>
      <c r="H637" s="651"/>
      <c r="I637" s="651"/>
      <c r="J637" s="651"/>
      <c r="K637" s="651"/>
      <c r="L637" s="651"/>
      <c r="M637" s="651"/>
      <c r="N637" s="651"/>
      <c r="O637" s="651"/>
      <c r="P637" s="651"/>
      <c r="Q637" s="651"/>
      <c r="R637" s="651"/>
      <c r="S637" s="651"/>
      <c r="T637" s="651"/>
      <c r="U637" s="651"/>
      <c r="V637" s="651"/>
      <c r="W637" s="651"/>
      <c r="X637" s="651"/>
      <c r="Y637" s="651"/>
      <c r="Z637" s="651"/>
      <c r="AA637" s="651"/>
      <c r="AB637" s="651"/>
      <c r="AC637" s="651"/>
      <c r="AD637" s="651"/>
    </row>
    <row r="638" spans="1:30" ht="12" customHeight="1" x14ac:dyDescent="0.2">
      <c r="A638" s="651"/>
      <c r="B638" s="651"/>
      <c r="C638" s="651"/>
      <c r="D638" s="651"/>
      <c r="E638" s="651"/>
      <c r="F638" s="651"/>
      <c r="G638" s="651"/>
      <c r="H638" s="651"/>
      <c r="I638" s="651"/>
      <c r="J638" s="651"/>
      <c r="K638" s="651"/>
      <c r="L638" s="651"/>
      <c r="M638" s="651"/>
      <c r="N638" s="651"/>
      <c r="O638" s="651"/>
      <c r="P638" s="651"/>
      <c r="Q638" s="651"/>
      <c r="R638" s="651"/>
      <c r="S638" s="651"/>
      <c r="T638" s="651"/>
      <c r="U638" s="651"/>
      <c r="V638" s="651"/>
      <c r="W638" s="651"/>
      <c r="X638" s="651"/>
      <c r="Y638" s="651"/>
      <c r="Z638" s="651"/>
      <c r="AA638" s="651"/>
      <c r="AB638" s="651"/>
      <c r="AC638" s="651"/>
      <c r="AD638" s="651"/>
    </row>
    <row r="639" spans="1:30" ht="12" customHeight="1" x14ac:dyDescent="0.2">
      <c r="A639" s="651"/>
      <c r="B639" s="651"/>
      <c r="C639" s="651"/>
      <c r="D639" s="651"/>
      <c r="E639" s="651"/>
      <c r="F639" s="651"/>
      <c r="G639" s="651"/>
      <c r="H639" s="651"/>
      <c r="I639" s="651"/>
      <c r="J639" s="651"/>
      <c r="K639" s="651"/>
      <c r="L639" s="651"/>
      <c r="M639" s="651"/>
      <c r="N639" s="651"/>
      <c r="O639" s="651"/>
      <c r="P639" s="651"/>
      <c r="Q639" s="651"/>
      <c r="R639" s="651"/>
      <c r="S639" s="651"/>
      <c r="T639" s="651"/>
      <c r="U639" s="651"/>
      <c r="V639" s="651"/>
      <c r="W639" s="651"/>
      <c r="X639" s="651"/>
      <c r="Y639" s="651"/>
      <c r="Z639" s="651"/>
      <c r="AA639" s="651"/>
      <c r="AB639" s="651"/>
      <c r="AC639" s="651"/>
      <c r="AD639" s="651"/>
    </row>
    <row r="640" spans="1:30" ht="12" customHeight="1" x14ac:dyDescent="0.2">
      <c r="A640" s="651"/>
      <c r="B640" s="651"/>
      <c r="C640" s="651"/>
      <c r="D640" s="651"/>
      <c r="E640" s="651"/>
      <c r="F640" s="651"/>
      <c r="G640" s="651"/>
      <c r="H640" s="651"/>
      <c r="I640" s="651"/>
      <c r="J640" s="651"/>
      <c r="K640" s="651"/>
      <c r="L640" s="651"/>
      <c r="M640" s="651"/>
      <c r="N640" s="651"/>
      <c r="O640" s="651"/>
      <c r="P640" s="651"/>
      <c r="Q640" s="651"/>
      <c r="R640" s="651"/>
      <c r="S640" s="651"/>
      <c r="T640" s="651"/>
      <c r="U640" s="651"/>
      <c r="V640" s="651"/>
      <c r="W640" s="651"/>
      <c r="X640" s="651"/>
      <c r="Y640" s="651"/>
      <c r="Z640" s="651"/>
      <c r="AA640" s="651"/>
      <c r="AB640" s="651"/>
      <c r="AC640" s="651"/>
      <c r="AD640" s="651"/>
    </row>
    <row r="641" spans="1:30" ht="12" customHeight="1" x14ac:dyDescent="0.2">
      <c r="A641" s="651"/>
      <c r="B641" s="651"/>
      <c r="C641" s="651"/>
      <c r="D641" s="651"/>
      <c r="E641" s="651"/>
      <c r="F641" s="651"/>
      <c r="G641" s="651"/>
      <c r="H641" s="651"/>
      <c r="I641" s="651"/>
      <c r="J641" s="651"/>
      <c r="K641" s="651"/>
      <c r="L641" s="651"/>
      <c r="M641" s="651"/>
      <c r="N641" s="651"/>
      <c r="O641" s="651"/>
      <c r="P641" s="651"/>
      <c r="Q641" s="651"/>
      <c r="R641" s="651"/>
      <c r="S641" s="651"/>
      <c r="T641" s="651"/>
      <c r="U641" s="651"/>
      <c r="V641" s="651"/>
      <c r="W641" s="651"/>
      <c r="X641" s="651"/>
      <c r="Y641" s="651"/>
      <c r="Z641" s="651"/>
      <c r="AA641" s="651"/>
      <c r="AB641" s="651"/>
      <c r="AC641" s="651"/>
      <c r="AD641" s="651"/>
    </row>
    <row r="642" spans="1:30" ht="12" customHeight="1" x14ac:dyDescent="0.2">
      <c r="A642" s="651"/>
      <c r="B642" s="651"/>
      <c r="C642" s="651"/>
      <c r="D642" s="651"/>
      <c r="E642" s="651"/>
      <c r="F642" s="651"/>
      <c r="G642" s="651"/>
      <c r="H642" s="651"/>
      <c r="I642" s="651"/>
      <c r="J642" s="651"/>
      <c r="K642" s="651"/>
      <c r="L642" s="651"/>
      <c r="M642" s="651"/>
      <c r="N642" s="651"/>
      <c r="O642" s="651"/>
      <c r="P642" s="651"/>
      <c r="Q642" s="651"/>
      <c r="R642" s="651"/>
      <c r="S642" s="651"/>
      <c r="T642" s="651"/>
      <c r="U642" s="651"/>
      <c r="V642" s="651"/>
      <c r="W642" s="651"/>
      <c r="X642" s="651"/>
      <c r="Y642" s="651"/>
      <c r="Z642" s="651"/>
      <c r="AA642" s="651"/>
      <c r="AB642" s="651"/>
      <c r="AC642" s="651"/>
      <c r="AD642" s="651"/>
    </row>
    <row r="643" spans="1:30" ht="12" customHeight="1" x14ac:dyDescent="0.2">
      <c r="A643" s="651"/>
      <c r="B643" s="651"/>
      <c r="C643" s="651"/>
      <c r="D643" s="651"/>
      <c r="E643" s="651"/>
      <c r="F643" s="651"/>
      <c r="G643" s="651"/>
      <c r="H643" s="651"/>
      <c r="I643" s="651"/>
      <c r="J643" s="651"/>
      <c r="K643" s="651"/>
      <c r="L643" s="651"/>
      <c r="M643" s="651"/>
      <c r="N643" s="651"/>
      <c r="O643" s="651"/>
      <c r="P643" s="651"/>
      <c r="Q643" s="651"/>
      <c r="R643" s="651"/>
      <c r="S643" s="651"/>
      <c r="T643" s="651"/>
      <c r="U643" s="651"/>
      <c r="V643" s="651"/>
      <c r="W643" s="651"/>
      <c r="X643" s="651"/>
      <c r="Y643" s="651"/>
      <c r="Z643" s="651"/>
      <c r="AA643" s="651"/>
      <c r="AB643" s="651"/>
      <c r="AC643" s="651"/>
      <c r="AD643" s="651"/>
    </row>
    <row r="644" spans="1:30" ht="12" customHeight="1" x14ac:dyDescent="0.2">
      <c r="A644" s="651"/>
      <c r="B644" s="651"/>
      <c r="C644" s="651"/>
      <c r="D644" s="651"/>
      <c r="E644" s="651"/>
      <c r="F644" s="651"/>
      <c r="G644" s="651"/>
      <c r="H644" s="651"/>
      <c r="I644" s="651"/>
      <c r="J644" s="651"/>
      <c r="K644" s="651"/>
      <c r="L644" s="651"/>
      <c r="M644" s="651"/>
      <c r="N644" s="651"/>
      <c r="O644" s="651"/>
      <c r="P644" s="651"/>
      <c r="Q644" s="651"/>
      <c r="R644" s="651"/>
      <c r="S644" s="651"/>
      <c r="T644" s="651"/>
      <c r="U644" s="651"/>
      <c r="V644" s="651"/>
      <c r="W644" s="651"/>
      <c r="X644" s="651"/>
      <c r="Y644" s="651"/>
      <c r="Z644" s="651"/>
      <c r="AA644" s="651"/>
      <c r="AB644" s="651"/>
      <c r="AC644" s="651"/>
      <c r="AD644" s="651"/>
    </row>
    <row r="645" spans="1:30" ht="12" customHeight="1" x14ac:dyDescent="0.2">
      <c r="A645" s="651"/>
      <c r="B645" s="651"/>
      <c r="C645" s="651"/>
      <c r="D645" s="651"/>
      <c r="E645" s="651"/>
      <c r="F645" s="651"/>
      <c r="G645" s="651"/>
      <c r="H645" s="651"/>
      <c r="I645" s="651"/>
      <c r="J645" s="651"/>
      <c r="K645" s="651"/>
      <c r="L645" s="651"/>
      <c r="M645" s="651"/>
      <c r="N645" s="651"/>
      <c r="O645" s="651"/>
      <c r="P645" s="651"/>
      <c r="Q645" s="651"/>
      <c r="R645" s="651"/>
      <c r="S645" s="651"/>
      <c r="T645" s="651"/>
      <c r="U645" s="651"/>
      <c r="V645" s="651"/>
      <c r="W645" s="651"/>
      <c r="X645" s="651"/>
      <c r="Y645" s="651"/>
      <c r="Z645" s="651"/>
      <c r="AA645" s="651"/>
      <c r="AB645" s="651"/>
      <c r="AC645" s="651"/>
      <c r="AD645" s="651"/>
    </row>
    <row r="646" spans="1:30" ht="12" customHeight="1" x14ac:dyDescent="0.2">
      <c r="A646" s="651"/>
      <c r="B646" s="651"/>
      <c r="C646" s="651"/>
      <c r="D646" s="651"/>
      <c r="E646" s="651"/>
      <c r="F646" s="651"/>
      <c r="G646" s="651"/>
      <c r="H646" s="651"/>
      <c r="I646" s="651"/>
      <c r="J646" s="651"/>
      <c r="K646" s="651"/>
      <c r="L646" s="651"/>
      <c r="M646" s="651"/>
      <c r="N646" s="651"/>
      <c r="O646" s="651"/>
      <c r="P646" s="651"/>
      <c r="Q646" s="651"/>
      <c r="R646" s="651"/>
      <c r="S646" s="651"/>
      <c r="T646" s="651"/>
      <c r="U646" s="651"/>
      <c r="V646" s="651"/>
      <c r="W646" s="651"/>
      <c r="X646" s="651"/>
      <c r="Y646" s="651"/>
      <c r="Z646" s="651"/>
      <c r="AA646" s="651"/>
      <c r="AB646" s="651"/>
      <c r="AC646" s="651"/>
      <c r="AD646" s="651"/>
    </row>
    <row r="647" spans="1:30" ht="12" customHeight="1" x14ac:dyDescent="0.2">
      <c r="A647" s="651"/>
      <c r="B647" s="651"/>
      <c r="C647" s="651"/>
      <c r="D647" s="651"/>
      <c r="E647" s="651"/>
      <c r="F647" s="651"/>
      <c r="G647" s="651"/>
      <c r="H647" s="651"/>
      <c r="I647" s="651"/>
      <c r="J647" s="651"/>
      <c r="K647" s="651"/>
      <c r="L647" s="651"/>
      <c r="M647" s="651"/>
      <c r="N647" s="651"/>
      <c r="O647" s="651"/>
      <c r="P647" s="651"/>
      <c r="Q647" s="651"/>
      <c r="R647" s="651"/>
      <c r="S647" s="651"/>
      <c r="T647" s="651"/>
      <c r="U647" s="651"/>
      <c r="V647" s="651"/>
      <c r="W647" s="651"/>
      <c r="X647" s="651"/>
      <c r="Y647" s="651"/>
      <c r="Z647" s="651"/>
      <c r="AA647" s="651"/>
      <c r="AB647" s="651"/>
      <c r="AC647" s="651"/>
      <c r="AD647" s="651"/>
    </row>
    <row r="648" spans="1:30" ht="12" customHeight="1" x14ac:dyDescent="0.2">
      <c r="A648" s="651"/>
      <c r="B648" s="651"/>
      <c r="C648" s="651"/>
      <c r="D648" s="651"/>
      <c r="E648" s="651"/>
      <c r="F648" s="651"/>
      <c r="G648" s="651"/>
      <c r="H648" s="651"/>
      <c r="I648" s="651"/>
      <c r="J648" s="651"/>
      <c r="K648" s="651"/>
      <c r="L648" s="651"/>
      <c r="M648" s="651"/>
      <c r="N648" s="651"/>
      <c r="O648" s="651"/>
      <c r="P648" s="651"/>
      <c r="Q648" s="651"/>
      <c r="R648" s="651"/>
      <c r="S648" s="651"/>
      <c r="T648" s="651"/>
      <c r="U648" s="651"/>
      <c r="V648" s="651"/>
      <c r="W648" s="651"/>
      <c r="X648" s="651"/>
      <c r="Y648" s="651"/>
      <c r="Z648" s="651"/>
      <c r="AA648" s="651"/>
      <c r="AB648" s="651"/>
      <c r="AC648" s="651"/>
      <c r="AD648" s="651"/>
    </row>
    <row r="649" spans="1:30" ht="12" customHeight="1" x14ac:dyDescent="0.2">
      <c r="A649" s="651"/>
      <c r="B649" s="651"/>
      <c r="C649" s="651"/>
      <c r="D649" s="651"/>
      <c r="E649" s="651"/>
      <c r="F649" s="651"/>
      <c r="G649" s="651"/>
      <c r="H649" s="651"/>
      <c r="I649" s="651"/>
      <c r="J649" s="651"/>
      <c r="K649" s="651"/>
      <c r="L649" s="651"/>
      <c r="M649" s="651"/>
      <c r="N649" s="651"/>
      <c r="O649" s="651"/>
      <c r="P649" s="651"/>
      <c r="Q649" s="651"/>
      <c r="R649" s="651"/>
      <c r="S649" s="651"/>
      <c r="T649" s="651"/>
      <c r="U649" s="651"/>
      <c r="V649" s="651"/>
      <c r="W649" s="651"/>
      <c r="X649" s="651"/>
      <c r="Y649" s="651"/>
      <c r="Z649" s="651"/>
      <c r="AA649" s="651"/>
      <c r="AB649" s="651"/>
      <c r="AC649" s="651"/>
      <c r="AD649" s="651"/>
    </row>
    <row r="650" spans="1:30" ht="12" customHeight="1" x14ac:dyDescent="0.2">
      <c r="A650" s="651"/>
      <c r="B650" s="651"/>
      <c r="C650" s="651"/>
      <c r="D650" s="651"/>
      <c r="E650" s="651"/>
      <c r="F650" s="651"/>
      <c r="G650" s="651"/>
      <c r="H650" s="651"/>
      <c r="I650" s="651"/>
      <c r="J650" s="651"/>
      <c r="K650" s="651"/>
      <c r="L650" s="651"/>
      <c r="M650" s="651"/>
      <c r="N650" s="651"/>
      <c r="O650" s="651"/>
      <c r="P650" s="651"/>
      <c r="Q650" s="651"/>
      <c r="R650" s="651"/>
      <c r="S650" s="651"/>
      <c r="T650" s="651"/>
      <c r="U650" s="651"/>
      <c r="V650" s="651"/>
      <c r="W650" s="651"/>
      <c r="X650" s="651"/>
      <c r="Y650" s="651"/>
      <c r="Z650" s="651"/>
      <c r="AA650" s="651"/>
      <c r="AB650" s="651"/>
      <c r="AC650" s="651"/>
      <c r="AD650" s="651"/>
    </row>
    <row r="651" spans="1:30" ht="12" customHeight="1" x14ac:dyDescent="0.2">
      <c r="A651" s="651"/>
      <c r="B651" s="651"/>
      <c r="C651" s="651"/>
      <c r="D651" s="651"/>
      <c r="E651" s="651"/>
      <c r="F651" s="651"/>
      <c r="G651" s="651"/>
      <c r="H651" s="651"/>
      <c r="I651" s="651"/>
      <c r="J651" s="651"/>
      <c r="K651" s="651"/>
      <c r="L651" s="651"/>
      <c r="M651" s="651"/>
      <c r="N651" s="651"/>
      <c r="O651" s="651"/>
      <c r="P651" s="651"/>
      <c r="Q651" s="651"/>
      <c r="R651" s="651"/>
      <c r="S651" s="651"/>
      <c r="T651" s="651"/>
      <c r="U651" s="651"/>
      <c r="V651" s="651"/>
      <c r="W651" s="651"/>
      <c r="X651" s="651"/>
      <c r="Y651" s="651"/>
      <c r="Z651" s="651"/>
      <c r="AA651" s="651"/>
      <c r="AB651" s="651"/>
      <c r="AC651" s="651"/>
      <c r="AD651" s="651"/>
    </row>
    <row r="652" spans="1:30" ht="12" customHeight="1" x14ac:dyDescent="0.2">
      <c r="A652" s="651"/>
      <c r="B652" s="651"/>
      <c r="C652" s="651"/>
      <c r="D652" s="651"/>
      <c r="E652" s="651"/>
      <c r="F652" s="651"/>
      <c r="G652" s="651"/>
      <c r="H652" s="651"/>
      <c r="I652" s="651"/>
      <c r="J652" s="651"/>
      <c r="K652" s="651"/>
      <c r="L652" s="651"/>
      <c r="M652" s="651"/>
      <c r="N652" s="651"/>
      <c r="O652" s="651"/>
      <c r="P652" s="651"/>
      <c r="Q652" s="651"/>
      <c r="R652" s="651"/>
      <c r="S652" s="651"/>
      <c r="T652" s="651"/>
      <c r="U652" s="651"/>
      <c r="V652" s="651"/>
      <c r="W652" s="651"/>
      <c r="X652" s="651"/>
      <c r="Y652" s="651"/>
      <c r="Z652" s="651"/>
      <c r="AA652" s="651"/>
      <c r="AB652" s="651"/>
      <c r="AC652" s="651"/>
      <c r="AD652" s="651"/>
    </row>
    <row r="653" spans="1:30" ht="12" customHeight="1" x14ac:dyDescent="0.2">
      <c r="A653" s="651"/>
      <c r="B653" s="651"/>
      <c r="C653" s="651"/>
      <c r="D653" s="651"/>
      <c r="E653" s="651"/>
      <c r="F653" s="651"/>
      <c r="G653" s="651"/>
      <c r="H653" s="651"/>
      <c r="I653" s="651"/>
      <c r="J653" s="651"/>
      <c r="K653" s="651"/>
      <c r="L653" s="651"/>
      <c r="M653" s="651"/>
      <c r="N653" s="651"/>
      <c r="O653" s="651"/>
      <c r="P653" s="651"/>
      <c r="Q653" s="651"/>
      <c r="R653" s="651"/>
      <c r="S653" s="651"/>
      <c r="T653" s="651"/>
      <c r="U653" s="651"/>
      <c r="V653" s="651"/>
      <c r="W653" s="651"/>
      <c r="X653" s="651"/>
      <c r="Y653" s="651"/>
      <c r="Z653" s="651"/>
      <c r="AA653" s="651"/>
      <c r="AB653" s="651"/>
      <c r="AC653" s="651"/>
      <c r="AD653" s="651"/>
    </row>
    <row r="654" spans="1:30" ht="12" customHeight="1" x14ac:dyDescent="0.2">
      <c r="A654" s="651"/>
      <c r="B654" s="651"/>
      <c r="C654" s="651"/>
      <c r="D654" s="651"/>
      <c r="E654" s="651"/>
      <c r="F654" s="651"/>
      <c r="G654" s="651"/>
      <c r="H654" s="651"/>
      <c r="I654" s="651"/>
      <c r="J654" s="651"/>
      <c r="K654" s="651"/>
      <c r="L654" s="651"/>
      <c r="M654" s="651"/>
      <c r="N654" s="651"/>
      <c r="O654" s="651"/>
      <c r="P654" s="651"/>
      <c r="Q654" s="651"/>
      <c r="R654" s="651"/>
      <c r="S654" s="651"/>
      <c r="T654" s="651"/>
      <c r="U654" s="651"/>
      <c r="V654" s="651"/>
      <c r="W654" s="651"/>
      <c r="X654" s="651"/>
      <c r="Y654" s="651"/>
      <c r="Z654" s="651"/>
      <c r="AA654" s="651"/>
      <c r="AB654" s="651"/>
      <c r="AC654" s="651"/>
      <c r="AD654" s="651"/>
    </row>
    <row r="655" spans="1:30" ht="12" customHeight="1" x14ac:dyDescent="0.2">
      <c r="A655" s="651"/>
      <c r="B655" s="651"/>
      <c r="C655" s="651"/>
      <c r="D655" s="651"/>
      <c r="E655" s="651"/>
      <c r="F655" s="651"/>
      <c r="G655" s="651"/>
      <c r="H655" s="651"/>
      <c r="I655" s="651"/>
      <c r="J655" s="651"/>
      <c r="K655" s="651"/>
      <c r="L655" s="651"/>
      <c r="M655" s="651"/>
      <c r="N655" s="651"/>
      <c r="O655" s="651"/>
      <c r="P655" s="651"/>
      <c r="Q655" s="651"/>
      <c r="R655" s="651"/>
      <c r="S655" s="651"/>
      <c r="T655" s="651"/>
      <c r="U655" s="651"/>
      <c r="V655" s="651"/>
      <c r="W655" s="651"/>
      <c r="X655" s="651"/>
      <c r="Y655" s="651"/>
      <c r="Z655" s="651"/>
      <c r="AA655" s="651"/>
      <c r="AB655" s="651"/>
      <c r="AC655" s="651"/>
      <c r="AD655" s="651"/>
    </row>
    <row r="656" spans="1:30" ht="12" customHeight="1" x14ac:dyDescent="0.2">
      <c r="A656" s="651"/>
      <c r="B656" s="651"/>
      <c r="C656" s="651"/>
      <c r="D656" s="651"/>
      <c r="E656" s="651"/>
      <c r="F656" s="651"/>
      <c r="G656" s="651"/>
      <c r="H656" s="651"/>
      <c r="I656" s="651"/>
      <c r="J656" s="651"/>
      <c r="K656" s="651"/>
      <c r="L656" s="651"/>
      <c r="M656" s="651"/>
      <c r="N656" s="651"/>
      <c r="O656" s="651"/>
      <c r="P656" s="651"/>
      <c r="Q656" s="651"/>
      <c r="R656" s="651"/>
      <c r="S656" s="651"/>
      <c r="T656" s="651"/>
      <c r="U656" s="651"/>
      <c r="V656" s="651"/>
      <c r="W656" s="651"/>
      <c r="X656" s="651"/>
      <c r="Y656" s="651"/>
      <c r="Z656" s="651"/>
      <c r="AA656" s="651"/>
      <c r="AB656" s="651"/>
      <c r="AC656" s="651"/>
      <c r="AD656" s="651"/>
    </row>
    <row r="657" spans="1:30" ht="12" customHeight="1" x14ac:dyDescent="0.2">
      <c r="A657" s="651"/>
      <c r="B657" s="651"/>
      <c r="C657" s="651"/>
      <c r="D657" s="651"/>
      <c r="E657" s="651"/>
      <c r="F657" s="651"/>
      <c r="G657" s="651"/>
      <c r="H657" s="651"/>
      <c r="I657" s="651"/>
      <c r="J657" s="651"/>
      <c r="K657" s="651"/>
      <c r="L657" s="651"/>
      <c r="M657" s="651"/>
      <c r="N657" s="651"/>
      <c r="O657" s="651"/>
      <c r="P657" s="651"/>
      <c r="Q657" s="651"/>
      <c r="R657" s="651"/>
      <c r="S657" s="651"/>
      <c r="T657" s="651"/>
      <c r="U657" s="651"/>
      <c r="V657" s="651"/>
      <c r="W657" s="651"/>
      <c r="X657" s="651"/>
      <c r="Y657" s="651"/>
      <c r="Z657" s="651"/>
      <c r="AA657" s="651"/>
      <c r="AB657" s="651"/>
      <c r="AC657" s="651"/>
      <c r="AD657" s="651"/>
    </row>
    <row r="658" spans="1:30" ht="12" customHeight="1" x14ac:dyDescent="0.2">
      <c r="A658" s="651"/>
      <c r="B658" s="651"/>
      <c r="C658" s="651"/>
      <c r="D658" s="651"/>
      <c r="E658" s="651"/>
      <c r="F658" s="651"/>
      <c r="G658" s="651"/>
      <c r="H658" s="651"/>
      <c r="I658" s="651"/>
      <c r="J658" s="651"/>
      <c r="K658" s="651"/>
      <c r="L658" s="651"/>
      <c r="M658" s="651"/>
      <c r="N658" s="651"/>
      <c r="O658" s="651"/>
      <c r="P658" s="651"/>
      <c r="Q658" s="651"/>
      <c r="R658" s="651"/>
      <c r="S658" s="651"/>
      <c r="T658" s="651"/>
      <c r="U658" s="651"/>
      <c r="V658" s="651"/>
      <c r="W658" s="651"/>
      <c r="X658" s="651"/>
      <c r="Y658" s="651"/>
      <c r="Z658" s="651"/>
      <c r="AA658" s="651"/>
      <c r="AB658" s="651"/>
      <c r="AC658" s="651"/>
      <c r="AD658" s="651"/>
    </row>
    <row r="659" spans="1:30" ht="12" customHeight="1" x14ac:dyDescent="0.2">
      <c r="A659" s="651"/>
      <c r="B659" s="651"/>
      <c r="C659" s="651"/>
      <c r="D659" s="651"/>
      <c r="E659" s="651"/>
      <c r="F659" s="651"/>
      <c r="G659" s="651"/>
      <c r="H659" s="651"/>
      <c r="I659" s="651"/>
      <c r="J659" s="651"/>
      <c r="K659" s="651"/>
      <c r="L659" s="651"/>
      <c r="M659" s="651"/>
      <c r="N659" s="651"/>
      <c r="O659" s="651"/>
      <c r="P659" s="651"/>
      <c r="Q659" s="651"/>
      <c r="R659" s="651"/>
      <c r="S659" s="651"/>
      <c r="T659" s="651"/>
      <c r="U659" s="651"/>
      <c r="V659" s="651"/>
      <c r="W659" s="651"/>
      <c r="X659" s="651"/>
      <c r="Y659" s="651"/>
      <c r="Z659" s="651"/>
      <c r="AA659" s="651"/>
      <c r="AB659" s="651"/>
      <c r="AC659" s="651"/>
      <c r="AD659" s="651"/>
    </row>
    <row r="660" spans="1:30" ht="12" customHeight="1" x14ac:dyDescent="0.2">
      <c r="A660" s="651"/>
      <c r="B660" s="651"/>
      <c r="C660" s="651"/>
      <c r="D660" s="651"/>
      <c r="E660" s="651"/>
      <c r="F660" s="651"/>
      <c r="G660" s="651"/>
      <c r="H660" s="651"/>
      <c r="I660" s="651"/>
      <c r="J660" s="651"/>
      <c r="K660" s="651"/>
      <c r="L660" s="651"/>
      <c r="M660" s="651"/>
      <c r="N660" s="651"/>
      <c r="O660" s="651"/>
      <c r="P660" s="651"/>
      <c r="Q660" s="651"/>
      <c r="R660" s="651"/>
      <c r="S660" s="651"/>
      <c r="T660" s="651"/>
      <c r="U660" s="651"/>
      <c r="V660" s="651"/>
      <c r="W660" s="651"/>
      <c r="X660" s="651"/>
      <c r="Y660" s="651"/>
      <c r="Z660" s="651"/>
      <c r="AA660" s="651"/>
      <c r="AB660" s="651"/>
      <c r="AC660" s="651"/>
      <c r="AD660" s="651"/>
    </row>
    <row r="661" spans="1:30" ht="12" customHeight="1" x14ac:dyDescent="0.2">
      <c r="A661" s="651"/>
      <c r="B661" s="651"/>
      <c r="C661" s="651"/>
      <c r="D661" s="651"/>
      <c r="E661" s="651"/>
      <c r="F661" s="651"/>
      <c r="G661" s="651"/>
      <c r="H661" s="651"/>
      <c r="I661" s="651"/>
      <c r="J661" s="651"/>
      <c r="K661" s="651"/>
      <c r="L661" s="651"/>
      <c r="M661" s="651"/>
      <c r="N661" s="651"/>
      <c r="O661" s="651"/>
      <c r="P661" s="651"/>
      <c r="Q661" s="651"/>
      <c r="R661" s="651"/>
      <c r="S661" s="651"/>
      <c r="T661" s="651"/>
      <c r="U661" s="651"/>
      <c r="V661" s="651"/>
      <c r="W661" s="651"/>
      <c r="X661" s="651"/>
      <c r="Y661" s="651"/>
      <c r="Z661" s="651"/>
      <c r="AA661" s="651"/>
      <c r="AB661" s="651"/>
      <c r="AC661" s="651"/>
      <c r="AD661" s="651"/>
    </row>
    <row r="662" spans="1:30" ht="12" customHeight="1" x14ac:dyDescent="0.2">
      <c r="A662" s="651"/>
      <c r="B662" s="651"/>
      <c r="C662" s="651"/>
      <c r="D662" s="651"/>
      <c r="E662" s="651"/>
      <c r="F662" s="651"/>
      <c r="G662" s="651"/>
      <c r="H662" s="651"/>
      <c r="I662" s="651"/>
      <c r="J662" s="651"/>
      <c r="K662" s="651"/>
      <c r="L662" s="651"/>
      <c r="M662" s="651"/>
      <c r="N662" s="651"/>
      <c r="O662" s="651"/>
      <c r="P662" s="651"/>
      <c r="Q662" s="651"/>
      <c r="R662" s="651"/>
      <c r="S662" s="651"/>
      <c r="T662" s="651"/>
      <c r="U662" s="651"/>
      <c r="V662" s="651"/>
      <c r="W662" s="651"/>
      <c r="X662" s="651"/>
      <c r="Y662" s="651"/>
      <c r="Z662" s="651"/>
      <c r="AA662" s="651"/>
      <c r="AB662" s="651"/>
      <c r="AC662" s="651"/>
      <c r="AD662" s="651"/>
    </row>
    <row r="663" spans="1:30" ht="12" customHeight="1" x14ac:dyDescent="0.2">
      <c r="A663" s="651"/>
      <c r="B663" s="651"/>
      <c r="C663" s="651"/>
      <c r="D663" s="651"/>
      <c r="E663" s="651"/>
      <c r="F663" s="651"/>
      <c r="G663" s="651"/>
      <c r="H663" s="651"/>
      <c r="I663" s="651"/>
      <c r="J663" s="651"/>
      <c r="K663" s="651"/>
      <c r="L663" s="651"/>
      <c r="M663" s="651"/>
      <c r="N663" s="651"/>
      <c r="O663" s="651"/>
      <c r="P663" s="651"/>
      <c r="Q663" s="651"/>
      <c r="R663" s="651"/>
      <c r="S663" s="651"/>
      <c r="T663" s="651"/>
      <c r="U663" s="651"/>
      <c r="V663" s="651"/>
      <c r="W663" s="651"/>
      <c r="X663" s="651"/>
      <c r="Y663" s="651"/>
      <c r="Z663" s="651"/>
      <c r="AA663" s="651"/>
      <c r="AB663" s="651"/>
      <c r="AC663" s="651"/>
      <c r="AD663" s="651"/>
    </row>
    <row r="664" spans="1:30" ht="12" customHeight="1" x14ac:dyDescent="0.2">
      <c r="A664" s="651"/>
      <c r="B664" s="651"/>
      <c r="C664" s="651"/>
      <c r="D664" s="651"/>
      <c r="E664" s="651"/>
      <c r="F664" s="651"/>
      <c r="G664" s="651"/>
      <c r="H664" s="651"/>
      <c r="I664" s="651"/>
      <c r="J664" s="651"/>
      <c r="K664" s="651"/>
      <c r="L664" s="651"/>
      <c r="M664" s="651"/>
      <c r="N664" s="651"/>
      <c r="O664" s="651"/>
      <c r="P664" s="651"/>
      <c r="Q664" s="651"/>
      <c r="R664" s="651"/>
      <c r="S664" s="651"/>
      <c r="T664" s="651"/>
      <c r="U664" s="651"/>
      <c r="V664" s="651"/>
      <c r="W664" s="651"/>
      <c r="X664" s="651"/>
      <c r="Y664" s="651"/>
      <c r="Z664" s="651"/>
      <c r="AA664" s="651"/>
      <c r="AB664" s="651"/>
      <c r="AC664" s="651"/>
      <c r="AD664" s="651"/>
    </row>
    <row r="665" spans="1:30" ht="12" customHeight="1" x14ac:dyDescent="0.2">
      <c r="A665" s="651"/>
      <c r="B665" s="651"/>
      <c r="C665" s="651"/>
      <c r="D665" s="651"/>
      <c r="E665" s="651"/>
      <c r="F665" s="651"/>
      <c r="G665" s="651"/>
      <c r="H665" s="651"/>
      <c r="I665" s="651"/>
      <c r="J665" s="651"/>
      <c r="K665" s="651"/>
      <c r="L665" s="651"/>
      <c r="M665" s="651"/>
      <c r="N665" s="651"/>
      <c r="O665" s="651"/>
      <c r="P665" s="651"/>
      <c r="Q665" s="651"/>
      <c r="R665" s="651"/>
      <c r="S665" s="651"/>
      <c r="T665" s="651"/>
      <c r="U665" s="651"/>
      <c r="V665" s="651"/>
      <c r="W665" s="651"/>
      <c r="X665" s="651"/>
      <c r="Y665" s="651"/>
      <c r="Z665" s="651"/>
      <c r="AA665" s="651"/>
      <c r="AB665" s="651"/>
      <c r="AC665" s="651"/>
      <c r="AD665" s="651"/>
    </row>
    <row r="666" spans="1:30" ht="12" customHeight="1" x14ac:dyDescent="0.2">
      <c r="A666" s="651"/>
      <c r="B666" s="651"/>
      <c r="C666" s="651"/>
      <c r="D666" s="651"/>
      <c r="E666" s="651"/>
      <c r="F666" s="651"/>
      <c r="G666" s="651"/>
      <c r="H666" s="651"/>
      <c r="I666" s="651"/>
      <c r="J666" s="651"/>
      <c r="K666" s="651"/>
      <c r="L666" s="651"/>
      <c r="M666" s="651"/>
      <c r="N666" s="651"/>
      <c r="O666" s="651"/>
      <c r="P666" s="651"/>
      <c r="Q666" s="651"/>
      <c r="R666" s="651"/>
      <c r="S666" s="651"/>
      <c r="T666" s="651"/>
      <c r="U666" s="651"/>
      <c r="V666" s="651"/>
      <c r="W666" s="651"/>
      <c r="X666" s="651"/>
      <c r="Y666" s="651"/>
      <c r="Z666" s="651"/>
      <c r="AA666" s="651"/>
      <c r="AB666" s="651"/>
      <c r="AC666" s="651"/>
      <c r="AD666" s="651"/>
    </row>
    <row r="667" spans="1:30" ht="12" customHeight="1" x14ac:dyDescent="0.2">
      <c r="A667" s="651"/>
      <c r="B667" s="651"/>
      <c r="C667" s="651"/>
      <c r="D667" s="651"/>
      <c r="E667" s="651"/>
      <c r="F667" s="651"/>
      <c r="G667" s="651"/>
      <c r="H667" s="651"/>
      <c r="I667" s="651"/>
      <c r="J667" s="651"/>
      <c r="K667" s="651"/>
      <c r="L667" s="651"/>
      <c r="M667" s="651"/>
      <c r="N667" s="651"/>
      <c r="O667" s="651"/>
      <c r="P667" s="651"/>
      <c r="Q667" s="651"/>
      <c r="R667" s="651"/>
      <c r="S667" s="651"/>
      <c r="T667" s="651"/>
      <c r="U667" s="651"/>
      <c r="V667" s="651"/>
      <c r="W667" s="651"/>
      <c r="X667" s="651"/>
      <c r="Y667" s="651"/>
      <c r="Z667" s="651"/>
      <c r="AA667" s="651"/>
      <c r="AB667" s="651"/>
      <c r="AC667" s="651"/>
      <c r="AD667" s="651"/>
    </row>
    <row r="668" spans="1:30" ht="12" customHeight="1" x14ac:dyDescent="0.2">
      <c r="A668" s="651"/>
      <c r="B668" s="651"/>
      <c r="C668" s="651"/>
      <c r="D668" s="651"/>
      <c r="E668" s="651"/>
      <c r="F668" s="651"/>
      <c r="G668" s="651"/>
      <c r="H668" s="651"/>
      <c r="I668" s="651"/>
      <c r="J668" s="651"/>
      <c r="K668" s="651"/>
      <c r="L668" s="651"/>
      <c r="M668" s="651"/>
      <c r="N668" s="651"/>
      <c r="O668" s="651"/>
      <c r="P668" s="651"/>
      <c r="Q668" s="651"/>
      <c r="R668" s="651"/>
      <c r="S668" s="651"/>
      <c r="T668" s="651"/>
      <c r="U668" s="651"/>
      <c r="V668" s="651"/>
      <c r="W668" s="651"/>
      <c r="X668" s="651"/>
      <c r="Y668" s="651"/>
      <c r="Z668" s="651"/>
      <c r="AA668" s="651"/>
      <c r="AB668" s="651"/>
      <c r="AC668" s="651"/>
      <c r="AD668" s="651"/>
    </row>
    <row r="669" spans="1:30" ht="12" customHeight="1" x14ac:dyDescent="0.2">
      <c r="A669" s="651"/>
      <c r="B669" s="651"/>
      <c r="C669" s="651"/>
      <c r="D669" s="651"/>
      <c r="E669" s="651"/>
      <c r="F669" s="651"/>
      <c r="G669" s="651"/>
      <c r="H669" s="651"/>
      <c r="I669" s="651"/>
      <c r="J669" s="651"/>
      <c r="K669" s="651"/>
      <c r="L669" s="651"/>
      <c r="M669" s="651"/>
      <c r="N669" s="651"/>
      <c r="O669" s="651"/>
      <c r="P669" s="651"/>
      <c r="Q669" s="651"/>
      <c r="R669" s="651"/>
      <c r="S669" s="651"/>
      <c r="T669" s="651"/>
      <c r="U669" s="651"/>
      <c r="V669" s="651"/>
      <c r="W669" s="651"/>
      <c r="X669" s="651"/>
      <c r="Y669" s="651"/>
      <c r="Z669" s="651"/>
      <c r="AA669" s="651"/>
      <c r="AB669" s="651"/>
      <c r="AC669" s="651"/>
      <c r="AD669" s="651"/>
    </row>
    <row r="670" spans="1:30" ht="12" customHeight="1" x14ac:dyDescent="0.2">
      <c r="A670" s="651"/>
      <c r="B670" s="651"/>
      <c r="C670" s="651"/>
      <c r="D670" s="651"/>
      <c r="E670" s="651"/>
      <c r="F670" s="651"/>
      <c r="G670" s="651"/>
      <c r="H670" s="651"/>
      <c r="I670" s="651"/>
      <c r="J670" s="651"/>
      <c r="K670" s="651"/>
      <c r="L670" s="651"/>
      <c r="M670" s="651"/>
      <c r="N670" s="651"/>
      <c r="O670" s="651"/>
      <c r="P670" s="651"/>
      <c r="Q670" s="651"/>
      <c r="R670" s="651"/>
      <c r="S670" s="651"/>
      <c r="T670" s="651"/>
      <c r="U670" s="651"/>
      <c r="V670" s="651"/>
      <c r="W670" s="651"/>
      <c r="X670" s="651"/>
      <c r="Y670" s="651"/>
      <c r="Z670" s="651"/>
      <c r="AA670" s="651"/>
      <c r="AB670" s="651"/>
      <c r="AC670" s="651"/>
      <c r="AD670" s="651"/>
    </row>
    <row r="671" spans="1:30" ht="12" customHeight="1" x14ac:dyDescent="0.2">
      <c r="A671" s="651"/>
      <c r="B671" s="651"/>
      <c r="C671" s="651"/>
      <c r="D671" s="651"/>
      <c r="E671" s="651"/>
      <c r="F671" s="651"/>
      <c r="G671" s="651"/>
      <c r="H671" s="651"/>
      <c r="I671" s="651"/>
      <c r="J671" s="651"/>
      <c r="K671" s="651"/>
      <c r="L671" s="651"/>
      <c r="M671" s="651"/>
      <c r="N671" s="651"/>
      <c r="O671" s="651"/>
      <c r="P671" s="651"/>
      <c r="Q671" s="651"/>
      <c r="R671" s="651"/>
      <c r="S671" s="651"/>
      <c r="T671" s="651"/>
      <c r="U671" s="651"/>
      <c r="V671" s="651"/>
      <c r="W671" s="651"/>
      <c r="X671" s="651"/>
      <c r="Y671" s="651"/>
      <c r="Z671" s="651"/>
      <c r="AA671" s="651"/>
      <c r="AB671" s="651"/>
      <c r="AC671" s="651"/>
      <c r="AD671" s="651"/>
    </row>
    <row r="672" spans="1:30" ht="12" customHeight="1" x14ac:dyDescent="0.2">
      <c r="A672" s="651"/>
      <c r="B672" s="651"/>
      <c r="C672" s="651"/>
      <c r="D672" s="651"/>
      <c r="E672" s="651"/>
      <c r="F672" s="651"/>
      <c r="G672" s="651"/>
      <c r="H672" s="651"/>
      <c r="I672" s="651"/>
      <c r="J672" s="651"/>
      <c r="K672" s="651"/>
      <c r="L672" s="651"/>
      <c r="M672" s="651"/>
      <c r="N672" s="651"/>
      <c r="O672" s="651"/>
      <c r="P672" s="651"/>
      <c r="Q672" s="651"/>
      <c r="R672" s="651"/>
      <c r="S672" s="651"/>
      <c r="T672" s="651"/>
      <c r="U672" s="651"/>
      <c r="V672" s="651"/>
      <c r="W672" s="651"/>
      <c r="X672" s="651"/>
      <c r="Y672" s="651"/>
      <c r="Z672" s="651"/>
      <c r="AA672" s="651"/>
      <c r="AB672" s="651"/>
      <c r="AC672" s="651"/>
      <c r="AD672" s="651"/>
    </row>
    <row r="673" spans="1:30" ht="12" customHeight="1" x14ac:dyDescent="0.2">
      <c r="A673" s="651"/>
      <c r="B673" s="651"/>
      <c r="C673" s="651"/>
      <c r="D673" s="651"/>
      <c r="E673" s="651"/>
      <c r="F673" s="651"/>
      <c r="G673" s="651"/>
      <c r="H673" s="651"/>
      <c r="I673" s="651"/>
      <c r="J673" s="651"/>
      <c r="K673" s="651"/>
      <c r="L673" s="651"/>
      <c r="M673" s="651"/>
      <c r="N673" s="651"/>
      <c r="O673" s="651"/>
      <c r="P673" s="651"/>
      <c r="Q673" s="651"/>
      <c r="R673" s="651"/>
      <c r="S673" s="651"/>
      <c r="T673" s="651"/>
      <c r="U673" s="651"/>
      <c r="V673" s="651"/>
      <c r="W673" s="651"/>
      <c r="X673" s="651"/>
      <c r="Y673" s="651"/>
      <c r="Z673" s="651"/>
      <c r="AA673" s="651"/>
      <c r="AB673" s="651"/>
      <c r="AC673" s="651"/>
      <c r="AD673" s="651"/>
    </row>
    <row r="674" spans="1:30" ht="12" customHeight="1" x14ac:dyDescent="0.2">
      <c r="A674" s="651"/>
      <c r="B674" s="651"/>
      <c r="C674" s="651"/>
      <c r="D674" s="651"/>
      <c r="E674" s="651"/>
      <c r="F674" s="651"/>
      <c r="G674" s="651"/>
      <c r="H674" s="651"/>
      <c r="I674" s="651"/>
      <c r="J674" s="651"/>
      <c r="K674" s="651"/>
      <c r="L674" s="651"/>
      <c r="M674" s="651"/>
      <c r="N674" s="651"/>
      <c r="O674" s="651"/>
      <c r="P674" s="651"/>
      <c r="Q674" s="651"/>
      <c r="R674" s="651"/>
      <c r="S674" s="651"/>
      <c r="T674" s="651"/>
      <c r="U674" s="651"/>
      <c r="V674" s="651"/>
      <c r="W674" s="651"/>
      <c r="X674" s="651"/>
      <c r="Y674" s="651"/>
      <c r="Z674" s="651"/>
      <c r="AA674" s="651"/>
      <c r="AB674" s="651"/>
      <c r="AC674" s="651"/>
      <c r="AD674" s="651"/>
    </row>
    <row r="675" spans="1:30" ht="12" customHeight="1" x14ac:dyDescent="0.2">
      <c r="A675" s="651"/>
      <c r="B675" s="651"/>
      <c r="C675" s="651"/>
      <c r="D675" s="651"/>
      <c r="E675" s="651"/>
      <c r="F675" s="651"/>
      <c r="G675" s="651"/>
      <c r="H675" s="651"/>
      <c r="I675" s="651"/>
      <c r="J675" s="651"/>
      <c r="K675" s="651"/>
      <c r="L675" s="651"/>
      <c r="M675" s="651"/>
      <c r="N675" s="651"/>
      <c r="O675" s="651"/>
      <c r="P675" s="651"/>
      <c r="Q675" s="651"/>
      <c r="R675" s="651"/>
      <c r="S675" s="651"/>
      <c r="T675" s="651"/>
      <c r="U675" s="651"/>
      <c r="V675" s="651"/>
      <c r="W675" s="651"/>
      <c r="X675" s="651"/>
      <c r="Y675" s="651"/>
      <c r="Z675" s="651"/>
      <c r="AA675" s="651"/>
      <c r="AB675" s="651"/>
      <c r="AC675" s="651"/>
      <c r="AD675" s="651"/>
    </row>
    <row r="676" spans="1:30" ht="12" customHeight="1" x14ac:dyDescent="0.2">
      <c r="A676" s="651"/>
      <c r="B676" s="651"/>
      <c r="C676" s="651"/>
      <c r="D676" s="651"/>
      <c r="E676" s="651"/>
      <c r="F676" s="651"/>
      <c r="G676" s="651"/>
      <c r="H676" s="651"/>
      <c r="I676" s="651"/>
      <c r="J676" s="651"/>
      <c r="K676" s="651"/>
      <c r="L676" s="651"/>
      <c r="M676" s="651"/>
      <c r="N676" s="651"/>
      <c r="O676" s="651"/>
      <c r="P676" s="651"/>
      <c r="Q676" s="651"/>
      <c r="R676" s="651"/>
      <c r="S676" s="651"/>
      <c r="T676" s="651"/>
      <c r="U676" s="651"/>
      <c r="V676" s="651"/>
      <c r="W676" s="651"/>
      <c r="X676" s="651"/>
      <c r="Y676" s="651"/>
      <c r="Z676" s="651"/>
      <c r="AA676" s="651"/>
      <c r="AB676" s="651"/>
      <c r="AC676" s="651"/>
      <c r="AD676" s="651"/>
    </row>
    <row r="677" spans="1:30" ht="12" customHeight="1" x14ac:dyDescent="0.2">
      <c r="A677" s="651"/>
      <c r="B677" s="651"/>
      <c r="C677" s="651"/>
      <c r="D677" s="651"/>
      <c r="E677" s="651"/>
      <c r="F677" s="651"/>
      <c r="G677" s="651"/>
      <c r="H677" s="651"/>
      <c r="I677" s="651"/>
      <c r="J677" s="651"/>
      <c r="K677" s="651"/>
      <c r="L677" s="651"/>
      <c r="M677" s="651"/>
      <c r="N677" s="651"/>
      <c r="O677" s="651"/>
      <c r="P677" s="651"/>
      <c r="Q677" s="651"/>
      <c r="R677" s="651"/>
      <c r="S677" s="651"/>
      <c r="T677" s="651"/>
      <c r="U677" s="651"/>
      <c r="V677" s="651"/>
      <c r="W677" s="651"/>
      <c r="X677" s="651"/>
      <c r="Y677" s="651"/>
      <c r="Z677" s="651"/>
      <c r="AA677" s="651"/>
      <c r="AB677" s="651"/>
      <c r="AC677" s="651"/>
      <c r="AD677" s="651"/>
    </row>
    <row r="678" spans="1:30" ht="12" customHeight="1" x14ac:dyDescent="0.2">
      <c r="A678" s="651"/>
      <c r="B678" s="651"/>
      <c r="C678" s="651"/>
      <c r="D678" s="651"/>
      <c r="E678" s="651"/>
      <c r="F678" s="651"/>
      <c r="G678" s="651"/>
      <c r="H678" s="651"/>
      <c r="I678" s="651"/>
      <c r="J678" s="651"/>
      <c r="K678" s="651"/>
      <c r="L678" s="651"/>
      <c r="M678" s="651"/>
      <c r="N678" s="651"/>
      <c r="O678" s="651"/>
      <c r="P678" s="651"/>
      <c r="Q678" s="651"/>
      <c r="R678" s="651"/>
      <c r="S678" s="651"/>
      <c r="T678" s="651"/>
      <c r="U678" s="651"/>
      <c r="V678" s="651"/>
      <c r="W678" s="651"/>
      <c r="X678" s="651"/>
      <c r="Y678" s="651"/>
      <c r="Z678" s="651"/>
      <c r="AA678" s="651"/>
      <c r="AB678" s="651"/>
      <c r="AC678" s="651"/>
      <c r="AD678" s="651"/>
    </row>
    <row r="679" spans="1:30" ht="12" customHeight="1" x14ac:dyDescent="0.2">
      <c r="A679" s="651"/>
      <c r="B679" s="651"/>
      <c r="C679" s="651"/>
      <c r="D679" s="651"/>
      <c r="E679" s="651"/>
      <c r="F679" s="651"/>
      <c r="G679" s="651"/>
      <c r="H679" s="651"/>
      <c r="I679" s="651"/>
      <c r="J679" s="651"/>
      <c r="K679" s="651"/>
      <c r="L679" s="651"/>
      <c r="M679" s="651"/>
      <c r="N679" s="651"/>
      <c r="O679" s="651"/>
      <c r="P679" s="651"/>
      <c r="Q679" s="651"/>
      <c r="R679" s="651"/>
      <c r="S679" s="651"/>
      <c r="T679" s="651"/>
      <c r="U679" s="651"/>
      <c r="V679" s="651"/>
      <c r="W679" s="651"/>
      <c r="X679" s="651"/>
      <c r="Y679" s="651"/>
      <c r="Z679" s="651"/>
      <c r="AA679" s="651"/>
      <c r="AB679" s="651"/>
      <c r="AC679" s="651"/>
      <c r="AD679" s="651"/>
    </row>
    <row r="680" spans="1:30" ht="12" customHeight="1" x14ac:dyDescent="0.2">
      <c r="A680" s="651"/>
      <c r="B680" s="651"/>
      <c r="C680" s="651"/>
      <c r="D680" s="651"/>
      <c r="E680" s="651"/>
      <c r="F680" s="651"/>
      <c r="G680" s="651"/>
      <c r="H680" s="651"/>
      <c r="I680" s="651"/>
      <c r="J680" s="651"/>
      <c r="K680" s="651"/>
      <c r="L680" s="651"/>
      <c r="M680" s="651"/>
      <c r="N680" s="651"/>
      <c r="O680" s="651"/>
      <c r="P680" s="651"/>
      <c r="Q680" s="651"/>
      <c r="R680" s="651"/>
      <c r="S680" s="651"/>
      <c r="T680" s="651"/>
      <c r="U680" s="651"/>
      <c r="V680" s="651"/>
      <c r="W680" s="651"/>
      <c r="X680" s="651"/>
      <c r="Y680" s="651"/>
      <c r="Z680" s="651"/>
      <c r="AA680" s="651"/>
      <c r="AB680" s="651"/>
      <c r="AC680" s="651"/>
      <c r="AD680" s="651"/>
    </row>
    <row r="681" spans="1:30" ht="12" customHeight="1" x14ac:dyDescent="0.2">
      <c r="A681" s="651"/>
      <c r="B681" s="651"/>
      <c r="C681" s="651"/>
      <c r="D681" s="651"/>
      <c r="E681" s="651"/>
      <c r="F681" s="651"/>
      <c r="G681" s="651"/>
      <c r="H681" s="651"/>
      <c r="I681" s="651"/>
      <c r="J681" s="651"/>
      <c r="K681" s="651"/>
      <c r="L681" s="651"/>
      <c r="M681" s="651"/>
      <c r="N681" s="651"/>
      <c r="O681" s="651"/>
      <c r="P681" s="651"/>
      <c r="Q681" s="651"/>
      <c r="R681" s="651"/>
      <c r="S681" s="651"/>
      <c r="T681" s="651"/>
      <c r="U681" s="651"/>
      <c r="V681" s="651"/>
      <c r="W681" s="651"/>
      <c r="X681" s="651"/>
      <c r="Y681" s="651"/>
      <c r="Z681" s="651"/>
      <c r="AA681" s="651"/>
      <c r="AB681" s="651"/>
      <c r="AC681" s="651"/>
      <c r="AD681" s="651"/>
    </row>
    <row r="682" spans="1:30" ht="12" customHeight="1" x14ac:dyDescent="0.2">
      <c r="A682" s="651"/>
      <c r="B682" s="651"/>
      <c r="C682" s="651"/>
      <c r="D682" s="651"/>
      <c r="E682" s="651"/>
      <c r="F682" s="651"/>
      <c r="G682" s="651"/>
      <c r="H682" s="651"/>
      <c r="I682" s="651"/>
      <c r="J682" s="651"/>
      <c r="K682" s="651"/>
      <c r="L682" s="651"/>
      <c r="M682" s="651"/>
      <c r="N682" s="651"/>
      <c r="O682" s="651"/>
      <c r="P682" s="651"/>
      <c r="Q682" s="651"/>
      <c r="R682" s="651"/>
      <c r="S682" s="651"/>
      <c r="T682" s="651"/>
      <c r="U682" s="651"/>
      <c r="V682" s="651"/>
      <c r="W682" s="651"/>
      <c r="X682" s="651"/>
      <c r="Y682" s="651"/>
      <c r="Z682" s="651"/>
      <c r="AA682" s="651"/>
      <c r="AB682" s="651"/>
      <c r="AC682" s="651"/>
      <c r="AD682" s="651"/>
    </row>
    <row r="683" spans="1:30" ht="12" customHeight="1" x14ac:dyDescent="0.2">
      <c r="A683" s="651"/>
      <c r="B683" s="651"/>
      <c r="C683" s="651"/>
      <c r="D683" s="651"/>
      <c r="E683" s="651"/>
      <c r="F683" s="651"/>
      <c r="G683" s="651"/>
      <c r="H683" s="651"/>
      <c r="I683" s="651"/>
      <c r="J683" s="651"/>
      <c r="K683" s="651"/>
      <c r="L683" s="651"/>
      <c r="M683" s="651"/>
      <c r="N683" s="651"/>
      <c r="O683" s="651"/>
      <c r="P683" s="651"/>
      <c r="Q683" s="651"/>
      <c r="R683" s="651"/>
      <c r="S683" s="651"/>
      <c r="T683" s="651"/>
      <c r="U683" s="651"/>
      <c r="V683" s="651"/>
      <c r="W683" s="651"/>
      <c r="X683" s="651"/>
      <c r="Y683" s="651"/>
      <c r="Z683" s="651"/>
      <c r="AA683" s="651"/>
      <c r="AB683" s="651"/>
      <c r="AC683" s="651"/>
      <c r="AD683" s="651"/>
    </row>
    <row r="684" spans="1:30" ht="12" customHeight="1" x14ac:dyDescent="0.2">
      <c r="A684" s="651"/>
      <c r="B684" s="651"/>
      <c r="C684" s="651"/>
      <c r="D684" s="651"/>
      <c r="E684" s="651"/>
      <c r="F684" s="651"/>
      <c r="G684" s="651"/>
      <c r="H684" s="651"/>
      <c r="I684" s="651"/>
      <c r="J684" s="651"/>
      <c r="K684" s="651"/>
      <c r="L684" s="651"/>
      <c r="M684" s="651"/>
      <c r="N684" s="651"/>
      <c r="O684" s="651"/>
      <c r="P684" s="651"/>
      <c r="Q684" s="651"/>
      <c r="R684" s="651"/>
      <c r="S684" s="651"/>
      <c r="T684" s="651"/>
      <c r="U684" s="651"/>
      <c r="V684" s="651"/>
      <c r="W684" s="651"/>
      <c r="X684" s="651"/>
      <c r="Y684" s="651"/>
      <c r="Z684" s="651"/>
      <c r="AA684" s="651"/>
      <c r="AB684" s="651"/>
      <c r="AC684" s="651"/>
      <c r="AD684" s="651"/>
    </row>
    <row r="685" spans="1:30" ht="12" customHeight="1" x14ac:dyDescent="0.2">
      <c r="A685" s="651"/>
      <c r="B685" s="651"/>
      <c r="C685" s="651"/>
      <c r="D685" s="651"/>
      <c r="E685" s="651"/>
      <c r="F685" s="651"/>
      <c r="G685" s="651"/>
      <c r="H685" s="651"/>
      <c r="I685" s="651"/>
      <c r="J685" s="651"/>
      <c r="K685" s="651"/>
      <c r="L685" s="651"/>
      <c r="M685" s="651"/>
      <c r="N685" s="651"/>
      <c r="O685" s="651"/>
      <c r="P685" s="651"/>
      <c r="Q685" s="651"/>
      <c r="R685" s="651"/>
      <c r="S685" s="651"/>
      <c r="T685" s="651"/>
      <c r="U685" s="651"/>
      <c r="V685" s="651"/>
      <c r="W685" s="651"/>
      <c r="X685" s="651"/>
      <c r="Y685" s="651"/>
      <c r="Z685" s="651"/>
      <c r="AA685" s="651"/>
      <c r="AB685" s="651"/>
      <c r="AC685" s="651"/>
      <c r="AD685" s="651"/>
    </row>
    <row r="686" spans="1:30" ht="12" customHeight="1" x14ac:dyDescent="0.2">
      <c r="A686" s="651"/>
      <c r="B686" s="651"/>
      <c r="C686" s="651"/>
      <c r="D686" s="651"/>
      <c r="E686" s="651"/>
      <c r="F686" s="651"/>
      <c r="G686" s="651"/>
      <c r="H686" s="651"/>
      <c r="I686" s="651"/>
      <c r="J686" s="651"/>
      <c r="K686" s="651"/>
      <c r="L686" s="651"/>
      <c r="M686" s="651"/>
      <c r="N686" s="651"/>
      <c r="O686" s="651"/>
      <c r="P686" s="651"/>
      <c r="Q686" s="651"/>
      <c r="R686" s="651"/>
      <c r="S686" s="651"/>
      <c r="T686" s="651"/>
      <c r="U686" s="651"/>
      <c r="V686" s="651"/>
      <c r="W686" s="651"/>
      <c r="X686" s="651"/>
      <c r="Y686" s="651"/>
      <c r="Z686" s="651"/>
      <c r="AA686" s="651"/>
      <c r="AB686" s="651"/>
      <c r="AC686" s="651"/>
      <c r="AD686" s="651"/>
    </row>
    <row r="687" spans="1:30" ht="12" customHeight="1" x14ac:dyDescent="0.2">
      <c r="A687" s="651"/>
      <c r="B687" s="651"/>
      <c r="C687" s="651"/>
      <c r="D687" s="651"/>
      <c r="E687" s="651"/>
      <c r="F687" s="651"/>
      <c r="G687" s="651"/>
      <c r="H687" s="651"/>
      <c r="I687" s="651"/>
      <c r="J687" s="651"/>
      <c r="K687" s="651"/>
      <c r="L687" s="651"/>
      <c r="M687" s="651"/>
      <c r="N687" s="651"/>
      <c r="O687" s="651"/>
      <c r="P687" s="651"/>
      <c r="Q687" s="651"/>
      <c r="R687" s="651"/>
      <c r="S687" s="651"/>
      <c r="T687" s="651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</row>
    <row r="688" spans="1:30" ht="12" customHeight="1" x14ac:dyDescent="0.2">
      <c r="A688" s="651"/>
      <c r="B688" s="651"/>
      <c r="C688" s="651"/>
      <c r="D688" s="651"/>
      <c r="E688" s="651"/>
      <c r="F688" s="651"/>
      <c r="G688" s="651"/>
      <c r="H688" s="651"/>
      <c r="I688" s="651"/>
      <c r="J688" s="651"/>
      <c r="K688" s="651"/>
      <c r="L688" s="651"/>
      <c r="M688" s="651"/>
      <c r="N688" s="651"/>
      <c r="O688" s="651"/>
      <c r="P688" s="651"/>
      <c r="Q688" s="651"/>
      <c r="R688" s="651"/>
      <c r="S688" s="651"/>
      <c r="T688" s="651"/>
      <c r="U688" s="651"/>
      <c r="V688" s="651"/>
      <c r="W688" s="651"/>
      <c r="X688" s="651"/>
      <c r="Y688" s="651"/>
      <c r="Z688" s="651"/>
      <c r="AA688" s="651"/>
      <c r="AB688" s="651"/>
      <c r="AC688" s="651"/>
      <c r="AD688" s="651"/>
    </row>
    <row r="689" spans="1:30" ht="12" customHeight="1" x14ac:dyDescent="0.2">
      <c r="A689" s="651"/>
      <c r="B689" s="651"/>
      <c r="C689" s="651"/>
      <c r="D689" s="651"/>
      <c r="E689" s="651"/>
      <c r="F689" s="651"/>
      <c r="G689" s="651"/>
      <c r="H689" s="651"/>
      <c r="I689" s="651"/>
      <c r="J689" s="651"/>
      <c r="K689" s="651"/>
      <c r="L689" s="651"/>
      <c r="M689" s="651"/>
      <c r="N689" s="651"/>
      <c r="O689" s="651"/>
      <c r="P689" s="651"/>
      <c r="Q689" s="651"/>
      <c r="R689" s="651"/>
      <c r="S689" s="651"/>
      <c r="T689" s="651"/>
      <c r="U689" s="651"/>
      <c r="V689" s="651"/>
      <c r="W689" s="651"/>
      <c r="X689" s="651"/>
      <c r="Y689" s="651"/>
      <c r="Z689" s="651"/>
      <c r="AA689" s="651"/>
      <c r="AB689" s="651"/>
      <c r="AC689" s="651"/>
      <c r="AD689" s="651"/>
    </row>
    <row r="690" spans="1:30" ht="12" customHeight="1" x14ac:dyDescent="0.2">
      <c r="A690" s="651"/>
      <c r="B690" s="651"/>
      <c r="C690" s="651"/>
      <c r="D690" s="651"/>
      <c r="E690" s="651"/>
      <c r="F690" s="651"/>
      <c r="G690" s="651"/>
      <c r="H690" s="651"/>
      <c r="I690" s="651"/>
      <c r="J690" s="651"/>
      <c r="K690" s="651"/>
      <c r="L690" s="651"/>
      <c r="M690" s="651"/>
      <c r="N690" s="651"/>
      <c r="O690" s="651"/>
      <c r="P690" s="651"/>
      <c r="Q690" s="651"/>
      <c r="R690" s="651"/>
      <c r="S690" s="651"/>
      <c r="T690" s="651"/>
      <c r="U690" s="651"/>
      <c r="V690" s="651"/>
      <c r="W690" s="651"/>
      <c r="X690" s="651"/>
      <c r="Y690" s="651"/>
      <c r="Z690" s="651"/>
      <c r="AA690" s="651"/>
      <c r="AB690" s="651"/>
      <c r="AC690" s="651"/>
      <c r="AD690" s="651"/>
    </row>
    <row r="691" spans="1:30" ht="12" customHeight="1" x14ac:dyDescent="0.2">
      <c r="A691" s="651"/>
      <c r="B691" s="651"/>
      <c r="C691" s="651"/>
      <c r="D691" s="651"/>
      <c r="E691" s="651"/>
      <c r="F691" s="651"/>
      <c r="G691" s="651"/>
      <c r="H691" s="651"/>
      <c r="I691" s="651"/>
      <c r="J691" s="651"/>
      <c r="K691" s="651"/>
      <c r="L691" s="651"/>
      <c r="M691" s="651"/>
      <c r="N691" s="651"/>
      <c r="O691" s="651"/>
      <c r="P691" s="651"/>
      <c r="Q691" s="651"/>
      <c r="R691" s="651"/>
      <c r="S691" s="651"/>
      <c r="T691" s="651"/>
      <c r="U691" s="651"/>
      <c r="V691" s="651"/>
      <c r="W691" s="651"/>
      <c r="X691" s="651"/>
      <c r="Y691" s="651"/>
      <c r="Z691" s="651"/>
      <c r="AA691" s="651"/>
      <c r="AB691" s="651"/>
      <c r="AC691" s="651"/>
      <c r="AD691" s="651"/>
    </row>
    <row r="692" spans="1:30" ht="12" customHeight="1" x14ac:dyDescent="0.2">
      <c r="A692" s="651"/>
      <c r="B692" s="651"/>
      <c r="C692" s="651"/>
      <c r="D692" s="651"/>
      <c r="E692" s="651"/>
      <c r="F692" s="651"/>
      <c r="G692" s="651"/>
      <c r="H692" s="651"/>
      <c r="I692" s="651"/>
      <c r="J692" s="651"/>
      <c r="K692" s="651"/>
      <c r="L692" s="651"/>
      <c r="M692" s="651"/>
      <c r="N692" s="651"/>
      <c r="O692" s="651"/>
      <c r="P692" s="651"/>
      <c r="Q692" s="651"/>
      <c r="R692" s="651"/>
      <c r="S692" s="651"/>
      <c r="T692" s="651"/>
      <c r="U692" s="651"/>
      <c r="V692" s="651"/>
      <c r="W692" s="651"/>
      <c r="X692" s="651"/>
      <c r="Y692" s="651"/>
      <c r="Z692" s="651"/>
      <c r="AA692" s="651"/>
      <c r="AB692" s="651"/>
      <c r="AC692" s="651"/>
      <c r="AD692" s="651"/>
    </row>
    <row r="693" spans="1:30" ht="12" customHeight="1" x14ac:dyDescent="0.2">
      <c r="A693" s="651"/>
      <c r="B693" s="651"/>
      <c r="C693" s="651"/>
      <c r="D693" s="651"/>
      <c r="E693" s="651"/>
      <c r="F693" s="651"/>
      <c r="G693" s="651"/>
      <c r="H693" s="651"/>
      <c r="I693" s="651"/>
      <c r="J693" s="651"/>
      <c r="K693" s="651"/>
      <c r="L693" s="651"/>
      <c r="M693" s="651"/>
      <c r="N693" s="651"/>
      <c r="O693" s="651"/>
      <c r="P693" s="651"/>
      <c r="Q693" s="651"/>
      <c r="R693" s="651"/>
      <c r="S693" s="651"/>
      <c r="T693" s="651"/>
      <c r="U693" s="651"/>
      <c r="V693" s="651"/>
      <c r="W693" s="651"/>
      <c r="X693" s="651"/>
      <c r="Y693" s="651"/>
      <c r="Z693" s="651"/>
      <c r="AA693" s="651"/>
      <c r="AB693" s="651"/>
      <c r="AC693" s="651"/>
      <c r="AD693" s="651"/>
    </row>
    <row r="694" spans="1:30" ht="12" customHeight="1" x14ac:dyDescent="0.2">
      <c r="A694" s="651"/>
      <c r="B694" s="651"/>
      <c r="C694" s="651"/>
      <c r="D694" s="651"/>
      <c r="E694" s="651"/>
      <c r="F694" s="651"/>
      <c r="G694" s="651"/>
      <c r="H694" s="651"/>
      <c r="I694" s="651"/>
      <c r="J694" s="651"/>
      <c r="K694" s="651"/>
      <c r="L694" s="651"/>
      <c r="M694" s="651"/>
      <c r="N694" s="651"/>
      <c r="O694" s="651"/>
      <c r="P694" s="651"/>
      <c r="Q694" s="651"/>
      <c r="R694" s="651"/>
      <c r="S694" s="651"/>
      <c r="T694" s="651"/>
      <c r="U694" s="651"/>
      <c r="V694" s="651"/>
      <c r="W694" s="651"/>
      <c r="X694" s="651"/>
      <c r="Y694" s="651"/>
      <c r="Z694" s="651"/>
      <c r="AA694" s="651"/>
      <c r="AB694" s="651"/>
      <c r="AC694" s="651"/>
      <c r="AD694" s="651"/>
    </row>
    <row r="695" spans="1:30" ht="12" customHeight="1" x14ac:dyDescent="0.2">
      <c r="A695" s="651"/>
      <c r="B695" s="651"/>
      <c r="C695" s="651"/>
      <c r="D695" s="651"/>
      <c r="E695" s="651"/>
      <c r="F695" s="651"/>
      <c r="G695" s="651"/>
      <c r="H695" s="651"/>
      <c r="I695" s="651"/>
      <c r="J695" s="651"/>
      <c r="K695" s="651"/>
      <c r="L695" s="651"/>
      <c r="M695" s="651"/>
      <c r="N695" s="651"/>
      <c r="O695" s="651"/>
      <c r="P695" s="651"/>
      <c r="Q695" s="651"/>
      <c r="R695" s="651"/>
      <c r="S695" s="651"/>
      <c r="T695" s="651"/>
      <c r="U695" s="651"/>
      <c r="V695" s="651"/>
      <c r="W695" s="651"/>
      <c r="X695" s="651"/>
      <c r="Y695" s="651"/>
      <c r="Z695" s="651"/>
      <c r="AA695" s="651"/>
      <c r="AB695" s="651"/>
      <c r="AC695" s="651"/>
      <c r="AD695" s="651"/>
    </row>
    <row r="696" spans="1:30" ht="12" customHeight="1" x14ac:dyDescent="0.2">
      <c r="A696" s="651"/>
      <c r="B696" s="651"/>
      <c r="C696" s="651"/>
      <c r="D696" s="651"/>
      <c r="E696" s="651"/>
      <c r="F696" s="651"/>
      <c r="G696" s="651"/>
      <c r="H696" s="651"/>
      <c r="I696" s="651"/>
      <c r="J696" s="651"/>
      <c r="K696" s="651"/>
      <c r="L696" s="651"/>
      <c r="M696" s="651"/>
      <c r="N696" s="651"/>
      <c r="O696" s="651"/>
      <c r="P696" s="651"/>
      <c r="Q696" s="651"/>
      <c r="R696" s="651"/>
      <c r="S696" s="651"/>
      <c r="T696" s="651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</row>
    <row r="697" spans="1:30" ht="12" customHeight="1" x14ac:dyDescent="0.2">
      <c r="A697" s="651"/>
      <c r="B697" s="651"/>
      <c r="C697" s="651"/>
      <c r="D697" s="651"/>
      <c r="E697" s="651"/>
      <c r="F697" s="651"/>
      <c r="G697" s="651"/>
      <c r="H697" s="651"/>
      <c r="I697" s="651"/>
      <c r="J697" s="651"/>
      <c r="K697" s="651"/>
      <c r="L697" s="651"/>
      <c r="M697" s="651"/>
      <c r="N697" s="651"/>
      <c r="O697" s="651"/>
      <c r="P697" s="651"/>
      <c r="Q697" s="651"/>
      <c r="R697" s="651"/>
      <c r="S697" s="651"/>
      <c r="T697" s="651"/>
      <c r="U697" s="651"/>
      <c r="V697" s="651"/>
      <c r="W697" s="651"/>
      <c r="X697" s="651"/>
      <c r="Y697" s="651"/>
      <c r="Z697" s="651"/>
      <c r="AA697" s="651"/>
      <c r="AB697" s="651"/>
      <c r="AC697" s="651"/>
      <c r="AD697" s="651"/>
    </row>
    <row r="698" spans="1:30" ht="12" customHeight="1" x14ac:dyDescent="0.2">
      <c r="A698" s="651"/>
      <c r="B698" s="651"/>
      <c r="C698" s="651"/>
      <c r="D698" s="651"/>
      <c r="E698" s="651"/>
      <c r="F698" s="651"/>
      <c r="G698" s="651"/>
      <c r="H698" s="651"/>
      <c r="I698" s="651"/>
      <c r="J698" s="651"/>
      <c r="K698" s="651"/>
      <c r="L698" s="651"/>
      <c r="M698" s="651"/>
      <c r="N698" s="651"/>
      <c r="O698" s="651"/>
      <c r="P698" s="651"/>
      <c r="Q698" s="651"/>
      <c r="R698" s="651"/>
      <c r="S698" s="651"/>
      <c r="T698" s="651"/>
      <c r="U698" s="651"/>
      <c r="V698" s="651"/>
      <c r="W698" s="651"/>
      <c r="X698" s="651"/>
      <c r="Y698" s="651"/>
      <c r="Z698" s="651"/>
      <c r="AA698" s="651"/>
      <c r="AB698" s="651"/>
      <c r="AC698" s="651"/>
      <c r="AD698" s="651"/>
    </row>
    <row r="699" spans="1:30" ht="12" customHeight="1" x14ac:dyDescent="0.2">
      <c r="A699" s="651"/>
      <c r="B699" s="651"/>
      <c r="C699" s="651"/>
      <c r="D699" s="651"/>
      <c r="E699" s="651"/>
      <c r="F699" s="651"/>
      <c r="G699" s="651"/>
      <c r="H699" s="651"/>
      <c r="I699" s="651"/>
      <c r="J699" s="651"/>
      <c r="K699" s="651"/>
      <c r="L699" s="651"/>
      <c r="M699" s="651"/>
      <c r="N699" s="651"/>
      <c r="O699" s="651"/>
      <c r="P699" s="651"/>
      <c r="Q699" s="651"/>
      <c r="R699" s="651"/>
      <c r="S699" s="651"/>
      <c r="T699" s="651"/>
      <c r="U699" s="651"/>
      <c r="V699" s="651"/>
      <c r="W699" s="651"/>
      <c r="X699" s="651"/>
      <c r="Y699" s="651"/>
      <c r="Z699" s="651"/>
      <c r="AA699" s="651"/>
      <c r="AB699" s="651"/>
      <c r="AC699" s="651"/>
      <c r="AD699" s="651"/>
    </row>
    <row r="700" spans="1:30" ht="12" customHeight="1" x14ac:dyDescent="0.2">
      <c r="A700" s="651"/>
      <c r="B700" s="651"/>
      <c r="C700" s="651"/>
      <c r="D700" s="651"/>
      <c r="E700" s="651"/>
      <c r="F700" s="651"/>
      <c r="G700" s="651"/>
      <c r="H700" s="651"/>
      <c r="I700" s="651"/>
      <c r="J700" s="651"/>
      <c r="K700" s="651"/>
      <c r="L700" s="651"/>
      <c r="M700" s="651"/>
      <c r="N700" s="651"/>
      <c r="O700" s="651"/>
      <c r="P700" s="651"/>
      <c r="Q700" s="651"/>
      <c r="R700" s="651"/>
      <c r="S700" s="651"/>
      <c r="T700" s="651"/>
      <c r="U700" s="651"/>
      <c r="V700" s="651"/>
      <c r="W700" s="651"/>
      <c r="X700" s="651"/>
      <c r="Y700" s="651"/>
      <c r="Z700" s="651"/>
      <c r="AA700" s="651"/>
      <c r="AB700" s="651"/>
      <c r="AC700" s="651"/>
      <c r="AD700" s="651"/>
    </row>
    <row r="701" spans="1:30" ht="12" customHeight="1" x14ac:dyDescent="0.2">
      <c r="A701" s="651"/>
      <c r="B701" s="651"/>
      <c r="C701" s="651"/>
      <c r="D701" s="651"/>
      <c r="E701" s="651"/>
      <c r="F701" s="651"/>
      <c r="G701" s="651"/>
      <c r="H701" s="651"/>
      <c r="I701" s="651"/>
      <c r="J701" s="651"/>
      <c r="K701" s="651"/>
      <c r="L701" s="651"/>
      <c r="M701" s="651"/>
      <c r="N701" s="651"/>
      <c r="O701" s="651"/>
      <c r="P701" s="651"/>
      <c r="Q701" s="651"/>
      <c r="R701" s="651"/>
      <c r="S701" s="651"/>
      <c r="T701" s="651"/>
      <c r="U701" s="651"/>
      <c r="V701" s="651"/>
      <c r="W701" s="651"/>
      <c r="X701" s="651"/>
      <c r="Y701" s="651"/>
      <c r="Z701" s="651"/>
      <c r="AA701" s="651"/>
      <c r="AB701" s="651"/>
      <c r="AC701" s="651"/>
      <c r="AD701" s="651"/>
    </row>
    <row r="702" spans="1:30" ht="12" customHeight="1" x14ac:dyDescent="0.2">
      <c r="A702" s="651"/>
      <c r="B702" s="651"/>
      <c r="C702" s="651"/>
      <c r="D702" s="651"/>
      <c r="E702" s="651"/>
      <c r="F702" s="651"/>
      <c r="G702" s="651"/>
      <c r="H702" s="651"/>
      <c r="I702" s="651"/>
      <c r="J702" s="651"/>
      <c r="K702" s="651"/>
      <c r="L702" s="651"/>
      <c r="M702" s="651"/>
      <c r="N702" s="651"/>
      <c r="O702" s="651"/>
      <c r="P702" s="651"/>
      <c r="Q702" s="651"/>
      <c r="R702" s="651"/>
      <c r="S702" s="651"/>
      <c r="T702" s="651"/>
      <c r="U702" s="651"/>
      <c r="V702" s="651"/>
      <c r="W702" s="651"/>
      <c r="X702" s="651"/>
      <c r="Y702" s="651"/>
      <c r="Z702" s="651"/>
      <c r="AA702" s="651"/>
      <c r="AB702" s="651"/>
      <c r="AC702" s="651"/>
      <c r="AD702" s="651"/>
    </row>
    <row r="703" spans="1:30" ht="12" customHeight="1" x14ac:dyDescent="0.2">
      <c r="A703" s="651"/>
      <c r="B703" s="651"/>
      <c r="C703" s="651"/>
      <c r="D703" s="651"/>
      <c r="E703" s="651"/>
      <c r="F703" s="651"/>
      <c r="G703" s="651"/>
      <c r="H703" s="651"/>
      <c r="I703" s="651"/>
      <c r="J703" s="651"/>
      <c r="K703" s="651"/>
      <c r="L703" s="651"/>
      <c r="M703" s="651"/>
      <c r="N703" s="651"/>
      <c r="O703" s="651"/>
      <c r="P703" s="651"/>
      <c r="Q703" s="651"/>
      <c r="R703" s="651"/>
      <c r="S703" s="651"/>
      <c r="T703" s="651"/>
      <c r="U703" s="651"/>
      <c r="V703" s="651"/>
      <c r="W703" s="651"/>
      <c r="X703" s="651"/>
      <c r="Y703" s="651"/>
      <c r="Z703" s="651"/>
      <c r="AA703" s="651"/>
      <c r="AB703" s="651"/>
      <c r="AC703" s="651"/>
      <c r="AD703" s="651"/>
    </row>
    <row r="704" spans="1:30" ht="12" customHeight="1" x14ac:dyDescent="0.2">
      <c r="A704" s="651"/>
      <c r="B704" s="651"/>
      <c r="C704" s="651"/>
      <c r="D704" s="651"/>
      <c r="E704" s="651"/>
      <c r="F704" s="651"/>
      <c r="G704" s="651"/>
      <c r="H704" s="651"/>
      <c r="I704" s="651"/>
      <c r="J704" s="651"/>
      <c r="K704" s="651"/>
      <c r="L704" s="651"/>
      <c r="M704" s="651"/>
      <c r="N704" s="651"/>
      <c r="O704" s="651"/>
      <c r="P704" s="651"/>
      <c r="Q704" s="651"/>
      <c r="R704" s="651"/>
      <c r="S704" s="651"/>
      <c r="T704" s="651"/>
      <c r="U704" s="651"/>
      <c r="V704" s="651"/>
      <c r="W704" s="651"/>
      <c r="X704" s="651"/>
      <c r="Y704" s="651"/>
      <c r="Z704" s="651"/>
      <c r="AA704" s="651"/>
      <c r="AB704" s="651"/>
      <c r="AC704" s="651"/>
      <c r="AD704" s="651"/>
    </row>
    <row r="705" spans="1:30" ht="12" customHeight="1" x14ac:dyDescent="0.2">
      <c r="A705" s="651"/>
      <c r="B705" s="651"/>
      <c r="C705" s="651"/>
      <c r="D705" s="651"/>
      <c r="E705" s="651"/>
      <c r="F705" s="651"/>
      <c r="G705" s="651"/>
      <c r="H705" s="651"/>
      <c r="I705" s="651"/>
      <c r="J705" s="651"/>
      <c r="K705" s="651"/>
      <c r="L705" s="651"/>
      <c r="M705" s="651"/>
      <c r="N705" s="651"/>
      <c r="O705" s="651"/>
      <c r="P705" s="651"/>
      <c r="Q705" s="651"/>
      <c r="R705" s="651"/>
      <c r="S705" s="651"/>
      <c r="T705" s="651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</row>
    <row r="706" spans="1:30" ht="12" customHeight="1" x14ac:dyDescent="0.2">
      <c r="A706" s="651"/>
      <c r="B706" s="651"/>
      <c r="C706" s="651"/>
      <c r="D706" s="651"/>
      <c r="E706" s="651"/>
      <c r="F706" s="651"/>
      <c r="G706" s="651"/>
      <c r="H706" s="651"/>
      <c r="I706" s="651"/>
      <c r="J706" s="651"/>
      <c r="K706" s="651"/>
      <c r="L706" s="651"/>
      <c r="M706" s="651"/>
      <c r="N706" s="651"/>
      <c r="O706" s="651"/>
      <c r="P706" s="651"/>
      <c r="Q706" s="651"/>
      <c r="R706" s="651"/>
      <c r="S706" s="651"/>
      <c r="T706" s="651"/>
      <c r="U706" s="651"/>
      <c r="V706" s="651"/>
      <c r="W706" s="651"/>
      <c r="X706" s="651"/>
      <c r="Y706" s="651"/>
      <c r="Z706" s="651"/>
      <c r="AA706" s="651"/>
      <c r="AB706" s="651"/>
      <c r="AC706" s="651"/>
      <c r="AD706" s="651"/>
    </row>
    <row r="707" spans="1:30" ht="12" customHeight="1" x14ac:dyDescent="0.2">
      <c r="A707" s="651"/>
      <c r="B707" s="651"/>
      <c r="C707" s="651"/>
      <c r="D707" s="651"/>
      <c r="E707" s="651"/>
      <c r="F707" s="651"/>
      <c r="G707" s="651"/>
      <c r="H707" s="651"/>
      <c r="I707" s="651"/>
      <c r="J707" s="651"/>
      <c r="K707" s="651"/>
      <c r="L707" s="651"/>
      <c r="M707" s="651"/>
      <c r="N707" s="651"/>
      <c r="O707" s="651"/>
      <c r="P707" s="651"/>
      <c r="Q707" s="651"/>
      <c r="R707" s="651"/>
      <c r="S707" s="651"/>
      <c r="T707" s="651"/>
      <c r="U707" s="651"/>
      <c r="V707" s="651"/>
      <c r="W707" s="651"/>
      <c r="X707" s="651"/>
      <c r="Y707" s="651"/>
      <c r="Z707" s="651"/>
      <c r="AA707" s="651"/>
      <c r="AB707" s="651"/>
      <c r="AC707" s="651"/>
      <c r="AD707" s="651"/>
    </row>
    <row r="708" spans="1:30" ht="12" customHeight="1" x14ac:dyDescent="0.2">
      <c r="A708" s="651"/>
      <c r="B708" s="651"/>
      <c r="C708" s="651"/>
      <c r="D708" s="651"/>
      <c r="E708" s="651"/>
      <c r="F708" s="651"/>
      <c r="G708" s="651"/>
      <c r="H708" s="651"/>
      <c r="I708" s="651"/>
      <c r="J708" s="651"/>
      <c r="K708" s="651"/>
      <c r="L708" s="651"/>
      <c r="M708" s="651"/>
      <c r="N708" s="651"/>
      <c r="O708" s="651"/>
      <c r="P708" s="651"/>
      <c r="Q708" s="651"/>
      <c r="R708" s="651"/>
      <c r="S708" s="651"/>
      <c r="T708" s="651"/>
      <c r="U708" s="651"/>
      <c r="V708" s="651"/>
      <c r="W708" s="651"/>
      <c r="X708" s="651"/>
      <c r="Y708" s="651"/>
      <c r="Z708" s="651"/>
      <c r="AA708" s="651"/>
      <c r="AB708" s="651"/>
      <c r="AC708" s="651"/>
      <c r="AD708" s="651"/>
    </row>
    <row r="709" spans="1:30" ht="12" customHeight="1" x14ac:dyDescent="0.2">
      <c r="A709" s="651"/>
      <c r="B709" s="651"/>
      <c r="C709" s="651"/>
      <c r="D709" s="651"/>
      <c r="E709" s="651"/>
      <c r="F709" s="651"/>
      <c r="G709" s="651"/>
      <c r="H709" s="651"/>
      <c r="I709" s="651"/>
      <c r="J709" s="651"/>
      <c r="K709" s="651"/>
      <c r="L709" s="651"/>
      <c r="M709" s="651"/>
      <c r="N709" s="651"/>
      <c r="O709" s="651"/>
      <c r="P709" s="651"/>
      <c r="Q709" s="651"/>
      <c r="R709" s="651"/>
      <c r="S709" s="651"/>
      <c r="T709" s="651"/>
      <c r="U709" s="651"/>
      <c r="V709" s="651"/>
      <c r="W709" s="651"/>
      <c r="X709" s="651"/>
      <c r="Y709" s="651"/>
      <c r="Z709" s="651"/>
      <c r="AA709" s="651"/>
      <c r="AB709" s="651"/>
      <c r="AC709" s="651"/>
      <c r="AD709" s="651"/>
    </row>
    <row r="710" spans="1:30" ht="12" customHeight="1" x14ac:dyDescent="0.2">
      <c r="A710" s="651"/>
      <c r="B710" s="651"/>
      <c r="C710" s="651"/>
      <c r="D710" s="651"/>
      <c r="E710" s="651"/>
      <c r="F710" s="651"/>
      <c r="G710" s="651"/>
      <c r="H710" s="651"/>
      <c r="I710" s="651"/>
      <c r="J710" s="651"/>
      <c r="K710" s="651"/>
      <c r="L710" s="651"/>
      <c r="M710" s="651"/>
      <c r="N710" s="651"/>
      <c r="O710" s="651"/>
      <c r="P710" s="651"/>
      <c r="Q710" s="651"/>
      <c r="R710" s="651"/>
      <c r="S710" s="651"/>
      <c r="T710" s="651"/>
      <c r="U710" s="651"/>
      <c r="V710" s="651"/>
      <c r="W710" s="651"/>
      <c r="X710" s="651"/>
      <c r="Y710" s="651"/>
      <c r="Z710" s="651"/>
      <c r="AA710" s="651"/>
      <c r="AB710" s="651"/>
      <c r="AC710" s="651"/>
      <c r="AD710" s="651"/>
    </row>
    <row r="711" spans="1:30" ht="12" customHeight="1" x14ac:dyDescent="0.2">
      <c r="A711" s="651"/>
      <c r="B711" s="651"/>
      <c r="C711" s="651"/>
      <c r="D711" s="651"/>
      <c r="E711" s="651"/>
      <c r="F711" s="651"/>
      <c r="G711" s="651"/>
      <c r="H711" s="651"/>
      <c r="I711" s="651"/>
      <c r="J711" s="651"/>
      <c r="K711" s="651"/>
      <c r="L711" s="651"/>
      <c r="M711" s="651"/>
      <c r="N711" s="651"/>
      <c r="O711" s="651"/>
      <c r="P711" s="651"/>
      <c r="Q711" s="651"/>
      <c r="R711" s="651"/>
      <c r="S711" s="651"/>
      <c r="T711" s="651"/>
      <c r="U711" s="651"/>
      <c r="V711" s="651"/>
      <c r="W711" s="651"/>
      <c r="X711" s="651"/>
      <c r="Y711" s="651"/>
      <c r="Z711" s="651"/>
      <c r="AA711" s="651"/>
      <c r="AB711" s="651"/>
      <c r="AC711" s="651"/>
      <c r="AD711" s="651"/>
    </row>
    <row r="712" spans="1:30" ht="12" customHeight="1" x14ac:dyDescent="0.2">
      <c r="A712" s="651"/>
      <c r="B712" s="651"/>
      <c r="C712" s="651"/>
      <c r="D712" s="651"/>
      <c r="E712" s="651"/>
      <c r="F712" s="651"/>
      <c r="G712" s="651"/>
      <c r="H712" s="651"/>
      <c r="I712" s="651"/>
      <c r="J712" s="651"/>
      <c r="K712" s="651"/>
      <c r="L712" s="651"/>
      <c r="M712" s="651"/>
      <c r="N712" s="651"/>
      <c r="O712" s="651"/>
      <c r="P712" s="651"/>
      <c r="Q712" s="651"/>
      <c r="R712" s="651"/>
      <c r="S712" s="651"/>
      <c r="T712" s="651"/>
      <c r="U712" s="651"/>
      <c r="V712" s="651"/>
      <c r="W712" s="651"/>
      <c r="X712" s="651"/>
      <c r="Y712" s="651"/>
      <c r="Z712" s="651"/>
      <c r="AA712" s="651"/>
      <c r="AB712" s="651"/>
      <c r="AC712" s="651"/>
      <c r="AD712" s="651"/>
    </row>
    <row r="713" spans="1:30" ht="12" customHeight="1" x14ac:dyDescent="0.2">
      <c r="A713" s="651"/>
      <c r="B713" s="651"/>
      <c r="C713" s="651"/>
      <c r="D713" s="651"/>
      <c r="E713" s="651"/>
      <c r="F713" s="651"/>
      <c r="G713" s="651"/>
      <c r="H713" s="651"/>
      <c r="I713" s="651"/>
      <c r="J713" s="651"/>
      <c r="K713" s="651"/>
      <c r="L713" s="651"/>
      <c r="M713" s="651"/>
      <c r="N713" s="651"/>
      <c r="O713" s="651"/>
      <c r="P713" s="651"/>
      <c r="Q713" s="651"/>
      <c r="R713" s="651"/>
      <c r="S713" s="651"/>
      <c r="T713" s="651"/>
      <c r="U713" s="651"/>
      <c r="V713" s="651"/>
      <c r="W713" s="651"/>
      <c r="X713" s="651"/>
      <c r="Y713" s="651"/>
      <c r="Z713" s="651"/>
      <c r="AA713" s="651"/>
      <c r="AB713" s="651"/>
      <c r="AC713" s="651"/>
      <c r="AD713" s="651"/>
    </row>
    <row r="714" spans="1:30" ht="12" customHeight="1" x14ac:dyDescent="0.2">
      <c r="A714" s="651"/>
      <c r="B714" s="651"/>
      <c r="C714" s="651"/>
      <c r="D714" s="651"/>
      <c r="E714" s="651"/>
      <c r="F714" s="651"/>
      <c r="G714" s="651"/>
      <c r="H714" s="651"/>
      <c r="I714" s="651"/>
      <c r="J714" s="651"/>
      <c r="K714" s="651"/>
      <c r="L714" s="651"/>
      <c r="M714" s="651"/>
      <c r="N714" s="651"/>
      <c r="O714" s="651"/>
      <c r="P714" s="651"/>
      <c r="Q714" s="651"/>
      <c r="R714" s="651"/>
      <c r="S714" s="651"/>
      <c r="T714" s="651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</row>
    <row r="715" spans="1:30" ht="12" customHeight="1" x14ac:dyDescent="0.2">
      <c r="A715" s="651"/>
      <c r="B715" s="651"/>
      <c r="C715" s="651"/>
      <c r="D715" s="651"/>
      <c r="E715" s="651"/>
      <c r="F715" s="651"/>
      <c r="G715" s="651"/>
      <c r="H715" s="651"/>
      <c r="I715" s="651"/>
      <c r="J715" s="651"/>
      <c r="K715" s="651"/>
      <c r="L715" s="651"/>
      <c r="M715" s="651"/>
      <c r="N715" s="651"/>
      <c r="O715" s="651"/>
      <c r="P715" s="651"/>
      <c r="Q715" s="651"/>
      <c r="R715" s="651"/>
      <c r="S715" s="651"/>
      <c r="T715" s="651"/>
      <c r="U715" s="651"/>
      <c r="V715" s="651"/>
      <c r="W715" s="651"/>
      <c r="X715" s="651"/>
      <c r="Y715" s="651"/>
      <c r="Z715" s="651"/>
      <c r="AA715" s="651"/>
      <c r="AB715" s="651"/>
      <c r="AC715" s="651"/>
      <c r="AD715" s="651"/>
    </row>
    <row r="716" spans="1:30" ht="12" customHeight="1" x14ac:dyDescent="0.2">
      <c r="A716" s="651"/>
      <c r="B716" s="651"/>
      <c r="C716" s="651"/>
      <c r="D716" s="651"/>
      <c r="E716" s="651"/>
      <c r="F716" s="651"/>
      <c r="G716" s="651"/>
      <c r="H716" s="651"/>
      <c r="I716" s="651"/>
      <c r="J716" s="651"/>
      <c r="K716" s="651"/>
      <c r="L716" s="651"/>
      <c r="M716" s="651"/>
      <c r="N716" s="651"/>
      <c r="O716" s="651"/>
      <c r="P716" s="651"/>
      <c r="Q716" s="651"/>
      <c r="R716" s="651"/>
      <c r="S716" s="651"/>
      <c r="T716" s="651"/>
      <c r="U716" s="651"/>
      <c r="V716" s="651"/>
      <c r="W716" s="651"/>
      <c r="X716" s="651"/>
      <c r="Y716" s="651"/>
      <c r="Z716" s="651"/>
      <c r="AA716" s="651"/>
      <c r="AB716" s="651"/>
      <c r="AC716" s="651"/>
      <c r="AD716" s="651"/>
    </row>
    <row r="717" spans="1:30" ht="12" customHeight="1" x14ac:dyDescent="0.2">
      <c r="A717" s="651"/>
      <c r="B717" s="651"/>
      <c r="C717" s="651"/>
      <c r="D717" s="651"/>
      <c r="E717" s="651"/>
      <c r="F717" s="651"/>
      <c r="G717" s="651"/>
      <c r="H717" s="651"/>
      <c r="I717" s="651"/>
      <c r="J717" s="651"/>
      <c r="K717" s="651"/>
      <c r="L717" s="651"/>
      <c r="M717" s="651"/>
      <c r="N717" s="651"/>
      <c r="O717" s="651"/>
      <c r="P717" s="651"/>
      <c r="Q717" s="651"/>
      <c r="R717" s="651"/>
      <c r="S717" s="651"/>
      <c r="T717" s="651"/>
      <c r="U717" s="651"/>
      <c r="V717" s="651"/>
      <c r="W717" s="651"/>
      <c r="X717" s="651"/>
      <c r="Y717" s="651"/>
      <c r="Z717" s="651"/>
      <c r="AA717" s="651"/>
      <c r="AB717" s="651"/>
      <c r="AC717" s="651"/>
      <c r="AD717" s="651"/>
    </row>
    <row r="718" spans="1:30" ht="12" customHeight="1" x14ac:dyDescent="0.2">
      <c r="A718" s="651"/>
      <c r="B718" s="651"/>
      <c r="C718" s="651"/>
      <c r="D718" s="651"/>
      <c r="E718" s="651"/>
      <c r="F718" s="651"/>
      <c r="G718" s="651"/>
      <c r="H718" s="651"/>
      <c r="I718" s="651"/>
      <c r="J718" s="651"/>
      <c r="K718" s="651"/>
      <c r="L718" s="651"/>
      <c r="M718" s="651"/>
      <c r="N718" s="651"/>
      <c r="O718" s="651"/>
      <c r="P718" s="651"/>
      <c r="Q718" s="651"/>
      <c r="R718" s="651"/>
      <c r="S718" s="651"/>
      <c r="T718" s="651"/>
      <c r="U718" s="651"/>
      <c r="V718" s="651"/>
      <c r="W718" s="651"/>
      <c r="X718" s="651"/>
      <c r="Y718" s="651"/>
      <c r="Z718" s="651"/>
      <c r="AA718" s="651"/>
      <c r="AB718" s="651"/>
      <c r="AC718" s="651"/>
      <c r="AD718" s="651"/>
    </row>
    <row r="719" spans="1:30" ht="12" customHeight="1" x14ac:dyDescent="0.2">
      <c r="A719" s="651"/>
      <c r="B719" s="651"/>
      <c r="C719" s="651"/>
      <c r="D719" s="651"/>
      <c r="E719" s="651"/>
      <c r="F719" s="651"/>
      <c r="G719" s="651"/>
      <c r="H719" s="651"/>
      <c r="I719" s="651"/>
      <c r="J719" s="651"/>
      <c r="K719" s="651"/>
      <c r="L719" s="651"/>
      <c r="M719" s="651"/>
      <c r="N719" s="651"/>
      <c r="O719" s="651"/>
      <c r="P719" s="651"/>
      <c r="Q719" s="651"/>
      <c r="R719" s="651"/>
      <c r="S719" s="651"/>
      <c r="T719" s="651"/>
      <c r="U719" s="651"/>
      <c r="V719" s="651"/>
      <c r="W719" s="651"/>
      <c r="X719" s="651"/>
      <c r="Y719" s="651"/>
      <c r="Z719" s="651"/>
      <c r="AA719" s="651"/>
      <c r="AB719" s="651"/>
      <c r="AC719" s="651"/>
      <c r="AD719" s="651"/>
    </row>
    <row r="720" spans="1:30" ht="12" customHeight="1" x14ac:dyDescent="0.2">
      <c r="A720" s="651"/>
      <c r="B720" s="651"/>
      <c r="C720" s="651"/>
      <c r="D720" s="651"/>
      <c r="E720" s="651"/>
      <c r="F720" s="651"/>
      <c r="G720" s="651"/>
      <c r="H720" s="651"/>
      <c r="I720" s="651"/>
      <c r="J720" s="651"/>
      <c r="K720" s="651"/>
      <c r="L720" s="651"/>
      <c r="M720" s="651"/>
      <c r="N720" s="651"/>
      <c r="O720" s="651"/>
      <c r="P720" s="651"/>
      <c r="Q720" s="651"/>
      <c r="R720" s="651"/>
      <c r="S720" s="651"/>
      <c r="T720" s="651"/>
      <c r="U720" s="651"/>
      <c r="V720" s="651"/>
      <c r="W720" s="651"/>
      <c r="X720" s="651"/>
      <c r="Y720" s="651"/>
      <c r="Z720" s="651"/>
      <c r="AA720" s="651"/>
      <c r="AB720" s="651"/>
      <c r="AC720" s="651"/>
      <c r="AD720" s="651"/>
    </row>
    <row r="721" spans="1:30" ht="12" customHeight="1" x14ac:dyDescent="0.2">
      <c r="A721" s="651"/>
      <c r="B721" s="651"/>
      <c r="C721" s="651"/>
      <c r="D721" s="651"/>
      <c r="E721" s="651"/>
      <c r="F721" s="651"/>
      <c r="G721" s="651"/>
      <c r="H721" s="651"/>
      <c r="I721" s="651"/>
      <c r="J721" s="651"/>
      <c r="K721" s="651"/>
      <c r="L721" s="651"/>
      <c r="M721" s="651"/>
      <c r="N721" s="651"/>
      <c r="O721" s="651"/>
      <c r="P721" s="651"/>
      <c r="Q721" s="651"/>
      <c r="R721" s="651"/>
      <c r="S721" s="651"/>
      <c r="T721" s="651"/>
      <c r="U721" s="651"/>
      <c r="V721" s="651"/>
      <c r="W721" s="651"/>
      <c r="X721" s="651"/>
      <c r="Y721" s="651"/>
      <c r="Z721" s="651"/>
      <c r="AA721" s="651"/>
      <c r="AB721" s="651"/>
      <c r="AC721" s="651"/>
      <c r="AD721" s="651"/>
    </row>
    <row r="722" spans="1:30" ht="12" customHeight="1" x14ac:dyDescent="0.2">
      <c r="A722" s="651"/>
      <c r="B722" s="651"/>
      <c r="C722" s="651"/>
      <c r="D722" s="651"/>
      <c r="E722" s="651"/>
      <c r="F722" s="651"/>
      <c r="G722" s="651"/>
      <c r="H722" s="651"/>
      <c r="I722" s="651"/>
      <c r="J722" s="651"/>
      <c r="K722" s="651"/>
      <c r="L722" s="651"/>
      <c r="M722" s="651"/>
      <c r="N722" s="651"/>
      <c r="O722" s="651"/>
      <c r="P722" s="651"/>
      <c r="Q722" s="651"/>
      <c r="R722" s="651"/>
      <c r="S722" s="651"/>
      <c r="T722" s="651"/>
      <c r="U722" s="651"/>
      <c r="V722" s="651"/>
      <c r="W722" s="651"/>
      <c r="X722" s="651"/>
      <c r="Y722" s="651"/>
      <c r="Z722" s="651"/>
      <c r="AA722" s="651"/>
      <c r="AB722" s="651"/>
      <c r="AC722" s="651"/>
      <c r="AD722" s="651"/>
    </row>
    <row r="723" spans="1:30" ht="12" customHeight="1" x14ac:dyDescent="0.2">
      <c r="A723" s="651"/>
      <c r="B723" s="651"/>
      <c r="C723" s="651"/>
      <c r="D723" s="651"/>
      <c r="E723" s="651"/>
      <c r="F723" s="651"/>
      <c r="G723" s="651"/>
      <c r="H723" s="651"/>
      <c r="I723" s="651"/>
      <c r="J723" s="651"/>
      <c r="K723" s="651"/>
      <c r="L723" s="651"/>
      <c r="M723" s="651"/>
      <c r="N723" s="651"/>
      <c r="O723" s="651"/>
      <c r="P723" s="651"/>
      <c r="Q723" s="651"/>
      <c r="R723" s="651"/>
      <c r="S723" s="651"/>
      <c r="T723" s="651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</row>
    <row r="724" spans="1:30" ht="12" customHeight="1" x14ac:dyDescent="0.2">
      <c r="A724" s="651"/>
      <c r="B724" s="651"/>
      <c r="C724" s="651"/>
      <c r="D724" s="651"/>
      <c r="E724" s="651"/>
      <c r="F724" s="651"/>
      <c r="G724" s="651"/>
      <c r="H724" s="651"/>
      <c r="I724" s="651"/>
      <c r="J724" s="651"/>
      <c r="K724" s="651"/>
      <c r="L724" s="651"/>
      <c r="M724" s="651"/>
      <c r="N724" s="651"/>
      <c r="O724" s="651"/>
      <c r="P724" s="651"/>
      <c r="Q724" s="651"/>
      <c r="R724" s="651"/>
      <c r="S724" s="651"/>
      <c r="T724" s="651"/>
      <c r="U724" s="651"/>
      <c r="V724" s="651"/>
      <c r="W724" s="651"/>
      <c r="X724" s="651"/>
      <c r="Y724" s="651"/>
      <c r="Z724" s="651"/>
      <c r="AA724" s="651"/>
      <c r="AB724" s="651"/>
      <c r="AC724" s="651"/>
      <c r="AD724" s="651"/>
    </row>
    <row r="725" spans="1:30" ht="12" customHeight="1" x14ac:dyDescent="0.2">
      <c r="A725" s="651"/>
      <c r="B725" s="651"/>
      <c r="C725" s="651"/>
      <c r="D725" s="651"/>
      <c r="E725" s="651"/>
      <c r="F725" s="651"/>
      <c r="G725" s="651"/>
      <c r="H725" s="651"/>
      <c r="I725" s="651"/>
      <c r="J725" s="651"/>
      <c r="K725" s="651"/>
      <c r="L725" s="651"/>
      <c r="M725" s="651"/>
      <c r="N725" s="651"/>
      <c r="O725" s="651"/>
      <c r="P725" s="651"/>
      <c r="Q725" s="651"/>
      <c r="R725" s="651"/>
      <c r="S725" s="651"/>
      <c r="T725" s="651"/>
      <c r="U725" s="651"/>
      <c r="V725" s="651"/>
      <c r="W725" s="651"/>
      <c r="X725" s="651"/>
      <c r="Y725" s="651"/>
      <c r="Z725" s="651"/>
      <c r="AA725" s="651"/>
      <c r="AB725" s="651"/>
      <c r="AC725" s="651"/>
      <c r="AD725" s="651"/>
    </row>
    <row r="726" spans="1:30" ht="12" customHeight="1" x14ac:dyDescent="0.2">
      <c r="A726" s="651"/>
      <c r="B726" s="651"/>
      <c r="C726" s="651"/>
      <c r="D726" s="651"/>
      <c r="E726" s="651"/>
      <c r="F726" s="651"/>
      <c r="G726" s="651"/>
      <c r="H726" s="651"/>
      <c r="I726" s="651"/>
      <c r="J726" s="651"/>
      <c r="K726" s="651"/>
      <c r="L726" s="651"/>
      <c r="M726" s="651"/>
      <c r="N726" s="651"/>
      <c r="O726" s="651"/>
      <c r="P726" s="651"/>
      <c r="Q726" s="651"/>
      <c r="R726" s="651"/>
      <c r="S726" s="651"/>
      <c r="T726" s="651"/>
      <c r="U726" s="651"/>
      <c r="V726" s="651"/>
      <c r="W726" s="651"/>
      <c r="X726" s="651"/>
      <c r="Y726" s="651"/>
      <c r="Z726" s="651"/>
      <c r="AA726" s="651"/>
      <c r="AB726" s="651"/>
      <c r="AC726" s="651"/>
      <c r="AD726" s="651"/>
    </row>
    <row r="727" spans="1:30" ht="12" customHeight="1" x14ac:dyDescent="0.2">
      <c r="A727" s="651"/>
      <c r="B727" s="651"/>
      <c r="C727" s="651"/>
      <c r="D727" s="651"/>
      <c r="E727" s="651"/>
      <c r="F727" s="651"/>
      <c r="G727" s="651"/>
      <c r="H727" s="651"/>
      <c r="I727" s="651"/>
      <c r="J727" s="651"/>
      <c r="K727" s="651"/>
      <c r="L727" s="651"/>
      <c r="M727" s="651"/>
      <c r="N727" s="651"/>
      <c r="O727" s="651"/>
      <c r="P727" s="651"/>
      <c r="Q727" s="651"/>
      <c r="R727" s="651"/>
      <c r="S727" s="651"/>
      <c r="T727" s="651"/>
      <c r="U727" s="651"/>
      <c r="V727" s="651"/>
      <c r="W727" s="651"/>
      <c r="X727" s="651"/>
      <c r="Y727" s="651"/>
      <c r="Z727" s="651"/>
      <c r="AA727" s="651"/>
      <c r="AB727" s="651"/>
      <c r="AC727" s="651"/>
      <c r="AD727" s="651"/>
    </row>
    <row r="728" spans="1:30" ht="12" customHeight="1" x14ac:dyDescent="0.2">
      <c r="A728" s="651"/>
      <c r="B728" s="651"/>
      <c r="C728" s="651"/>
      <c r="D728" s="651"/>
      <c r="E728" s="651"/>
      <c r="F728" s="651"/>
      <c r="G728" s="651"/>
      <c r="H728" s="651"/>
      <c r="I728" s="651"/>
      <c r="J728" s="651"/>
      <c r="K728" s="651"/>
      <c r="L728" s="651"/>
      <c r="M728" s="651"/>
      <c r="N728" s="651"/>
      <c r="O728" s="651"/>
      <c r="P728" s="651"/>
      <c r="Q728" s="651"/>
      <c r="R728" s="651"/>
      <c r="S728" s="651"/>
      <c r="T728" s="651"/>
      <c r="U728" s="651"/>
      <c r="V728" s="651"/>
      <c r="W728" s="651"/>
      <c r="X728" s="651"/>
      <c r="Y728" s="651"/>
      <c r="Z728" s="651"/>
      <c r="AA728" s="651"/>
      <c r="AB728" s="651"/>
      <c r="AC728" s="651"/>
      <c r="AD728" s="651"/>
    </row>
    <row r="729" spans="1:30" ht="12" customHeight="1" x14ac:dyDescent="0.2">
      <c r="A729" s="651"/>
      <c r="B729" s="651"/>
      <c r="C729" s="651"/>
      <c r="D729" s="651"/>
      <c r="E729" s="651"/>
      <c r="F729" s="651"/>
      <c r="G729" s="651"/>
      <c r="H729" s="651"/>
      <c r="I729" s="651"/>
      <c r="J729" s="651"/>
      <c r="K729" s="651"/>
      <c r="L729" s="651"/>
      <c r="M729" s="651"/>
      <c r="N729" s="651"/>
      <c r="O729" s="651"/>
      <c r="P729" s="651"/>
      <c r="Q729" s="651"/>
      <c r="R729" s="651"/>
      <c r="S729" s="651"/>
      <c r="T729" s="651"/>
      <c r="U729" s="651"/>
      <c r="V729" s="651"/>
      <c r="W729" s="651"/>
      <c r="X729" s="651"/>
      <c r="Y729" s="651"/>
      <c r="Z729" s="651"/>
      <c r="AA729" s="651"/>
      <c r="AB729" s="651"/>
      <c r="AC729" s="651"/>
      <c r="AD729" s="651"/>
    </row>
    <row r="730" spans="1:30" ht="12" customHeight="1" x14ac:dyDescent="0.2">
      <c r="A730" s="651"/>
      <c r="B730" s="651"/>
      <c r="C730" s="651"/>
      <c r="D730" s="651"/>
      <c r="E730" s="651"/>
      <c r="F730" s="651"/>
      <c r="G730" s="651"/>
      <c r="H730" s="651"/>
      <c r="I730" s="651"/>
      <c r="J730" s="651"/>
      <c r="K730" s="651"/>
      <c r="L730" s="651"/>
      <c r="M730" s="651"/>
      <c r="N730" s="651"/>
      <c r="O730" s="651"/>
      <c r="P730" s="651"/>
      <c r="Q730" s="651"/>
      <c r="R730" s="651"/>
      <c r="S730" s="651"/>
      <c r="T730" s="651"/>
      <c r="U730" s="651"/>
      <c r="V730" s="651"/>
      <c r="W730" s="651"/>
      <c r="X730" s="651"/>
      <c r="Y730" s="651"/>
      <c r="Z730" s="651"/>
      <c r="AA730" s="651"/>
      <c r="AB730" s="651"/>
      <c r="AC730" s="651"/>
      <c r="AD730" s="651"/>
    </row>
    <row r="731" spans="1:30" ht="12" customHeight="1" x14ac:dyDescent="0.2">
      <c r="A731" s="651"/>
      <c r="B731" s="651"/>
      <c r="C731" s="651"/>
      <c r="D731" s="651"/>
      <c r="E731" s="651"/>
      <c r="F731" s="651"/>
      <c r="G731" s="651"/>
      <c r="H731" s="651"/>
      <c r="I731" s="651"/>
      <c r="J731" s="651"/>
      <c r="K731" s="651"/>
      <c r="L731" s="651"/>
      <c r="M731" s="651"/>
      <c r="N731" s="651"/>
      <c r="O731" s="651"/>
      <c r="P731" s="651"/>
      <c r="Q731" s="651"/>
      <c r="R731" s="651"/>
      <c r="S731" s="651"/>
      <c r="T731" s="651"/>
      <c r="U731" s="651"/>
      <c r="V731" s="651"/>
      <c r="W731" s="651"/>
      <c r="X731" s="651"/>
      <c r="Y731" s="651"/>
      <c r="Z731" s="651"/>
      <c r="AA731" s="651"/>
      <c r="AB731" s="651"/>
      <c r="AC731" s="651"/>
      <c r="AD731" s="651"/>
    </row>
    <row r="732" spans="1:30" ht="12" customHeight="1" x14ac:dyDescent="0.2">
      <c r="A732" s="651"/>
      <c r="B732" s="651"/>
      <c r="C732" s="651"/>
      <c r="D732" s="651"/>
      <c r="E732" s="651"/>
      <c r="F732" s="651"/>
      <c r="G732" s="651"/>
      <c r="H732" s="651"/>
      <c r="I732" s="651"/>
      <c r="J732" s="651"/>
      <c r="K732" s="651"/>
      <c r="L732" s="651"/>
      <c r="M732" s="651"/>
      <c r="N732" s="651"/>
      <c r="O732" s="651"/>
      <c r="P732" s="651"/>
      <c r="Q732" s="651"/>
      <c r="R732" s="651"/>
      <c r="S732" s="651"/>
      <c r="T732" s="651"/>
      <c r="U732" s="651"/>
      <c r="V732" s="651"/>
      <c r="W732" s="651"/>
      <c r="X732" s="651"/>
      <c r="Y732" s="651"/>
      <c r="Z732" s="651"/>
      <c r="AA732" s="651"/>
      <c r="AB732" s="651"/>
      <c r="AC732" s="651"/>
      <c r="AD732" s="651"/>
    </row>
    <row r="733" spans="1:30" ht="12" customHeight="1" x14ac:dyDescent="0.2">
      <c r="A733" s="651"/>
      <c r="B733" s="651"/>
      <c r="C733" s="651"/>
      <c r="D733" s="651"/>
      <c r="E733" s="651"/>
      <c r="F733" s="651"/>
      <c r="G733" s="651"/>
      <c r="H733" s="651"/>
      <c r="I733" s="651"/>
      <c r="J733" s="651"/>
      <c r="K733" s="651"/>
      <c r="L733" s="651"/>
      <c r="M733" s="651"/>
      <c r="N733" s="651"/>
      <c r="O733" s="651"/>
      <c r="P733" s="651"/>
      <c r="Q733" s="651"/>
      <c r="R733" s="651"/>
      <c r="S733" s="651"/>
      <c r="T733" s="651"/>
      <c r="U733" s="651"/>
      <c r="V733" s="651"/>
      <c r="W733" s="651"/>
      <c r="X733" s="651"/>
      <c r="Y733" s="651"/>
      <c r="Z733" s="651"/>
      <c r="AA733" s="651"/>
      <c r="AB733" s="651"/>
      <c r="AC733" s="651"/>
      <c r="AD733" s="651"/>
    </row>
    <row r="734" spans="1:30" ht="12" customHeight="1" x14ac:dyDescent="0.2">
      <c r="A734" s="651"/>
      <c r="B734" s="651"/>
      <c r="C734" s="651"/>
      <c r="D734" s="651"/>
      <c r="E734" s="651"/>
      <c r="F734" s="651"/>
      <c r="G734" s="651"/>
      <c r="H734" s="651"/>
      <c r="I734" s="651"/>
      <c r="J734" s="651"/>
      <c r="K734" s="651"/>
      <c r="L734" s="651"/>
      <c r="M734" s="651"/>
      <c r="N734" s="651"/>
      <c r="O734" s="651"/>
      <c r="P734" s="651"/>
      <c r="Q734" s="651"/>
      <c r="R734" s="651"/>
      <c r="S734" s="651"/>
      <c r="T734" s="651"/>
      <c r="U734" s="651"/>
      <c r="V734" s="651"/>
      <c r="W734" s="651"/>
      <c r="X734" s="651"/>
      <c r="Y734" s="651"/>
      <c r="Z734" s="651"/>
      <c r="AA734" s="651"/>
      <c r="AB734" s="651"/>
      <c r="AC734" s="651"/>
      <c r="AD734" s="651"/>
    </row>
    <row r="735" spans="1:30" ht="12" customHeight="1" x14ac:dyDescent="0.2">
      <c r="A735" s="651"/>
      <c r="B735" s="651"/>
      <c r="C735" s="651"/>
      <c r="D735" s="651"/>
      <c r="E735" s="651"/>
      <c r="F735" s="651"/>
      <c r="G735" s="651"/>
      <c r="H735" s="651"/>
      <c r="I735" s="651"/>
      <c r="J735" s="651"/>
      <c r="K735" s="651"/>
      <c r="L735" s="651"/>
      <c r="M735" s="651"/>
      <c r="N735" s="651"/>
      <c r="O735" s="651"/>
      <c r="P735" s="651"/>
      <c r="Q735" s="651"/>
      <c r="R735" s="651"/>
      <c r="S735" s="651"/>
      <c r="T735" s="651"/>
      <c r="U735" s="651"/>
      <c r="V735" s="651"/>
      <c r="W735" s="651"/>
      <c r="X735" s="651"/>
      <c r="Y735" s="651"/>
      <c r="Z735" s="651"/>
      <c r="AA735" s="651"/>
      <c r="AB735" s="651"/>
      <c r="AC735" s="651"/>
      <c r="AD735" s="651"/>
    </row>
    <row r="736" spans="1:30" ht="12" customHeight="1" x14ac:dyDescent="0.2">
      <c r="A736" s="651"/>
      <c r="B736" s="651"/>
      <c r="C736" s="651"/>
      <c r="D736" s="651"/>
      <c r="E736" s="651"/>
      <c r="F736" s="651"/>
      <c r="G736" s="651"/>
      <c r="H736" s="651"/>
      <c r="I736" s="651"/>
      <c r="J736" s="651"/>
      <c r="K736" s="651"/>
      <c r="L736" s="651"/>
      <c r="M736" s="651"/>
      <c r="N736" s="651"/>
      <c r="O736" s="651"/>
      <c r="P736" s="651"/>
      <c r="Q736" s="651"/>
      <c r="R736" s="651"/>
      <c r="S736" s="651"/>
      <c r="T736" s="651"/>
      <c r="U736" s="651"/>
      <c r="V736" s="651"/>
      <c r="W736" s="651"/>
      <c r="X736" s="651"/>
      <c r="Y736" s="651"/>
      <c r="Z736" s="651"/>
      <c r="AA736" s="651"/>
      <c r="AB736" s="651"/>
      <c r="AC736" s="651"/>
      <c r="AD736" s="651"/>
    </row>
    <row r="737" spans="1:30" ht="12" customHeight="1" x14ac:dyDescent="0.2">
      <c r="A737" s="651"/>
      <c r="B737" s="651"/>
      <c r="C737" s="651"/>
      <c r="D737" s="651"/>
      <c r="E737" s="651"/>
      <c r="F737" s="651"/>
      <c r="G737" s="651"/>
      <c r="H737" s="651"/>
      <c r="I737" s="651"/>
      <c r="J737" s="651"/>
      <c r="K737" s="651"/>
      <c r="L737" s="651"/>
      <c r="M737" s="651"/>
      <c r="N737" s="651"/>
      <c r="O737" s="651"/>
      <c r="P737" s="651"/>
      <c r="Q737" s="651"/>
      <c r="R737" s="651"/>
      <c r="S737" s="651"/>
      <c r="T737" s="651"/>
      <c r="U737" s="651"/>
      <c r="V737" s="651"/>
      <c r="W737" s="651"/>
      <c r="X737" s="651"/>
      <c r="Y737" s="651"/>
      <c r="Z737" s="651"/>
      <c r="AA737" s="651"/>
      <c r="AB737" s="651"/>
      <c r="AC737" s="651"/>
      <c r="AD737" s="651"/>
    </row>
    <row r="738" spans="1:30" ht="12" customHeight="1" x14ac:dyDescent="0.2">
      <c r="A738" s="651"/>
      <c r="B738" s="651"/>
      <c r="C738" s="651"/>
      <c r="D738" s="651"/>
      <c r="E738" s="651"/>
      <c r="F738" s="651"/>
      <c r="G738" s="651"/>
      <c r="H738" s="651"/>
      <c r="I738" s="651"/>
      <c r="J738" s="651"/>
      <c r="K738" s="651"/>
      <c r="L738" s="651"/>
      <c r="M738" s="651"/>
      <c r="N738" s="651"/>
      <c r="O738" s="651"/>
      <c r="P738" s="651"/>
      <c r="Q738" s="651"/>
      <c r="R738" s="651"/>
      <c r="S738" s="651"/>
      <c r="T738" s="651"/>
      <c r="U738" s="651"/>
      <c r="V738" s="651"/>
      <c r="W738" s="651"/>
      <c r="X738" s="651"/>
      <c r="Y738" s="651"/>
      <c r="Z738" s="651"/>
      <c r="AA738" s="651"/>
      <c r="AB738" s="651"/>
      <c r="AC738" s="651"/>
      <c r="AD738" s="651"/>
    </row>
    <row r="739" spans="1:30" ht="12" customHeight="1" x14ac:dyDescent="0.2">
      <c r="A739" s="651"/>
      <c r="B739" s="651"/>
      <c r="C739" s="651"/>
      <c r="D739" s="651"/>
      <c r="E739" s="651"/>
      <c r="F739" s="651"/>
      <c r="G739" s="651"/>
      <c r="H739" s="651"/>
      <c r="I739" s="651"/>
      <c r="J739" s="651"/>
      <c r="K739" s="651"/>
      <c r="L739" s="651"/>
      <c r="M739" s="651"/>
      <c r="N739" s="651"/>
      <c r="O739" s="651"/>
      <c r="P739" s="651"/>
      <c r="Q739" s="651"/>
      <c r="R739" s="651"/>
      <c r="S739" s="651"/>
      <c r="T739" s="651"/>
      <c r="U739" s="651"/>
      <c r="V739" s="651"/>
      <c r="W739" s="651"/>
      <c r="X739" s="651"/>
      <c r="Y739" s="651"/>
      <c r="Z739" s="651"/>
      <c r="AA739" s="651"/>
      <c r="AB739" s="651"/>
      <c r="AC739" s="651"/>
      <c r="AD739" s="651"/>
    </row>
    <row r="740" spans="1:30" ht="12" customHeight="1" x14ac:dyDescent="0.2">
      <c r="A740" s="651"/>
      <c r="B740" s="651"/>
      <c r="C740" s="651"/>
      <c r="D740" s="651"/>
      <c r="E740" s="651"/>
      <c r="F740" s="651"/>
      <c r="G740" s="651"/>
      <c r="H740" s="651"/>
      <c r="I740" s="651"/>
      <c r="J740" s="651"/>
      <c r="K740" s="651"/>
      <c r="L740" s="651"/>
      <c r="M740" s="651"/>
      <c r="N740" s="651"/>
      <c r="O740" s="651"/>
      <c r="P740" s="651"/>
      <c r="Q740" s="651"/>
      <c r="R740" s="651"/>
      <c r="S740" s="651"/>
      <c r="T740" s="651"/>
      <c r="U740" s="651"/>
      <c r="V740" s="651"/>
      <c r="W740" s="651"/>
      <c r="X740" s="651"/>
      <c r="Y740" s="651"/>
      <c r="Z740" s="651"/>
      <c r="AA740" s="651"/>
      <c r="AB740" s="651"/>
      <c r="AC740" s="651"/>
      <c r="AD740" s="651"/>
    </row>
    <row r="741" spans="1:30" ht="12" customHeight="1" x14ac:dyDescent="0.2">
      <c r="A741" s="651"/>
      <c r="B741" s="651"/>
      <c r="C741" s="651"/>
      <c r="D741" s="651"/>
      <c r="E741" s="651"/>
      <c r="F741" s="651"/>
      <c r="G741" s="651"/>
      <c r="H741" s="651"/>
      <c r="I741" s="651"/>
      <c r="J741" s="651"/>
      <c r="K741" s="651"/>
      <c r="L741" s="651"/>
      <c r="M741" s="651"/>
      <c r="N741" s="651"/>
      <c r="O741" s="651"/>
      <c r="P741" s="651"/>
      <c r="Q741" s="651"/>
      <c r="R741" s="651"/>
      <c r="S741" s="651"/>
      <c r="T741" s="651"/>
      <c r="U741" s="651"/>
      <c r="V741" s="651"/>
      <c r="W741" s="651"/>
      <c r="X741" s="651"/>
      <c r="Y741" s="651"/>
      <c r="Z741" s="651"/>
      <c r="AA741" s="651"/>
      <c r="AB741" s="651"/>
      <c r="AC741" s="651"/>
      <c r="AD741" s="651"/>
    </row>
    <row r="742" spans="1:30" ht="12" customHeight="1" x14ac:dyDescent="0.2">
      <c r="A742" s="651"/>
      <c r="B742" s="651"/>
      <c r="C742" s="651"/>
      <c r="D742" s="651"/>
      <c r="E742" s="651"/>
      <c r="F742" s="651"/>
      <c r="G742" s="651"/>
      <c r="H742" s="651"/>
      <c r="I742" s="651"/>
      <c r="J742" s="651"/>
      <c r="K742" s="651"/>
      <c r="L742" s="651"/>
      <c r="M742" s="651"/>
      <c r="N742" s="651"/>
      <c r="O742" s="651"/>
      <c r="P742" s="651"/>
      <c r="Q742" s="651"/>
      <c r="R742" s="651"/>
      <c r="S742" s="651"/>
      <c r="T742" s="651"/>
      <c r="U742" s="651"/>
      <c r="V742" s="651"/>
      <c r="W742" s="651"/>
      <c r="X742" s="651"/>
      <c r="Y742" s="651"/>
      <c r="Z742" s="651"/>
      <c r="AA742" s="651"/>
      <c r="AB742" s="651"/>
      <c r="AC742" s="651"/>
      <c r="AD742" s="651"/>
    </row>
    <row r="743" spans="1:30" ht="12" customHeight="1" x14ac:dyDescent="0.2">
      <c r="A743" s="651"/>
      <c r="B743" s="651"/>
      <c r="C743" s="651"/>
      <c r="D743" s="651"/>
      <c r="E743" s="651"/>
      <c r="F743" s="651"/>
      <c r="G743" s="651"/>
      <c r="H743" s="651"/>
      <c r="I743" s="651"/>
      <c r="J743" s="651"/>
      <c r="K743" s="651"/>
      <c r="L743" s="651"/>
      <c r="M743" s="651"/>
      <c r="N743" s="651"/>
      <c r="O743" s="651"/>
      <c r="P743" s="651"/>
      <c r="Q743" s="651"/>
      <c r="R743" s="651"/>
      <c r="S743" s="651"/>
      <c r="T743" s="651"/>
      <c r="U743" s="651"/>
      <c r="V743" s="651"/>
      <c r="W743" s="651"/>
      <c r="X743" s="651"/>
      <c r="Y743" s="651"/>
      <c r="Z743" s="651"/>
      <c r="AA743" s="651"/>
      <c r="AB743" s="651"/>
      <c r="AC743" s="651"/>
      <c r="AD743" s="651"/>
    </row>
    <row r="744" spans="1:30" ht="12" customHeight="1" x14ac:dyDescent="0.2">
      <c r="A744" s="651"/>
      <c r="B744" s="651"/>
      <c r="C744" s="651"/>
      <c r="D744" s="651"/>
      <c r="E744" s="651"/>
      <c r="F744" s="651"/>
      <c r="G744" s="651"/>
      <c r="H744" s="651"/>
      <c r="I744" s="651"/>
      <c r="J744" s="651"/>
      <c r="K744" s="651"/>
      <c r="L744" s="651"/>
      <c r="M744" s="651"/>
      <c r="N744" s="651"/>
      <c r="O744" s="651"/>
      <c r="P744" s="651"/>
      <c r="Q744" s="651"/>
      <c r="R744" s="651"/>
      <c r="S744" s="651"/>
      <c r="T744" s="651"/>
      <c r="U744" s="651"/>
      <c r="V744" s="651"/>
      <c r="W744" s="651"/>
      <c r="X744" s="651"/>
      <c r="Y744" s="651"/>
      <c r="Z744" s="651"/>
      <c r="AA744" s="651"/>
      <c r="AB744" s="651"/>
      <c r="AC744" s="651"/>
      <c r="AD744" s="651"/>
    </row>
    <row r="745" spans="1:30" ht="12" customHeight="1" x14ac:dyDescent="0.2">
      <c r="A745" s="651"/>
      <c r="B745" s="651"/>
      <c r="C745" s="651"/>
      <c r="D745" s="651"/>
      <c r="E745" s="651"/>
      <c r="F745" s="651"/>
      <c r="G745" s="651"/>
      <c r="H745" s="651"/>
      <c r="I745" s="651"/>
      <c r="J745" s="651"/>
      <c r="K745" s="651"/>
      <c r="L745" s="651"/>
      <c r="M745" s="651"/>
      <c r="N745" s="651"/>
      <c r="O745" s="651"/>
      <c r="P745" s="651"/>
      <c r="Q745" s="651"/>
      <c r="R745" s="651"/>
      <c r="S745" s="651"/>
      <c r="T745" s="651"/>
      <c r="U745" s="651"/>
      <c r="V745" s="651"/>
      <c r="W745" s="651"/>
      <c r="X745" s="651"/>
      <c r="Y745" s="651"/>
      <c r="Z745" s="651"/>
      <c r="AA745" s="651"/>
      <c r="AB745" s="651"/>
      <c r="AC745" s="651"/>
      <c r="AD745" s="651"/>
    </row>
    <row r="746" spans="1:30" ht="12" customHeight="1" x14ac:dyDescent="0.2">
      <c r="A746" s="651"/>
      <c r="B746" s="651"/>
      <c r="C746" s="651"/>
      <c r="D746" s="651"/>
      <c r="E746" s="651"/>
      <c r="F746" s="651"/>
      <c r="G746" s="651"/>
      <c r="H746" s="651"/>
      <c r="I746" s="651"/>
      <c r="J746" s="651"/>
      <c r="K746" s="651"/>
      <c r="L746" s="651"/>
      <c r="M746" s="651"/>
      <c r="N746" s="651"/>
      <c r="O746" s="651"/>
      <c r="P746" s="651"/>
      <c r="Q746" s="651"/>
      <c r="R746" s="651"/>
      <c r="S746" s="651"/>
      <c r="T746" s="651"/>
      <c r="U746" s="651"/>
      <c r="V746" s="651"/>
      <c r="W746" s="651"/>
      <c r="X746" s="651"/>
      <c r="Y746" s="651"/>
      <c r="Z746" s="651"/>
      <c r="AA746" s="651"/>
      <c r="AB746" s="651"/>
      <c r="AC746" s="651"/>
      <c r="AD746" s="651"/>
    </row>
    <row r="747" spans="1:30" ht="12" customHeight="1" x14ac:dyDescent="0.2">
      <c r="A747" s="651"/>
      <c r="B747" s="651"/>
      <c r="C747" s="651"/>
      <c r="D747" s="651"/>
      <c r="E747" s="651"/>
      <c r="F747" s="651"/>
      <c r="G747" s="651"/>
      <c r="H747" s="651"/>
      <c r="I747" s="651"/>
      <c r="J747" s="651"/>
      <c r="K747" s="651"/>
      <c r="L747" s="651"/>
      <c r="M747" s="651"/>
      <c r="N747" s="651"/>
      <c r="O747" s="651"/>
      <c r="P747" s="651"/>
      <c r="Q747" s="651"/>
      <c r="R747" s="651"/>
      <c r="S747" s="651"/>
      <c r="T747" s="651"/>
      <c r="U747" s="651"/>
      <c r="V747" s="651"/>
      <c r="W747" s="651"/>
      <c r="X747" s="651"/>
      <c r="Y747" s="651"/>
      <c r="Z747" s="651"/>
      <c r="AA747" s="651"/>
      <c r="AB747" s="651"/>
      <c r="AC747" s="651"/>
      <c r="AD747" s="651"/>
    </row>
    <row r="748" spans="1:30" ht="12" customHeight="1" x14ac:dyDescent="0.2">
      <c r="A748" s="651"/>
      <c r="B748" s="651"/>
      <c r="C748" s="651"/>
      <c r="D748" s="651"/>
      <c r="E748" s="651"/>
      <c r="F748" s="651"/>
      <c r="G748" s="651"/>
      <c r="H748" s="651"/>
      <c r="I748" s="651"/>
      <c r="J748" s="651"/>
      <c r="K748" s="651"/>
      <c r="L748" s="651"/>
      <c r="M748" s="651"/>
      <c r="N748" s="651"/>
      <c r="O748" s="651"/>
      <c r="P748" s="651"/>
      <c r="Q748" s="651"/>
      <c r="R748" s="651"/>
      <c r="S748" s="651"/>
      <c r="T748" s="651"/>
      <c r="U748" s="651"/>
      <c r="V748" s="651"/>
      <c r="W748" s="651"/>
      <c r="X748" s="651"/>
      <c r="Y748" s="651"/>
      <c r="Z748" s="651"/>
      <c r="AA748" s="651"/>
      <c r="AB748" s="651"/>
      <c r="AC748" s="651"/>
      <c r="AD748" s="651"/>
    </row>
    <row r="749" spans="1:30" ht="12" customHeight="1" x14ac:dyDescent="0.2">
      <c r="A749" s="651"/>
      <c r="B749" s="651"/>
      <c r="C749" s="651"/>
      <c r="D749" s="651"/>
      <c r="E749" s="651"/>
      <c r="F749" s="651"/>
      <c r="G749" s="651"/>
      <c r="H749" s="651"/>
      <c r="I749" s="651"/>
      <c r="J749" s="651"/>
      <c r="K749" s="651"/>
      <c r="L749" s="651"/>
      <c r="M749" s="651"/>
      <c r="N749" s="651"/>
      <c r="O749" s="651"/>
      <c r="P749" s="651"/>
      <c r="Q749" s="651"/>
      <c r="R749" s="651"/>
      <c r="S749" s="651"/>
      <c r="T749" s="651"/>
      <c r="U749" s="651"/>
      <c r="V749" s="651"/>
      <c r="W749" s="651"/>
      <c r="X749" s="651"/>
      <c r="Y749" s="651"/>
      <c r="Z749" s="651"/>
      <c r="AA749" s="651"/>
      <c r="AB749" s="651"/>
      <c r="AC749" s="651"/>
      <c r="AD749" s="651"/>
    </row>
    <row r="750" spans="1:30" ht="12" customHeight="1" x14ac:dyDescent="0.2">
      <c r="A750" s="651"/>
      <c r="B750" s="651"/>
      <c r="C750" s="651"/>
      <c r="D750" s="651"/>
      <c r="E750" s="651"/>
      <c r="F750" s="651"/>
      <c r="G750" s="651"/>
      <c r="H750" s="651"/>
      <c r="I750" s="651"/>
      <c r="J750" s="651"/>
      <c r="K750" s="651"/>
      <c r="L750" s="651"/>
      <c r="M750" s="651"/>
      <c r="N750" s="651"/>
      <c r="O750" s="651"/>
      <c r="P750" s="651"/>
      <c r="Q750" s="651"/>
      <c r="R750" s="651"/>
      <c r="S750" s="651"/>
      <c r="T750" s="651"/>
      <c r="U750" s="651"/>
      <c r="V750" s="651"/>
      <c r="W750" s="651"/>
      <c r="X750" s="651"/>
      <c r="Y750" s="651"/>
      <c r="Z750" s="651"/>
      <c r="AA750" s="651"/>
      <c r="AB750" s="651"/>
      <c r="AC750" s="651"/>
      <c r="AD750" s="651"/>
    </row>
    <row r="751" spans="1:30" ht="12" customHeight="1" x14ac:dyDescent="0.2">
      <c r="A751" s="651"/>
      <c r="B751" s="651"/>
      <c r="C751" s="651"/>
      <c r="D751" s="651"/>
      <c r="E751" s="651"/>
      <c r="F751" s="651"/>
      <c r="G751" s="651"/>
      <c r="H751" s="651"/>
      <c r="I751" s="651"/>
      <c r="J751" s="651"/>
      <c r="K751" s="651"/>
      <c r="L751" s="651"/>
      <c r="M751" s="651"/>
      <c r="N751" s="651"/>
      <c r="O751" s="651"/>
      <c r="P751" s="651"/>
      <c r="Q751" s="651"/>
      <c r="R751" s="651"/>
      <c r="S751" s="651"/>
      <c r="T751" s="651"/>
      <c r="U751" s="651"/>
      <c r="V751" s="651"/>
      <c r="W751" s="651"/>
      <c r="X751" s="651"/>
      <c r="Y751" s="651"/>
      <c r="Z751" s="651"/>
      <c r="AA751" s="651"/>
      <c r="AB751" s="651"/>
      <c r="AC751" s="651"/>
      <c r="AD751" s="651"/>
    </row>
    <row r="752" spans="1:30" ht="12" customHeight="1" x14ac:dyDescent="0.2">
      <c r="A752" s="651"/>
      <c r="B752" s="651"/>
      <c r="C752" s="651"/>
      <c r="D752" s="651"/>
      <c r="E752" s="651"/>
      <c r="F752" s="651"/>
      <c r="G752" s="651"/>
      <c r="H752" s="651"/>
      <c r="I752" s="651"/>
      <c r="J752" s="651"/>
      <c r="K752" s="651"/>
      <c r="L752" s="651"/>
      <c r="M752" s="651"/>
      <c r="N752" s="651"/>
      <c r="O752" s="651"/>
      <c r="P752" s="651"/>
      <c r="Q752" s="651"/>
      <c r="R752" s="651"/>
      <c r="S752" s="651"/>
      <c r="T752" s="651"/>
      <c r="U752" s="651"/>
      <c r="V752" s="651"/>
      <c r="W752" s="651"/>
      <c r="X752" s="651"/>
      <c r="Y752" s="651"/>
      <c r="Z752" s="651"/>
      <c r="AA752" s="651"/>
      <c r="AB752" s="651"/>
      <c r="AC752" s="651"/>
      <c r="AD752" s="651"/>
    </row>
    <row r="753" spans="1:30" ht="12" customHeight="1" x14ac:dyDescent="0.2">
      <c r="A753" s="651"/>
      <c r="B753" s="651"/>
      <c r="C753" s="651"/>
      <c r="D753" s="651"/>
      <c r="E753" s="651"/>
      <c r="F753" s="651"/>
      <c r="G753" s="651"/>
      <c r="H753" s="651"/>
      <c r="I753" s="651"/>
      <c r="J753" s="651"/>
      <c r="K753" s="651"/>
      <c r="L753" s="651"/>
      <c r="M753" s="651"/>
      <c r="N753" s="651"/>
      <c r="O753" s="651"/>
      <c r="P753" s="651"/>
      <c r="Q753" s="651"/>
      <c r="R753" s="651"/>
      <c r="S753" s="651"/>
      <c r="T753" s="651"/>
      <c r="U753" s="651"/>
      <c r="V753" s="651"/>
      <c r="W753" s="651"/>
      <c r="X753" s="651"/>
      <c r="Y753" s="651"/>
      <c r="Z753" s="651"/>
      <c r="AA753" s="651"/>
      <c r="AB753" s="651"/>
      <c r="AC753" s="651"/>
      <c r="AD753" s="651"/>
    </row>
    <row r="754" spans="1:30" ht="12" customHeight="1" x14ac:dyDescent="0.2">
      <c r="A754" s="651"/>
      <c r="B754" s="651"/>
      <c r="C754" s="651"/>
      <c r="D754" s="651"/>
      <c r="E754" s="651"/>
      <c r="F754" s="651"/>
      <c r="G754" s="651"/>
      <c r="H754" s="651"/>
      <c r="I754" s="651"/>
      <c r="J754" s="651"/>
      <c r="K754" s="651"/>
      <c r="L754" s="651"/>
      <c r="M754" s="651"/>
      <c r="N754" s="651"/>
      <c r="O754" s="651"/>
      <c r="P754" s="651"/>
      <c r="Q754" s="651"/>
      <c r="R754" s="651"/>
      <c r="S754" s="651"/>
      <c r="T754" s="651"/>
      <c r="U754" s="651"/>
      <c r="V754" s="651"/>
      <c r="W754" s="651"/>
      <c r="X754" s="651"/>
      <c r="Y754" s="651"/>
      <c r="Z754" s="651"/>
      <c r="AA754" s="651"/>
      <c r="AB754" s="651"/>
      <c r="AC754" s="651"/>
      <c r="AD754" s="651"/>
    </row>
    <row r="755" spans="1:30" ht="12" customHeight="1" x14ac:dyDescent="0.2">
      <c r="A755" s="651"/>
      <c r="B755" s="651"/>
      <c r="C755" s="651"/>
      <c r="D755" s="651"/>
      <c r="E755" s="651"/>
      <c r="F755" s="651"/>
      <c r="G755" s="651"/>
      <c r="H755" s="651"/>
      <c r="I755" s="651"/>
      <c r="J755" s="651"/>
      <c r="K755" s="651"/>
      <c r="L755" s="651"/>
      <c r="M755" s="651"/>
      <c r="N755" s="651"/>
      <c r="O755" s="651"/>
      <c r="P755" s="651"/>
      <c r="Q755" s="651"/>
      <c r="R755" s="651"/>
      <c r="S755" s="651"/>
      <c r="T755" s="651"/>
      <c r="U755" s="651"/>
      <c r="V755" s="651"/>
      <c r="W755" s="651"/>
      <c r="X755" s="651"/>
      <c r="Y755" s="651"/>
      <c r="Z755" s="651"/>
      <c r="AA755" s="651"/>
      <c r="AB755" s="651"/>
      <c r="AC755" s="651"/>
      <c r="AD755" s="651"/>
    </row>
    <row r="756" spans="1:30" ht="12" customHeight="1" x14ac:dyDescent="0.2">
      <c r="A756" s="651"/>
      <c r="B756" s="651"/>
      <c r="C756" s="651"/>
      <c r="D756" s="651"/>
      <c r="E756" s="651"/>
      <c r="F756" s="651"/>
      <c r="G756" s="651"/>
      <c r="H756" s="651"/>
      <c r="I756" s="651"/>
      <c r="J756" s="651"/>
      <c r="K756" s="651"/>
      <c r="L756" s="651"/>
      <c r="M756" s="651"/>
      <c r="N756" s="651"/>
      <c r="O756" s="651"/>
      <c r="P756" s="651"/>
      <c r="Q756" s="651"/>
      <c r="R756" s="651"/>
      <c r="S756" s="651"/>
      <c r="T756" s="651"/>
      <c r="U756" s="651"/>
      <c r="V756" s="651"/>
      <c r="W756" s="651"/>
      <c r="X756" s="651"/>
      <c r="Y756" s="651"/>
      <c r="Z756" s="651"/>
      <c r="AA756" s="651"/>
      <c r="AB756" s="651"/>
      <c r="AC756" s="651"/>
      <c r="AD756" s="651"/>
    </row>
    <row r="757" spans="1:30" ht="12" customHeight="1" x14ac:dyDescent="0.2">
      <c r="A757" s="651"/>
      <c r="B757" s="651"/>
      <c r="C757" s="651"/>
      <c r="D757" s="651"/>
      <c r="E757" s="651"/>
      <c r="F757" s="651"/>
      <c r="G757" s="651"/>
      <c r="H757" s="651"/>
      <c r="I757" s="651"/>
      <c r="J757" s="651"/>
      <c r="K757" s="651"/>
      <c r="L757" s="651"/>
      <c r="M757" s="651"/>
      <c r="N757" s="651"/>
      <c r="O757" s="651"/>
      <c r="P757" s="651"/>
      <c r="Q757" s="651"/>
      <c r="R757" s="651"/>
      <c r="S757" s="651"/>
      <c r="T757" s="651"/>
      <c r="U757" s="651"/>
      <c r="V757" s="651"/>
      <c r="W757" s="651"/>
      <c r="X757" s="651"/>
      <c r="Y757" s="651"/>
      <c r="Z757" s="651"/>
      <c r="AA757" s="651"/>
      <c r="AB757" s="651"/>
      <c r="AC757" s="651"/>
      <c r="AD757" s="651"/>
    </row>
    <row r="758" spans="1:30" ht="12" customHeight="1" x14ac:dyDescent="0.2">
      <c r="A758" s="651"/>
      <c r="B758" s="651"/>
      <c r="C758" s="651"/>
      <c r="D758" s="651"/>
      <c r="E758" s="651"/>
      <c r="F758" s="651"/>
      <c r="G758" s="651"/>
      <c r="H758" s="651"/>
      <c r="I758" s="651"/>
      <c r="J758" s="651"/>
      <c r="K758" s="651"/>
      <c r="L758" s="651"/>
      <c r="M758" s="651"/>
      <c r="N758" s="651"/>
      <c r="O758" s="651"/>
      <c r="P758" s="651"/>
      <c r="Q758" s="651"/>
      <c r="R758" s="651"/>
      <c r="S758" s="651"/>
      <c r="T758" s="651"/>
      <c r="U758" s="651"/>
      <c r="V758" s="651"/>
      <c r="W758" s="651"/>
      <c r="X758" s="651"/>
      <c r="Y758" s="651"/>
      <c r="Z758" s="651"/>
      <c r="AA758" s="651"/>
      <c r="AB758" s="651"/>
      <c r="AC758" s="651"/>
      <c r="AD758" s="651"/>
    </row>
    <row r="759" spans="1:30" ht="12" customHeight="1" x14ac:dyDescent="0.2">
      <c r="A759" s="651"/>
      <c r="B759" s="651"/>
      <c r="C759" s="651"/>
      <c r="D759" s="651"/>
      <c r="E759" s="651"/>
      <c r="F759" s="651"/>
      <c r="G759" s="651"/>
      <c r="H759" s="651"/>
      <c r="I759" s="651"/>
      <c r="J759" s="651"/>
      <c r="K759" s="651"/>
      <c r="L759" s="651"/>
      <c r="M759" s="651"/>
      <c r="N759" s="651"/>
      <c r="O759" s="651"/>
      <c r="P759" s="651"/>
      <c r="Q759" s="651"/>
      <c r="R759" s="651"/>
      <c r="S759" s="651"/>
      <c r="T759" s="651"/>
      <c r="U759" s="651"/>
      <c r="V759" s="651"/>
      <c r="W759" s="651"/>
      <c r="X759" s="651"/>
      <c r="Y759" s="651"/>
      <c r="Z759" s="651"/>
      <c r="AA759" s="651"/>
      <c r="AB759" s="651"/>
      <c r="AC759" s="651"/>
      <c r="AD759" s="651"/>
    </row>
    <row r="760" spans="1:30" ht="12" customHeight="1" x14ac:dyDescent="0.2">
      <c r="A760" s="651"/>
      <c r="B760" s="651"/>
      <c r="C760" s="651"/>
      <c r="D760" s="651"/>
      <c r="E760" s="651"/>
      <c r="F760" s="651"/>
      <c r="G760" s="651"/>
      <c r="H760" s="651"/>
      <c r="I760" s="651"/>
      <c r="J760" s="651"/>
      <c r="K760" s="651"/>
      <c r="L760" s="651"/>
      <c r="M760" s="651"/>
      <c r="N760" s="651"/>
      <c r="O760" s="651"/>
      <c r="P760" s="651"/>
      <c r="Q760" s="651"/>
      <c r="R760" s="651"/>
      <c r="S760" s="651"/>
      <c r="T760" s="651"/>
      <c r="U760" s="651"/>
      <c r="V760" s="651"/>
      <c r="W760" s="651"/>
      <c r="X760" s="651"/>
      <c r="Y760" s="651"/>
      <c r="Z760" s="651"/>
      <c r="AA760" s="651"/>
      <c r="AB760" s="651"/>
      <c r="AC760" s="651"/>
      <c r="AD760" s="651"/>
    </row>
    <row r="761" spans="1:30" ht="12" customHeight="1" x14ac:dyDescent="0.2">
      <c r="A761" s="651"/>
      <c r="B761" s="651"/>
      <c r="C761" s="651"/>
      <c r="D761" s="651"/>
      <c r="E761" s="651"/>
      <c r="F761" s="651"/>
      <c r="G761" s="651"/>
      <c r="H761" s="651"/>
      <c r="I761" s="651"/>
      <c r="J761" s="651"/>
      <c r="K761" s="651"/>
      <c r="L761" s="651"/>
      <c r="M761" s="651"/>
      <c r="N761" s="651"/>
      <c r="O761" s="651"/>
      <c r="P761" s="651"/>
      <c r="Q761" s="651"/>
      <c r="R761" s="651"/>
      <c r="S761" s="651"/>
      <c r="T761" s="651"/>
      <c r="U761" s="651"/>
      <c r="V761" s="651"/>
      <c r="W761" s="651"/>
      <c r="X761" s="651"/>
      <c r="Y761" s="651"/>
      <c r="Z761" s="651"/>
      <c r="AA761" s="651"/>
      <c r="AB761" s="651"/>
      <c r="AC761" s="651"/>
      <c r="AD761" s="651"/>
    </row>
    <row r="762" spans="1:30" ht="12" customHeight="1" x14ac:dyDescent="0.2">
      <c r="A762" s="651"/>
      <c r="B762" s="651"/>
      <c r="C762" s="651"/>
      <c r="D762" s="651"/>
      <c r="E762" s="651"/>
      <c r="F762" s="651"/>
      <c r="G762" s="651"/>
      <c r="H762" s="651"/>
      <c r="I762" s="651"/>
      <c r="J762" s="651"/>
      <c r="K762" s="651"/>
      <c r="L762" s="651"/>
      <c r="M762" s="651"/>
      <c r="N762" s="651"/>
      <c r="O762" s="651"/>
      <c r="P762" s="651"/>
      <c r="Q762" s="651"/>
      <c r="R762" s="651"/>
      <c r="S762" s="651"/>
      <c r="T762" s="651"/>
      <c r="U762" s="651"/>
      <c r="V762" s="651"/>
      <c r="W762" s="651"/>
      <c r="X762" s="651"/>
      <c r="Y762" s="651"/>
      <c r="Z762" s="651"/>
      <c r="AA762" s="651"/>
      <c r="AB762" s="651"/>
      <c r="AC762" s="651"/>
      <c r="AD762" s="651"/>
    </row>
    <row r="763" spans="1:30" ht="12" customHeight="1" x14ac:dyDescent="0.2">
      <c r="A763" s="651"/>
      <c r="B763" s="651"/>
      <c r="C763" s="651"/>
      <c r="D763" s="651"/>
      <c r="E763" s="651"/>
      <c r="F763" s="651"/>
      <c r="G763" s="651"/>
      <c r="H763" s="651"/>
      <c r="I763" s="651"/>
      <c r="J763" s="651"/>
      <c r="K763" s="651"/>
      <c r="L763" s="651"/>
      <c r="M763" s="651"/>
      <c r="N763" s="651"/>
      <c r="O763" s="651"/>
      <c r="P763" s="651"/>
      <c r="Q763" s="651"/>
      <c r="R763" s="651"/>
      <c r="S763" s="651"/>
      <c r="T763" s="651"/>
      <c r="U763" s="651"/>
      <c r="V763" s="651"/>
      <c r="W763" s="651"/>
      <c r="X763" s="651"/>
      <c r="Y763" s="651"/>
      <c r="Z763" s="651"/>
      <c r="AA763" s="651"/>
      <c r="AB763" s="651"/>
      <c r="AC763" s="651"/>
      <c r="AD763" s="651"/>
    </row>
    <row r="764" spans="1:30" ht="12" customHeight="1" x14ac:dyDescent="0.2">
      <c r="A764" s="651"/>
      <c r="B764" s="651"/>
      <c r="C764" s="651"/>
      <c r="D764" s="651"/>
      <c r="E764" s="651"/>
      <c r="F764" s="651"/>
      <c r="G764" s="651"/>
      <c r="H764" s="651"/>
      <c r="I764" s="651"/>
      <c r="J764" s="651"/>
      <c r="K764" s="651"/>
      <c r="L764" s="651"/>
      <c r="M764" s="651"/>
      <c r="N764" s="651"/>
      <c r="O764" s="651"/>
      <c r="P764" s="651"/>
      <c r="Q764" s="651"/>
      <c r="R764" s="651"/>
      <c r="S764" s="651"/>
      <c r="T764" s="651"/>
      <c r="U764" s="651"/>
      <c r="V764" s="651"/>
      <c r="W764" s="651"/>
      <c r="X764" s="651"/>
      <c r="Y764" s="651"/>
      <c r="Z764" s="651"/>
      <c r="AA764" s="651"/>
      <c r="AB764" s="651"/>
      <c r="AC764" s="651"/>
      <c r="AD764" s="651"/>
    </row>
    <row r="765" spans="1:30" ht="12" customHeight="1" x14ac:dyDescent="0.2">
      <c r="A765" s="651"/>
      <c r="B765" s="651"/>
      <c r="C765" s="651"/>
      <c r="D765" s="651"/>
      <c r="E765" s="651"/>
      <c r="F765" s="651"/>
      <c r="G765" s="651"/>
      <c r="H765" s="651"/>
      <c r="I765" s="651"/>
      <c r="J765" s="651"/>
      <c r="K765" s="651"/>
      <c r="L765" s="651"/>
      <c r="M765" s="651"/>
      <c r="N765" s="651"/>
      <c r="O765" s="651"/>
      <c r="P765" s="651"/>
      <c r="Q765" s="651"/>
      <c r="R765" s="651"/>
      <c r="S765" s="651"/>
      <c r="T765" s="651"/>
      <c r="U765" s="651"/>
      <c r="V765" s="651"/>
      <c r="W765" s="651"/>
      <c r="X765" s="651"/>
      <c r="Y765" s="651"/>
      <c r="Z765" s="651"/>
      <c r="AA765" s="651"/>
      <c r="AB765" s="651"/>
      <c r="AC765" s="651"/>
      <c r="AD765" s="651"/>
    </row>
    <row r="766" spans="1:30" ht="12" customHeight="1" x14ac:dyDescent="0.2">
      <c r="A766" s="651"/>
      <c r="B766" s="651"/>
      <c r="C766" s="651"/>
      <c r="D766" s="651"/>
      <c r="E766" s="651"/>
      <c r="F766" s="651"/>
      <c r="G766" s="651"/>
      <c r="H766" s="651"/>
      <c r="I766" s="651"/>
      <c r="J766" s="651"/>
      <c r="K766" s="651"/>
      <c r="L766" s="651"/>
      <c r="M766" s="651"/>
      <c r="N766" s="651"/>
      <c r="O766" s="651"/>
      <c r="P766" s="651"/>
      <c r="Q766" s="651"/>
      <c r="R766" s="651"/>
      <c r="S766" s="651"/>
      <c r="T766" s="651"/>
      <c r="U766" s="651"/>
      <c r="V766" s="651"/>
      <c r="W766" s="651"/>
      <c r="X766" s="651"/>
      <c r="Y766" s="651"/>
      <c r="Z766" s="651"/>
      <c r="AA766" s="651"/>
      <c r="AB766" s="651"/>
      <c r="AC766" s="651"/>
      <c r="AD766" s="651"/>
    </row>
    <row r="767" spans="1:30" ht="12" customHeight="1" x14ac:dyDescent="0.2">
      <c r="A767" s="651"/>
      <c r="B767" s="651"/>
      <c r="C767" s="651"/>
      <c r="D767" s="651"/>
      <c r="E767" s="651"/>
      <c r="F767" s="651"/>
      <c r="G767" s="651"/>
      <c r="H767" s="651"/>
      <c r="I767" s="651"/>
      <c r="J767" s="651"/>
      <c r="K767" s="651"/>
      <c r="L767" s="651"/>
      <c r="M767" s="651"/>
      <c r="N767" s="651"/>
      <c r="O767" s="651"/>
      <c r="P767" s="651"/>
      <c r="Q767" s="651"/>
      <c r="R767" s="651"/>
      <c r="S767" s="651"/>
      <c r="T767" s="651"/>
      <c r="U767" s="651"/>
      <c r="V767" s="651"/>
      <c r="W767" s="651"/>
      <c r="X767" s="651"/>
      <c r="Y767" s="651"/>
      <c r="Z767" s="651"/>
      <c r="AA767" s="651"/>
      <c r="AB767" s="651"/>
      <c r="AC767" s="651"/>
      <c r="AD767" s="651"/>
    </row>
    <row r="768" spans="1:30" ht="12" customHeight="1" x14ac:dyDescent="0.2">
      <c r="A768" s="651"/>
      <c r="B768" s="651"/>
      <c r="C768" s="651"/>
      <c r="D768" s="651"/>
      <c r="E768" s="651"/>
      <c r="F768" s="651"/>
      <c r="G768" s="651"/>
      <c r="H768" s="651"/>
      <c r="I768" s="651"/>
      <c r="J768" s="651"/>
      <c r="K768" s="651"/>
      <c r="L768" s="651"/>
      <c r="M768" s="651"/>
      <c r="N768" s="651"/>
      <c r="O768" s="651"/>
      <c r="P768" s="651"/>
      <c r="Q768" s="651"/>
      <c r="R768" s="651"/>
      <c r="S768" s="651"/>
      <c r="T768" s="651"/>
      <c r="U768" s="651"/>
      <c r="V768" s="651"/>
      <c r="W768" s="651"/>
      <c r="X768" s="651"/>
      <c r="Y768" s="651"/>
      <c r="Z768" s="651"/>
      <c r="AA768" s="651"/>
      <c r="AB768" s="651"/>
      <c r="AC768" s="651"/>
      <c r="AD768" s="651"/>
    </row>
    <row r="769" spans="1:30" ht="12" customHeight="1" x14ac:dyDescent="0.2">
      <c r="A769" s="651"/>
      <c r="B769" s="651"/>
      <c r="C769" s="651"/>
      <c r="D769" s="651"/>
      <c r="E769" s="651"/>
      <c r="F769" s="651"/>
      <c r="G769" s="651"/>
      <c r="H769" s="651"/>
      <c r="I769" s="651"/>
      <c r="J769" s="651"/>
      <c r="K769" s="651"/>
      <c r="L769" s="651"/>
      <c r="M769" s="651"/>
      <c r="N769" s="651"/>
      <c r="O769" s="651"/>
      <c r="P769" s="651"/>
      <c r="Q769" s="651"/>
      <c r="R769" s="651"/>
      <c r="S769" s="651"/>
      <c r="T769" s="651"/>
      <c r="U769" s="651"/>
      <c r="V769" s="651"/>
      <c r="W769" s="651"/>
      <c r="X769" s="651"/>
      <c r="Y769" s="651"/>
      <c r="Z769" s="651"/>
      <c r="AA769" s="651"/>
      <c r="AB769" s="651"/>
      <c r="AC769" s="651"/>
      <c r="AD769" s="651"/>
    </row>
    <row r="770" spans="1:30" ht="12" customHeight="1" x14ac:dyDescent="0.2">
      <c r="A770" s="651"/>
      <c r="B770" s="651"/>
      <c r="C770" s="651"/>
      <c r="D770" s="651"/>
      <c r="E770" s="651"/>
      <c r="F770" s="651"/>
      <c r="G770" s="651"/>
      <c r="H770" s="651"/>
      <c r="I770" s="651"/>
      <c r="J770" s="651"/>
      <c r="K770" s="651"/>
      <c r="L770" s="651"/>
      <c r="M770" s="651"/>
      <c r="N770" s="651"/>
      <c r="O770" s="651"/>
      <c r="P770" s="651"/>
      <c r="Q770" s="651"/>
      <c r="R770" s="651"/>
      <c r="S770" s="651"/>
      <c r="T770" s="651"/>
      <c r="U770" s="651"/>
      <c r="V770" s="651"/>
      <c r="W770" s="651"/>
      <c r="X770" s="651"/>
      <c r="Y770" s="651"/>
      <c r="Z770" s="651"/>
      <c r="AA770" s="651"/>
      <c r="AB770" s="651"/>
      <c r="AC770" s="651"/>
      <c r="AD770" s="651"/>
    </row>
    <row r="771" spans="1:30" ht="12" customHeight="1" x14ac:dyDescent="0.2">
      <c r="A771" s="651"/>
      <c r="B771" s="651"/>
      <c r="C771" s="651"/>
      <c r="D771" s="651"/>
      <c r="E771" s="651"/>
      <c r="F771" s="651"/>
      <c r="G771" s="651"/>
      <c r="H771" s="651"/>
      <c r="I771" s="651"/>
      <c r="J771" s="651"/>
      <c r="K771" s="651"/>
      <c r="L771" s="651"/>
      <c r="M771" s="651"/>
      <c r="N771" s="651"/>
      <c r="O771" s="651"/>
      <c r="P771" s="651"/>
      <c r="Q771" s="651"/>
      <c r="R771" s="651"/>
      <c r="S771" s="651"/>
      <c r="T771" s="651"/>
      <c r="U771" s="651"/>
      <c r="V771" s="651"/>
      <c r="W771" s="651"/>
      <c r="X771" s="651"/>
      <c r="Y771" s="651"/>
      <c r="Z771" s="651"/>
      <c r="AA771" s="651"/>
      <c r="AB771" s="651"/>
      <c r="AC771" s="651"/>
      <c r="AD771" s="651"/>
    </row>
    <row r="772" spans="1:30" ht="12" customHeight="1" x14ac:dyDescent="0.2">
      <c r="A772" s="651"/>
      <c r="B772" s="651"/>
      <c r="C772" s="651"/>
      <c r="D772" s="651"/>
      <c r="E772" s="651"/>
      <c r="F772" s="651"/>
      <c r="G772" s="651"/>
      <c r="H772" s="651"/>
      <c r="I772" s="651"/>
      <c r="J772" s="651"/>
      <c r="K772" s="651"/>
      <c r="L772" s="651"/>
      <c r="M772" s="651"/>
      <c r="N772" s="651"/>
      <c r="O772" s="651"/>
      <c r="P772" s="651"/>
      <c r="Q772" s="651"/>
      <c r="R772" s="651"/>
      <c r="S772" s="651"/>
      <c r="T772" s="651"/>
      <c r="U772" s="651"/>
      <c r="V772" s="651"/>
      <c r="W772" s="651"/>
      <c r="X772" s="651"/>
      <c r="Y772" s="651"/>
      <c r="Z772" s="651"/>
      <c r="AA772" s="651"/>
      <c r="AB772" s="651"/>
      <c r="AC772" s="651"/>
      <c r="AD772" s="651"/>
    </row>
    <row r="773" spans="1:30" ht="12" customHeight="1" x14ac:dyDescent="0.2">
      <c r="A773" s="651"/>
      <c r="B773" s="651"/>
      <c r="C773" s="651"/>
      <c r="D773" s="651"/>
      <c r="E773" s="651"/>
      <c r="F773" s="651"/>
      <c r="G773" s="651"/>
      <c r="H773" s="651"/>
      <c r="I773" s="651"/>
      <c r="J773" s="651"/>
      <c r="K773" s="651"/>
      <c r="L773" s="651"/>
      <c r="M773" s="651"/>
      <c r="N773" s="651"/>
      <c r="O773" s="651"/>
      <c r="P773" s="651"/>
      <c r="Q773" s="651"/>
      <c r="R773" s="651"/>
      <c r="S773" s="651"/>
      <c r="T773" s="651"/>
      <c r="U773" s="651"/>
      <c r="V773" s="651"/>
      <c r="W773" s="651"/>
      <c r="X773" s="651"/>
      <c r="Y773" s="651"/>
      <c r="Z773" s="651"/>
      <c r="AA773" s="651"/>
      <c r="AB773" s="651"/>
      <c r="AC773" s="651"/>
      <c r="AD773" s="651"/>
    </row>
    <row r="774" spans="1:30" ht="12" customHeight="1" x14ac:dyDescent="0.2">
      <c r="A774" s="651"/>
      <c r="B774" s="651"/>
      <c r="C774" s="651"/>
      <c r="D774" s="651"/>
      <c r="E774" s="651"/>
      <c r="F774" s="651"/>
      <c r="G774" s="651"/>
      <c r="H774" s="651"/>
      <c r="I774" s="651"/>
      <c r="J774" s="651"/>
      <c r="K774" s="651"/>
      <c r="L774" s="651"/>
      <c r="M774" s="651"/>
      <c r="N774" s="651"/>
      <c r="O774" s="651"/>
      <c r="P774" s="651"/>
      <c r="Q774" s="651"/>
      <c r="R774" s="651"/>
      <c r="S774" s="651"/>
      <c r="T774" s="651"/>
      <c r="U774" s="651"/>
      <c r="V774" s="651"/>
      <c r="W774" s="651"/>
      <c r="X774" s="651"/>
      <c r="Y774" s="651"/>
      <c r="Z774" s="651"/>
      <c r="AA774" s="651"/>
      <c r="AB774" s="651"/>
      <c r="AC774" s="651"/>
      <c r="AD774" s="651"/>
    </row>
    <row r="775" spans="1:30" ht="12" customHeight="1" x14ac:dyDescent="0.2">
      <c r="A775" s="651"/>
      <c r="B775" s="651"/>
      <c r="C775" s="651"/>
      <c r="D775" s="651"/>
      <c r="E775" s="651"/>
      <c r="F775" s="651"/>
      <c r="G775" s="651"/>
      <c r="H775" s="651"/>
      <c r="I775" s="651"/>
      <c r="J775" s="651"/>
      <c r="K775" s="651"/>
      <c r="L775" s="651"/>
      <c r="M775" s="651"/>
      <c r="N775" s="651"/>
      <c r="O775" s="651"/>
      <c r="P775" s="651"/>
      <c r="Q775" s="651"/>
      <c r="R775" s="651"/>
      <c r="S775" s="651"/>
      <c r="T775" s="651"/>
      <c r="U775" s="651"/>
      <c r="V775" s="651"/>
      <c r="W775" s="651"/>
      <c r="X775" s="651"/>
      <c r="Y775" s="651"/>
      <c r="Z775" s="651"/>
      <c r="AA775" s="651"/>
      <c r="AB775" s="651"/>
      <c r="AC775" s="651"/>
      <c r="AD775" s="651"/>
    </row>
    <row r="776" spans="1:30" ht="12" customHeight="1" x14ac:dyDescent="0.2">
      <c r="A776" s="651"/>
      <c r="B776" s="651"/>
      <c r="C776" s="651"/>
      <c r="D776" s="651"/>
      <c r="E776" s="651"/>
      <c r="F776" s="651"/>
      <c r="G776" s="651"/>
      <c r="H776" s="651"/>
      <c r="I776" s="651"/>
      <c r="J776" s="651"/>
      <c r="K776" s="651"/>
      <c r="L776" s="651"/>
      <c r="M776" s="651"/>
      <c r="N776" s="651"/>
      <c r="O776" s="651"/>
      <c r="P776" s="651"/>
      <c r="Q776" s="651"/>
      <c r="R776" s="651"/>
      <c r="S776" s="651"/>
      <c r="T776" s="651"/>
      <c r="U776" s="651"/>
      <c r="V776" s="651"/>
      <c r="W776" s="651"/>
      <c r="X776" s="651"/>
      <c r="Y776" s="651"/>
      <c r="Z776" s="651"/>
      <c r="AA776" s="651"/>
      <c r="AB776" s="651"/>
      <c r="AC776" s="651"/>
      <c r="AD776" s="651"/>
    </row>
    <row r="777" spans="1:30" ht="12" customHeight="1" x14ac:dyDescent="0.2">
      <c r="A777" s="651"/>
      <c r="B777" s="651"/>
      <c r="C777" s="651"/>
      <c r="D777" s="651"/>
      <c r="E777" s="651"/>
      <c r="F777" s="651"/>
      <c r="G777" s="651"/>
      <c r="H777" s="651"/>
      <c r="I777" s="651"/>
      <c r="J777" s="651"/>
      <c r="K777" s="651"/>
      <c r="L777" s="651"/>
      <c r="M777" s="651"/>
      <c r="N777" s="651"/>
      <c r="O777" s="651"/>
      <c r="P777" s="651"/>
      <c r="Q777" s="651"/>
      <c r="R777" s="651"/>
      <c r="S777" s="651"/>
      <c r="T777" s="651"/>
      <c r="U777" s="651"/>
      <c r="V777" s="651"/>
      <c r="W777" s="651"/>
      <c r="X777" s="651"/>
      <c r="Y777" s="651"/>
      <c r="Z777" s="651"/>
      <c r="AA777" s="651"/>
      <c r="AB777" s="651"/>
      <c r="AC777" s="651"/>
      <c r="AD777" s="651"/>
    </row>
    <row r="778" spans="1:30" ht="12" customHeight="1" x14ac:dyDescent="0.2">
      <c r="A778" s="651"/>
      <c r="B778" s="651"/>
      <c r="C778" s="651"/>
      <c r="D778" s="651"/>
      <c r="E778" s="651"/>
      <c r="F778" s="651"/>
      <c r="G778" s="651"/>
      <c r="H778" s="651"/>
      <c r="I778" s="651"/>
      <c r="J778" s="651"/>
      <c r="K778" s="651"/>
      <c r="L778" s="651"/>
      <c r="M778" s="651"/>
      <c r="N778" s="651"/>
      <c r="O778" s="651"/>
      <c r="P778" s="651"/>
      <c r="Q778" s="651"/>
      <c r="R778" s="651"/>
      <c r="S778" s="651"/>
      <c r="T778" s="651"/>
      <c r="U778" s="651"/>
      <c r="V778" s="651"/>
      <c r="W778" s="651"/>
      <c r="X778" s="651"/>
      <c r="Y778" s="651"/>
      <c r="Z778" s="651"/>
      <c r="AA778" s="651"/>
      <c r="AB778" s="651"/>
      <c r="AC778" s="651"/>
      <c r="AD778" s="651"/>
    </row>
    <row r="779" spans="1:30" ht="12" customHeight="1" x14ac:dyDescent="0.2">
      <c r="A779" s="651"/>
      <c r="B779" s="651"/>
      <c r="C779" s="651"/>
      <c r="D779" s="651"/>
      <c r="E779" s="651"/>
      <c r="F779" s="651"/>
      <c r="G779" s="651"/>
      <c r="H779" s="651"/>
      <c r="I779" s="651"/>
      <c r="J779" s="651"/>
      <c r="K779" s="651"/>
      <c r="L779" s="651"/>
      <c r="M779" s="651"/>
      <c r="N779" s="651"/>
      <c r="O779" s="651"/>
      <c r="P779" s="651"/>
      <c r="Q779" s="651"/>
      <c r="R779" s="651"/>
      <c r="S779" s="651"/>
      <c r="T779" s="651"/>
      <c r="U779" s="651"/>
      <c r="V779" s="651"/>
      <c r="W779" s="651"/>
      <c r="X779" s="651"/>
      <c r="Y779" s="651"/>
      <c r="Z779" s="651"/>
      <c r="AA779" s="651"/>
      <c r="AB779" s="651"/>
      <c r="AC779" s="651"/>
      <c r="AD779" s="651"/>
    </row>
    <row r="780" spans="1:30" ht="12" customHeight="1" x14ac:dyDescent="0.2">
      <c r="A780" s="651"/>
      <c r="B780" s="651"/>
      <c r="C780" s="651"/>
      <c r="D780" s="651"/>
      <c r="E780" s="651"/>
      <c r="F780" s="651"/>
      <c r="G780" s="651"/>
      <c r="H780" s="651"/>
      <c r="I780" s="651"/>
      <c r="J780" s="651"/>
      <c r="K780" s="651"/>
      <c r="L780" s="651"/>
      <c r="M780" s="651"/>
      <c r="N780" s="651"/>
      <c r="O780" s="651"/>
      <c r="P780" s="651"/>
      <c r="Q780" s="651"/>
      <c r="R780" s="651"/>
      <c r="S780" s="651"/>
      <c r="T780" s="651"/>
      <c r="U780" s="651"/>
      <c r="V780" s="651"/>
      <c r="W780" s="651"/>
      <c r="X780" s="651"/>
      <c r="Y780" s="651"/>
      <c r="Z780" s="651"/>
      <c r="AA780" s="651"/>
      <c r="AB780" s="651"/>
      <c r="AC780" s="651"/>
      <c r="AD780" s="651"/>
    </row>
    <row r="781" spans="1:30" ht="12" customHeight="1" x14ac:dyDescent="0.2">
      <c r="A781" s="651"/>
      <c r="B781" s="651"/>
      <c r="C781" s="651"/>
      <c r="D781" s="651"/>
      <c r="E781" s="651"/>
      <c r="F781" s="651"/>
      <c r="G781" s="651"/>
      <c r="H781" s="651"/>
      <c r="I781" s="651"/>
      <c r="J781" s="651"/>
      <c r="K781" s="651"/>
      <c r="L781" s="651"/>
      <c r="M781" s="651"/>
      <c r="N781" s="651"/>
      <c r="O781" s="651"/>
      <c r="P781" s="651"/>
      <c r="Q781" s="651"/>
      <c r="R781" s="651"/>
      <c r="S781" s="651"/>
      <c r="T781" s="651"/>
      <c r="U781" s="651"/>
      <c r="V781" s="651"/>
      <c r="W781" s="651"/>
      <c r="X781" s="651"/>
      <c r="Y781" s="651"/>
      <c r="Z781" s="651"/>
      <c r="AA781" s="651"/>
      <c r="AB781" s="651"/>
      <c r="AC781" s="651"/>
      <c r="AD781" s="651"/>
    </row>
    <row r="782" spans="1:30" ht="12" customHeight="1" x14ac:dyDescent="0.2">
      <c r="A782" s="651"/>
      <c r="B782" s="651"/>
      <c r="C782" s="651"/>
      <c r="D782" s="651"/>
      <c r="E782" s="651"/>
      <c r="F782" s="651"/>
      <c r="G782" s="651"/>
      <c r="H782" s="651"/>
      <c r="I782" s="651"/>
      <c r="J782" s="651"/>
      <c r="K782" s="651"/>
      <c r="L782" s="651"/>
      <c r="M782" s="651"/>
      <c r="N782" s="651"/>
      <c r="O782" s="651"/>
      <c r="P782" s="651"/>
      <c r="Q782" s="651"/>
      <c r="R782" s="651"/>
      <c r="S782" s="651"/>
      <c r="T782" s="651"/>
      <c r="U782" s="651"/>
      <c r="V782" s="651"/>
      <c r="W782" s="651"/>
      <c r="X782" s="651"/>
      <c r="Y782" s="651"/>
      <c r="Z782" s="651"/>
      <c r="AA782" s="651"/>
      <c r="AB782" s="651"/>
      <c r="AC782" s="651"/>
      <c r="AD782" s="651"/>
    </row>
    <row r="783" spans="1:30" ht="12" customHeight="1" x14ac:dyDescent="0.2">
      <c r="A783" s="651"/>
      <c r="B783" s="651"/>
      <c r="C783" s="651"/>
      <c r="D783" s="651"/>
      <c r="E783" s="651"/>
      <c r="F783" s="651"/>
      <c r="G783" s="651"/>
      <c r="H783" s="651"/>
      <c r="I783" s="651"/>
      <c r="J783" s="651"/>
      <c r="K783" s="651"/>
      <c r="L783" s="651"/>
      <c r="M783" s="651"/>
      <c r="N783" s="651"/>
      <c r="O783" s="651"/>
      <c r="P783" s="651"/>
      <c r="Q783" s="651"/>
      <c r="R783" s="651"/>
      <c r="S783" s="651"/>
      <c r="T783" s="651"/>
      <c r="U783" s="651"/>
      <c r="V783" s="651"/>
      <c r="W783" s="651"/>
      <c r="X783" s="651"/>
      <c r="Y783" s="651"/>
      <c r="Z783" s="651"/>
      <c r="AA783" s="651"/>
      <c r="AB783" s="651"/>
      <c r="AC783" s="651"/>
      <c r="AD783" s="651"/>
    </row>
    <row r="784" spans="1:30" ht="12" customHeight="1" x14ac:dyDescent="0.2">
      <c r="A784" s="651"/>
      <c r="B784" s="651"/>
      <c r="C784" s="651"/>
      <c r="D784" s="651"/>
      <c r="E784" s="651"/>
      <c r="F784" s="651"/>
      <c r="G784" s="651"/>
      <c r="H784" s="651"/>
      <c r="I784" s="651"/>
      <c r="J784" s="651"/>
      <c r="K784" s="651"/>
      <c r="L784" s="651"/>
      <c r="M784" s="651"/>
      <c r="N784" s="651"/>
      <c r="O784" s="651"/>
      <c r="P784" s="651"/>
      <c r="Q784" s="651"/>
      <c r="R784" s="651"/>
      <c r="S784" s="651"/>
      <c r="T784" s="651"/>
      <c r="U784" s="651"/>
      <c r="V784" s="651"/>
      <c r="W784" s="651"/>
      <c r="X784" s="651"/>
      <c r="Y784" s="651"/>
      <c r="Z784" s="651"/>
      <c r="AA784" s="651"/>
      <c r="AB784" s="651"/>
      <c r="AC784" s="651"/>
      <c r="AD784" s="651"/>
    </row>
    <row r="785" spans="1:30" ht="12" customHeight="1" x14ac:dyDescent="0.2">
      <c r="A785" s="651"/>
      <c r="B785" s="651"/>
      <c r="C785" s="651"/>
      <c r="D785" s="651"/>
      <c r="E785" s="651"/>
      <c r="F785" s="651"/>
      <c r="G785" s="651"/>
      <c r="H785" s="651"/>
      <c r="I785" s="651"/>
      <c r="J785" s="651"/>
      <c r="K785" s="651"/>
      <c r="L785" s="651"/>
      <c r="M785" s="651"/>
      <c r="N785" s="651"/>
      <c r="O785" s="651"/>
      <c r="P785" s="651"/>
      <c r="Q785" s="651"/>
      <c r="R785" s="651"/>
      <c r="S785" s="651"/>
      <c r="T785" s="651"/>
      <c r="U785" s="651"/>
      <c r="V785" s="651"/>
      <c r="W785" s="651"/>
      <c r="X785" s="651"/>
      <c r="Y785" s="651"/>
      <c r="Z785" s="651"/>
      <c r="AA785" s="651"/>
      <c r="AB785" s="651"/>
      <c r="AC785" s="651"/>
      <c r="AD785" s="651"/>
    </row>
    <row r="786" spans="1:30" ht="12" customHeight="1" x14ac:dyDescent="0.2">
      <c r="A786" s="651"/>
      <c r="B786" s="651"/>
      <c r="C786" s="651"/>
      <c r="D786" s="651"/>
      <c r="E786" s="651"/>
      <c r="F786" s="651"/>
      <c r="G786" s="651"/>
      <c r="H786" s="651"/>
      <c r="I786" s="651"/>
      <c r="J786" s="651"/>
      <c r="K786" s="651"/>
      <c r="L786" s="651"/>
      <c r="M786" s="651"/>
      <c r="N786" s="651"/>
      <c r="O786" s="651"/>
      <c r="P786" s="651"/>
      <c r="Q786" s="651"/>
      <c r="R786" s="651"/>
      <c r="S786" s="651"/>
      <c r="T786" s="651"/>
      <c r="U786" s="651"/>
      <c r="V786" s="651"/>
      <c r="W786" s="651"/>
      <c r="X786" s="651"/>
      <c r="Y786" s="651"/>
      <c r="Z786" s="651"/>
      <c r="AA786" s="651"/>
      <c r="AB786" s="651"/>
      <c r="AC786" s="651"/>
      <c r="AD786" s="651"/>
    </row>
    <row r="787" spans="1:30" ht="12" customHeight="1" x14ac:dyDescent="0.2">
      <c r="A787" s="651"/>
      <c r="B787" s="651"/>
      <c r="C787" s="651"/>
      <c r="D787" s="651"/>
      <c r="E787" s="651"/>
      <c r="F787" s="651"/>
      <c r="G787" s="651"/>
      <c r="H787" s="651"/>
      <c r="I787" s="651"/>
      <c r="J787" s="651"/>
      <c r="K787" s="651"/>
      <c r="L787" s="651"/>
      <c r="M787" s="651"/>
      <c r="N787" s="651"/>
      <c r="O787" s="651"/>
      <c r="P787" s="651"/>
      <c r="Q787" s="651"/>
      <c r="R787" s="651"/>
      <c r="S787" s="651"/>
      <c r="T787" s="651"/>
      <c r="U787" s="651"/>
      <c r="V787" s="651"/>
      <c r="W787" s="651"/>
      <c r="X787" s="651"/>
      <c r="Y787" s="651"/>
      <c r="Z787" s="651"/>
      <c r="AA787" s="651"/>
      <c r="AB787" s="651"/>
      <c r="AC787" s="651"/>
      <c r="AD787" s="651"/>
    </row>
    <row r="788" spans="1:30" ht="12" customHeight="1" x14ac:dyDescent="0.2">
      <c r="A788" s="651"/>
      <c r="B788" s="651"/>
      <c r="C788" s="651"/>
      <c r="D788" s="651"/>
      <c r="E788" s="651"/>
      <c r="F788" s="651"/>
      <c r="G788" s="651"/>
      <c r="H788" s="651"/>
      <c r="I788" s="651"/>
      <c r="J788" s="651"/>
      <c r="K788" s="651"/>
      <c r="L788" s="651"/>
      <c r="M788" s="651"/>
      <c r="N788" s="651"/>
      <c r="O788" s="651"/>
      <c r="P788" s="651"/>
      <c r="Q788" s="651"/>
      <c r="R788" s="651"/>
      <c r="S788" s="651"/>
      <c r="T788" s="651"/>
      <c r="U788" s="651"/>
      <c r="V788" s="651"/>
      <c r="W788" s="651"/>
      <c r="X788" s="651"/>
      <c r="Y788" s="651"/>
      <c r="Z788" s="651"/>
      <c r="AA788" s="651"/>
      <c r="AB788" s="651"/>
      <c r="AC788" s="651"/>
      <c r="AD788" s="651"/>
    </row>
    <row r="789" spans="1:30" ht="12" customHeight="1" x14ac:dyDescent="0.2">
      <c r="A789" s="651"/>
      <c r="B789" s="651"/>
      <c r="C789" s="651"/>
      <c r="D789" s="651"/>
      <c r="E789" s="651"/>
      <c r="F789" s="651"/>
      <c r="G789" s="651"/>
      <c r="H789" s="651"/>
      <c r="I789" s="651"/>
      <c r="J789" s="651"/>
      <c r="K789" s="651"/>
      <c r="L789" s="651"/>
      <c r="M789" s="651"/>
      <c r="N789" s="651"/>
      <c r="O789" s="651"/>
      <c r="P789" s="651"/>
      <c r="Q789" s="651"/>
      <c r="R789" s="651"/>
      <c r="S789" s="651"/>
      <c r="T789" s="651"/>
      <c r="U789" s="651"/>
      <c r="V789" s="651"/>
      <c r="W789" s="651"/>
      <c r="X789" s="651"/>
      <c r="Y789" s="651"/>
      <c r="Z789" s="651"/>
      <c r="AA789" s="651"/>
      <c r="AB789" s="651"/>
      <c r="AC789" s="651"/>
      <c r="AD789" s="651"/>
    </row>
    <row r="790" spans="1:30" ht="12" customHeight="1" x14ac:dyDescent="0.2">
      <c r="A790" s="651"/>
      <c r="B790" s="651"/>
      <c r="C790" s="651"/>
      <c r="D790" s="651"/>
      <c r="E790" s="651"/>
      <c r="F790" s="651"/>
      <c r="G790" s="651"/>
      <c r="H790" s="651"/>
      <c r="I790" s="651"/>
      <c r="J790" s="651"/>
      <c r="K790" s="651"/>
      <c r="L790" s="651"/>
      <c r="M790" s="651"/>
      <c r="N790" s="651"/>
      <c r="O790" s="651"/>
      <c r="P790" s="651"/>
      <c r="Q790" s="651"/>
      <c r="R790" s="651"/>
      <c r="S790" s="651"/>
      <c r="T790" s="651"/>
      <c r="U790" s="651"/>
      <c r="V790" s="651"/>
      <c r="W790" s="651"/>
      <c r="X790" s="651"/>
      <c r="Y790" s="651"/>
      <c r="Z790" s="651"/>
      <c r="AA790" s="651"/>
      <c r="AB790" s="651"/>
      <c r="AC790" s="651"/>
      <c r="AD790" s="651"/>
    </row>
    <row r="791" spans="1:30" ht="12" customHeight="1" x14ac:dyDescent="0.2">
      <c r="A791" s="651"/>
      <c r="B791" s="651"/>
      <c r="C791" s="651"/>
      <c r="D791" s="651"/>
      <c r="E791" s="651"/>
      <c r="F791" s="651"/>
      <c r="G791" s="651"/>
      <c r="H791" s="651"/>
      <c r="I791" s="651"/>
      <c r="J791" s="651"/>
      <c r="K791" s="651"/>
      <c r="L791" s="651"/>
      <c r="M791" s="651"/>
      <c r="N791" s="651"/>
      <c r="O791" s="651"/>
      <c r="P791" s="651"/>
      <c r="Q791" s="651"/>
      <c r="R791" s="651"/>
      <c r="S791" s="651"/>
      <c r="T791" s="651"/>
      <c r="U791" s="651"/>
      <c r="V791" s="651"/>
      <c r="W791" s="651"/>
      <c r="X791" s="651"/>
      <c r="Y791" s="651"/>
      <c r="Z791" s="651"/>
      <c r="AA791" s="651"/>
      <c r="AB791" s="651"/>
      <c r="AC791" s="651"/>
      <c r="AD791" s="651"/>
    </row>
    <row r="792" spans="1:30" ht="12" customHeight="1" x14ac:dyDescent="0.2">
      <c r="A792" s="651"/>
      <c r="B792" s="651"/>
      <c r="C792" s="651"/>
      <c r="D792" s="651"/>
      <c r="E792" s="651"/>
      <c r="F792" s="651"/>
      <c r="G792" s="651"/>
      <c r="H792" s="651"/>
      <c r="I792" s="651"/>
      <c r="J792" s="651"/>
      <c r="K792" s="651"/>
      <c r="L792" s="651"/>
      <c r="M792" s="651"/>
      <c r="N792" s="651"/>
      <c r="O792" s="651"/>
      <c r="P792" s="651"/>
      <c r="Q792" s="651"/>
      <c r="R792" s="651"/>
      <c r="S792" s="651"/>
      <c r="T792" s="651"/>
      <c r="U792" s="651"/>
      <c r="V792" s="651"/>
      <c r="W792" s="651"/>
      <c r="X792" s="651"/>
      <c r="Y792" s="651"/>
      <c r="Z792" s="651"/>
      <c r="AA792" s="651"/>
      <c r="AB792" s="651"/>
      <c r="AC792" s="651"/>
      <c r="AD792" s="651"/>
    </row>
    <row r="793" spans="1:30" ht="12" customHeight="1" x14ac:dyDescent="0.2">
      <c r="A793" s="651"/>
      <c r="B793" s="651"/>
      <c r="C793" s="651"/>
      <c r="D793" s="651"/>
      <c r="E793" s="651"/>
      <c r="F793" s="651"/>
      <c r="G793" s="651"/>
      <c r="H793" s="651"/>
      <c r="I793" s="651"/>
      <c r="J793" s="651"/>
      <c r="K793" s="651"/>
      <c r="L793" s="651"/>
      <c r="M793" s="651"/>
      <c r="N793" s="651"/>
      <c r="O793" s="651"/>
      <c r="P793" s="651"/>
      <c r="Q793" s="651"/>
      <c r="R793" s="651"/>
      <c r="S793" s="651"/>
      <c r="T793" s="651"/>
      <c r="U793" s="651"/>
      <c r="V793" s="651"/>
      <c r="W793" s="651"/>
      <c r="X793" s="651"/>
      <c r="Y793" s="651"/>
      <c r="Z793" s="651"/>
      <c r="AA793" s="651"/>
      <c r="AB793" s="651"/>
      <c r="AC793" s="651"/>
      <c r="AD793" s="651"/>
    </row>
    <row r="794" spans="1:30" ht="12" customHeight="1" x14ac:dyDescent="0.2">
      <c r="A794" s="651"/>
      <c r="B794" s="651"/>
      <c r="C794" s="651"/>
      <c r="D794" s="651"/>
      <c r="E794" s="651"/>
      <c r="F794" s="651"/>
      <c r="G794" s="651"/>
      <c r="H794" s="651"/>
      <c r="I794" s="651"/>
      <c r="J794" s="651"/>
      <c r="K794" s="651"/>
      <c r="L794" s="651"/>
      <c r="M794" s="651"/>
      <c r="N794" s="651"/>
      <c r="O794" s="651"/>
      <c r="P794" s="651"/>
      <c r="Q794" s="651"/>
      <c r="R794" s="651"/>
      <c r="S794" s="651"/>
      <c r="T794" s="651"/>
      <c r="U794" s="651"/>
      <c r="V794" s="651"/>
      <c r="W794" s="651"/>
      <c r="X794" s="651"/>
      <c r="Y794" s="651"/>
      <c r="Z794" s="651"/>
      <c r="AA794" s="651"/>
      <c r="AB794" s="651"/>
      <c r="AC794" s="651"/>
      <c r="AD794" s="651"/>
    </row>
    <row r="795" spans="1:30" ht="12" customHeight="1" x14ac:dyDescent="0.2">
      <c r="A795" s="651"/>
      <c r="B795" s="651"/>
      <c r="C795" s="651"/>
      <c r="D795" s="651"/>
      <c r="E795" s="651"/>
      <c r="F795" s="651"/>
      <c r="G795" s="651"/>
      <c r="H795" s="651"/>
      <c r="I795" s="651"/>
      <c r="J795" s="651"/>
      <c r="K795" s="651"/>
      <c r="L795" s="651"/>
      <c r="M795" s="651"/>
      <c r="N795" s="651"/>
      <c r="O795" s="651"/>
      <c r="P795" s="651"/>
      <c r="Q795" s="651"/>
      <c r="R795" s="651"/>
      <c r="S795" s="651"/>
      <c r="T795" s="651"/>
      <c r="U795" s="651"/>
      <c r="V795" s="651"/>
      <c r="W795" s="651"/>
      <c r="X795" s="651"/>
      <c r="Y795" s="651"/>
      <c r="Z795" s="651"/>
      <c r="AA795" s="651"/>
      <c r="AB795" s="651"/>
      <c r="AC795" s="651"/>
      <c r="AD795" s="651"/>
    </row>
    <row r="796" spans="1:30" ht="12" customHeight="1" x14ac:dyDescent="0.2">
      <c r="A796" s="651"/>
      <c r="B796" s="651"/>
      <c r="C796" s="651"/>
      <c r="D796" s="651"/>
      <c r="E796" s="651"/>
      <c r="F796" s="651"/>
      <c r="G796" s="651"/>
      <c r="H796" s="651"/>
      <c r="I796" s="651"/>
      <c r="J796" s="651"/>
      <c r="K796" s="651"/>
      <c r="L796" s="651"/>
      <c r="M796" s="651"/>
      <c r="N796" s="651"/>
      <c r="O796" s="651"/>
      <c r="P796" s="651"/>
      <c r="Q796" s="651"/>
      <c r="R796" s="651"/>
      <c r="S796" s="651"/>
      <c r="T796" s="651"/>
      <c r="U796" s="651"/>
      <c r="V796" s="651"/>
      <c r="W796" s="651"/>
      <c r="X796" s="651"/>
      <c r="Y796" s="651"/>
      <c r="Z796" s="651"/>
      <c r="AA796" s="651"/>
      <c r="AB796" s="651"/>
      <c r="AC796" s="651"/>
      <c r="AD796" s="651"/>
    </row>
    <row r="797" spans="1:30" ht="12" customHeight="1" x14ac:dyDescent="0.2">
      <c r="A797" s="651"/>
      <c r="B797" s="651"/>
      <c r="C797" s="651"/>
      <c r="D797" s="651"/>
      <c r="E797" s="651"/>
      <c r="F797" s="651"/>
      <c r="G797" s="651"/>
      <c r="H797" s="651"/>
      <c r="I797" s="651"/>
      <c r="J797" s="651"/>
      <c r="K797" s="651"/>
      <c r="L797" s="651"/>
      <c r="M797" s="651"/>
      <c r="N797" s="651"/>
      <c r="O797" s="651"/>
      <c r="P797" s="651"/>
      <c r="Q797" s="651"/>
      <c r="R797" s="651"/>
      <c r="S797" s="651"/>
      <c r="T797" s="651"/>
      <c r="U797" s="651"/>
      <c r="V797" s="651"/>
      <c r="W797" s="651"/>
      <c r="X797" s="651"/>
      <c r="Y797" s="651"/>
      <c r="Z797" s="651"/>
      <c r="AA797" s="651"/>
      <c r="AB797" s="651"/>
      <c r="AC797" s="651"/>
      <c r="AD797" s="651"/>
    </row>
    <row r="798" spans="1:30" ht="12" customHeight="1" x14ac:dyDescent="0.2">
      <c r="A798" s="651"/>
      <c r="B798" s="651"/>
      <c r="C798" s="651"/>
      <c r="D798" s="651"/>
      <c r="E798" s="651"/>
      <c r="F798" s="651"/>
      <c r="G798" s="651"/>
      <c r="H798" s="651"/>
      <c r="I798" s="651"/>
      <c r="J798" s="651"/>
      <c r="K798" s="651"/>
      <c r="L798" s="651"/>
      <c r="M798" s="651"/>
      <c r="N798" s="651"/>
      <c r="O798" s="651"/>
      <c r="P798" s="651"/>
      <c r="Q798" s="651"/>
      <c r="R798" s="651"/>
      <c r="S798" s="651"/>
      <c r="T798" s="651"/>
      <c r="U798" s="651"/>
      <c r="V798" s="651"/>
      <c r="W798" s="651"/>
      <c r="X798" s="651"/>
      <c r="Y798" s="651"/>
      <c r="Z798" s="651"/>
      <c r="AA798" s="651"/>
      <c r="AB798" s="651"/>
      <c r="AC798" s="651"/>
      <c r="AD798" s="651"/>
    </row>
    <row r="799" spans="1:30" ht="12" customHeight="1" x14ac:dyDescent="0.2">
      <c r="A799" s="651"/>
      <c r="B799" s="651"/>
      <c r="C799" s="651"/>
      <c r="D799" s="651"/>
      <c r="E799" s="651"/>
      <c r="F799" s="651"/>
      <c r="G799" s="651"/>
      <c r="H799" s="651"/>
      <c r="I799" s="651"/>
      <c r="J799" s="651"/>
      <c r="K799" s="651"/>
      <c r="L799" s="651"/>
      <c r="M799" s="651"/>
      <c r="N799" s="651"/>
      <c r="O799" s="651"/>
      <c r="P799" s="651"/>
      <c r="Q799" s="651"/>
      <c r="R799" s="651"/>
      <c r="S799" s="651"/>
      <c r="T799" s="651"/>
      <c r="U799" s="651"/>
      <c r="V799" s="651"/>
      <c r="W799" s="651"/>
      <c r="X799" s="651"/>
      <c r="Y799" s="651"/>
      <c r="Z799" s="651"/>
      <c r="AA799" s="651"/>
      <c r="AB799" s="651"/>
      <c r="AC799" s="651"/>
      <c r="AD799" s="651"/>
    </row>
    <row r="800" spans="1:30" ht="12" customHeight="1" x14ac:dyDescent="0.2">
      <c r="A800" s="651"/>
      <c r="B800" s="651"/>
      <c r="C800" s="651"/>
      <c r="D800" s="651"/>
      <c r="E800" s="651"/>
      <c r="F800" s="651"/>
      <c r="G800" s="651"/>
      <c r="H800" s="651"/>
      <c r="I800" s="651"/>
      <c r="J800" s="651"/>
      <c r="K800" s="651"/>
      <c r="L800" s="651"/>
      <c r="M800" s="651"/>
      <c r="N800" s="651"/>
      <c r="O800" s="651"/>
      <c r="P800" s="651"/>
      <c r="Q800" s="651"/>
      <c r="R800" s="651"/>
      <c r="S800" s="651"/>
      <c r="T800" s="651"/>
      <c r="U800" s="651"/>
      <c r="V800" s="651"/>
      <c r="W800" s="651"/>
      <c r="X800" s="651"/>
      <c r="Y800" s="651"/>
      <c r="Z800" s="651"/>
      <c r="AA800" s="651"/>
      <c r="AB800" s="651"/>
      <c r="AC800" s="651"/>
      <c r="AD800" s="651"/>
    </row>
    <row r="801" spans="1:30" ht="12" customHeight="1" x14ac:dyDescent="0.2">
      <c r="A801" s="651"/>
      <c r="B801" s="651"/>
      <c r="C801" s="651"/>
      <c r="D801" s="651"/>
      <c r="E801" s="651"/>
      <c r="F801" s="651"/>
      <c r="G801" s="651"/>
      <c r="H801" s="651"/>
      <c r="I801" s="651"/>
      <c r="J801" s="651"/>
      <c r="K801" s="651"/>
      <c r="L801" s="651"/>
      <c r="M801" s="651"/>
      <c r="N801" s="651"/>
      <c r="O801" s="651"/>
      <c r="P801" s="651"/>
      <c r="Q801" s="651"/>
      <c r="R801" s="651"/>
      <c r="S801" s="651"/>
      <c r="T801" s="651"/>
      <c r="U801" s="651"/>
      <c r="V801" s="651"/>
      <c r="W801" s="651"/>
      <c r="X801" s="651"/>
      <c r="Y801" s="651"/>
      <c r="Z801" s="651"/>
      <c r="AA801" s="651"/>
      <c r="AB801" s="651"/>
      <c r="AC801" s="651"/>
      <c r="AD801" s="651"/>
    </row>
    <row r="802" spans="1:30" ht="12" customHeight="1" x14ac:dyDescent="0.2">
      <c r="A802" s="651"/>
      <c r="B802" s="651"/>
      <c r="C802" s="651"/>
      <c r="D802" s="651"/>
      <c r="E802" s="651"/>
      <c r="F802" s="651"/>
      <c r="G802" s="651"/>
      <c r="H802" s="651"/>
      <c r="I802" s="651"/>
      <c r="J802" s="651"/>
      <c r="K802" s="651"/>
      <c r="L802" s="651"/>
      <c r="M802" s="651"/>
      <c r="N802" s="651"/>
      <c r="O802" s="651"/>
      <c r="P802" s="651"/>
      <c r="Q802" s="651"/>
      <c r="R802" s="651"/>
      <c r="S802" s="651"/>
      <c r="T802" s="651"/>
      <c r="U802" s="651"/>
      <c r="V802" s="651"/>
      <c r="W802" s="651"/>
      <c r="X802" s="651"/>
      <c r="Y802" s="651"/>
      <c r="Z802" s="651"/>
      <c r="AA802" s="651"/>
      <c r="AB802" s="651"/>
      <c r="AC802" s="651"/>
      <c r="AD802" s="651"/>
    </row>
    <row r="803" spans="1:30" ht="12" customHeight="1" x14ac:dyDescent="0.2">
      <c r="A803" s="651"/>
      <c r="B803" s="651"/>
      <c r="C803" s="651"/>
      <c r="D803" s="651"/>
      <c r="E803" s="651"/>
      <c r="F803" s="651"/>
      <c r="G803" s="651"/>
      <c r="H803" s="651"/>
      <c r="I803" s="651"/>
      <c r="J803" s="651"/>
      <c r="K803" s="651"/>
      <c r="L803" s="651"/>
      <c r="M803" s="651"/>
      <c r="N803" s="651"/>
      <c r="O803" s="651"/>
      <c r="P803" s="651"/>
      <c r="Q803" s="651"/>
      <c r="R803" s="651"/>
      <c r="S803" s="651"/>
      <c r="T803" s="651"/>
      <c r="U803" s="651"/>
      <c r="V803" s="651"/>
      <c r="W803" s="651"/>
      <c r="X803" s="651"/>
      <c r="Y803" s="651"/>
      <c r="Z803" s="651"/>
      <c r="AA803" s="651"/>
      <c r="AB803" s="651"/>
      <c r="AC803" s="651"/>
      <c r="AD803" s="651"/>
    </row>
    <row r="804" spans="1:30" ht="12" customHeight="1" x14ac:dyDescent="0.2">
      <c r="A804" s="651"/>
      <c r="B804" s="651"/>
      <c r="C804" s="651"/>
      <c r="D804" s="651"/>
      <c r="E804" s="651"/>
      <c r="F804" s="651"/>
      <c r="G804" s="651"/>
      <c r="H804" s="651"/>
      <c r="I804" s="651"/>
      <c r="J804" s="651"/>
      <c r="K804" s="651"/>
      <c r="L804" s="651"/>
      <c r="M804" s="651"/>
      <c r="N804" s="651"/>
      <c r="O804" s="651"/>
      <c r="P804" s="651"/>
      <c r="Q804" s="651"/>
      <c r="R804" s="651"/>
      <c r="S804" s="651"/>
      <c r="T804" s="651"/>
      <c r="U804" s="651"/>
      <c r="V804" s="651"/>
      <c r="W804" s="651"/>
      <c r="X804" s="651"/>
      <c r="Y804" s="651"/>
      <c r="Z804" s="651"/>
      <c r="AA804" s="651"/>
      <c r="AB804" s="651"/>
      <c r="AC804" s="651"/>
      <c r="AD804" s="651"/>
    </row>
    <row r="805" spans="1:30" ht="12" customHeight="1" x14ac:dyDescent="0.2">
      <c r="A805" s="651"/>
      <c r="B805" s="651"/>
      <c r="C805" s="651"/>
      <c r="D805" s="651"/>
      <c r="E805" s="651"/>
      <c r="F805" s="651"/>
      <c r="G805" s="651"/>
      <c r="H805" s="651"/>
      <c r="I805" s="651"/>
      <c r="J805" s="651"/>
      <c r="K805" s="651"/>
      <c r="L805" s="651"/>
      <c r="M805" s="651"/>
      <c r="N805" s="651"/>
      <c r="O805" s="651"/>
      <c r="P805" s="651"/>
      <c r="Q805" s="651"/>
      <c r="R805" s="651"/>
      <c r="S805" s="651"/>
      <c r="T805" s="651"/>
      <c r="U805" s="651"/>
      <c r="V805" s="651"/>
      <c r="W805" s="651"/>
      <c r="X805" s="651"/>
      <c r="Y805" s="651"/>
      <c r="Z805" s="651"/>
      <c r="AA805" s="651"/>
      <c r="AB805" s="651"/>
      <c r="AC805" s="651"/>
      <c r="AD805" s="651"/>
    </row>
    <row r="806" spans="1:30" ht="12" customHeight="1" x14ac:dyDescent="0.2">
      <c r="A806" s="651"/>
      <c r="B806" s="651"/>
      <c r="C806" s="651"/>
      <c r="D806" s="651"/>
      <c r="E806" s="651"/>
      <c r="F806" s="651"/>
      <c r="G806" s="651"/>
      <c r="H806" s="651"/>
      <c r="I806" s="651"/>
      <c r="J806" s="651"/>
      <c r="K806" s="651"/>
      <c r="L806" s="651"/>
      <c r="M806" s="651"/>
      <c r="N806" s="651"/>
      <c r="O806" s="651"/>
      <c r="P806" s="651"/>
      <c r="Q806" s="651"/>
      <c r="R806" s="651"/>
      <c r="S806" s="651"/>
      <c r="T806" s="651"/>
      <c r="U806" s="651"/>
      <c r="V806" s="651"/>
      <c r="W806" s="651"/>
      <c r="X806" s="651"/>
      <c r="Y806" s="651"/>
      <c r="Z806" s="651"/>
      <c r="AA806" s="651"/>
      <c r="AB806" s="651"/>
      <c r="AC806" s="651"/>
      <c r="AD806" s="651"/>
    </row>
    <row r="807" spans="1:30" ht="12" customHeight="1" x14ac:dyDescent="0.2">
      <c r="A807" s="651"/>
      <c r="B807" s="651"/>
      <c r="C807" s="651"/>
      <c r="D807" s="651"/>
      <c r="E807" s="651"/>
      <c r="F807" s="651"/>
      <c r="G807" s="651"/>
      <c r="H807" s="651"/>
      <c r="I807" s="651"/>
      <c r="J807" s="651"/>
      <c r="K807" s="651"/>
      <c r="L807" s="651"/>
      <c r="M807" s="651"/>
      <c r="N807" s="651"/>
      <c r="O807" s="651"/>
      <c r="P807" s="651"/>
      <c r="Q807" s="651"/>
      <c r="R807" s="651"/>
      <c r="S807" s="651"/>
      <c r="T807" s="651"/>
      <c r="U807" s="651"/>
      <c r="V807" s="651"/>
      <c r="W807" s="651"/>
      <c r="X807" s="651"/>
      <c r="Y807" s="651"/>
      <c r="Z807" s="651"/>
      <c r="AA807" s="651"/>
      <c r="AB807" s="651"/>
      <c r="AC807" s="651"/>
      <c r="AD807" s="651"/>
    </row>
    <row r="808" spans="1:30" ht="12" customHeight="1" x14ac:dyDescent="0.2">
      <c r="A808" s="651"/>
      <c r="B808" s="651"/>
      <c r="C808" s="651"/>
      <c r="D808" s="651"/>
      <c r="E808" s="651"/>
      <c r="F808" s="651"/>
      <c r="G808" s="651"/>
      <c r="H808" s="651"/>
      <c r="I808" s="651"/>
      <c r="J808" s="651"/>
      <c r="K808" s="651"/>
      <c r="L808" s="651"/>
      <c r="M808" s="651"/>
      <c r="N808" s="651"/>
      <c r="O808" s="651"/>
      <c r="P808" s="651"/>
      <c r="Q808" s="651"/>
      <c r="R808" s="651"/>
      <c r="S808" s="651"/>
      <c r="T808" s="651"/>
      <c r="U808" s="651"/>
      <c r="V808" s="651"/>
      <c r="W808" s="651"/>
      <c r="X808" s="651"/>
      <c r="Y808" s="651"/>
      <c r="Z808" s="651"/>
      <c r="AA808" s="651"/>
      <c r="AB808" s="651"/>
      <c r="AC808" s="651"/>
      <c r="AD808" s="651"/>
    </row>
    <row r="809" spans="1:30" ht="12" customHeight="1" x14ac:dyDescent="0.2">
      <c r="A809" s="651"/>
      <c r="B809" s="651"/>
      <c r="C809" s="651"/>
      <c r="D809" s="651"/>
      <c r="E809" s="651"/>
      <c r="F809" s="651"/>
      <c r="G809" s="651"/>
      <c r="H809" s="651"/>
      <c r="I809" s="651"/>
      <c r="J809" s="651"/>
      <c r="K809" s="651"/>
      <c r="L809" s="651"/>
      <c r="M809" s="651"/>
      <c r="N809" s="651"/>
      <c r="O809" s="651"/>
      <c r="P809" s="651"/>
      <c r="Q809" s="651"/>
      <c r="R809" s="651"/>
      <c r="S809" s="651"/>
      <c r="T809" s="651"/>
      <c r="U809" s="651"/>
      <c r="V809" s="651"/>
      <c r="W809" s="651"/>
      <c r="X809" s="651"/>
      <c r="Y809" s="651"/>
      <c r="Z809" s="651"/>
      <c r="AA809" s="651"/>
      <c r="AB809" s="651"/>
      <c r="AC809" s="651"/>
      <c r="AD809" s="651"/>
    </row>
    <row r="810" spans="1:30" ht="12" customHeight="1" x14ac:dyDescent="0.2">
      <c r="A810" s="651"/>
      <c r="B810" s="651"/>
      <c r="C810" s="651"/>
      <c r="D810" s="651"/>
      <c r="E810" s="651"/>
      <c r="F810" s="651"/>
      <c r="G810" s="651"/>
      <c r="H810" s="651"/>
      <c r="I810" s="651"/>
      <c r="J810" s="651"/>
      <c r="K810" s="651"/>
      <c r="L810" s="651"/>
      <c r="M810" s="651"/>
      <c r="N810" s="651"/>
      <c r="O810" s="651"/>
      <c r="P810" s="651"/>
      <c r="Q810" s="651"/>
      <c r="R810" s="651"/>
      <c r="S810" s="651"/>
      <c r="T810" s="651"/>
      <c r="U810" s="651"/>
      <c r="V810" s="651"/>
      <c r="W810" s="651"/>
      <c r="X810" s="651"/>
      <c r="Y810" s="651"/>
      <c r="Z810" s="651"/>
      <c r="AA810" s="651"/>
      <c r="AB810" s="651"/>
      <c r="AC810" s="651"/>
      <c r="AD810" s="651"/>
    </row>
    <row r="811" spans="1:30" ht="12" customHeight="1" x14ac:dyDescent="0.2">
      <c r="A811" s="651"/>
      <c r="B811" s="651"/>
      <c r="C811" s="651"/>
      <c r="D811" s="651"/>
      <c r="E811" s="651"/>
      <c r="F811" s="651"/>
      <c r="G811" s="651"/>
      <c r="H811" s="651"/>
      <c r="I811" s="651"/>
      <c r="J811" s="651"/>
      <c r="K811" s="651"/>
      <c r="L811" s="651"/>
      <c r="M811" s="651"/>
      <c r="N811" s="651"/>
      <c r="O811" s="651"/>
      <c r="P811" s="651"/>
      <c r="Q811" s="651"/>
      <c r="R811" s="651"/>
      <c r="S811" s="651"/>
      <c r="T811" s="651"/>
      <c r="U811" s="651"/>
      <c r="V811" s="651"/>
      <c r="W811" s="651"/>
      <c r="X811" s="651"/>
      <c r="Y811" s="651"/>
      <c r="Z811" s="651"/>
      <c r="AA811" s="651"/>
      <c r="AB811" s="651"/>
      <c r="AC811" s="651"/>
      <c r="AD811" s="651"/>
    </row>
    <row r="812" spans="1:30" ht="12" customHeight="1" x14ac:dyDescent="0.2">
      <c r="A812" s="651"/>
      <c r="B812" s="651"/>
      <c r="C812" s="651"/>
      <c r="D812" s="651"/>
      <c r="E812" s="651"/>
      <c r="F812" s="651"/>
      <c r="G812" s="651"/>
      <c r="H812" s="651"/>
      <c r="I812" s="651"/>
      <c r="J812" s="651"/>
      <c r="K812" s="651"/>
      <c r="L812" s="651"/>
      <c r="M812" s="651"/>
      <c r="N812" s="651"/>
      <c r="O812" s="651"/>
      <c r="P812" s="651"/>
      <c r="Q812" s="651"/>
      <c r="R812" s="651"/>
      <c r="S812" s="651"/>
      <c r="T812" s="651"/>
      <c r="U812" s="651"/>
      <c r="V812" s="651"/>
      <c r="W812" s="651"/>
      <c r="X812" s="651"/>
      <c r="Y812" s="651"/>
      <c r="Z812" s="651"/>
      <c r="AA812" s="651"/>
      <c r="AB812" s="651"/>
      <c r="AC812" s="651"/>
      <c r="AD812" s="651"/>
    </row>
    <row r="813" spans="1:30" ht="12" customHeight="1" x14ac:dyDescent="0.2">
      <c r="A813" s="651"/>
      <c r="B813" s="651"/>
      <c r="C813" s="651"/>
      <c r="D813" s="651"/>
      <c r="E813" s="651"/>
      <c r="F813" s="651"/>
      <c r="G813" s="651"/>
      <c r="H813" s="651"/>
      <c r="I813" s="651"/>
      <c r="J813" s="651"/>
      <c r="K813" s="651"/>
      <c r="L813" s="651"/>
      <c r="M813" s="651"/>
      <c r="N813" s="651"/>
      <c r="O813" s="651"/>
      <c r="P813" s="651"/>
      <c r="Q813" s="651"/>
      <c r="R813" s="651"/>
      <c r="S813" s="651"/>
      <c r="T813" s="651"/>
      <c r="U813" s="651"/>
      <c r="V813" s="651"/>
      <c r="W813" s="651"/>
      <c r="X813" s="651"/>
      <c r="Y813" s="651"/>
      <c r="Z813" s="651"/>
      <c r="AA813" s="651"/>
      <c r="AB813" s="651"/>
      <c r="AC813" s="651"/>
      <c r="AD813" s="651"/>
    </row>
    <row r="814" spans="1:30" ht="12" customHeight="1" x14ac:dyDescent="0.2">
      <c r="A814" s="651"/>
      <c r="B814" s="651"/>
      <c r="C814" s="651"/>
      <c r="D814" s="651"/>
      <c r="E814" s="651"/>
      <c r="F814" s="651"/>
      <c r="G814" s="651"/>
      <c r="H814" s="651"/>
      <c r="I814" s="651"/>
      <c r="J814" s="651"/>
      <c r="K814" s="651"/>
      <c r="L814" s="651"/>
      <c r="M814" s="651"/>
      <c r="N814" s="651"/>
      <c r="O814" s="651"/>
      <c r="P814" s="651"/>
      <c r="Q814" s="651"/>
      <c r="R814" s="651"/>
      <c r="S814" s="651"/>
      <c r="T814" s="651"/>
      <c r="U814" s="651"/>
      <c r="V814" s="651"/>
      <c r="W814" s="651"/>
      <c r="X814" s="651"/>
      <c r="Y814" s="651"/>
      <c r="Z814" s="651"/>
      <c r="AA814" s="651"/>
      <c r="AB814" s="651"/>
      <c r="AC814" s="651"/>
      <c r="AD814" s="651"/>
    </row>
    <row r="815" spans="1:30" ht="12" customHeight="1" x14ac:dyDescent="0.2">
      <c r="A815" s="651"/>
      <c r="B815" s="651"/>
      <c r="C815" s="651"/>
      <c r="D815" s="651"/>
      <c r="E815" s="651"/>
      <c r="F815" s="651"/>
      <c r="G815" s="651"/>
      <c r="H815" s="651"/>
      <c r="I815" s="651"/>
      <c r="J815" s="651"/>
      <c r="K815" s="651"/>
      <c r="L815" s="651"/>
      <c r="M815" s="651"/>
      <c r="N815" s="651"/>
      <c r="O815" s="651"/>
      <c r="P815" s="651"/>
      <c r="Q815" s="651"/>
      <c r="R815" s="651"/>
      <c r="S815" s="651"/>
      <c r="T815" s="651"/>
      <c r="U815" s="651"/>
      <c r="V815" s="651"/>
      <c r="W815" s="651"/>
      <c r="X815" s="651"/>
      <c r="Y815" s="651"/>
      <c r="Z815" s="651"/>
      <c r="AA815" s="651"/>
      <c r="AB815" s="651"/>
      <c r="AC815" s="651"/>
      <c r="AD815" s="651"/>
    </row>
    <row r="816" spans="1:30" ht="12" customHeight="1" x14ac:dyDescent="0.2">
      <c r="A816" s="651"/>
      <c r="B816" s="651"/>
      <c r="C816" s="651"/>
      <c r="D816" s="651"/>
      <c r="E816" s="651"/>
      <c r="F816" s="651"/>
      <c r="G816" s="651"/>
      <c r="H816" s="651"/>
      <c r="I816" s="651"/>
      <c r="J816" s="651"/>
      <c r="K816" s="651"/>
      <c r="L816" s="651"/>
      <c r="M816" s="651"/>
      <c r="N816" s="651"/>
      <c r="O816" s="651"/>
      <c r="P816" s="651"/>
      <c r="Q816" s="651"/>
      <c r="R816" s="651"/>
      <c r="S816" s="651"/>
      <c r="T816" s="651"/>
      <c r="U816" s="651"/>
      <c r="V816" s="651"/>
      <c r="W816" s="651"/>
      <c r="X816" s="651"/>
      <c r="Y816" s="651"/>
      <c r="Z816" s="651"/>
      <c r="AA816" s="651"/>
      <c r="AB816" s="651"/>
      <c r="AC816" s="651"/>
      <c r="AD816" s="651"/>
    </row>
    <row r="817" spans="1:30" ht="12" customHeight="1" x14ac:dyDescent="0.2">
      <c r="A817" s="651"/>
      <c r="B817" s="651"/>
      <c r="C817" s="651"/>
      <c r="D817" s="651"/>
      <c r="E817" s="651"/>
      <c r="F817" s="651"/>
      <c r="G817" s="651"/>
      <c r="H817" s="651"/>
      <c r="I817" s="651"/>
      <c r="J817" s="651"/>
      <c r="K817" s="651"/>
      <c r="L817" s="651"/>
      <c r="M817" s="651"/>
      <c r="N817" s="651"/>
      <c r="O817" s="651"/>
      <c r="P817" s="651"/>
      <c r="Q817" s="651"/>
      <c r="R817" s="651"/>
      <c r="S817" s="651"/>
      <c r="T817" s="651"/>
      <c r="U817" s="651"/>
      <c r="V817" s="651"/>
      <c r="W817" s="651"/>
      <c r="X817" s="651"/>
      <c r="Y817" s="651"/>
      <c r="Z817" s="651"/>
      <c r="AA817" s="651"/>
      <c r="AB817" s="651"/>
      <c r="AC817" s="651"/>
      <c r="AD817" s="651"/>
    </row>
    <row r="818" spans="1:30" ht="12" customHeight="1" x14ac:dyDescent="0.2">
      <c r="A818" s="651"/>
      <c r="B818" s="651"/>
      <c r="C818" s="651"/>
      <c r="D818" s="651"/>
      <c r="E818" s="651"/>
      <c r="F818" s="651"/>
      <c r="G818" s="651"/>
      <c r="H818" s="651"/>
      <c r="I818" s="651"/>
      <c r="J818" s="651"/>
      <c r="K818" s="651"/>
      <c r="L818" s="651"/>
      <c r="M818" s="651"/>
      <c r="N818" s="651"/>
      <c r="O818" s="651"/>
      <c r="P818" s="651"/>
      <c r="Q818" s="651"/>
      <c r="R818" s="651"/>
      <c r="S818" s="651"/>
      <c r="T818" s="651"/>
      <c r="U818" s="651"/>
      <c r="V818" s="651"/>
      <c r="W818" s="651"/>
      <c r="X818" s="651"/>
      <c r="Y818" s="651"/>
      <c r="Z818" s="651"/>
      <c r="AA818" s="651"/>
      <c r="AB818" s="651"/>
      <c r="AC818" s="651"/>
      <c r="AD818" s="651"/>
    </row>
    <row r="819" spans="1:30" ht="12" customHeight="1" x14ac:dyDescent="0.2">
      <c r="A819" s="651"/>
      <c r="B819" s="651"/>
      <c r="C819" s="651"/>
      <c r="D819" s="651"/>
      <c r="E819" s="651"/>
      <c r="F819" s="651"/>
      <c r="G819" s="651"/>
      <c r="H819" s="651"/>
      <c r="I819" s="651"/>
      <c r="J819" s="651"/>
      <c r="K819" s="651"/>
      <c r="L819" s="651"/>
      <c r="M819" s="651"/>
      <c r="N819" s="651"/>
      <c r="O819" s="651"/>
      <c r="P819" s="651"/>
      <c r="Q819" s="651"/>
      <c r="R819" s="651"/>
      <c r="S819" s="651"/>
      <c r="T819" s="651"/>
      <c r="U819" s="651"/>
      <c r="V819" s="651"/>
      <c r="W819" s="651"/>
      <c r="X819" s="651"/>
      <c r="Y819" s="651"/>
      <c r="Z819" s="651"/>
      <c r="AA819" s="651"/>
      <c r="AB819" s="651"/>
      <c r="AC819" s="651"/>
      <c r="AD819" s="651"/>
    </row>
    <row r="820" spans="1:30" ht="12" customHeight="1" x14ac:dyDescent="0.2">
      <c r="A820" s="651"/>
      <c r="B820" s="651"/>
      <c r="C820" s="651"/>
      <c r="D820" s="651"/>
      <c r="E820" s="651"/>
      <c r="F820" s="651"/>
      <c r="G820" s="651"/>
      <c r="H820" s="651"/>
      <c r="I820" s="651"/>
      <c r="J820" s="651"/>
      <c r="K820" s="651"/>
      <c r="L820" s="651"/>
      <c r="M820" s="651"/>
      <c r="N820" s="651"/>
      <c r="O820" s="651"/>
      <c r="P820" s="651"/>
      <c r="Q820" s="651"/>
      <c r="R820" s="651"/>
      <c r="S820" s="651"/>
      <c r="T820" s="651"/>
      <c r="U820" s="651"/>
      <c r="V820" s="651"/>
      <c r="W820" s="651"/>
      <c r="X820" s="651"/>
      <c r="Y820" s="651"/>
      <c r="Z820" s="651"/>
      <c r="AA820" s="651"/>
      <c r="AB820" s="651"/>
      <c r="AC820" s="651"/>
      <c r="AD820" s="651"/>
    </row>
    <row r="821" spans="1:30" ht="12" customHeight="1" x14ac:dyDescent="0.2">
      <c r="A821" s="651"/>
      <c r="B821" s="651"/>
      <c r="C821" s="651"/>
      <c r="D821" s="651"/>
      <c r="E821" s="651"/>
      <c r="F821" s="651"/>
      <c r="G821" s="651"/>
      <c r="H821" s="651"/>
      <c r="I821" s="651"/>
      <c r="J821" s="651"/>
      <c r="K821" s="651"/>
      <c r="L821" s="651"/>
      <c r="M821" s="651"/>
      <c r="N821" s="651"/>
      <c r="O821" s="651"/>
      <c r="P821" s="651"/>
      <c r="Q821" s="651"/>
      <c r="R821" s="651"/>
      <c r="S821" s="651"/>
      <c r="T821" s="651"/>
      <c r="U821" s="651"/>
      <c r="V821" s="651"/>
      <c r="W821" s="651"/>
      <c r="X821" s="651"/>
      <c r="Y821" s="651"/>
      <c r="Z821" s="651"/>
      <c r="AA821" s="651"/>
      <c r="AB821" s="651"/>
      <c r="AC821" s="651"/>
      <c r="AD821" s="651"/>
    </row>
    <row r="822" spans="1:30" ht="12" customHeight="1" x14ac:dyDescent="0.2">
      <c r="A822" s="651"/>
      <c r="B822" s="651"/>
      <c r="C822" s="651"/>
      <c r="D822" s="651"/>
      <c r="E822" s="651"/>
      <c r="F822" s="651"/>
      <c r="G822" s="651"/>
      <c r="H822" s="651"/>
      <c r="I822" s="651"/>
      <c r="J822" s="651"/>
      <c r="K822" s="651"/>
      <c r="L822" s="651"/>
      <c r="M822" s="651"/>
      <c r="N822" s="651"/>
      <c r="O822" s="651"/>
      <c r="P822" s="651"/>
      <c r="Q822" s="651"/>
      <c r="R822" s="651"/>
      <c r="S822" s="651"/>
      <c r="T822" s="651"/>
      <c r="U822" s="651"/>
      <c r="V822" s="651"/>
      <c r="W822" s="651"/>
      <c r="X822" s="651"/>
      <c r="Y822" s="651"/>
      <c r="Z822" s="651"/>
      <c r="AA822" s="651"/>
      <c r="AB822" s="651"/>
      <c r="AC822" s="651"/>
      <c r="AD822" s="651"/>
    </row>
    <row r="823" spans="1:30" ht="12" customHeight="1" x14ac:dyDescent="0.2">
      <c r="A823" s="651"/>
      <c r="B823" s="651"/>
      <c r="C823" s="651"/>
      <c r="D823" s="651"/>
      <c r="E823" s="651"/>
      <c r="F823" s="651"/>
      <c r="G823" s="651"/>
      <c r="H823" s="651"/>
      <c r="I823" s="651"/>
      <c r="J823" s="651"/>
      <c r="K823" s="651"/>
      <c r="L823" s="651"/>
      <c r="M823" s="651"/>
      <c r="N823" s="651"/>
      <c r="O823" s="651"/>
      <c r="P823" s="651"/>
      <c r="Q823" s="651"/>
      <c r="R823" s="651"/>
      <c r="S823" s="651"/>
      <c r="T823" s="651"/>
      <c r="U823" s="651"/>
      <c r="V823" s="651"/>
      <c r="W823" s="651"/>
      <c r="X823" s="651"/>
      <c r="Y823" s="651"/>
      <c r="Z823" s="651"/>
      <c r="AA823" s="651"/>
      <c r="AB823" s="651"/>
      <c r="AC823" s="651"/>
      <c r="AD823" s="651"/>
    </row>
    <row r="824" spans="1:30" ht="12" customHeight="1" x14ac:dyDescent="0.2">
      <c r="A824" s="651"/>
      <c r="B824" s="651"/>
      <c r="C824" s="651"/>
      <c r="D824" s="651"/>
      <c r="E824" s="651"/>
      <c r="F824" s="651"/>
      <c r="G824" s="651"/>
      <c r="H824" s="651"/>
      <c r="I824" s="651"/>
      <c r="J824" s="651"/>
      <c r="K824" s="651"/>
      <c r="L824" s="651"/>
      <c r="M824" s="651"/>
      <c r="N824" s="651"/>
      <c r="O824" s="651"/>
      <c r="P824" s="651"/>
      <c r="Q824" s="651"/>
      <c r="R824" s="651"/>
      <c r="S824" s="651"/>
      <c r="T824" s="651"/>
      <c r="U824" s="651"/>
      <c r="V824" s="651"/>
      <c r="W824" s="651"/>
      <c r="X824" s="651"/>
      <c r="Y824" s="651"/>
      <c r="Z824" s="651"/>
      <c r="AA824" s="651"/>
      <c r="AB824" s="651"/>
      <c r="AC824" s="651"/>
      <c r="AD824" s="651"/>
    </row>
    <row r="825" spans="1:30" ht="12" customHeight="1" x14ac:dyDescent="0.2">
      <c r="A825" s="651"/>
      <c r="B825" s="651"/>
      <c r="C825" s="651"/>
      <c r="D825" s="651"/>
      <c r="E825" s="651"/>
      <c r="F825" s="651"/>
      <c r="G825" s="651"/>
      <c r="H825" s="651"/>
      <c r="I825" s="651"/>
      <c r="J825" s="651"/>
      <c r="K825" s="651"/>
      <c r="L825" s="651"/>
      <c r="M825" s="651"/>
      <c r="N825" s="651"/>
      <c r="O825" s="651"/>
      <c r="P825" s="651"/>
      <c r="Q825" s="651"/>
      <c r="R825" s="651"/>
      <c r="S825" s="651"/>
      <c r="T825" s="651"/>
      <c r="U825" s="651"/>
      <c r="V825" s="651"/>
      <c r="W825" s="651"/>
      <c r="X825" s="651"/>
      <c r="Y825" s="651"/>
      <c r="Z825" s="651"/>
      <c r="AA825" s="651"/>
      <c r="AB825" s="651"/>
      <c r="AC825" s="651"/>
      <c r="AD825" s="651"/>
    </row>
    <row r="826" spans="1:30" ht="12" customHeight="1" x14ac:dyDescent="0.2">
      <c r="A826" s="651"/>
      <c r="B826" s="651"/>
      <c r="C826" s="651"/>
      <c r="D826" s="651"/>
      <c r="E826" s="651"/>
      <c r="F826" s="651"/>
      <c r="G826" s="651"/>
      <c r="H826" s="651"/>
      <c r="I826" s="651"/>
      <c r="J826" s="651"/>
      <c r="K826" s="651"/>
      <c r="L826" s="651"/>
      <c r="M826" s="651"/>
      <c r="N826" s="651"/>
      <c r="O826" s="651"/>
      <c r="P826" s="651"/>
      <c r="Q826" s="651"/>
      <c r="R826" s="651"/>
      <c r="S826" s="651"/>
      <c r="T826" s="651"/>
      <c r="U826" s="651"/>
      <c r="V826" s="651"/>
      <c r="W826" s="651"/>
      <c r="X826" s="651"/>
      <c r="Y826" s="651"/>
      <c r="Z826" s="651"/>
      <c r="AA826" s="651"/>
      <c r="AB826" s="651"/>
      <c r="AC826" s="651"/>
      <c r="AD826" s="651"/>
    </row>
    <row r="827" spans="1:30" ht="12" customHeight="1" x14ac:dyDescent="0.2">
      <c r="A827" s="651"/>
      <c r="B827" s="651"/>
      <c r="C827" s="651"/>
      <c r="D827" s="651"/>
      <c r="E827" s="651"/>
      <c r="F827" s="651"/>
      <c r="G827" s="651"/>
      <c r="H827" s="651"/>
      <c r="I827" s="651"/>
      <c r="J827" s="651"/>
      <c r="K827" s="651"/>
      <c r="L827" s="651"/>
      <c r="M827" s="651"/>
      <c r="N827" s="651"/>
      <c r="O827" s="651"/>
      <c r="P827" s="651"/>
      <c r="Q827" s="651"/>
      <c r="R827" s="651"/>
      <c r="S827" s="651"/>
      <c r="T827" s="651"/>
      <c r="U827" s="651"/>
      <c r="V827" s="651"/>
      <c r="W827" s="651"/>
      <c r="X827" s="651"/>
      <c r="Y827" s="651"/>
      <c r="Z827" s="651"/>
      <c r="AA827" s="651"/>
      <c r="AB827" s="651"/>
      <c r="AC827" s="651"/>
      <c r="AD827" s="651"/>
    </row>
    <row r="828" spans="1:30" ht="12" customHeight="1" x14ac:dyDescent="0.2">
      <c r="A828" s="651"/>
      <c r="B828" s="651"/>
      <c r="C828" s="651"/>
      <c r="D828" s="651"/>
      <c r="E828" s="651"/>
      <c r="F828" s="651"/>
      <c r="G828" s="651"/>
      <c r="H828" s="651"/>
      <c r="I828" s="651"/>
      <c r="J828" s="651"/>
      <c r="K828" s="651"/>
      <c r="L828" s="651"/>
      <c r="M828" s="651"/>
      <c r="N828" s="651"/>
      <c r="O828" s="651"/>
      <c r="P828" s="651"/>
      <c r="Q828" s="651"/>
      <c r="R828" s="651"/>
      <c r="S828" s="651"/>
      <c r="T828" s="651"/>
      <c r="U828" s="651"/>
      <c r="V828" s="651"/>
      <c r="W828" s="651"/>
      <c r="X828" s="651"/>
      <c r="Y828" s="651"/>
      <c r="Z828" s="651"/>
      <c r="AA828" s="651"/>
      <c r="AB828" s="651"/>
      <c r="AC828" s="651"/>
      <c r="AD828" s="651"/>
    </row>
    <row r="829" spans="1:30" ht="12" customHeight="1" x14ac:dyDescent="0.2">
      <c r="A829" s="651"/>
      <c r="B829" s="651"/>
      <c r="C829" s="651"/>
      <c r="D829" s="651"/>
      <c r="E829" s="651"/>
      <c r="F829" s="651"/>
      <c r="G829" s="651"/>
      <c r="H829" s="651"/>
      <c r="I829" s="651"/>
      <c r="J829" s="651"/>
      <c r="K829" s="651"/>
      <c r="L829" s="651"/>
      <c r="M829" s="651"/>
      <c r="N829" s="651"/>
      <c r="O829" s="651"/>
      <c r="P829" s="651"/>
      <c r="Q829" s="651"/>
      <c r="R829" s="651"/>
      <c r="S829" s="651"/>
      <c r="T829" s="651"/>
      <c r="U829" s="651"/>
      <c r="V829" s="651"/>
      <c r="W829" s="651"/>
      <c r="X829" s="651"/>
      <c r="Y829" s="651"/>
      <c r="Z829" s="651"/>
      <c r="AA829" s="651"/>
      <c r="AB829" s="651"/>
      <c r="AC829" s="651"/>
      <c r="AD829" s="651"/>
    </row>
    <row r="830" spans="1:30" ht="12" customHeight="1" x14ac:dyDescent="0.2">
      <c r="A830" s="651"/>
      <c r="B830" s="651"/>
      <c r="C830" s="651"/>
      <c r="D830" s="651"/>
      <c r="E830" s="651"/>
      <c r="F830" s="651"/>
      <c r="G830" s="651"/>
      <c r="H830" s="651"/>
      <c r="I830" s="651"/>
      <c r="J830" s="651"/>
      <c r="K830" s="651"/>
      <c r="L830" s="651"/>
      <c r="M830" s="651"/>
      <c r="N830" s="651"/>
      <c r="O830" s="651"/>
      <c r="P830" s="651"/>
      <c r="Q830" s="651"/>
      <c r="R830" s="651"/>
      <c r="S830" s="651"/>
      <c r="T830" s="651"/>
      <c r="U830" s="651"/>
      <c r="V830" s="651"/>
      <c r="W830" s="651"/>
      <c r="X830" s="651"/>
      <c r="Y830" s="651"/>
      <c r="Z830" s="651"/>
      <c r="AA830" s="651"/>
      <c r="AB830" s="651"/>
      <c r="AC830" s="651"/>
      <c r="AD830" s="651"/>
    </row>
    <row r="831" spans="1:30" ht="12" customHeight="1" x14ac:dyDescent="0.2">
      <c r="A831" s="651"/>
      <c r="B831" s="651"/>
      <c r="C831" s="651"/>
      <c r="D831" s="651"/>
      <c r="E831" s="651"/>
      <c r="F831" s="651"/>
      <c r="G831" s="651"/>
      <c r="H831" s="651"/>
      <c r="I831" s="651"/>
      <c r="J831" s="651"/>
      <c r="K831" s="651"/>
      <c r="L831" s="651"/>
      <c r="M831" s="651"/>
      <c r="N831" s="651"/>
      <c r="O831" s="651"/>
      <c r="P831" s="651"/>
      <c r="Q831" s="651"/>
      <c r="R831" s="651"/>
      <c r="S831" s="651"/>
      <c r="T831" s="651"/>
      <c r="U831" s="651"/>
      <c r="V831" s="651"/>
      <c r="W831" s="651"/>
      <c r="X831" s="651"/>
      <c r="Y831" s="651"/>
      <c r="Z831" s="651"/>
      <c r="AA831" s="651"/>
      <c r="AB831" s="651"/>
      <c r="AC831" s="651"/>
      <c r="AD831" s="651"/>
    </row>
    <row r="832" spans="1:30" ht="12" customHeight="1" x14ac:dyDescent="0.2">
      <c r="A832" s="651"/>
      <c r="B832" s="651"/>
      <c r="C832" s="651"/>
      <c r="D832" s="651"/>
      <c r="E832" s="651"/>
      <c r="F832" s="651"/>
      <c r="G832" s="651"/>
      <c r="H832" s="651"/>
      <c r="I832" s="651"/>
      <c r="J832" s="651"/>
      <c r="K832" s="651"/>
      <c r="L832" s="651"/>
      <c r="M832" s="651"/>
      <c r="N832" s="651"/>
      <c r="O832" s="651"/>
      <c r="P832" s="651"/>
      <c r="Q832" s="651"/>
      <c r="R832" s="651"/>
      <c r="S832" s="651"/>
      <c r="T832" s="651"/>
      <c r="U832" s="651"/>
      <c r="V832" s="651"/>
      <c r="W832" s="651"/>
      <c r="X832" s="651"/>
      <c r="Y832" s="651"/>
      <c r="Z832" s="651"/>
      <c r="AA832" s="651"/>
      <c r="AB832" s="651"/>
      <c r="AC832" s="651"/>
      <c r="AD832" s="651"/>
    </row>
    <row r="833" spans="1:30" ht="12" customHeight="1" x14ac:dyDescent="0.2">
      <c r="A833" s="651"/>
      <c r="B833" s="651"/>
      <c r="C833" s="651"/>
      <c r="D833" s="651"/>
      <c r="E833" s="651"/>
      <c r="F833" s="651"/>
      <c r="G833" s="651"/>
      <c r="H833" s="651"/>
      <c r="I833" s="651"/>
      <c r="J833" s="651"/>
      <c r="K833" s="651"/>
      <c r="L833" s="651"/>
      <c r="M833" s="651"/>
      <c r="N833" s="651"/>
      <c r="O833" s="651"/>
      <c r="P833" s="651"/>
      <c r="Q833" s="651"/>
      <c r="R833" s="651"/>
      <c r="S833" s="651"/>
      <c r="T833" s="651"/>
      <c r="U833" s="651"/>
      <c r="V833" s="651"/>
      <c r="W833" s="651"/>
      <c r="X833" s="651"/>
      <c r="Y833" s="651"/>
      <c r="Z833" s="651"/>
      <c r="AA833" s="651"/>
      <c r="AB833" s="651"/>
      <c r="AC833" s="651"/>
      <c r="AD833" s="651"/>
    </row>
    <row r="834" spans="1:30" ht="12" customHeight="1" x14ac:dyDescent="0.2">
      <c r="A834" s="651"/>
      <c r="B834" s="651"/>
      <c r="C834" s="651"/>
      <c r="D834" s="651"/>
      <c r="E834" s="651"/>
      <c r="F834" s="651"/>
      <c r="G834" s="651"/>
      <c r="H834" s="651"/>
      <c r="I834" s="651"/>
      <c r="J834" s="651"/>
      <c r="K834" s="651"/>
      <c r="L834" s="651"/>
      <c r="M834" s="651"/>
      <c r="N834" s="651"/>
      <c r="O834" s="651"/>
      <c r="P834" s="651"/>
      <c r="Q834" s="651"/>
      <c r="R834" s="651"/>
      <c r="S834" s="651"/>
      <c r="T834" s="651"/>
      <c r="U834" s="651"/>
      <c r="V834" s="651"/>
      <c r="W834" s="651"/>
      <c r="X834" s="651"/>
      <c r="Y834" s="651"/>
      <c r="Z834" s="651"/>
      <c r="AA834" s="651"/>
      <c r="AB834" s="651"/>
      <c r="AC834" s="651"/>
      <c r="AD834" s="651"/>
    </row>
    <row r="835" spans="1:30" ht="12" customHeight="1" x14ac:dyDescent="0.2">
      <c r="A835" s="651"/>
      <c r="B835" s="651"/>
      <c r="C835" s="651"/>
      <c r="D835" s="651"/>
      <c r="E835" s="651"/>
      <c r="F835" s="651"/>
      <c r="G835" s="651"/>
      <c r="H835" s="651"/>
      <c r="I835" s="651"/>
      <c r="J835" s="651"/>
      <c r="K835" s="651"/>
      <c r="L835" s="651"/>
      <c r="M835" s="651"/>
      <c r="N835" s="651"/>
      <c r="O835" s="651"/>
      <c r="P835" s="651"/>
      <c r="Q835" s="651"/>
      <c r="R835" s="651"/>
      <c r="S835" s="651"/>
      <c r="T835" s="651"/>
      <c r="U835" s="651"/>
      <c r="V835" s="651"/>
      <c r="W835" s="651"/>
      <c r="X835" s="651"/>
      <c r="Y835" s="651"/>
      <c r="Z835" s="651"/>
      <c r="AA835" s="651"/>
      <c r="AB835" s="651"/>
      <c r="AC835" s="651"/>
      <c r="AD835" s="651"/>
    </row>
    <row r="836" spans="1:30" ht="12" customHeight="1" x14ac:dyDescent="0.2">
      <c r="A836" s="651"/>
      <c r="B836" s="651"/>
      <c r="C836" s="651"/>
      <c r="D836" s="651"/>
      <c r="E836" s="651"/>
      <c r="F836" s="651"/>
      <c r="G836" s="651"/>
      <c r="H836" s="651"/>
      <c r="I836" s="651"/>
      <c r="J836" s="651"/>
      <c r="K836" s="651"/>
      <c r="L836" s="651"/>
      <c r="M836" s="651"/>
      <c r="N836" s="651"/>
      <c r="O836" s="651"/>
      <c r="P836" s="651"/>
      <c r="Q836" s="651"/>
      <c r="R836" s="651"/>
      <c r="S836" s="651"/>
      <c r="T836" s="651"/>
      <c r="U836" s="651"/>
      <c r="V836" s="651"/>
      <c r="W836" s="651"/>
      <c r="X836" s="651"/>
      <c r="Y836" s="651"/>
      <c r="Z836" s="651"/>
      <c r="AA836" s="651"/>
      <c r="AB836" s="651"/>
      <c r="AC836" s="651"/>
      <c r="AD836" s="651"/>
    </row>
    <row r="837" spans="1:30" ht="12" customHeight="1" x14ac:dyDescent="0.2">
      <c r="A837" s="651"/>
      <c r="B837" s="651"/>
      <c r="C837" s="651"/>
      <c r="D837" s="651"/>
      <c r="E837" s="651"/>
      <c r="F837" s="651"/>
      <c r="G837" s="651"/>
      <c r="H837" s="651"/>
      <c r="I837" s="651"/>
      <c r="J837" s="651"/>
      <c r="K837" s="651"/>
      <c r="L837" s="651"/>
      <c r="M837" s="651"/>
      <c r="N837" s="651"/>
      <c r="O837" s="651"/>
      <c r="P837" s="651"/>
      <c r="Q837" s="651"/>
      <c r="R837" s="651"/>
      <c r="S837" s="651"/>
      <c r="T837" s="651"/>
      <c r="U837" s="651"/>
      <c r="V837" s="651"/>
      <c r="W837" s="651"/>
      <c r="X837" s="651"/>
      <c r="Y837" s="651"/>
      <c r="Z837" s="651"/>
      <c r="AA837" s="651"/>
      <c r="AB837" s="651"/>
      <c r="AC837" s="651"/>
      <c r="AD837" s="651"/>
    </row>
    <row r="838" spans="1:30" ht="12" customHeight="1" x14ac:dyDescent="0.2">
      <c r="A838" s="651"/>
      <c r="B838" s="651"/>
      <c r="C838" s="651"/>
      <c r="D838" s="651"/>
      <c r="E838" s="651"/>
      <c r="F838" s="651"/>
      <c r="G838" s="651"/>
      <c r="H838" s="651"/>
      <c r="I838" s="651"/>
      <c r="J838" s="651"/>
      <c r="K838" s="651"/>
      <c r="L838" s="651"/>
      <c r="M838" s="651"/>
      <c r="N838" s="651"/>
      <c r="O838" s="651"/>
      <c r="P838" s="651"/>
      <c r="Q838" s="651"/>
      <c r="R838" s="651"/>
      <c r="S838" s="651"/>
      <c r="T838" s="651"/>
      <c r="U838" s="651"/>
      <c r="V838" s="651"/>
      <c r="W838" s="651"/>
      <c r="X838" s="651"/>
      <c r="Y838" s="651"/>
      <c r="Z838" s="651"/>
      <c r="AA838" s="651"/>
      <c r="AB838" s="651"/>
      <c r="AC838" s="651"/>
      <c r="AD838" s="651"/>
    </row>
    <row r="839" spans="1:30" ht="12" customHeight="1" x14ac:dyDescent="0.2">
      <c r="A839" s="651"/>
      <c r="B839" s="651"/>
      <c r="C839" s="651"/>
      <c r="D839" s="651"/>
      <c r="E839" s="651"/>
      <c r="F839" s="651"/>
      <c r="G839" s="651"/>
      <c r="H839" s="651"/>
      <c r="I839" s="651"/>
      <c r="J839" s="651"/>
      <c r="K839" s="651"/>
      <c r="L839" s="651"/>
      <c r="M839" s="651"/>
      <c r="N839" s="651"/>
      <c r="O839" s="651"/>
      <c r="P839" s="651"/>
      <c r="Q839" s="651"/>
      <c r="R839" s="651"/>
      <c r="S839" s="651"/>
      <c r="T839" s="651"/>
      <c r="U839" s="651"/>
      <c r="V839" s="651"/>
      <c r="W839" s="651"/>
      <c r="X839" s="651"/>
      <c r="Y839" s="651"/>
      <c r="Z839" s="651"/>
      <c r="AA839" s="651"/>
      <c r="AB839" s="651"/>
      <c r="AC839" s="651"/>
      <c r="AD839" s="651"/>
    </row>
    <row r="840" spans="1:30" ht="12" customHeight="1" x14ac:dyDescent="0.2">
      <c r="A840" s="651"/>
      <c r="B840" s="651"/>
      <c r="C840" s="651"/>
      <c r="D840" s="651"/>
      <c r="E840" s="651"/>
      <c r="F840" s="651"/>
      <c r="G840" s="651"/>
      <c r="H840" s="651"/>
      <c r="I840" s="651"/>
      <c r="J840" s="651"/>
      <c r="K840" s="651"/>
      <c r="L840" s="651"/>
      <c r="M840" s="651"/>
      <c r="N840" s="651"/>
      <c r="O840" s="651"/>
      <c r="P840" s="651"/>
      <c r="Q840" s="651"/>
      <c r="R840" s="651"/>
      <c r="S840" s="651"/>
      <c r="T840" s="651"/>
      <c r="U840" s="651"/>
      <c r="V840" s="651"/>
      <c r="W840" s="651"/>
      <c r="X840" s="651"/>
      <c r="Y840" s="651"/>
      <c r="Z840" s="651"/>
      <c r="AA840" s="651"/>
      <c r="AB840" s="651"/>
      <c r="AC840" s="651"/>
      <c r="AD840" s="651"/>
    </row>
    <row r="841" spans="1:30" ht="12" customHeight="1" x14ac:dyDescent="0.2">
      <c r="A841" s="651"/>
      <c r="B841" s="651"/>
      <c r="C841" s="651"/>
      <c r="D841" s="651"/>
      <c r="E841" s="651"/>
      <c r="F841" s="651"/>
      <c r="G841" s="651"/>
      <c r="H841" s="651"/>
      <c r="I841" s="651"/>
      <c r="J841" s="651"/>
      <c r="K841" s="651"/>
      <c r="L841" s="651"/>
      <c r="M841" s="651"/>
      <c r="N841" s="651"/>
      <c r="O841" s="651"/>
      <c r="P841" s="651"/>
      <c r="Q841" s="651"/>
      <c r="R841" s="651"/>
      <c r="S841" s="651"/>
      <c r="T841" s="651"/>
      <c r="U841" s="651"/>
      <c r="V841" s="651"/>
      <c r="W841" s="651"/>
      <c r="X841" s="651"/>
      <c r="Y841" s="651"/>
      <c r="Z841" s="651"/>
      <c r="AA841" s="651"/>
      <c r="AB841" s="651"/>
      <c r="AC841" s="651"/>
      <c r="AD841" s="651"/>
    </row>
    <row r="842" spans="1:30" ht="12" customHeight="1" x14ac:dyDescent="0.2">
      <c r="A842" s="651"/>
      <c r="B842" s="651"/>
      <c r="C842" s="651"/>
      <c r="D842" s="651"/>
      <c r="E842" s="651"/>
      <c r="F842" s="651"/>
      <c r="G842" s="651"/>
      <c r="H842" s="651"/>
      <c r="I842" s="651"/>
      <c r="J842" s="651"/>
      <c r="K842" s="651"/>
      <c r="L842" s="651"/>
      <c r="M842" s="651"/>
      <c r="N842" s="651"/>
      <c r="O842" s="651"/>
      <c r="P842" s="651"/>
      <c r="Q842" s="651"/>
      <c r="R842" s="651"/>
      <c r="S842" s="651"/>
      <c r="T842" s="651"/>
      <c r="U842" s="651"/>
      <c r="V842" s="651"/>
      <c r="W842" s="651"/>
      <c r="X842" s="651"/>
      <c r="Y842" s="651"/>
      <c r="Z842" s="651"/>
      <c r="AA842" s="651"/>
      <c r="AB842" s="651"/>
      <c r="AC842" s="651"/>
      <c r="AD842" s="651"/>
    </row>
    <row r="843" spans="1:30" ht="12" customHeight="1" x14ac:dyDescent="0.2">
      <c r="A843" s="651"/>
      <c r="B843" s="651"/>
      <c r="C843" s="651"/>
      <c r="D843" s="651"/>
      <c r="E843" s="651"/>
      <c r="F843" s="651"/>
      <c r="G843" s="651"/>
      <c r="H843" s="651"/>
      <c r="I843" s="651"/>
      <c r="J843" s="651"/>
      <c r="K843" s="651"/>
      <c r="L843" s="651"/>
      <c r="M843" s="651"/>
      <c r="N843" s="651"/>
      <c r="O843" s="651"/>
      <c r="P843" s="651"/>
      <c r="Q843" s="651"/>
      <c r="R843" s="651"/>
      <c r="S843" s="651"/>
      <c r="T843" s="651"/>
      <c r="U843" s="651"/>
      <c r="V843" s="651"/>
      <c r="W843" s="651"/>
      <c r="X843" s="651"/>
      <c r="Y843" s="651"/>
      <c r="Z843" s="651"/>
      <c r="AA843" s="651"/>
      <c r="AB843" s="651"/>
      <c r="AC843" s="651"/>
      <c r="AD843" s="651"/>
    </row>
    <row r="844" spans="1:30" ht="12" customHeight="1" x14ac:dyDescent="0.2">
      <c r="A844" s="651"/>
      <c r="B844" s="651"/>
      <c r="C844" s="651"/>
      <c r="D844" s="651"/>
      <c r="E844" s="651"/>
      <c r="F844" s="651"/>
      <c r="G844" s="651"/>
      <c r="H844" s="651"/>
      <c r="I844" s="651"/>
      <c r="J844" s="651"/>
      <c r="K844" s="651"/>
      <c r="L844" s="651"/>
      <c r="M844" s="651"/>
      <c r="N844" s="651"/>
      <c r="O844" s="651"/>
      <c r="P844" s="651"/>
      <c r="Q844" s="651"/>
      <c r="R844" s="651"/>
      <c r="S844" s="651"/>
      <c r="T844" s="651"/>
      <c r="U844" s="651"/>
      <c r="V844" s="651"/>
      <c r="W844" s="651"/>
      <c r="X844" s="651"/>
      <c r="Y844" s="651"/>
      <c r="Z844" s="651"/>
      <c r="AA844" s="651"/>
      <c r="AB844" s="651"/>
      <c r="AC844" s="651"/>
      <c r="AD844" s="651"/>
    </row>
    <row r="845" spans="1:30" ht="12" customHeight="1" x14ac:dyDescent="0.2">
      <c r="A845" s="651"/>
      <c r="B845" s="651"/>
      <c r="C845" s="651"/>
      <c r="D845" s="651"/>
      <c r="E845" s="651"/>
      <c r="F845" s="651"/>
      <c r="G845" s="651"/>
      <c r="H845" s="651"/>
      <c r="I845" s="651"/>
      <c r="J845" s="651"/>
      <c r="K845" s="651"/>
      <c r="L845" s="651"/>
      <c r="M845" s="651"/>
      <c r="N845" s="651"/>
      <c r="O845" s="651"/>
      <c r="P845" s="651"/>
      <c r="Q845" s="651"/>
      <c r="R845" s="651"/>
      <c r="S845" s="651"/>
      <c r="T845" s="651"/>
      <c r="U845" s="651"/>
      <c r="V845" s="651"/>
      <c r="W845" s="651"/>
      <c r="X845" s="651"/>
      <c r="Y845" s="651"/>
      <c r="Z845" s="651"/>
      <c r="AA845" s="651"/>
      <c r="AB845" s="651"/>
      <c r="AC845" s="651"/>
      <c r="AD845" s="651"/>
    </row>
    <row r="846" spans="1:30" ht="12" customHeight="1" x14ac:dyDescent="0.2">
      <c r="A846" s="651"/>
      <c r="B846" s="651"/>
      <c r="C846" s="651"/>
      <c r="D846" s="651"/>
      <c r="E846" s="651"/>
      <c r="F846" s="651"/>
      <c r="G846" s="651"/>
      <c r="H846" s="651"/>
      <c r="I846" s="651"/>
      <c r="J846" s="651"/>
      <c r="K846" s="651"/>
      <c r="L846" s="651"/>
      <c r="M846" s="651"/>
      <c r="N846" s="651"/>
      <c r="O846" s="651"/>
      <c r="P846" s="651"/>
      <c r="Q846" s="651"/>
      <c r="R846" s="651"/>
      <c r="S846" s="651"/>
      <c r="T846" s="651"/>
      <c r="U846" s="651"/>
      <c r="V846" s="651"/>
      <c r="W846" s="651"/>
      <c r="X846" s="651"/>
      <c r="Y846" s="651"/>
      <c r="Z846" s="651"/>
      <c r="AA846" s="651"/>
      <c r="AB846" s="651"/>
      <c r="AC846" s="651"/>
      <c r="AD846" s="651"/>
    </row>
    <row r="847" spans="1:30" ht="12" customHeight="1" x14ac:dyDescent="0.2">
      <c r="A847" s="651"/>
      <c r="B847" s="651"/>
      <c r="C847" s="651"/>
      <c r="D847" s="651"/>
      <c r="E847" s="651"/>
      <c r="F847" s="651"/>
      <c r="G847" s="651"/>
      <c r="H847" s="651"/>
      <c r="I847" s="651"/>
      <c r="J847" s="651"/>
      <c r="K847" s="651"/>
      <c r="L847" s="651"/>
      <c r="M847" s="651"/>
      <c r="N847" s="651"/>
      <c r="O847" s="651"/>
      <c r="P847" s="651"/>
      <c r="Q847" s="651"/>
      <c r="R847" s="651"/>
      <c r="S847" s="651"/>
      <c r="T847" s="651"/>
      <c r="U847" s="651"/>
      <c r="V847" s="651"/>
      <c r="W847" s="651"/>
      <c r="X847" s="651"/>
      <c r="Y847" s="651"/>
      <c r="Z847" s="651"/>
      <c r="AA847" s="651"/>
      <c r="AB847" s="651"/>
      <c r="AC847" s="651"/>
      <c r="AD847" s="651"/>
    </row>
    <row r="848" spans="1:30" ht="12" customHeight="1" x14ac:dyDescent="0.2">
      <c r="A848" s="651"/>
      <c r="B848" s="651"/>
      <c r="C848" s="651"/>
      <c r="D848" s="651"/>
      <c r="E848" s="651"/>
      <c r="F848" s="651"/>
      <c r="G848" s="651"/>
      <c r="H848" s="651"/>
      <c r="I848" s="651"/>
      <c r="J848" s="651"/>
      <c r="K848" s="651"/>
      <c r="L848" s="651"/>
      <c r="M848" s="651"/>
      <c r="N848" s="651"/>
      <c r="O848" s="651"/>
      <c r="P848" s="651"/>
      <c r="Q848" s="651"/>
      <c r="R848" s="651"/>
      <c r="S848" s="651"/>
      <c r="T848" s="651"/>
      <c r="U848" s="651"/>
      <c r="V848" s="651"/>
      <c r="W848" s="651"/>
      <c r="X848" s="651"/>
      <c r="Y848" s="651"/>
      <c r="Z848" s="651"/>
      <c r="AA848" s="651"/>
      <c r="AB848" s="651"/>
      <c r="AC848" s="651"/>
      <c r="AD848" s="651"/>
    </row>
    <row r="849" spans="1:30" ht="12" customHeight="1" x14ac:dyDescent="0.2">
      <c r="A849" s="651"/>
      <c r="B849" s="651"/>
      <c r="C849" s="651"/>
      <c r="D849" s="651"/>
      <c r="E849" s="651"/>
      <c r="F849" s="651"/>
      <c r="G849" s="651"/>
      <c r="H849" s="651"/>
      <c r="I849" s="651"/>
      <c r="J849" s="651"/>
      <c r="K849" s="651"/>
      <c r="L849" s="651"/>
      <c r="M849" s="651"/>
      <c r="N849" s="651"/>
      <c r="O849" s="651"/>
      <c r="P849" s="651"/>
      <c r="Q849" s="651"/>
      <c r="R849" s="651"/>
      <c r="S849" s="651"/>
      <c r="T849" s="651"/>
      <c r="U849" s="651"/>
      <c r="V849" s="651"/>
      <c r="W849" s="651"/>
      <c r="X849" s="651"/>
      <c r="Y849" s="651"/>
      <c r="Z849" s="651"/>
      <c r="AA849" s="651"/>
      <c r="AB849" s="651"/>
      <c r="AC849" s="651"/>
      <c r="AD849" s="651"/>
    </row>
    <row r="850" spans="1:30" ht="12" customHeight="1" x14ac:dyDescent="0.2">
      <c r="A850" s="651"/>
      <c r="B850" s="651"/>
      <c r="C850" s="651"/>
      <c r="D850" s="651"/>
      <c r="E850" s="651"/>
      <c r="F850" s="651"/>
      <c r="G850" s="651"/>
      <c r="H850" s="651"/>
      <c r="I850" s="651"/>
      <c r="J850" s="651"/>
      <c r="K850" s="651"/>
      <c r="L850" s="651"/>
      <c r="M850" s="651"/>
      <c r="N850" s="651"/>
      <c r="O850" s="651"/>
      <c r="P850" s="651"/>
      <c r="Q850" s="651"/>
      <c r="R850" s="651"/>
      <c r="S850" s="651"/>
      <c r="T850" s="651"/>
      <c r="U850" s="651"/>
      <c r="V850" s="651"/>
      <c r="W850" s="651"/>
      <c r="X850" s="651"/>
      <c r="Y850" s="651"/>
      <c r="Z850" s="651"/>
      <c r="AA850" s="651"/>
      <c r="AB850" s="651"/>
      <c r="AC850" s="651"/>
      <c r="AD850" s="651"/>
    </row>
    <row r="851" spans="1:30" ht="12" customHeight="1" x14ac:dyDescent="0.2">
      <c r="A851" s="651"/>
      <c r="B851" s="651"/>
      <c r="C851" s="651"/>
      <c r="D851" s="651"/>
      <c r="E851" s="651"/>
      <c r="F851" s="651"/>
      <c r="G851" s="651"/>
      <c r="H851" s="651"/>
      <c r="I851" s="651"/>
      <c r="J851" s="651"/>
      <c r="K851" s="651"/>
      <c r="L851" s="651"/>
      <c r="M851" s="651"/>
      <c r="N851" s="651"/>
      <c r="O851" s="651"/>
      <c r="P851" s="651"/>
      <c r="Q851" s="651"/>
      <c r="R851" s="651"/>
      <c r="S851" s="651"/>
      <c r="T851" s="651"/>
      <c r="U851" s="651"/>
      <c r="V851" s="651"/>
      <c r="W851" s="651"/>
      <c r="X851" s="651"/>
      <c r="Y851" s="651"/>
      <c r="Z851" s="651"/>
      <c r="AA851" s="651"/>
      <c r="AB851" s="651"/>
      <c r="AC851" s="651"/>
      <c r="AD851" s="651"/>
    </row>
    <row r="852" spans="1:30" ht="12" customHeight="1" x14ac:dyDescent="0.2">
      <c r="A852" s="651"/>
      <c r="B852" s="651"/>
      <c r="C852" s="651"/>
      <c r="D852" s="651"/>
      <c r="E852" s="651"/>
      <c r="F852" s="651"/>
      <c r="G852" s="651"/>
      <c r="H852" s="651"/>
      <c r="I852" s="651"/>
      <c r="J852" s="651"/>
      <c r="K852" s="651"/>
      <c r="L852" s="651"/>
      <c r="M852" s="651"/>
      <c r="N852" s="651"/>
      <c r="O852" s="651"/>
      <c r="P852" s="651"/>
      <c r="Q852" s="651"/>
      <c r="R852" s="651"/>
      <c r="S852" s="651"/>
      <c r="T852" s="651"/>
      <c r="U852" s="651"/>
      <c r="V852" s="651"/>
      <c r="W852" s="651"/>
      <c r="X852" s="651"/>
      <c r="Y852" s="651"/>
      <c r="Z852" s="651"/>
      <c r="AA852" s="651"/>
      <c r="AB852" s="651"/>
      <c r="AC852" s="651"/>
      <c r="AD852" s="651"/>
    </row>
    <row r="853" spans="1:30" ht="12" customHeight="1" x14ac:dyDescent="0.2">
      <c r="A853" s="651"/>
      <c r="B853" s="651"/>
      <c r="C853" s="651"/>
      <c r="D853" s="651"/>
      <c r="E853" s="651"/>
      <c r="F853" s="651"/>
      <c r="G853" s="651"/>
      <c r="H853" s="651"/>
      <c r="I853" s="651"/>
      <c r="J853" s="651"/>
      <c r="K853" s="651"/>
      <c r="L853" s="651"/>
      <c r="M853" s="651"/>
      <c r="N853" s="651"/>
      <c r="O853" s="651"/>
      <c r="P853" s="651"/>
      <c r="Q853" s="651"/>
      <c r="R853" s="651"/>
      <c r="S853" s="651"/>
      <c r="T853" s="651"/>
      <c r="U853" s="651"/>
      <c r="V853" s="651"/>
      <c r="W853" s="651"/>
      <c r="X853" s="651"/>
      <c r="Y853" s="651"/>
      <c r="Z853" s="651"/>
      <c r="AA853" s="651"/>
      <c r="AB853" s="651"/>
      <c r="AC853" s="651"/>
      <c r="AD853" s="651"/>
    </row>
    <row r="854" spans="1:30" ht="12" customHeight="1" x14ac:dyDescent="0.2">
      <c r="A854" s="651"/>
      <c r="B854" s="651"/>
      <c r="C854" s="651"/>
      <c r="D854" s="651"/>
      <c r="E854" s="651"/>
      <c r="F854" s="651"/>
      <c r="G854" s="651"/>
      <c r="H854" s="651"/>
      <c r="I854" s="651"/>
      <c r="J854" s="651"/>
      <c r="K854" s="651"/>
      <c r="L854" s="651"/>
      <c r="M854" s="651"/>
      <c r="N854" s="651"/>
      <c r="O854" s="651"/>
      <c r="P854" s="651"/>
      <c r="Q854" s="651"/>
      <c r="R854" s="651"/>
      <c r="S854" s="651"/>
      <c r="T854" s="651"/>
      <c r="U854" s="651"/>
      <c r="V854" s="651"/>
      <c r="W854" s="651"/>
      <c r="X854" s="651"/>
      <c r="Y854" s="651"/>
      <c r="Z854" s="651"/>
      <c r="AA854" s="651"/>
      <c r="AB854" s="651"/>
      <c r="AC854" s="651"/>
      <c r="AD854" s="651"/>
    </row>
    <row r="855" spans="1:30" ht="12" customHeight="1" x14ac:dyDescent="0.2">
      <c r="A855" s="651"/>
      <c r="B855" s="651"/>
      <c r="C855" s="651"/>
      <c r="D855" s="651"/>
      <c r="E855" s="651"/>
      <c r="F855" s="651"/>
      <c r="G855" s="651"/>
      <c r="H855" s="651"/>
      <c r="I855" s="651"/>
      <c r="J855" s="651"/>
      <c r="K855" s="651"/>
      <c r="L855" s="651"/>
      <c r="M855" s="651"/>
      <c r="N855" s="651"/>
      <c r="O855" s="651"/>
      <c r="P855" s="651"/>
      <c r="Q855" s="651"/>
      <c r="R855" s="651"/>
      <c r="S855" s="651"/>
      <c r="T855" s="651"/>
      <c r="U855" s="651"/>
      <c r="V855" s="651"/>
      <c r="W855" s="651"/>
      <c r="X855" s="651"/>
      <c r="Y855" s="651"/>
      <c r="Z855" s="651"/>
      <c r="AA855" s="651"/>
      <c r="AB855" s="651"/>
      <c r="AC855" s="651"/>
      <c r="AD855" s="651"/>
    </row>
    <row r="856" spans="1:30" ht="12" customHeight="1" x14ac:dyDescent="0.2">
      <c r="A856" s="651"/>
      <c r="B856" s="651"/>
      <c r="C856" s="651"/>
      <c r="D856" s="651"/>
      <c r="E856" s="651"/>
      <c r="F856" s="651"/>
      <c r="G856" s="651"/>
      <c r="H856" s="651"/>
      <c r="I856" s="651"/>
      <c r="J856" s="651"/>
      <c r="K856" s="651"/>
      <c r="L856" s="651"/>
      <c r="M856" s="651"/>
      <c r="N856" s="651"/>
      <c r="O856" s="651"/>
      <c r="P856" s="651"/>
      <c r="Q856" s="651"/>
      <c r="R856" s="651"/>
      <c r="S856" s="651"/>
      <c r="T856" s="651"/>
      <c r="U856" s="651"/>
      <c r="V856" s="651"/>
      <c r="W856" s="651"/>
      <c r="X856" s="651"/>
      <c r="Y856" s="651"/>
      <c r="Z856" s="651"/>
      <c r="AA856" s="651"/>
      <c r="AB856" s="651"/>
      <c r="AC856" s="651"/>
      <c r="AD856" s="651"/>
    </row>
    <row r="857" spans="1:30" ht="12" customHeight="1" x14ac:dyDescent="0.2">
      <c r="A857" s="651"/>
      <c r="B857" s="651"/>
      <c r="C857" s="651"/>
      <c r="D857" s="651"/>
      <c r="E857" s="651"/>
      <c r="F857" s="651"/>
      <c r="G857" s="651"/>
      <c r="H857" s="651"/>
      <c r="I857" s="651"/>
      <c r="J857" s="651"/>
      <c r="K857" s="651"/>
      <c r="L857" s="651"/>
      <c r="M857" s="651"/>
      <c r="N857" s="651"/>
      <c r="O857" s="651"/>
      <c r="P857" s="651"/>
      <c r="Q857" s="651"/>
      <c r="R857" s="651"/>
      <c r="S857" s="651"/>
      <c r="T857" s="651"/>
      <c r="U857" s="651"/>
      <c r="V857" s="651"/>
      <c r="W857" s="651"/>
      <c r="X857" s="651"/>
      <c r="Y857" s="651"/>
      <c r="Z857" s="651"/>
      <c r="AA857" s="651"/>
      <c r="AB857" s="651"/>
      <c r="AC857" s="651"/>
      <c r="AD857" s="651"/>
    </row>
    <row r="858" spans="1:30" ht="12" customHeight="1" x14ac:dyDescent="0.2">
      <c r="A858" s="651"/>
      <c r="B858" s="651"/>
      <c r="C858" s="651"/>
      <c r="D858" s="651"/>
      <c r="E858" s="651"/>
      <c r="F858" s="651"/>
      <c r="G858" s="651"/>
      <c r="H858" s="651"/>
      <c r="I858" s="651"/>
      <c r="J858" s="651"/>
      <c r="K858" s="651"/>
      <c r="L858" s="651"/>
      <c r="M858" s="651"/>
      <c r="N858" s="651"/>
      <c r="O858" s="651"/>
      <c r="P858" s="651"/>
      <c r="Q858" s="651"/>
      <c r="R858" s="651"/>
      <c r="S858" s="651"/>
      <c r="T858" s="651"/>
      <c r="U858" s="651"/>
      <c r="V858" s="651"/>
      <c r="W858" s="651"/>
      <c r="X858" s="651"/>
      <c r="Y858" s="651"/>
      <c r="Z858" s="651"/>
      <c r="AA858" s="651"/>
      <c r="AB858" s="651"/>
      <c r="AC858" s="651"/>
      <c r="AD858" s="651"/>
    </row>
    <row r="859" spans="1:30" ht="12" customHeight="1" x14ac:dyDescent="0.2">
      <c r="A859" s="651"/>
      <c r="B859" s="651"/>
      <c r="C859" s="651"/>
      <c r="D859" s="651"/>
      <c r="E859" s="651"/>
      <c r="F859" s="651"/>
      <c r="G859" s="651"/>
      <c r="H859" s="651"/>
      <c r="I859" s="651"/>
      <c r="J859" s="651"/>
      <c r="K859" s="651"/>
      <c r="L859" s="651"/>
      <c r="M859" s="651"/>
      <c r="N859" s="651"/>
      <c r="O859" s="651"/>
      <c r="P859" s="651"/>
      <c r="Q859" s="651"/>
      <c r="R859" s="651"/>
      <c r="S859" s="651"/>
      <c r="T859" s="651"/>
      <c r="U859" s="651"/>
      <c r="V859" s="651"/>
      <c r="W859" s="651"/>
      <c r="X859" s="651"/>
      <c r="Y859" s="651"/>
      <c r="Z859" s="651"/>
      <c r="AA859" s="651"/>
      <c r="AB859" s="651"/>
      <c r="AC859" s="651"/>
      <c r="AD859" s="651"/>
    </row>
    <row r="860" spans="1:30" ht="12" customHeight="1" x14ac:dyDescent="0.2">
      <c r="A860" s="651"/>
      <c r="B860" s="651"/>
      <c r="C860" s="651"/>
      <c r="D860" s="651"/>
      <c r="E860" s="651"/>
      <c r="F860" s="651"/>
      <c r="G860" s="651"/>
      <c r="H860" s="651"/>
      <c r="I860" s="651"/>
      <c r="J860" s="651"/>
      <c r="K860" s="651"/>
      <c r="L860" s="651"/>
      <c r="M860" s="651"/>
      <c r="N860" s="651"/>
      <c r="O860" s="651"/>
      <c r="P860" s="651"/>
      <c r="Q860" s="651"/>
      <c r="R860" s="651"/>
      <c r="S860" s="651"/>
      <c r="T860" s="651"/>
      <c r="U860" s="651"/>
      <c r="V860" s="651"/>
      <c r="W860" s="651"/>
      <c r="X860" s="651"/>
      <c r="Y860" s="651"/>
      <c r="Z860" s="651"/>
      <c r="AA860" s="651"/>
      <c r="AB860" s="651"/>
      <c r="AC860" s="651"/>
      <c r="AD860" s="651"/>
    </row>
    <row r="861" spans="1:30" ht="12" customHeight="1" x14ac:dyDescent="0.2">
      <c r="A861" s="651"/>
      <c r="B861" s="651"/>
      <c r="C861" s="651"/>
      <c r="D861" s="651"/>
      <c r="E861" s="651"/>
      <c r="F861" s="651"/>
      <c r="G861" s="651"/>
      <c r="H861" s="651"/>
      <c r="I861" s="651"/>
      <c r="J861" s="651"/>
      <c r="K861" s="651"/>
      <c r="L861" s="651"/>
      <c r="M861" s="651"/>
      <c r="N861" s="651"/>
      <c r="O861" s="651"/>
      <c r="P861" s="651"/>
      <c r="Q861" s="651"/>
      <c r="R861" s="651"/>
      <c r="S861" s="651"/>
      <c r="T861" s="651"/>
      <c r="U861" s="651"/>
      <c r="V861" s="651"/>
      <c r="W861" s="651"/>
      <c r="X861" s="651"/>
      <c r="Y861" s="651"/>
      <c r="Z861" s="651"/>
      <c r="AA861" s="651"/>
      <c r="AB861" s="651"/>
      <c r="AC861" s="651"/>
      <c r="AD861" s="651"/>
    </row>
    <row r="862" spans="1:30" ht="12" customHeight="1" x14ac:dyDescent="0.2">
      <c r="A862" s="651"/>
      <c r="B862" s="651"/>
      <c r="C862" s="651"/>
      <c r="D862" s="651"/>
      <c r="E862" s="651"/>
      <c r="F862" s="651"/>
      <c r="G862" s="651"/>
      <c r="H862" s="651"/>
      <c r="I862" s="651"/>
      <c r="J862" s="651"/>
      <c r="K862" s="651"/>
      <c r="L862" s="651"/>
      <c r="M862" s="651"/>
      <c r="N862" s="651"/>
      <c r="O862" s="651"/>
      <c r="P862" s="651"/>
      <c r="Q862" s="651"/>
      <c r="R862" s="651"/>
      <c r="S862" s="651"/>
      <c r="T862" s="651"/>
      <c r="U862" s="651"/>
      <c r="V862" s="651"/>
      <c r="W862" s="651"/>
      <c r="X862" s="651"/>
      <c r="Y862" s="651"/>
      <c r="Z862" s="651"/>
      <c r="AA862" s="651"/>
      <c r="AB862" s="651"/>
      <c r="AC862" s="651"/>
      <c r="AD862" s="651"/>
    </row>
    <row r="863" spans="1:30" ht="12" customHeight="1" x14ac:dyDescent="0.2">
      <c r="A863" s="651"/>
      <c r="B863" s="651"/>
      <c r="C863" s="651"/>
      <c r="D863" s="651"/>
      <c r="E863" s="651"/>
      <c r="F863" s="651"/>
      <c r="G863" s="651"/>
      <c r="H863" s="651"/>
      <c r="I863" s="651"/>
      <c r="J863" s="651"/>
      <c r="K863" s="651"/>
      <c r="L863" s="651"/>
      <c r="M863" s="651"/>
      <c r="N863" s="651"/>
      <c r="O863" s="651"/>
      <c r="P863" s="651"/>
      <c r="Q863" s="651"/>
      <c r="R863" s="651"/>
      <c r="S863" s="651"/>
      <c r="T863" s="651"/>
      <c r="U863" s="651"/>
      <c r="V863" s="651"/>
      <c r="W863" s="651"/>
      <c r="X863" s="651"/>
      <c r="Y863" s="651"/>
      <c r="Z863" s="651"/>
      <c r="AA863" s="651"/>
      <c r="AB863" s="651"/>
      <c r="AC863" s="651"/>
      <c r="AD863" s="651"/>
    </row>
    <row r="864" spans="1:30" ht="12" customHeight="1" x14ac:dyDescent="0.2">
      <c r="A864" s="651"/>
      <c r="B864" s="651"/>
      <c r="C864" s="651"/>
      <c r="D864" s="651"/>
      <c r="E864" s="651"/>
      <c r="F864" s="651"/>
      <c r="G864" s="651"/>
      <c r="H864" s="651"/>
      <c r="I864" s="651"/>
      <c r="J864" s="651"/>
      <c r="K864" s="651"/>
      <c r="L864" s="651"/>
      <c r="M864" s="651"/>
      <c r="N864" s="651"/>
      <c r="O864" s="651"/>
      <c r="P864" s="651"/>
      <c r="Q864" s="651"/>
      <c r="R864" s="651"/>
      <c r="S864" s="651"/>
      <c r="T864" s="651"/>
      <c r="U864" s="651"/>
      <c r="V864" s="651"/>
      <c r="W864" s="651"/>
      <c r="X864" s="651"/>
      <c r="Y864" s="651"/>
      <c r="Z864" s="651"/>
      <c r="AA864" s="651"/>
      <c r="AB864" s="651"/>
      <c r="AC864" s="651"/>
      <c r="AD864" s="651"/>
    </row>
    <row r="865" spans="1:30" ht="12" customHeight="1" x14ac:dyDescent="0.2">
      <c r="A865" s="651"/>
      <c r="B865" s="651"/>
      <c r="C865" s="651"/>
      <c r="D865" s="651"/>
      <c r="E865" s="651"/>
      <c r="F865" s="651"/>
      <c r="G865" s="651"/>
      <c r="H865" s="651"/>
      <c r="I865" s="651"/>
      <c r="J865" s="651"/>
      <c r="K865" s="651"/>
      <c r="L865" s="651"/>
      <c r="M865" s="651"/>
      <c r="N865" s="651"/>
      <c r="O865" s="651"/>
      <c r="P865" s="651"/>
      <c r="Q865" s="651"/>
      <c r="R865" s="651"/>
      <c r="S865" s="651"/>
      <c r="T865" s="651"/>
      <c r="U865" s="651"/>
      <c r="V865" s="651"/>
      <c r="W865" s="651"/>
      <c r="X865" s="651"/>
      <c r="Y865" s="651"/>
      <c r="Z865" s="651"/>
      <c r="AA865" s="651"/>
      <c r="AB865" s="651"/>
      <c r="AC865" s="651"/>
      <c r="AD865" s="651"/>
    </row>
    <row r="866" spans="1:30" ht="12" customHeight="1" x14ac:dyDescent="0.2">
      <c r="A866" s="651"/>
      <c r="B866" s="651"/>
      <c r="C866" s="651"/>
      <c r="D866" s="651"/>
      <c r="E866" s="651"/>
      <c r="F866" s="651"/>
      <c r="G866" s="651"/>
      <c r="H866" s="651"/>
      <c r="I866" s="651"/>
      <c r="J866" s="651"/>
      <c r="K866" s="651"/>
      <c r="L866" s="651"/>
      <c r="M866" s="651"/>
      <c r="N866" s="651"/>
      <c r="O866" s="651"/>
      <c r="P866" s="651"/>
      <c r="Q866" s="651"/>
      <c r="R866" s="651"/>
      <c r="S866" s="651"/>
      <c r="T866" s="651"/>
      <c r="U866" s="651"/>
      <c r="V866" s="651"/>
      <c r="W866" s="651"/>
      <c r="X866" s="651"/>
      <c r="Y866" s="651"/>
      <c r="Z866" s="651"/>
      <c r="AA866" s="651"/>
      <c r="AB866" s="651"/>
      <c r="AC866" s="651"/>
      <c r="AD866" s="651"/>
    </row>
    <row r="867" spans="1:30" ht="12" customHeight="1" x14ac:dyDescent="0.2">
      <c r="A867" s="651"/>
      <c r="B867" s="651"/>
      <c r="C867" s="651"/>
      <c r="D867" s="651"/>
      <c r="E867" s="651"/>
      <c r="F867" s="651"/>
      <c r="G867" s="651"/>
      <c r="H867" s="651"/>
      <c r="I867" s="651"/>
      <c r="J867" s="651"/>
      <c r="K867" s="651"/>
      <c r="L867" s="651"/>
      <c r="M867" s="651"/>
      <c r="N867" s="651"/>
      <c r="O867" s="651"/>
      <c r="P867" s="651"/>
      <c r="Q867" s="651"/>
      <c r="R867" s="651"/>
      <c r="S867" s="651"/>
      <c r="T867" s="651"/>
      <c r="U867" s="651"/>
      <c r="V867" s="651"/>
      <c r="W867" s="651"/>
      <c r="X867" s="651"/>
      <c r="Y867" s="651"/>
      <c r="Z867" s="651"/>
      <c r="AA867" s="651"/>
      <c r="AB867" s="651"/>
      <c r="AC867" s="651"/>
      <c r="AD867" s="651"/>
    </row>
    <row r="868" spans="1:30" ht="12" customHeight="1" x14ac:dyDescent="0.2">
      <c r="A868" s="651"/>
      <c r="B868" s="651"/>
      <c r="C868" s="651"/>
      <c r="D868" s="651"/>
      <c r="E868" s="651"/>
      <c r="F868" s="651"/>
      <c r="G868" s="651"/>
      <c r="H868" s="651"/>
      <c r="I868" s="651"/>
      <c r="J868" s="651"/>
      <c r="K868" s="651"/>
      <c r="L868" s="651"/>
      <c r="M868" s="651"/>
      <c r="N868" s="651"/>
      <c r="O868" s="651"/>
      <c r="P868" s="651"/>
      <c r="Q868" s="651"/>
      <c r="R868" s="651"/>
      <c r="S868" s="651"/>
      <c r="T868" s="651"/>
      <c r="U868" s="651"/>
      <c r="V868" s="651"/>
      <c r="W868" s="651"/>
      <c r="X868" s="651"/>
      <c r="Y868" s="651"/>
      <c r="Z868" s="651"/>
      <c r="AA868" s="651"/>
      <c r="AB868" s="651"/>
      <c r="AC868" s="651"/>
      <c r="AD868" s="651"/>
    </row>
    <row r="869" spans="1:30" ht="12" customHeight="1" x14ac:dyDescent="0.2">
      <c r="A869" s="651"/>
      <c r="B869" s="651"/>
      <c r="C869" s="651"/>
      <c r="D869" s="651"/>
      <c r="E869" s="651"/>
      <c r="F869" s="651"/>
      <c r="G869" s="651"/>
      <c r="H869" s="651"/>
      <c r="I869" s="651"/>
      <c r="J869" s="651"/>
      <c r="K869" s="651"/>
      <c r="L869" s="651"/>
      <c r="M869" s="651"/>
      <c r="N869" s="651"/>
      <c r="O869" s="651"/>
      <c r="P869" s="651"/>
      <c r="Q869" s="651"/>
      <c r="R869" s="651"/>
      <c r="S869" s="651"/>
      <c r="T869" s="651"/>
      <c r="U869" s="651"/>
      <c r="V869" s="651"/>
      <c r="W869" s="651"/>
      <c r="X869" s="651"/>
      <c r="Y869" s="651"/>
      <c r="Z869" s="651"/>
      <c r="AA869" s="651"/>
      <c r="AB869" s="651"/>
      <c r="AC869" s="651"/>
      <c r="AD869" s="651"/>
    </row>
    <row r="870" spans="1:30" ht="12" customHeight="1" x14ac:dyDescent="0.2">
      <c r="A870" s="651"/>
      <c r="B870" s="651"/>
      <c r="C870" s="651"/>
      <c r="D870" s="651"/>
      <c r="E870" s="651"/>
      <c r="F870" s="651"/>
      <c r="G870" s="651"/>
      <c r="H870" s="651"/>
      <c r="I870" s="651"/>
      <c r="J870" s="651"/>
      <c r="K870" s="651"/>
      <c r="L870" s="651"/>
      <c r="M870" s="651"/>
      <c r="N870" s="651"/>
      <c r="O870" s="651"/>
      <c r="P870" s="651"/>
      <c r="Q870" s="651"/>
      <c r="R870" s="651"/>
      <c r="S870" s="651"/>
      <c r="T870" s="651"/>
      <c r="U870" s="651"/>
      <c r="V870" s="651"/>
      <c r="W870" s="651"/>
      <c r="X870" s="651"/>
      <c r="Y870" s="651"/>
      <c r="Z870" s="651"/>
      <c r="AA870" s="651"/>
      <c r="AB870" s="651"/>
      <c r="AC870" s="651"/>
      <c r="AD870" s="651"/>
    </row>
    <row r="871" spans="1:30" ht="12" customHeight="1" x14ac:dyDescent="0.2">
      <c r="A871" s="651"/>
      <c r="B871" s="651"/>
      <c r="C871" s="651"/>
      <c r="D871" s="651"/>
      <c r="E871" s="651"/>
      <c r="F871" s="651"/>
      <c r="G871" s="651"/>
      <c r="H871" s="651"/>
      <c r="I871" s="651"/>
      <c r="J871" s="651"/>
      <c r="K871" s="651"/>
      <c r="L871" s="651"/>
      <c r="M871" s="651"/>
      <c r="N871" s="651"/>
      <c r="O871" s="651"/>
      <c r="P871" s="651"/>
      <c r="Q871" s="651"/>
      <c r="R871" s="651"/>
      <c r="S871" s="651"/>
      <c r="T871" s="651"/>
      <c r="U871" s="651"/>
      <c r="V871" s="651"/>
      <c r="W871" s="651"/>
      <c r="X871" s="651"/>
      <c r="Y871" s="651"/>
      <c r="Z871" s="651"/>
      <c r="AA871" s="651"/>
      <c r="AB871" s="651"/>
      <c r="AC871" s="651"/>
      <c r="AD871" s="651"/>
    </row>
    <row r="872" spans="1:30" ht="12" customHeight="1" x14ac:dyDescent="0.2">
      <c r="A872" s="651"/>
      <c r="B872" s="651"/>
      <c r="C872" s="651"/>
      <c r="D872" s="651"/>
      <c r="E872" s="651"/>
      <c r="F872" s="651"/>
      <c r="G872" s="651"/>
      <c r="H872" s="651"/>
      <c r="I872" s="651"/>
      <c r="J872" s="651"/>
      <c r="K872" s="651"/>
      <c r="L872" s="651"/>
      <c r="M872" s="651"/>
      <c r="N872" s="651"/>
      <c r="O872" s="651"/>
      <c r="P872" s="651"/>
      <c r="Q872" s="651"/>
      <c r="R872" s="651"/>
      <c r="S872" s="651"/>
      <c r="T872" s="651"/>
      <c r="U872" s="651"/>
      <c r="V872" s="651"/>
      <c r="W872" s="651"/>
      <c r="X872" s="651"/>
      <c r="Y872" s="651"/>
      <c r="Z872" s="651"/>
      <c r="AA872" s="651"/>
      <c r="AB872" s="651"/>
      <c r="AC872" s="651"/>
      <c r="AD872" s="651"/>
    </row>
    <row r="873" spans="1:30" ht="12" customHeight="1" x14ac:dyDescent="0.2">
      <c r="A873" s="651"/>
      <c r="B873" s="651"/>
      <c r="C873" s="651"/>
      <c r="D873" s="651"/>
      <c r="E873" s="651"/>
      <c r="F873" s="651"/>
      <c r="G873" s="651"/>
      <c r="H873" s="651"/>
      <c r="I873" s="651"/>
      <c r="J873" s="651"/>
      <c r="K873" s="651"/>
      <c r="L873" s="651"/>
      <c r="M873" s="651"/>
      <c r="N873" s="651"/>
      <c r="O873" s="651"/>
      <c r="P873" s="651"/>
      <c r="Q873" s="651"/>
      <c r="R873" s="651"/>
      <c r="S873" s="651"/>
      <c r="T873" s="651"/>
      <c r="U873" s="651"/>
      <c r="V873" s="651"/>
      <c r="W873" s="651"/>
      <c r="X873" s="651"/>
      <c r="Y873" s="651"/>
      <c r="Z873" s="651"/>
      <c r="AA873" s="651"/>
      <c r="AB873" s="651"/>
      <c r="AC873" s="651"/>
      <c r="AD873" s="651"/>
    </row>
    <row r="874" spans="1:30" ht="12" customHeight="1" x14ac:dyDescent="0.2">
      <c r="A874" s="651"/>
      <c r="B874" s="651"/>
      <c r="C874" s="651"/>
      <c r="D874" s="651"/>
      <c r="E874" s="651"/>
      <c r="F874" s="651"/>
      <c r="G874" s="651"/>
      <c r="H874" s="651"/>
      <c r="I874" s="651"/>
      <c r="J874" s="651"/>
      <c r="K874" s="651"/>
      <c r="L874" s="651"/>
      <c r="M874" s="651"/>
      <c r="N874" s="651"/>
      <c r="O874" s="651"/>
      <c r="P874" s="651"/>
      <c r="Q874" s="651"/>
      <c r="R874" s="651"/>
      <c r="S874" s="651"/>
      <c r="T874" s="651"/>
      <c r="U874" s="651"/>
      <c r="V874" s="651"/>
      <c r="W874" s="651"/>
      <c r="X874" s="651"/>
      <c r="Y874" s="651"/>
      <c r="Z874" s="651"/>
      <c r="AA874" s="651"/>
      <c r="AB874" s="651"/>
      <c r="AC874" s="651"/>
      <c r="AD874" s="651"/>
    </row>
    <row r="875" spans="1:30" ht="12" customHeight="1" x14ac:dyDescent="0.2">
      <c r="A875" s="651"/>
      <c r="B875" s="651"/>
      <c r="C875" s="651"/>
      <c r="D875" s="651"/>
      <c r="E875" s="651"/>
      <c r="F875" s="651"/>
      <c r="G875" s="651"/>
      <c r="H875" s="651"/>
      <c r="I875" s="651"/>
      <c r="J875" s="651"/>
      <c r="K875" s="651"/>
      <c r="L875" s="651"/>
      <c r="M875" s="651"/>
      <c r="N875" s="651"/>
      <c r="O875" s="651"/>
      <c r="P875" s="651"/>
      <c r="Q875" s="651"/>
      <c r="R875" s="651"/>
      <c r="S875" s="651"/>
      <c r="T875" s="651"/>
      <c r="U875" s="651"/>
      <c r="V875" s="651"/>
      <c r="W875" s="651"/>
      <c r="X875" s="651"/>
      <c r="Y875" s="651"/>
      <c r="Z875" s="651"/>
      <c r="AA875" s="651"/>
      <c r="AB875" s="651"/>
      <c r="AC875" s="651"/>
      <c r="AD875" s="651"/>
    </row>
    <row r="876" spans="1:30" ht="12" customHeight="1" x14ac:dyDescent="0.2">
      <c r="A876" s="651"/>
      <c r="B876" s="651"/>
      <c r="C876" s="651"/>
      <c r="D876" s="651"/>
      <c r="E876" s="651"/>
      <c r="F876" s="651"/>
      <c r="G876" s="651"/>
      <c r="H876" s="651"/>
      <c r="I876" s="651"/>
      <c r="J876" s="651"/>
      <c r="K876" s="651"/>
      <c r="L876" s="651"/>
      <c r="M876" s="651"/>
      <c r="N876" s="651"/>
      <c r="O876" s="651"/>
      <c r="P876" s="651"/>
      <c r="Q876" s="651"/>
      <c r="R876" s="651"/>
      <c r="S876" s="651"/>
      <c r="T876" s="651"/>
      <c r="U876" s="651"/>
      <c r="V876" s="651"/>
      <c r="W876" s="651"/>
      <c r="X876" s="651"/>
      <c r="Y876" s="651"/>
      <c r="Z876" s="651"/>
      <c r="AA876" s="651"/>
      <c r="AB876" s="651"/>
      <c r="AC876" s="651"/>
      <c r="AD876" s="651"/>
    </row>
    <row r="877" spans="1:30" ht="12" customHeight="1" x14ac:dyDescent="0.2">
      <c r="A877" s="651"/>
      <c r="B877" s="651"/>
      <c r="C877" s="651"/>
      <c r="D877" s="651"/>
      <c r="E877" s="651"/>
      <c r="F877" s="651"/>
      <c r="G877" s="651"/>
      <c r="H877" s="651"/>
      <c r="I877" s="651"/>
      <c r="J877" s="651"/>
      <c r="K877" s="651"/>
      <c r="L877" s="651"/>
      <c r="M877" s="651"/>
      <c r="N877" s="651"/>
      <c r="O877" s="651"/>
      <c r="P877" s="651"/>
      <c r="Q877" s="651"/>
      <c r="R877" s="651"/>
      <c r="S877" s="651"/>
      <c r="T877" s="651"/>
      <c r="U877" s="651"/>
      <c r="V877" s="651"/>
      <c r="W877" s="651"/>
      <c r="X877" s="651"/>
      <c r="Y877" s="651"/>
      <c r="Z877" s="651"/>
      <c r="AA877" s="651"/>
      <c r="AB877" s="651"/>
      <c r="AC877" s="651"/>
      <c r="AD877" s="651"/>
    </row>
    <row r="878" spans="1:30" ht="12" customHeight="1" x14ac:dyDescent="0.2">
      <c r="A878" s="651"/>
      <c r="B878" s="651"/>
      <c r="C878" s="651"/>
      <c r="D878" s="651"/>
      <c r="E878" s="651"/>
      <c r="F878" s="651"/>
      <c r="G878" s="651"/>
      <c r="H878" s="651"/>
      <c r="I878" s="651"/>
      <c r="J878" s="651"/>
      <c r="K878" s="651"/>
      <c r="L878" s="651"/>
      <c r="M878" s="651"/>
      <c r="N878" s="651"/>
      <c r="O878" s="651"/>
      <c r="P878" s="651"/>
      <c r="Q878" s="651"/>
      <c r="R878" s="651"/>
      <c r="S878" s="651"/>
      <c r="T878" s="651"/>
      <c r="U878" s="651"/>
      <c r="V878" s="651"/>
      <c r="W878" s="651"/>
      <c r="X878" s="651"/>
      <c r="Y878" s="651"/>
      <c r="Z878" s="651"/>
      <c r="AA878" s="651"/>
      <c r="AB878" s="651"/>
      <c r="AC878" s="651"/>
      <c r="AD878" s="651"/>
    </row>
    <row r="879" spans="1:30" ht="12" customHeight="1" x14ac:dyDescent="0.2">
      <c r="A879" s="651"/>
      <c r="B879" s="651"/>
      <c r="C879" s="651"/>
      <c r="D879" s="651"/>
      <c r="E879" s="651"/>
      <c r="F879" s="651"/>
      <c r="G879" s="651"/>
      <c r="H879" s="651"/>
      <c r="I879" s="651"/>
      <c r="J879" s="651"/>
      <c r="K879" s="651"/>
      <c r="L879" s="651"/>
      <c r="M879" s="651"/>
      <c r="N879" s="651"/>
      <c r="O879" s="651"/>
      <c r="P879" s="651"/>
      <c r="Q879" s="651"/>
      <c r="R879" s="651"/>
      <c r="S879" s="651"/>
      <c r="T879" s="651"/>
      <c r="U879" s="651"/>
      <c r="V879" s="651"/>
      <c r="W879" s="651"/>
      <c r="X879" s="651"/>
      <c r="Y879" s="651"/>
      <c r="Z879" s="651"/>
      <c r="AA879" s="651"/>
      <c r="AB879" s="651"/>
      <c r="AC879" s="651"/>
      <c r="AD879" s="651"/>
    </row>
    <row r="880" spans="1:30" ht="12" customHeight="1" x14ac:dyDescent="0.2">
      <c r="A880" s="651"/>
      <c r="B880" s="651"/>
      <c r="C880" s="651"/>
      <c r="D880" s="651"/>
      <c r="E880" s="651"/>
      <c r="F880" s="651"/>
      <c r="G880" s="651"/>
      <c r="H880" s="651"/>
      <c r="I880" s="651"/>
      <c r="J880" s="651"/>
      <c r="K880" s="651"/>
      <c r="L880" s="651"/>
      <c r="M880" s="651"/>
      <c r="N880" s="651"/>
      <c r="O880" s="651"/>
      <c r="P880" s="651"/>
      <c r="Q880" s="651"/>
      <c r="R880" s="651"/>
      <c r="S880" s="651"/>
      <c r="T880" s="651"/>
      <c r="U880" s="651"/>
      <c r="V880" s="651"/>
      <c r="W880" s="651"/>
      <c r="X880" s="651"/>
      <c r="Y880" s="651"/>
      <c r="Z880" s="651"/>
      <c r="AA880" s="651"/>
      <c r="AB880" s="651"/>
      <c r="AC880" s="651"/>
      <c r="AD880" s="651"/>
    </row>
    <row r="881" spans="1:30" ht="12" customHeight="1" x14ac:dyDescent="0.2">
      <c r="A881" s="651"/>
      <c r="B881" s="651"/>
      <c r="C881" s="651"/>
      <c r="D881" s="651"/>
      <c r="E881" s="651"/>
      <c r="F881" s="651"/>
      <c r="G881" s="651"/>
      <c r="H881" s="651"/>
      <c r="I881" s="651"/>
      <c r="J881" s="651"/>
      <c r="K881" s="651"/>
      <c r="L881" s="651"/>
      <c r="M881" s="651"/>
      <c r="N881" s="651"/>
      <c r="O881" s="651"/>
      <c r="P881" s="651"/>
      <c r="Q881" s="651"/>
      <c r="R881" s="651"/>
      <c r="S881" s="651"/>
      <c r="T881" s="651"/>
      <c r="U881" s="651"/>
      <c r="V881" s="651"/>
      <c r="W881" s="651"/>
      <c r="X881" s="651"/>
      <c r="Y881" s="651"/>
      <c r="Z881" s="651"/>
      <c r="AA881" s="651"/>
      <c r="AB881" s="651"/>
      <c r="AC881" s="651"/>
      <c r="AD881" s="651"/>
    </row>
    <row r="882" spans="1:30" ht="12" customHeight="1" x14ac:dyDescent="0.2">
      <c r="A882" s="651"/>
      <c r="B882" s="651"/>
      <c r="C882" s="651"/>
      <c r="D882" s="651"/>
      <c r="E882" s="651"/>
      <c r="F882" s="651"/>
      <c r="G882" s="651"/>
      <c r="H882" s="651"/>
      <c r="I882" s="651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651"/>
      <c r="AD882" s="651"/>
    </row>
    <row r="883" spans="1:30" ht="12" customHeight="1" x14ac:dyDescent="0.2">
      <c r="A883" s="651"/>
      <c r="B883" s="651"/>
      <c r="C883" s="651"/>
      <c r="D883" s="651"/>
      <c r="E883" s="651"/>
      <c r="F883" s="651"/>
      <c r="G883" s="651"/>
      <c r="H883" s="651"/>
      <c r="I883" s="651"/>
      <c r="J883" s="651"/>
      <c r="K883" s="651"/>
      <c r="L883" s="651"/>
      <c r="M883" s="651"/>
      <c r="N883" s="651"/>
      <c r="O883" s="651"/>
      <c r="P883" s="651"/>
      <c r="Q883" s="651"/>
      <c r="R883" s="651"/>
      <c r="S883" s="651"/>
      <c r="T883" s="651"/>
      <c r="U883" s="651"/>
      <c r="V883" s="651"/>
      <c r="W883" s="651"/>
      <c r="X883" s="651"/>
      <c r="Y883" s="651"/>
      <c r="Z883" s="651"/>
      <c r="AA883" s="651"/>
      <c r="AB883" s="651"/>
      <c r="AC883" s="651"/>
      <c r="AD883" s="651"/>
    </row>
    <row r="884" spans="1:30" ht="12" customHeight="1" x14ac:dyDescent="0.2">
      <c r="A884" s="651"/>
      <c r="B884" s="651"/>
      <c r="C884" s="651"/>
      <c r="D884" s="651"/>
      <c r="E884" s="651"/>
      <c r="F884" s="651"/>
      <c r="G884" s="651"/>
      <c r="H884" s="651"/>
      <c r="I884" s="651"/>
      <c r="J884" s="651"/>
      <c r="K884" s="651"/>
      <c r="L884" s="651"/>
      <c r="M884" s="651"/>
      <c r="N884" s="651"/>
      <c r="O884" s="651"/>
      <c r="P884" s="651"/>
      <c r="Q884" s="651"/>
      <c r="R884" s="651"/>
      <c r="S884" s="651"/>
      <c r="T884" s="651"/>
      <c r="U884" s="651"/>
      <c r="V884" s="651"/>
      <c r="W884" s="651"/>
      <c r="X884" s="651"/>
      <c r="Y884" s="651"/>
      <c r="Z884" s="651"/>
      <c r="AA884" s="651"/>
      <c r="AB884" s="651"/>
      <c r="AC884" s="651"/>
      <c r="AD884" s="651"/>
    </row>
    <row r="885" spans="1:30" ht="12" customHeight="1" x14ac:dyDescent="0.2">
      <c r="A885" s="651"/>
      <c r="B885" s="651"/>
      <c r="C885" s="651"/>
      <c r="D885" s="651"/>
      <c r="E885" s="651"/>
      <c r="F885" s="651"/>
      <c r="G885" s="651"/>
      <c r="H885" s="651"/>
      <c r="I885" s="651"/>
      <c r="J885" s="651"/>
      <c r="K885" s="651"/>
      <c r="L885" s="651"/>
      <c r="M885" s="651"/>
      <c r="N885" s="651"/>
      <c r="O885" s="651"/>
      <c r="P885" s="651"/>
      <c r="Q885" s="651"/>
      <c r="R885" s="651"/>
      <c r="S885" s="651"/>
      <c r="T885" s="651"/>
      <c r="U885" s="651"/>
      <c r="V885" s="651"/>
      <c r="W885" s="651"/>
      <c r="X885" s="651"/>
      <c r="Y885" s="651"/>
      <c r="Z885" s="651"/>
      <c r="AA885" s="651"/>
      <c r="AB885" s="651"/>
      <c r="AC885" s="651"/>
      <c r="AD885" s="651"/>
    </row>
    <row r="886" spans="1:30" ht="12" customHeight="1" x14ac:dyDescent="0.2">
      <c r="A886" s="651"/>
      <c r="B886" s="651"/>
      <c r="C886" s="651"/>
      <c r="D886" s="651"/>
      <c r="E886" s="651"/>
      <c r="F886" s="651"/>
      <c r="G886" s="651"/>
      <c r="H886" s="651"/>
      <c r="I886" s="651"/>
      <c r="J886" s="651"/>
      <c r="K886" s="651"/>
      <c r="L886" s="651"/>
      <c r="M886" s="651"/>
      <c r="N886" s="651"/>
      <c r="O886" s="651"/>
      <c r="P886" s="651"/>
      <c r="Q886" s="651"/>
      <c r="R886" s="651"/>
      <c r="S886" s="651"/>
      <c r="T886" s="651"/>
      <c r="U886" s="651"/>
      <c r="V886" s="651"/>
      <c r="W886" s="651"/>
      <c r="X886" s="651"/>
      <c r="Y886" s="651"/>
      <c r="Z886" s="651"/>
      <c r="AA886" s="651"/>
      <c r="AB886" s="651"/>
      <c r="AC886" s="651"/>
      <c r="AD886" s="651"/>
    </row>
    <row r="887" spans="1:30" ht="12" customHeight="1" x14ac:dyDescent="0.2">
      <c r="A887" s="651"/>
      <c r="B887" s="651"/>
      <c r="C887" s="651"/>
      <c r="D887" s="651"/>
      <c r="E887" s="651"/>
      <c r="F887" s="651"/>
      <c r="G887" s="651"/>
      <c r="H887" s="651"/>
      <c r="I887" s="651"/>
      <c r="J887" s="651"/>
      <c r="K887" s="651"/>
      <c r="L887" s="651"/>
      <c r="M887" s="651"/>
      <c r="N887" s="651"/>
      <c r="O887" s="651"/>
      <c r="P887" s="651"/>
      <c r="Q887" s="651"/>
      <c r="R887" s="651"/>
      <c r="S887" s="651"/>
      <c r="T887" s="651"/>
      <c r="U887" s="651"/>
      <c r="V887" s="651"/>
      <c r="W887" s="651"/>
      <c r="X887" s="651"/>
      <c r="Y887" s="651"/>
      <c r="Z887" s="651"/>
      <c r="AA887" s="651"/>
      <c r="AB887" s="651"/>
      <c r="AC887" s="651"/>
      <c r="AD887" s="651"/>
    </row>
    <row r="888" spans="1:30" ht="12" customHeight="1" x14ac:dyDescent="0.2">
      <c r="A888" s="651"/>
      <c r="B888" s="651"/>
      <c r="C888" s="651"/>
      <c r="D888" s="651"/>
      <c r="E888" s="651"/>
      <c r="F888" s="651"/>
      <c r="G888" s="651"/>
      <c r="H888" s="651"/>
      <c r="I888" s="651"/>
      <c r="J888" s="651"/>
      <c r="K888" s="651"/>
      <c r="L888" s="651"/>
      <c r="M888" s="651"/>
      <c r="N888" s="651"/>
      <c r="O888" s="651"/>
      <c r="P888" s="651"/>
      <c r="Q888" s="651"/>
      <c r="R888" s="651"/>
      <c r="S888" s="651"/>
      <c r="T888" s="651"/>
      <c r="U888" s="651"/>
      <c r="V888" s="651"/>
      <c r="W888" s="651"/>
      <c r="X888" s="651"/>
      <c r="Y888" s="651"/>
      <c r="Z888" s="651"/>
      <c r="AA888" s="651"/>
      <c r="AB888" s="651"/>
      <c r="AC888" s="651"/>
      <c r="AD888" s="651"/>
    </row>
    <row r="889" spans="1:30" ht="12" customHeight="1" x14ac:dyDescent="0.2">
      <c r="A889" s="651"/>
      <c r="B889" s="651"/>
      <c r="C889" s="651"/>
      <c r="D889" s="651"/>
      <c r="E889" s="651"/>
      <c r="F889" s="651"/>
      <c r="G889" s="651"/>
      <c r="H889" s="651"/>
      <c r="I889" s="651"/>
      <c r="J889" s="651"/>
      <c r="K889" s="651"/>
      <c r="L889" s="651"/>
      <c r="M889" s="651"/>
      <c r="N889" s="651"/>
      <c r="O889" s="651"/>
      <c r="P889" s="651"/>
      <c r="Q889" s="651"/>
      <c r="R889" s="651"/>
      <c r="S889" s="651"/>
      <c r="T889" s="651"/>
      <c r="U889" s="651"/>
      <c r="V889" s="651"/>
      <c r="W889" s="651"/>
      <c r="X889" s="651"/>
      <c r="Y889" s="651"/>
      <c r="Z889" s="651"/>
      <c r="AA889" s="651"/>
      <c r="AB889" s="651"/>
      <c r="AC889" s="651"/>
      <c r="AD889" s="651"/>
    </row>
    <row r="890" spans="1:30" ht="12" customHeight="1" x14ac:dyDescent="0.2">
      <c r="A890" s="651"/>
      <c r="B890" s="651"/>
      <c r="C890" s="651"/>
      <c r="D890" s="651"/>
      <c r="E890" s="651"/>
      <c r="F890" s="651"/>
      <c r="G890" s="651"/>
      <c r="H890" s="651"/>
      <c r="I890" s="651"/>
      <c r="J890" s="651"/>
      <c r="K890" s="651"/>
      <c r="L890" s="651"/>
      <c r="M890" s="651"/>
      <c r="N890" s="651"/>
      <c r="O890" s="651"/>
      <c r="P890" s="651"/>
      <c r="Q890" s="651"/>
      <c r="R890" s="651"/>
      <c r="S890" s="651"/>
      <c r="T890" s="651"/>
      <c r="U890" s="651"/>
      <c r="V890" s="651"/>
      <c r="W890" s="651"/>
      <c r="X890" s="651"/>
      <c r="Y890" s="651"/>
      <c r="Z890" s="651"/>
      <c r="AA890" s="651"/>
      <c r="AB890" s="651"/>
      <c r="AC890" s="651"/>
      <c r="AD890" s="651"/>
    </row>
    <row r="891" spans="1:30" ht="12" customHeight="1" x14ac:dyDescent="0.2">
      <c r="A891" s="651"/>
      <c r="B891" s="651"/>
      <c r="C891" s="651"/>
      <c r="D891" s="651"/>
      <c r="E891" s="651"/>
      <c r="F891" s="651"/>
      <c r="G891" s="651"/>
      <c r="H891" s="651"/>
      <c r="I891" s="651"/>
      <c r="J891" s="651"/>
      <c r="K891" s="651"/>
      <c r="L891" s="651"/>
      <c r="M891" s="651"/>
      <c r="N891" s="651"/>
      <c r="O891" s="651"/>
      <c r="P891" s="651"/>
      <c r="Q891" s="651"/>
      <c r="R891" s="651"/>
      <c r="S891" s="651"/>
      <c r="T891" s="651"/>
      <c r="U891" s="651"/>
      <c r="V891" s="651"/>
      <c r="W891" s="651"/>
      <c r="X891" s="651"/>
      <c r="Y891" s="651"/>
      <c r="Z891" s="651"/>
      <c r="AA891" s="651"/>
      <c r="AB891" s="651"/>
      <c r="AC891" s="651"/>
      <c r="AD891" s="651"/>
    </row>
    <row r="892" spans="1:30" ht="12" customHeight="1" x14ac:dyDescent="0.2">
      <c r="A892" s="651"/>
      <c r="B892" s="651"/>
      <c r="C892" s="651"/>
      <c r="D892" s="651"/>
      <c r="E892" s="651"/>
      <c r="F892" s="651"/>
      <c r="G892" s="651"/>
      <c r="H892" s="651"/>
      <c r="I892" s="651"/>
      <c r="J892" s="651"/>
      <c r="K892" s="651"/>
      <c r="L892" s="651"/>
      <c r="M892" s="651"/>
      <c r="N892" s="651"/>
      <c r="O892" s="651"/>
      <c r="P892" s="651"/>
      <c r="Q892" s="651"/>
      <c r="R892" s="651"/>
      <c r="S892" s="651"/>
      <c r="T892" s="651"/>
      <c r="U892" s="651"/>
      <c r="V892" s="651"/>
      <c r="W892" s="651"/>
      <c r="X892" s="651"/>
      <c r="Y892" s="651"/>
      <c r="Z892" s="651"/>
      <c r="AA892" s="651"/>
      <c r="AB892" s="651"/>
      <c r="AC892" s="651"/>
      <c r="AD892" s="651"/>
    </row>
    <row r="893" spans="1:30" ht="12" customHeight="1" x14ac:dyDescent="0.2">
      <c r="A893" s="651"/>
      <c r="B893" s="651"/>
      <c r="C893" s="651"/>
      <c r="D893" s="651"/>
      <c r="E893" s="651"/>
      <c r="F893" s="651"/>
      <c r="G893" s="651"/>
      <c r="H893" s="651"/>
      <c r="I893" s="651"/>
      <c r="J893" s="651"/>
      <c r="K893" s="651"/>
      <c r="L893" s="651"/>
      <c r="M893" s="651"/>
      <c r="N893" s="651"/>
      <c r="O893" s="651"/>
      <c r="P893" s="651"/>
      <c r="Q893" s="651"/>
      <c r="R893" s="651"/>
      <c r="S893" s="651"/>
      <c r="T893" s="651"/>
      <c r="U893" s="651"/>
      <c r="V893" s="651"/>
      <c r="W893" s="651"/>
      <c r="X893" s="651"/>
      <c r="Y893" s="651"/>
      <c r="Z893" s="651"/>
      <c r="AA893" s="651"/>
      <c r="AB893" s="651"/>
      <c r="AC893" s="651"/>
      <c r="AD893" s="651"/>
    </row>
    <row r="894" spans="1:30" ht="12" customHeight="1" x14ac:dyDescent="0.2">
      <c r="A894" s="651"/>
      <c r="B894" s="651"/>
      <c r="C894" s="651"/>
      <c r="D894" s="651"/>
      <c r="E894" s="651"/>
      <c r="F894" s="651"/>
      <c r="G894" s="651"/>
      <c r="H894" s="651"/>
      <c r="I894" s="651"/>
      <c r="J894" s="651"/>
      <c r="K894" s="651"/>
      <c r="L894" s="651"/>
      <c r="M894" s="651"/>
      <c r="N894" s="651"/>
      <c r="O894" s="651"/>
      <c r="P894" s="651"/>
      <c r="Q894" s="651"/>
      <c r="R894" s="651"/>
      <c r="S894" s="651"/>
      <c r="T894" s="651"/>
      <c r="U894" s="651"/>
      <c r="V894" s="651"/>
      <c r="W894" s="651"/>
      <c r="X894" s="651"/>
      <c r="Y894" s="651"/>
      <c r="Z894" s="651"/>
      <c r="AA894" s="651"/>
      <c r="AB894" s="651"/>
      <c r="AC894" s="651"/>
      <c r="AD894" s="651"/>
    </row>
    <row r="895" spans="1:30" ht="12" customHeight="1" x14ac:dyDescent="0.2">
      <c r="A895" s="651"/>
      <c r="B895" s="651"/>
      <c r="C895" s="651"/>
      <c r="D895" s="651"/>
      <c r="E895" s="651"/>
      <c r="F895" s="651"/>
      <c r="G895" s="651"/>
      <c r="H895" s="651"/>
      <c r="I895" s="651"/>
      <c r="J895" s="651"/>
      <c r="K895" s="651"/>
      <c r="L895" s="651"/>
      <c r="M895" s="651"/>
      <c r="N895" s="651"/>
      <c r="O895" s="651"/>
      <c r="P895" s="651"/>
      <c r="Q895" s="651"/>
      <c r="R895" s="651"/>
      <c r="S895" s="651"/>
      <c r="T895" s="651"/>
      <c r="U895" s="651"/>
      <c r="V895" s="651"/>
      <c r="W895" s="651"/>
      <c r="X895" s="651"/>
      <c r="Y895" s="651"/>
      <c r="Z895" s="651"/>
      <c r="AA895" s="651"/>
      <c r="AB895" s="651"/>
      <c r="AC895" s="651"/>
      <c r="AD895" s="651"/>
    </row>
    <row r="896" spans="1:30" ht="12" customHeight="1" x14ac:dyDescent="0.2">
      <c r="A896" s="651"/>
      <c r="B896" s="651"/>
      <c r="C896" s="651"/>
      <c r="D896" s="651"/>
      <c r="E896" s="651"/>
      <c r="F896" s="651"/>
      <c r="G896" s="651"/>
      <c r="H896" s="651"/>
      <c r="I896" s="651"/>
      <c r="J896" s="651"/>
      <c r="K896" s="651"/>
      <c r="L896" s="651"/>
      <c r="M896" s="651"/>
      <c r="N896" s="651"/>
      <c r="O896" s="651"/>
      <c r="P896" s="651"/>
      <c r="Q896" s="651"/>
      <c r="R896" s="651"/>
      <c r="S896" s="651"/>
      <c r="T896" s="651"/>
      <c r="U896" s="651"/>
      <c r="V896" s="651"/>
      <c r="W896" s="651"/>
      <c r="X896" s="651"/>
      <c r="Y896" s="651"/>
      <c r="Z896" s="651"/>
      <c r="AA896" s="651"/>
      <c r="AB896" s="651"/>
      <c r="AC896" s="651"/>
      <c r="AD896" s="651"/>
    </row>
    <row r="897" spans="1:30" ht="12" customHeight="1" x14ac:dyDescent="0.2">
      <c r="A897" s="651"/>
      <c r="B897" s="651"/>
      <c r="C897" s="651"/>
      <c r="D897" s="651"/>
      <c r="E897" s="651"/>
      <c r="F897" s="651"/>
      <c r="G897" s="651"/>
      <c r="H897" s="651"/>
      <c r="I897" s="651"/>
      <c r="J897" s="651"/>
      <c r="K897" s="651"/>
      <c r="L897" s="651"/>
      <c r="M897" s="651"/>
      <c r="N897" s="651"/>
      <c r="O897" s="651"/>
      <c r="P897" s="651"/>
      <c r="Q897" s="651"/>
      <c r="R897" s="651"/>
      <c r="S897" s="651"/>
      <c r="T897" s="651"/>
      <c r="U897" s="651"/>
      <c r="V897" s="651"/>
      <c r="W897" s="651"/>
      <c r="X897" s="651"/>
      <c r="Y897" s="651"/>
      <c r="Z897" s="651"/>
      <c r="AA897" s="651"/>
      <c r="AB897" s="651"/>
      <c r="AC897" s="651"/>
      <c r="AD897" s="651"/>
    </row>
    <row r="898" spans="1:30" ht="12" customHeight="1" x14ac:dyDescent="0.2">
      <c r="A898" s="651"/>
      <c r="B898" s="651"/>
      <c r="C898" s="651"/>
      <c r="D898" s="651"/>
      <c r="E898" s="651"/>
      <c r="F898" s="651"/>
      <c r="G898" s="651"/>
      <c r="H898" s="651"/>
      <c r="I898" s="651"/>
      <c r="J898" s="651"/>
      <c r="K898" s="651"/>
      <c r="L898" s="651"/>
      <c r="M898" s="651"/>
      <c r="N898" s="651"/>
      <c r="O898" s="651"/>
      <c r="P898" s="651"/>
      <c r="Q898" s="651"/>
      <c r="R898" s="651"/>
      <c r="S898" s="651"/>
      <c r="T898" s="651"/>
      <c r="U898" s="651"/>
      <c r="V898" s="651"/>
      <c r="W898" s="651"/>
      <c r="X898" s="651"/>
      <c r="Y898" s="651"/>
      <c r="Z898" s="651"/>
      <c r="AA898" s="651"/>
      <c r="AB898" s="651"/>
      <c r="AC898" s="651"/>
      <c r="AD898" s="651"/>
    </row>
    <row r="899" spans="1:30" ht="12" customHeight="1" x14ac:dyDescent="0.2">
      <c r="A899" s="651"/>
      <c r="B899" s="651"/>
      <c r="C899" s="651"/>
      <c r="D899" s="651"/>
      <c r="E899" s="651"/>
      <c r="F899" s="651"/>
      <c r="G899" s="651"/>
      <c r="H899" s="651"/>
      <c r="I899" s="651"/>
      <c r="J899" s="651"/>
      <c r="K899" s="651"/>
      <c r="L899" s="651"/>
      <c r="M899" s="651"/>
      <c r="N899" s="651"/>
      <c r="O899" s="651"/>
      <c r="P899" s="651"/>
      <c r="Q899" s="651"/>
      <c r="R899" s="651"/>
      <c r="S899" s="651"/>
      <c r="T899" s="651"/>
      <c r="U899" s="651"/>
      <c r="V899" s="651"/>
      <c r="W899" s="651"/>
      <c r="X899" s="651"/>
      <c r="Y899" s="651"/>
      <c r="Z899" s="651"/>
      <c r="AA899" s="651"/>
      <c r="AB899" s="651"/>
      <c r="AC899" s="651"/>
      <c r="AD899" s="651"/>
    </row>
    <row r="900" spans="1:30" ht="12" customHeight="1" x14ac:dyDescent="0.2">
      <c r="A900" s="651"/>
      <c r="B900" s="651"/>
      <c r="C900" s="651"/>
      <c r="D900" s="651"/>
      <c r="E900" s="651"/>
      <c r="F900" s="651"/>
      <c r="G900" s="651"/>
      <c r="H900" s="651"/>
      <c r="I900" s="651"/>
      <c r="J900" s="651"/>
      <c r="K900" s="651"/>
      <c r="L900" s="651"/>
      <c r="M900" s="651"/>
      <c r="N900" s="651"/>
      <c r="O900" s="651"/>
      <c r="P900" s="651"/>
      <c r="Q900" s="651"/>
      <c r="R900" s="651"/>
      <c r="S900" s="651"/>
      <c r="T900" s="651"/>
      <c r="U900" s="651"/>
      <c r="V900" s="651"/>
      <c r="W900" s="651"/>
      <c r="X900" s="651"/>
      <c r="Y900" s="651"/>
      <c r="Z900" s="651"/>
      <c r="AA900" s="651"/>
      <c r="AB900" s="651"/>
      <c r="AC900" s="651"/>
      <c r="AD900" s="651"/>
    </row>
    <row r="901" spans="1:30" ht="12" customHeight="1" x14ac:dyDescent="0.2">
      <c r="A901" s="651"/>
      <c r="B901" s="651"/>
      <c r="C901" s="651"/>
      <c r="D901" s="651"/>
      <c r="E901" s="651"/>
      <c r="F901" s="651"/>
      <c r="G901" s="651"/>
      <c r="H901" s="651"/>
      <c r="I901" s="651"/>
      <c r="J901" s="651"/>
      <c r="K901" s="651"/>
      <c r="L901" s="651"/>
      <c r="M901" s="651"/>
      <c r="N901" s="651"/>
      <c r="O901" s="651"/>
      <c r="P901" s="651"/>
      <c r="Q901" s="651"/>
      <c r="R901" s="651"/>
      <c r="S901" s="651"/>
      <c r="T901" s="651"/>
      <c r="U901" s="651"/>
      <c r="V901" s="651"/>
      <c r="W901" s="651"/>
      <c r="X901" s="651"/>
      <c r="Y901" s="651"/>
      <c r="Z901" s="651"/>
      <c r="AA901" s="651"/>
      <c r="AB901" s="651"/>
      <c r="AC901" s="651"/>
      <c r="AD901" s="651"/>
    </row>
    <row r="902" spans="1:30" ht="12" customHeight="1" x14ac:dyDescent="0.2">
      <c r="A902" s="651"/>
      <c r="B902" s="651"/>
      <c r="C902" s="651"/>
      <c r="D902" s="651"/>
      <c r="E902" s="651"/>
      <c r="F902" s="651"/>
      <c r="G902" s="651"/>
      <c r="H902" s="651"/>
      <c r="I902" s="651"/>
      <c r="J902" s="651"/>
      <c r="K902" s="651"/>
      <c r="L902" s="651"/>
      <c r="M902" s="651"/>
      <c r="N902" s="651"/>
      <c r="O902" s="651"/>
      <c r="P902" s="651"/>
      <c r="Q902" s="651"/>
      <c r="R902" s="651"/>
      <c r="S902" s="651"/>
      <c r="T902" s="651"/>
      <c r="U902" s="651"/>
      <c r="V902" s="651"/>
      <c r="W902" s="651"/>
      <c r="X902" s="651"/>
      <c r="Y902" s="651"/>
      <c r="Z902" s="651"/>
      <c r="AA902" s="651"/>
      <c r="AB902" s="651"/>
      <c r="AC902" s="651"/>
      <c r="AD902" s="651"/>
    </row>
    <row r="903" spans="1:30" ht="12" customHeight="1" x14ac:dyDescent="0.2">
      <c r="A903" s="651"/>
      <c r="B903" s="651"/>
      <c r="C903" s="651"/>
      <c r="D903" s="651"/>
      <c r="E903" s="651"/>
      <c r="F903" s="651"/>
      <c r="G903" s="651"/>
      <c r="H903" s="651"/>
      <c r="I903" s="651"/>
      <c r="J903" s="651"/>
      <c r="K903" s="651"/>
      <c r="L903" s="651"/>
      <c r="M903" s="651"/>
      <c r="N903" s="651"/>
      <c r="O903" s="651"/>
      <c r="P903" s="651"/>
      <c r="Q903" s="651"/>
      <c r="R903" s="651"/>
      <c r="S903" s="651"/>
      <c r="T903" s="651"/>
      <c r="U903" s="651"/>
      <c r="V903" s="651"/>
      <c r="W903" s="651"/>
      <c r="X903" s="651"/>
      <c r="Y903" s="651"/>
      <c r="Z903" s="651"/>
      <c r="AA903" s="651"/>
      <c r="AB903" s="651"/>
      <c r="AC903" s="651"/>
      <c r="AD903" s="651"/>
    </row>
    <row r="904" spans="1:30" ht="12" customHeight="1" x14ac:dyDescent="0.2">
      <c r="A904" s="651"/>
      <c r="B904" s="651"/>
      <c r="C904" s="651"/>
      <c r="D904" s="651"/>
      <c r="E904" s="651"/>
      <c r="F904" s="651"/>
      <c r="G904" s="651"/>
      <c r="H904" s="651"/>
      <c r="I904" s="651"/>
      <c r="J904" s="651"/>
      <c r="K904" s="651"/>
      <c r="L904" s="651"/>
      <c r="M904" s="651"/>
      <c r="N904" s="651"/>
      <c r="O904" s="651"/>
      <c r="P904" s="651"/>
      <c r="Q904" s="651"/>
      <c r="R904" s="651"/>
      <c r="S904" s="651"/>
      <c r="T904" s="651"/>
      <c r="U904" s="651"/>
      <c r="V904" s="651"/>
      <c r="W904" s="651"/>
      <c r="X904" s="651"/>
      <c r="Y904" s="651"/>
      <c r="Z904" s="651"/>
      <c r="AA904" s="651"/>
      <c r="AB904" s="651"/>
      <c r="AC904" s="651"/>
      <c r="AD904" s="651"/>
    </row>
    <row r="905" spans="1:30" ht="12" customHeight="1" x14ac:dyDescent="0.2">
      <c r="A905" s="651"/>
      <c r="B905" s="651"/>
      <c r="C905" s="651"/>
      <c r="D905" s="651"/>
      <c r="E905" s="651"/>
      <c r="F905" s="651"/>
      <c r="G905" s="651"/>
      <c r="H905" s="651"/>
      <c r="I905" s="651"/>
      <c r="J905" s="651"/>
      <c r="K905" s="651"/>
      <c r="L905" s="651"/>
      <c r="M905" s="651"/>
      <c r="N905" s="651"/>
      <c r="O905" s="651"/>
      <c r="P905" s="651"/>
      <c r="Q905" s="651"/>
      <c r="R905" s="651"/>
      <c r="S905" s="651"/>
      <c r="T905" s="651"/>
      <c r="U905" s="651"/>
      <c r="V905" s="651"/>
      <c r="W905" s="651"/>
      <c r="X905" s="651"/>
      <c r="Y905" s="651"/>
      <c r="Z905" s="651"/>
      <c r="AA905" s="651"/>
      <c r="AB905" s="651"/>
      <c r="AC905" s="651"/>
      <c r="AD905" s="651"/>
    </row>
    <row r="906" spans="1:30" ht="12" customHeight="1" x14ac:dyDescent="0.2">
      <c r="A906" s="651"/>
      <c r="B906" s="651"/>
      <c r="C906" s="651"/>
      <c r="D906" s="651"/>
      <c r="E906" s="651"/>
      <c r="F906" s="651"/>
      <c r="G906" s="651"/>
      <c r="H906" s="651"/>
      <c r="I906" s="651"/>
      <c r="J906" s="651"/>
      <c r="K906" s="651"/>
      <c r="L906" s="651"/>
      <c r="M906" s="651"/>
      <c r="N906" s="651"/>
      <c r="O906" s="651"/>
      <c r="P906" s="651"/>
      <c r="Q906" s="651"/>
      <c r="R906" s="651"/>
      <c r="S906" s="651"/>
      <c r="T906" s="651"/>
      <c r="U906" s="651"/>
      <c r="V906" s="651"/>
      <c r="W906" s="651"/>
      <c r="X906" s="651"/>
      <c r="Y906" s="651"/>
      <c r="Z906" s="651"/>
      <c r="AA906" s="651"/>
      <c r="AB906" s="651"/>
      <c r="AC906" s="651"/>
      <c r="AD906" s="651"/>
    </row>
    <row r="907" spans="1:30" ht="12" customHeight="1" x14ac:dyDescent="0.2">
      <c r="A907" s="651"/>
      <c r="B907" s="651"/>
      <c r="C907" s="651"/>
      <c r="D907" s="651"/>
      <c r="E907" s="651"/>
      <c r="F907" s="651"/>
      <c r="G907" s="651"/>
      <c r="H907" s="651"/>
      <c r="I907" s="651"/>
      <c r="J907" s="651"/>
      <c r="K907" s="651"/>
      <c r="L907" s="651"/>
      <c r="M907" s="651"/>
      <c r="N907" s="651"/>
      <c r="O907" s="651"/>
      <c r="P907" s="651"/>
      <c r="Q907" s="651"/>
      <c r="R907" s="651"/>
      <c r="S907" s="651"/>
      <c r="T907" s="651"/>
      <c r="U907" s="651"/>
      <c r="V907" s="651"/>
      <c r="W907" s="651"/>
      <c r="X907" s="651"/>
      <c r="Y907" s="651"/>
      <c r="Z907" s="651"/>
      <c r="AA907" s="651"/>
      <c r="AB907" s="651"/>
      <c r="AC907" s="651"/>
      <c r="AD907" s="651"/>
    </row>
    <row r="908" spans="1:30" ht="12" customHeight="1" x14ac:dyDescent="0.2">
      <c r="A908" s="651"/>
      <c r="B908" s="651"/>
      <c r="C908" s="651"/>
      <c r="D908" s="651"/>
      <c r="E908" s="651"/>
      <c r="F908" s="651"/>
      <c r="G908" s="651"/>
      <c r="H908" s="651"/>
      <c r="I908" s="651"/>
      <c r="J908" s="651"/>
      <c r="K908" s="651"/>
      <c r="L908" s="651"/>
      <c r="M908" s="651"/>
      <c r="N908" s="651"/>
      <c r="O908" s="651"/>
      <c r="P908" s="651"/>
      <c r="Q908" s="651"/>
      <c r="R908" s="651"/>
      <c r="S908" s="651"/>
      <c r="T908" s="651"/>
      <c r="U908" s="651"/>
      <c r="V908" s="651"/>
      <c r="W908" s="651"/>
      <c r="X908" s="651"/>
      <c r="Y908" s="651"/>
      <c r="Z908" s="651"/>
      <c r="AA908" s="651"/>
      <c r="AB908" s="651"/>
      <c r="AC908" s="651"/>
      <c r="AD908" s="651"/>
    </row>
    <row r="909" spans="1:30" ht="12" customHeight="1" x14ac:dyDescent="0.2">
      <c r="A909" s="651"/>
      <c r="B909" s="651"/>
      <c r="C909" s="651"/>
      <c r="D909" s="651"/>
      <c r="E909" s="651"/>
      <c r="F909" s="651"/>
      <c r="G909" s="651"/>
      <c r="H909" s="651"/>
      <c r="I909" s="651"/>
      <c r="J909" s="651"/>
      <c r="K909" s="651"/>
      <c r="L909" s="651"/>
      <c r="M909" s="651"/>
      <c r="N909" s="651"/>
      <c r="O909" s="651"/>
      <c r="P909" s="651"/>
      <c r="Q909" s="651"/>
      <c r="R909" s="651"/>
      <c r="S909" s="651"/>
      <c r="T909" s="651"/>
      <c r="U909" s="651"/>
      <c r="V909" s="651"/>
      <c r="W909" s="651"/>
      <c r="X909" s="651"/>
      <c r="Y909" s="651"/>
      <c r="Z909" s="651"/>
      <c r="AA909" s="651"/>
      <c r="AB909" s="651"/>
      <c r="AC909" s="651"/>
      <c r="AD909" s="651"/>
    </row>
    <row r="910" spans="1:30" ht="12" customHeight="1" x14ac:dyDescent="0.2">
      <c r="A910" s="651"/>
      <c r="B910" s="651"/>
      <c r="C910" s="651"/>
      <c r="D910" s="651"/>
      <c r="E910" s="651"/>
      <c r="F910" s="651"/>
      <c r="G910" s="651"/>
      <c r="H910" s="651"/>
      <c r="I910" s="651"/>
      <c r="J910" s="651"/>
      <c r="K910" s="651"/>
      <c r="L910" s="651"/>
      <c r="M910" s="651"/>
      <c r="N910" s="651"/>
      <c r="O910" s="651"/>
      <c r="P910" s="651"/>
      <c r="Q910" s="651"/>
      <c r="R910" s="651"/>
      <c r="S910" s="651"/>
      <c r="T910" s="651"/>
      <c r="U910" s="651"/>
      <c r="V910" s="651"/>
      <c r="W910" s="651"/>
      <c r="X910" s="651"/>
      <c r="Y910" s="651"/>
      <c r="Z910" s="651"/>
      <c r="AA910" s="651"/>
      <c r="AB910" s="651"/>
      <c r="AC910" s="651"/>
      <c r="AD910" s="651"/>
    </row>
    <row r="911" spans="1:30" ht="12" customHeight="1" x14ac:dyDescent="0.2">
      <c r="A911" s="651"/>
      <c r="B911" s="651"/>
      <c r="C911" s="651"/>
      <c r="D911" s="651"/>
      <c r="E911" s="651"/>
      <c r="F911" s="651"/>
      <c r="G911" s="651"/>
      <c r="H911" s="651"/>
      <c r="I911" s="651"/>
      <c r="J911" s="651"/>
      <c r="K911" s="651"/>
      <c r="L911" s="651"/>
      <c r="M911" s="651"/>
      <c r="N911" s="651"/>
      <c r="O911" s="651"/>
      <c r="P911" s="651"/>
      <c r="Q911" s="651"/>
      <c r="R911" s="651"/>
      <c r="S911" s="651"/>
      <c r="T911" s="651"/>
      <c r="U911" s="651"/>
      <c r="V911" s="651"/>
      <c r="W911" s="651"/>
      <c r="X911" s="651"/>
      <c r="Y911" s="651"/>
      <c r="Z911" s="651"/>
      <c r="AA911" s="651"/>
      <c r="AB911" s="651"/>
      <c r="AC911" s="651"/>
      <c r="AD911" s="651"/>
    </row>
    <row r="912" spans="1:30" ht="12" customHeight="1" x14ac:dyDescent="0.2">
      <c r="A912" s="651"/>
      <c r="B912" s="651"/>
      <c r="C912" s="651"/>
      <c r="D912" s="651"/>
      <c r="E912" s="651"/>
      <c r="F912" s="651"/>
      <c r="G912" s="651"/>
      <c r="H912" s="651"/>
      <c r="I912" s="651"/>
      <c r="J912" s="651"/>
      <c r="K912" s="651"/>
      <c r="L912" s="651"/>
      <c r="M912" s="651"/>
      <c r="N912" s="651"/>
      <c r="O912" s="651"/>
      <c r="P912" s="651"/>
      <c r="Q912" s="651"/>
      <c r="R912" s="651"/>
      <c r="S912" s="651"/>
      <c r="T912" s="651"/>
      <c r="U912" s="651"/>
      <c r="V912" s="651"/>
      <c r="W912" s="651"/>
      <c r="X912" s="651"/>
      <c r="Y912" s="651"/>
      <c r="Z912" s="651"/>
      <c r="AA912" s="651"/>
      <c r="AB912" s="651"/>
      <c r="AC912" s="651"/>
      <c r="AD912" s="651"/>
    </row>
    <row r="913" spans="1:30" ht="12" customHeight="1" x14ac:dyDescent="0.2">
      <c r="A913" s="651"/>
      <c r="B913" s="651"/>
      <c r="C913" s="651"/>
      <c r="D913" s="651"/>
      <c r="E913" s="651"/>
      <c r="F913" s="651"/>
      <c r="G913" s="651"/>
      <c r="H913" s="651"/>
      <c r="I913" s="651"/>
      <c r="J913" s="651"/>
      <c r="K913" s="651"/>
      <c r="L913" s="651"/>
      <c r="M913" s="651"/>
      <c r="N913" s="651"/>
      <c r="O913" s="651"/>
      <c r="P913" s="651"/>
      <c r="Q913" s="651"/>
      <c r="R913" s="651"/>
      <c r="S913" s="651"/>
      <c r="T913" s="651"/>
      <c r="U913" s="651"/>
      <c r="V913" s="651"/>
      <c r="W913" s="651"/>
      <c r="X913" s="651"/>
      <c r="Y913" s="651"/>
      <c r="Z913" s="651"/>
      <c r="AA913" s="651"/>
      <c r="AB913" s="651"/>
      <c r="AC913" s="651"/>
      <c r="AD913" s="651"/>
    </row>
    <row r="914" spans="1:30" ht="12" customHeight="1" x14ac:dyDescent="0.2">
      <c r="A914" s="651"/>
      <c r="B914" s="651"/>
      <c r="C914" s="651"/>
      <c r="D914" s="651"/>
      <c r="E914" s="651"/>
      <c r="F914" s="651"/>
      <c r="G914" s="651"/>
      <c r="H914" s="651"/>
      <c r="I914" s="651"/>
      <c r="J914" s="651"/>
      <c r="K914" s="651"/>
      <c r="L914" s="651"/>
      <c r="M914" s="651"/>
      <c r="N914" s="651"/>
      <c r="O914" s="651"/>
      <c r="P914" s="651"/>
      <c r="Q914" s="651"/>
      <c r="R914" s="651"/>
      <c r="S914" s="651"/>
      <c r="T914" s="651"/>
      <c r="U914" s="651"/>
      <c r="V914" s="651"/>
      <c r="W914" s="651"/>
      <c r="X914" s="651"/>
      <c r="Y914" s="651"/>
      <c r="Z914" s="651"/>
      <c r="AA914" s="651"/>
      <c r="AB914" s="651"/>
      <c r="AC914" s="651"/>
      <c r="AD914" s="651"/>
    </row>
    <row r="915" spans="1:30" ht="12" customHeight="1" x14ac:dyDescent="0.2">
      <c r="A915" s="651"/>
      <c r="B915" s="651"/>
      <c r="C915" s="651"/>
      <c r="D915" s="651"/>
      <c r="E915" s="651"/>
      <c r="F915" s="651"/>
      <c r="G915" s="651"/>
      <c r="H915" s="651"/>
      <c r="I915" s="651"/>
      <c r="J915" s="651"/>
      <c r="K915" s="651"/>
      <c r="L915" s="651"/>
      <c r="M915" s="651"/>
      <c r="N915" s="651"/>
      <c r="O915" s="651"/>
      <c r="P915" s="651"/>
      <c r="Q915" s="651"/>
      <c r="R915" s="651"/>
      <c r="S915" s="651"/>
      <c r="T915" s="651"/>
      <c r="U915" s="651"/>
      <c r="V915" s="651"/>
      <c r="W915" s="651"/>
      <c r="X915" s="651"/>
      <c r="Y915" s="651"/>
      <c r="Z915" s="651"/>
      <c r="AA915" s="651"/>
      <c r="AB915" s="651"/>
      <c r="AC915" s="651"/>
      <c r="AD915" s="651"/>
    </row>
    <row r="916" spans="1:30" ht="12" customHeight="1" x14ac:dyDescent="0.2">
      <c r="A916" s="651"/>
      <c r="B916" s="651"/>
      <c r="C916" s="651"/>
      <c r="D916" s="651"/>
      <c r="E916" s="651"/>
      <c r="F916" s="651"/>
      <c r="G916" s="651"/>
      <c r="H916" s="651"/>
      <c r="I916" s="651"/>
      <c r="J916" s="651"/>
      <c r="K916" s="651"/>
      <c r="L916" s="651"/>
      <c r="M916" s="651"/>
      <c r="N916" s="651"/>
      <c r="O916" s="651"/>
      <c r="P916" s="651"/>
      <c r="Q916" s="651"/>
      <c r="R916" s="651"/>
      <c r="S916" s="651"/>
      <c r="T916" s="651"/>
      <c r="U916" s="651"/>
      <c r="V916" s="651"/>
      <c r="W916" s="651"/>
      <c r="X916" s="651"/>
      <c r="Y916" s="651"/>
      <c r="Z916" s="651"/>
      <c r="AA916" s="651"/>
      <c r="AB916" s="651"/>
      <c r="AC916" s="651"/>
      <c r="AD916" s="651"/>
    </row>
    <row r="917" spans="1:30" ht="12" customHeight="1" x14ac:dyDescent="0.2">
      <c r="A917" s="651"/>
      <c r="B917" s="651"/>
      <c r="C917" s="651"/>
      <c r="D917" s="651"/>
      <c r="E917" s="651"/>
      <c r="F917" s="651"/>
      <c r="G917" s="651"/>
      <c r="H917" s="651"/>
      <c r="I917" s="651"/>
      <c r="J917" s="651"/>
      <c r="K917" s="651"/>
      <c r="L917" s="651"/>
      <c r="M917" s="651"/>
      <c r="N917" s="651"/>
      <c r="O917" s="651"/>
      <c r="P917" s="651"/>
      <c r="Q917" s="651"/>
      <c r="R917" s="651"/>
      <c r="S917" s="651"/>
      <c r="T917" s="651"/>
      <c r="U917" s="651"/>
      <c r="V917" s="651"/>
      <c r="W917" s="651"/>
      <c r="X917" s="651"/>
      <c r="Y917" s="651"/>
      <c r="Z917" s="651"/>
      <c r="AA917" s="651"/>
      <c r="AB917" s="651"/>
      <c r="AC917" s="651"/>
      <c r="AD917" s="651"/>
    </row>
    <row r="918" spans="1:30" ht="12" customHeight="1" x14ac:dyDescent="0.2">
      <c r="A918" s="651"/>
      <c r="B918" s="651"/>
      <c r="C918" s="651"/>
      <c r="D918" s="651"/>
      <c r="E918" s="651"/>
      <c r="F918" s="651"/>
      <c r="G918" s="651"/>
      <c r="H918" s="651"/>
      <c r="I918" s="651"/>
      <c r="J918" s="651"/>
      <c r="K918" s="651"/>
      <c r="L918" s="651"/>
      <c r="M918" s="651"/>
      <c r="N918" s="651"/>
      <c r="O918" s="651"/>
      <c r="P918" s="651"/>
      <c r="Q918" s="651"/>
      <c r="R918" s="651"/>
      <c r="S918" s="651"/>
      <c r="T918" s="651"/>
      <c r="U918" s="651"/>
      <c r="V918" s="651"/>
      <c r="W918" s="651"/>
      <c r="X918" s="651"/>
      <c r="Y918" s="651"/>
      <c r="Z918" s="651"/>
      <c r="AA918" s="651"/>
      <c r="AB918" s="651"/>
      <c r="AC918" s="651"/>
      <c r="AD918" s="651"/>
    </row>
    <row r="919" spans="1:30" ht="12" customHeight="1" x14ac:dyDescent="0.2">
      <c r="A919" s="651"/>
      <c r="B919" s="651"/>
      <c r="C919" s="651"/>
      <c r="D919" s="651"/>
      <c r="E919" s="651"/>
      <c r="F919" s="651"/>
      <c r="G919" s="651"/>
      <c r="H919" s="651"/>
      <c r="I919" s="651"/>
      <c r="J919" s="651"/>
      <c r="K919" s="651"/>
      <c r="L919" s="651"/>
      <c r="M919" s="651"/>
      <c r="N919" s="651"/>
      <c r="O919" s="651"/>
      <c r="P919" s="651"/>
      <c r="Q919" s="651"/>
      <c r="R919" s="651"/>
      <c r="S919" s="651"/>
      <c r="T919" s="651"/>
      <c r="U919" s="651"/>
      <c r="V919" s="651"/>
      <c r="W919" s="651"/>
      <c r="X919" s="651"/>
      <c r="Y919" s="651"/>
      <c r="Z919" s="651"/>
      <c r="AA919" s="651"/>
      <c r="AB919" s="651"/>
      <c r="AC919" s="651"/>
      <c r="AD919" s="651"/>
    </row>
    <row r="920" spans="1:30" ht="12" customHeight="1" x14ac:dyDescent="0.2">
      <c r="A920" s="651"/>
      <c r="B920" s="651"/>
      <c r="C920" s="651"/>
      <c r="D920" s="651"/>
      <c r="E920" s="651"/>
      <c r="F920" s="651"/>
      <c r="G920" s="651"/>
      <c r="H920" s="651"/>
      <c r="I920" s="651"/>
      <c r="J920" s="651"/>
      <c r="K920" s="651"/>
      <c r="L920" s="651"/>
      <c r="M920" s="651"/>
      <c r="N920" s="651"/>
      <c r="O920" s="651"/>
      <c r="P920" s="651"/>
      <c r="Q920" s="651"/>
      <c r="R920" s="651"/>
      <c r="S920" s="651"/>
      <c r="T920" s="651"/>
      <c r="U920" s="651"/>
      <c r="V920" s="651"/>
      <c r="W920" s="651"/>
      <c r="X920" s="651"/>
      <c r="Y920" s="651"/>
      <c r="Z920" s="651"/>
      <c r="AA920" s="651"/>
      <c r="AB920" s="651"/>
      <c r="AC920" s="651"/>
      <c r="AD920" s="651"/>
    </row>
    <row r="921" spans="1:30" ht="12" customHeight="1" x14ac:dyDescent="0.2">
      <c r="A921" s="651"/>
      <c r="B921" s="651"/>
      <c r="C921" s="651"/>
      <c r="D921" s="651"/>
      <c r="E921" s="651"/>
      <c r="F921" s="651"/>
      <c r="G921" s="651"/>
      <c r="H921" s="651"/>
      <c r="I921" s="651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651"/>
      <c r="AD921" s="651"/>
    </row>
    <row r="922" spans="1:30" ht="12" customHeight="1" x14ac:dyDescent="0.2">
      <c r="A922" s="651"/>
      <c r="B922" s="651"/>
      <c r="C922" s="651"/>
      <c r="D922" s="651"/>
      <c r="E922" s="651"/>
      <c r="F922" s="651"/>
      <c r="G922" s="651"/>
      <c r="H922" s="651"/>
      <c r="I922" s="651"/>
      <c r="J922" s="651"/>
      <c r="K922" s="651"/>
      <c r="L922" s="651"/>
      <c r="M922" s="651"/>
      <c r="N922" s="651"/>
      <c r="O922" s="651"/>
      <c r="P922" s="651"/>
      <c r="Q922" s="651"/>
      <c r="R922" s="651"/>
      <c r="S922" s="651"/>
      <c r="T922" s="651"/>
      <c r="U922" s="651"/>
      <c r="V922" s="651"/>
      <c r="W922" s="651"/>
      <c r="X922" s="651"/>
      <c r="Y922" s="651"/>
      <c r="Z922" s="651"/>
      <c r="AA922" s="651"/>
      <c r="AB922" s="651"/>
      <c r="AC922" s="651"/>
      <c r="AD922" s="651"/>
    </row>
    <row r="923" spans="1:30" ht="12" customHeight="1" x14ac:dyDescent="0.2">
      <c r="A923" s="651"/>
      <c r="B923" s="651"/>
      <c r="C923" s="651"/>
      <c r="D923" s="651"/>
      <c r="E923" s="651"/>
      <c r="F923" s="651"/>
      <c r="G923" s="651"/>
      <c r="H923" s="651"/>
      <c r="I923" s="651"/>
      <c r="J923" s="651"/>
      <c r="K923" s="651"/>
      <c r="L923" s="651"/>
      <c r="M923" s="651"/>
      <c r="N923" s="651"/>
      <c r="O923" s="651"/>
      <c r="P923" s="651"/>
      <c r="Q923" s="651"/>
      <c r="R923" s="651"/>
      <c r="S923" s="651"/>
      <c r="T923" s="651"/>
      <c r="U923" s="651"/>
      <c r="V923" s="651"/>
      <c r="W923" s="651"/>
      <c r="X923" s="651"/>
      <c r="Y923" s="651"/>
      <c r="Z923" s="651"/>
      <c r="AA923" s="651"/>
      <c r="AB923" s="651"/>
      <c r="AC923" s="651"/>
      <c r="AD923" s="651"/>
    </row>
    <row r="924" spans="1:30" ht="12" customHeight="1" x14ac:dyDescent="0.2">
      <c r="A924" s="651"/>
      <c r="B924" s="651"/>
      <c r="C924" s="651"/>
      <c r="D924" s="651"/>
      <c r="E924" s="651"/>
      <c r="F924" s="651"/>
      <c r="G924" s="651"/>
      <c r="H924" s="651"/>
      <c r="I924" s="651"/>
      <c r="J924" s="651"/>
      <c r="K924" s="651"/>
      <c r="L924" s="651"/>
      <c r="M924" s="651"/>
      <c r="N924" s="651"/>
      <c r="O924" s="651"/>
      <c r="P924" s="651"/>
      <c r="Q924" s="651"/>
      <c r="R924" s="651"/>
      <c r="S924" s="651"/>
      <c r="T924" s="651"/>
      <c r="U924" s="651"/>
      <c r="V924" s="651"/>
      <c r="W924" s="651"/>
      <c r="X924" s="651"/>
      <c r="Y924" s="651"/>
      <c r="Z924" s="651"/>
      <c r="AA924" s="651"/>
      <c r="AB924" s="651"/>
      <c r="AC924" s="651"/>
      <c r="AD924" s="651"/>
    </row>
    <row r="925" spans="1:30" ht="12" customHeight="1" x14ac:dyDescent="0.2">
      <c r="A925" s="651"/>
      <c r="B925" s="651"/>
      <c r="C925" s="651"/>
      <c r="D925" s="651"/>
      <c r="E925" s="651"/>
      <c r="F925" s="651"/>
      <c r="G925" s="651"/>
      <c r="H925" s="651"/>
      <c r="I925" s="651"/>
      <c r="J925" s="651"/>
      <c r="K925" s="651"/>
      <c r="L925" s="651"/>
      <c r="M925" s="651"/>
      <c r="N925" s="651"/>
      <c r="O925" s="651"/>
      <c r="P925" s="651"/>
      <c r="Q925" s="651"/>
      <c r="R925" s="651"/>
      <c r="S925" s="651"/>
      <c r="T925" s="651"/>
      <c r="U925" s="651"/>
      <c r="V925" s="651"/>
      <c r="W925" s="651"/>
      <c r="X925" s="651"/>
      <c r="Y925" s="651"/>
      <c r="Z925" s="651"/>
      <c r="AA925" s="651"/>
      <c r="AB925" s="651"/>
      <c r="AC925" s="651"/>
      <c r="AD925" s="651"/>
    </row>
    <row r="926" spans="1:30" ht="12" customHeight="1" x14ac:dyDescent="0.2">
      <c r="A926" s="651"/>
      <c r="B926" s="651"/>
      <c r="C926" s="651"/>
      <c r="D926" s="651"/>
      <c r="E926" s="651"/>
      <c r="F926" s="651"/>
      <c r="G926" s="651"/>
      <c r="H926" s="651"/>
      <c r="I926" s="651"/>
      <c r="J926" s="651"/>
      <c r="K926" s="651"/>
      <c r="L926" s="651"/>
      <c r="M926" s="651"/>
      <c r="N926" s="651"/>
      <c r="O926" s="651"/>
      <c r="P926" s="651"/>
      <c r="Q926" s="651"/>
      <c r="R926" s="651"/>
      <c r="S926" s="651"/>
      <c r="T926" s="651"/>
      <c r="U926" s="651"/>
      <c r="V926" s="651"/>
      <c r="W926" s="651"/>
      <c r="X926" s="651"/>
      <c r="Y926" s="651"/>
      <c r="Z926" s="651"/>
      <c r="AA926" s="651"/>
      <c r="AB926" s="651"/>
      <c r="AC926" s="651"/>
      <c r="AD926" s="651"/>
    </row>
    <row r="927" spans="1:30" ht="12" customHeight="1" x14ac:dyDescent="0.2">
      <c r="A927" s="651"/>
      <c r="B927" s="651"/>
      <c r="C927" s="651"/>
      <c r="D927" s="651"/>
      <c r="E927" s="651"/>
      <c r="F927" s="651"/>
      <c r="G927" s="651"/>
      <c r="H927" s="651"/>
      <c r="I927" s="651"/>
      <c r="J927" s="651"/>
      <c r="K927" s="651"/>
      <c r="L927" s="651"/>
      <c r="M927" s="651"/>
      <c r="N927" s="651"/>
      <c r="O927" s="651"/>
      <c r="P927" s="651"/>
      <c r="Q927" s="651"/>
      <c r="R927" s="651"/>
      <c r="S927" s="651"/>
      <c r="T927" s="651"/>
      <c r="U927" s="651"/>
      <c r="V927" s="651"/>
      <c r="W927" s="651"/>
      <c r="X927" s="651"/>
      <c r="Y927" s="651"/>
      <c r="Z927" s="651"/>
      <c r="AA927" s="651"/>
      <c r="AB927" s="651"/>
      <c r="AC927" s="651"/>
      <c r="AD927" s="651"/>
    </row>
    <row r="928" spans="1:30" ht="12" customHeight="1" x14ac:dyDescent="0.2">
      <c r="A928" s="651"/>
      <c r="B928" s="651"/>
      <c r="C928" s="651"/>
      <c r="D928" s="651"/>
      <c r="E928" s="651"/>
      <c r="F928" s="651"/>
      <c r="G928" s="651"/>
      <c r="H928" s="651"/>
      <c r="I928" s="651"/>
      <c r="J928" s="651"/>
      <c r="K928" s="651"/>
      <c r="L928" s="651"/>
      <c r="M928" s="651"/>
      <c r="N928" s="651"/>
      <c r="O928" s="651"/>
      <c r="P928" s="651"/>
      <c r="Q928" s="651"/>
      <c r="R928" s="651"/>
      <c r="S928" s="651"/>
      <c r="T928" s="651"/>
      <c r="U928" s="651"/>
      <c r="V928" s="651"/>
      <c r="W928" s="651"/>
      <c r="X928" s="651"/>
      <c r="Y928" s="651"/>
      <c r="Z928" s="651"/>
      <c r="AA928" s="651"/>
      <c r="AB928" s="651"/>
      <c r="AC928" s="651"/>
      <c r="AD928" s="651"/>
    </row>
    <row r="929" spans="1:30" ht="12" customHeight="1" x14ac:dyDescent="0.2">
      <c r="A929" s="651"/>
      <c r="B929" s="651"/>
      <c r="C929" s="651"/>
      <c r="D929" s="651"/>
      <c r="E929" s="651"/>
      <c r="F929" s="651"/>
      <c r="G929" s="651"/>
      <c r="H929" s="651"/>
      <c r="I929" s="651"/>
      <c r="J929" s="651"/>
      <c r="K929" s="651"/>
      <c r="L929" s="651"/>
      <c r="M929" s="651"/>
      <c r="N929" s="651"/>
      <c r="O929" s="651"/>
      <c r="P929" s="651"/>
      <c r="Q929" s="651"/>
      <c r="R929" s="651"/>
      <c r="S929" s="651"/>
      <c r="T929" s="651"/>
      <c r="U929" s="651"/>
      <c r="V929" s="651"/>
      <c r="W929" s="651"/>
      <c r="X929" s="651"/>
      <c r="Y929" s="651"/>
      <c r="Z929" s="651"/>
      <c r="AA929" s="651"/>
      <c r="AB929" s="651"/>
      <c r="AC929" s="651"/>
      <c r="AD929" s="651"/>
    </row>
    <row r="930" spans="1:30" ht="12" customHeight="1" x14ac:dyDescent="0.2">
      <c r="A930" s="651"/>
      <c r="B930" s="651"/>
      <c r="C930" s="651"/>
      <c r="D930" s="651"/>
      <c r="E930" s="651"/>
      <c r="F930" s="651"/>
      <c r="G930" s="651"/>
      <c r="H930" s="651"/>
      <c r="I930" s="651"/>
      <c r="J930" s="651"/>
      <c r="K930" s="651"/>
      <c r="L930" s="651"/>
      <c r="M930" s="651"/>
      <c r="N930" s="651"/>
      <c r="O930" s="651"/>
      <c r="P930" s="651"/>
      <c r="Q930" s="651"/>
      <c r="R930" s="651"/>
      <c r="S930" s="651"/>
      <c r="T930" s="651"/>
      <c r="U930" s="651"/>
      <c r="V930" s="651"/>
      <c r="W930" s="651"/>
      <c r="X930" s="651"/>
      <c r="Y930" s="651"/>
      <c r="Z930" s="651"/>
      <c r="AA930" s="651"/>
      <c r="AB930" s="651"/>
      <c r="AC930" s="651"/>
      <c r="AD930" s="651"/>
    </row>
    <row r="931" spans="1:30" ht="12" customHeight="1" x14ac:dyDescent="0.2">
      <c r="A931" s="651"/>
      <c r="B931" s="651"/>
      <c r="C931" s="651"/>
      <c r="D931" s="651"/>
      <c r="E931" s="651"/>
      <c r="F931" s="651"/>
      <c r="G931" s="651"/>
      <c r="H931" s="651"/>
      <c r="I931" s="651"/>
      <c r="J931" s="651"/>
      <c r="K931" s="651"/>
      <c r="L931" s="651"/>
      <c r="M931" s="651"/>
      <c r="N931" s="651"/>
      <c r="O931" s="651"/>
      <c r="P931" s="651"/>
      <c r="Q931" s="651"/>
      <c r="R931" s="651"/>
      <c r="S931" s="651"/>
      <c r="T931" s="651"/>
      <c r="U931" s="651"/>
      <c r="V931" s="651"/>
      <c r="W931" s="651"/>
      <c r="X931" s="651"/>
      <c r="Y931" s="651"/>
      <c r="Z931" s="651"/>
      <c r="AA931" s="651"/>
      <c r="AB931" s="651"/>
      <c r="AC931" s="651"/>
      <c r="AD931" s="651"/>
    </row>
    <row r="932" spans="1:30" ht="12" customHeight="1" x14ac:dyDescent="0.2">
      <c r="A932" s="651"/>
      <c r="B932" s="651"/>
      <c r="C932" s="651"/>
      <c r="D932" s="651"/>
      <c r="E932" s="651"/>
      <c r="F932" s="651"/>
      <c r="G932" s="651"/>
      <c r="H932" s="651"/>
      <c r="I932" s="651"/>
      <c r="J932" s="651"/>
      <c r="K932" s="651"/>
      <c r="L932" s="651"/>
      <c r="M932" s="651"/>
      <c r="N932" s="651"/>
      <c r="O932" s="651"/>
      <c r="P932" s="651"/>
      <c r="Q932" s="651"/>
      <c r="R932" s="651"/>
      <c r="S932" s="651"/>
      <c r="T932" s="651"/>
      <c r="U932" s="651"/>
      <c r="V932" s="651"/>
      <c r="W932" s="651"/>
      <c r="X932" s="651"/>
      <c r="Y932" s="651"/>
      <c r="Z932" s="651"/>
      <c r="AA932" s="651"/>
      <c r="AB932" s="651"/>
      <c r="AC932" s="651"/>
      <c r="AD932" s="651"/>
    </row>
    <row r="933" spans="1:30" ht="12" customHeight="1" x14ac:dyDescent="0.2">
      <c r="A933" s="651"/>
      <c r="B933" s="651"/>
      <c r="C933" s="651"/>
      <c r="D933" s="651"/>
      <c r="E933" s="651"/>
      <c r="F933" s="651"/>
      <c r="G933" s="651"/>
      <c r="H933" s="651"/>
      <c r="I933" s="651"/>
      <c r="J933" s="651"/>
      <c r="K933" s="651"/>
      <c r="L933" s="651"/>
      <c r="M933" s="651"/>
      <c r="N933" s="651"/>
      <c r="O933" s="651"/>
      <c r="P933" s="651"/>
      <c r="Q933" s="651"/>
      <c r="R933" s="651"/>
      <c r="S933" s="651"/>
      <c r="T933" s="651"/>
      <c r="U933" s="651"/>
      <c r="V933" s="651"/>
      <c r="W933" s="651"/>
      <c r="X933" s="651"/>
      <c r="Y933" s="651"/>
      <c r="Z933" s="651"/>
      <c r="AA933" s="651"/>
      <c r="AB933" s="651"/>
      <c r="AC933" s="651"/>
      <c r="AD933" s="651"/>
    </row>
    <row r="934" spans="1:30" ht="12" customHeight="1" x14ac:dyDescent="0.2">
      <c r="A934" s="651"/>
      <c r="B934" s="651"/>
      <c r="C934" s="651"/>
      <c r="D934" s="651"/>
      <c r="E934" s="651"/>
      <c r="F934" s="651"/>
      <c r="G934" s="651"/>
      <c r="H934" s="651"/>
      <c r="I934" s="651"/>
      <c r="J934" s="651"/>
      <c r="K934" s="651"/>
      <c r="L934" s="651"/>
      <c r="M934" s="651"/>
      <c r="N934" s="651"/>
      <c r="O934" s="651"/>
      <c r="P934" s="651"/>
      <c r="Q934" s="651"/>
      <c r="R934" s="651"/>
      <c r="S934" s="651"/>
      <c r="T934" s="651"/>
      <c r="U934" s="651"/>
      <c r="V934" s="651"/>
      <c r="W934" s="651"/>
      <c r="X934" s="651"/>
      <c r="Y934" s="651"/>
      <c r="Z934" s="651"/>
      <c r="AA934" s="651"/>
      <c r="AB934" s="651"/>
      <c r="AC934" s="651"/>
      <c r="AD934" s="651"/>
    </row>
    <row r="935" spans="1:30" ht="12" customHeight="1" x14ac:dyDescent="0.2">
      <c r="A935" s="651"/>
      <c r="B935" s="651"/>
      <c r="C935" s="651"/>
      <c r="D935" s="651"/>
      <c r="E935" s="651"/>
      <c r="F935" s="651"/>
      <c r="G935" s="651"/>
      <c r="H935" s="651"/>
      <c r="I935" s="651"/>
      <c r="J935" s="651"/>
      <c r="K935" s="651"/>
      <c r="L935" s="651"/>
      <c r="M935" s="651"/>
      <c r="N935" s="651"/>
      <c r="O935" s="651"/>
      <c r="P935" s="651"/>
      <c r="Q935" s="651"/>
      <c r="R935" s="651"/>
      <c r="S935" s="651"/>
      <c r="T935" s="651"/>
      <c r="U935" s="651"/>
      <c r="V935" s="651"/>
      <c r="W935" s="651"/>
      <c r="X935" s="651"/>
      <c r="Y935" s="651"/>
      <c r="Z935" s="651"/>
      <c r="AA935" s="651"/>
      <c r="AB935" s="651"/>
      <c r="AC935" s="651"/>
      <c r="AD935" s="651"/>
    </row>
    <row r="936" spans="1:30" ht="12" customHeight="1" x14ac:dyDescent="0.2">
      <c r="A936" s="651"/>
      <c r="B936" s="651"/>
      <c r="C936" s="651"/>
      <c r="D936" s="651"/>
      <c r="E936" s="651"/>
      <c r="F936" s="651"/>
      <c r="G936" s="651"/>
      <c r="H936" s="651"/>
      <c r="I936" s="651"/>
      <c r="J936" s="651"/>
      <c r="K936" s="651"/>
      <c r="L936" s="651"/>
      <c r="M936" s="651"/>
      <c r="N936" s="651"/>
      <c r="O936" s="651"/>
      <c r="P936" s="651"/>
      <c r="Q936" s="651"/>
      <c r="R936" s="651"/>
      <c r="S936" s="651"/>
      <c r="T936" s="651"/>
      <c r="U936" s="651"/>
      <c r="V936" s="651"/>
      <c r="W936" s="651"/>
      <c r="X936" s="651"/>
      <c r="Y936" s="651"/>
      <c r="Z936" s="651"/>
      <c r="AA936" s="651"/>
      <c r="AB936" s="651"/>
      <c r="AC936" s="651"/>
      <c r="AD936" s="651"/>
    </row>
    <row r="937" spans="1:30" ht="12" customHeight="1" x14ac:dyDescent="0.2">
      <c r="A937" s="651"/>
      <c r="B937" s="651"/>
      <c r="C937" s="651"/>
      <c r="D937" s="651"/>
      <c r="E937" s="651"/>
      <c r="F937" s="651"/>
      <c r="G937" s="651"/>
      <c r="H937" s="651"/>
      <c r="I937" s="651"/>
      <c r="J937" s="651"/>
      <c r="K937" s="651"/>
      <c r="L937" s="651"/>
      <c r="M937" s="651"/>
      <c r="N937" s="651"/>
      <c r="O937" s="651"/>
      <c r="P937" s="651"/>
      <c r="Q937" s="651"/>
      <c r="R937" s="651"/>
      <c r="S937" s="651"/>
      <c r="T937" s="651"/>
      <c r="U937" s="651"/>
      <c r="V937" s="651"/>
      <c r="W937" s="651"/>
      <c r="X937" s="651"/>
      <c r="Y937" s="651"/>
      <c r="Z937" s="651"/>
      <c r="AA937" s="651"/>
      <c r="AB937" s="651"/>
      <c r="AC937" s="651"/>
      <c r="AD937" s="651"/>
    </row>
    <row r="938" spans="1:30" ht="12" customHeight="1" x14ac:dyDescent="0.2">
      <c r="A938" s="651"/>
      <c r="B938" s="651"/>
      <c r="C938" s="651"/>
      <c r="D938" s="651"/>
      <c r="E938" s="651"/>
      <c r="F938" s="651"/>
      <c r="G938" s="651"/>
      <c r="H938" s="651"/>
      <c r="I938" s="651"/>
      <c r="J938" s="651"/>
      <c r="K938" s="651"/>
      <c r="L938" s="651"/>
      <c r="M938" s="651"/>
      <c r="N938" s="651"/>
      <c r="O938" s="651"/>
      <c r="P938" s="651"/>
      <c r="Q938" s="651"/>
      <c r="R938" s="651"/>
      <c r="S938" s="651"/>
      <c r="T938" s="651"/>
      <c r="U938" s="651"/>
      <c r="V938" s="651"/>
      <c r="W938" s="651"/>
      <c r="X938" s="651"/>
      <c r="Y938" s="651"/>
      <c r="Z938" s="651"/>
      <c r="AA938" s="651"/>
      <c r="AB938" s="651"/>
      <c r="AC938" s="651"/>
      <c r="AD938" s="651"/>
    </row>
    <row r="939" spans="1:30" ht="12" customHeight="1" x14ac:dyDescent="0.2">
      <c r="A939" s="651"/>
      <c r="B939" s="651"/>
      <c r="C939" s="651"/>
      <c r="D939" s="651"/>
      <c r="E939" s="651"/>
      <c r="F939" s="651"/>
      <c r="G939" s="651"/>
      <c r="H939" s="651"/>
      <c r="I939" s="651"/>
      <c r="J939" s="651"/>
      <c r="K939" s="651"/>
      <c r="L939" s="651"/>
      <c r="M939" s="651"/>
      <c r="N939" s="651"/>
      <c r="O939" s="651"/>
      <c r="P939" s="651"/>
      <c r="Q939" s="651"/>
      <c r="R939" s="651"/>
      <c r="S939" s="651"/>
      <c r="T939" s="651"/>
      <c r="U939" s="651"/>
      <c r="V939" s="651"/>
      <c r="W939" s="651"/>
      <c r="X939" s="651"/>
      <c r="Y939" s="651"/>
      <c r="Z939" s="651"/>
      <c r="AA939" s="651"/>
      <c r="AB939" s="651"/>
      <c r="AC939" s="651"/>
      <c r="AD939" s="651"/>
    </row>
    <row r="940" spans="1:30" ht="12" customHeight="1" x14ac:dyDescent="0.2">
      <c r="A940" s="651"/>
      <c r="B940" s="651"/>
      <c r="C940" s="651"/>
      <c r="D940" s="651"/>
      <c r="E940" s="651"/>
      <c r="F940" s="651"/>
      <c r="G940" s="651"/>
      <c r="H940" s="651"/>
      <c r="I940" s="651"/>
      <c r="J940" s="651"/>
      <c r="K940" s="651"/>
      <c r="L940" s="651"/>
      <c r="M940" s="651"/>
      <c r="N940" s="651"/>
      <c r="O940" s="651"/>
      <c r="P940" s="651"/>
      <c r="Q940" s="651"/>
      <c r="R940" s="651"/>
      <c r="S940" s="651"/>
      <c r="T940" s="651"/>
      <c r="U940" s="651"/>
      <c r="V940" s="651"/>
      <c r="W940" s="651"/>
      <c r="X940" s="651"/>
      <c r="Y940" s="651"/>
      <c r="Z940" s="651"/>
      <c r="AA940" s="651"/>
      <c r="AB940" s="651"/>
      <c r="AC940" s="651"/>
      <c r="AD940" s="651"/>
    </row>
    <row r="941" spans="1:30" ht="12" customHeight="1" x14ac:dyDescent="0.2">
      <c r="A941" s="651"/>
      <c r="B941" s="651"/>
      <c r="C941" s="651"/>
      <c r="D941" s="651"/>
      <c r="E941" s="651"/>
      <c r="F941" s="651"/>
      <c r="G941" s="651"/>
      <c r="H941" s="651"/>
      <c r="I941" s="651"/>
      <c r="J941" s="651"/>
      <c r="K941" s="651"/>
      <c r="L941" s="651"/>
      <c r="M941" s="651"/>
      <c r="N941" s="651"/>
      <c r="O941" s="651"/>
      <c r="P941" s="651"/>
      <c r="Q941" s="651"/>
      <c r="R941" s="651"/>
      <c r="S941" s="651"/>
      <c r="T941" s="651"/>
      <c r="U941" s="651"/>
      <c r="V941" s="651"/>
      <c r="W941" s="651"/>
      <c r="X941" s="651"/>
      <c r="Y941" s="651"/>
      <c r="Z941" s="651"/>
      <c r="AA941" s="651"/>
      <c r="AB941" s="651"/>
      <c r="AC941" s="651"/>
      <c r="AD941" s="651"/>
    </row>
    <row r="942" spans="1:30" ht="12" customHeight="1" x14ac:dyDescent="0.2">
      <c r="A942" s="651"/>
      <c r="B942" s="651"/>
      <c r="C942" s="651"/>
      <c r="D942" s="651"/>
      <c r="E942" s="651"/>
      <c r="F942" s="651"/>
      <c r="G942" s="651"/>
      <c r="H942" s="651"/>
      <c r="I942" s="651"/>
      <c r="J942" s="651"/>
      <c r="K942" s="651"/>
      <c r="L942" s="651"/>
      <c r="M942" s="651"/>
      <c r="N942" s="651"/>
      <c r="O942" s="651"/>
      <c r="P942" s="651"/>
      <c r="Q942" s="651"/>
      <c r="R942" s="651"/>
      <c r="S942" s="651"/>
      <c r="T942" s="651"/>
      <c r="U942" s="651"/>
      <c r="V942" s="651"/>
      <c r="W942" s="651"/>
      <c r="X942" s="651"/>
      <c r="Y942" s="651"/>
      <c r="Z942" s="651"/>
      <c r="AA942" s="651"/>
      <c r="AB942" s="651"/>
      <c r="AC942" s="651"/>
      <c r="AD942" s="651"/>
    </row>
    <row r="943" spans="1:30" ht="12" customHeight="1" x14ac:dyDescent="0.2">
      <c r="A943" s="651"/>
      <c r="B943" s="651"/>
      <c r="C943" s="651"/>
      <c r="D943" s="651"/>
      <c r="E943" s="651"/>
      <c r="F943" s="651"/>
      <c r="G943" s="651"/>
      <c r="H943" s="651"/>
      <c r="I943" s="651"/>
      <c r="J943" s="651"/>
      <c r="K943" s="651"/>
      <c r="L943" s="651"/>
      <c r="M943" s="651"/>
      <c r="N943" s="651"/>
      <c r="O943" s="651"/>
      <c r="P943" s="651"/>
      <c r="Q943" s="651"/>
      <c r="R943" s="651"/>
      <c r="S943" s="651"/>
      <c r="T943" s="651"/>
      <c r="U943" s="651"/>
      <c r="V943" s="651"/>
      <c r="W943" s="651"/>
      <c r="X943" s="651"/>
      <c r="Y943" s="651"/>
      <c r="Z943" s="651"/>
      <c r="AA943" s="651"/>
      <c r="AB943" s="651"/>
      <c r="AC943" s="651"/>
      <c r="AD943" s="651"/>
    </row>
    <row r="944" spans="1:30" ht="12" customHeight="1" x14ac:dyDescent="0.2">
      <c r="A944" s="651"/>
      <c r="B944" s="651"/>
      <c r="C944" s="651"/>
      <c r="D944" s="651"/>
      <c r="E944" s="651"/>
      <c r="F944" s="651"/>
      <c r="G944" s="651"/>
      <c r="H944" s="651"/>
      <c r="I944" s="651"/>
      <c r="J944" s="651"/>
      <c r="K944" s="651"/>
      <c r="L944" s="651"/>
      <c r="M944" s="651"/>
      <c r="N944" s="651"/>
      <c r="O944" s="651"/>
      <c r="P944" s="651"/>
      <c r="Q944" s="651"/>
      <c r="R944" s="651"/>
      <c r="S944" s="651"/>
      <c r="T944" s="651"/>
      <c r="U944" s="651"/>
      <c r="V944" s="651"/>
      <c r="W944" s="651"/>
      <c r="X944" s="651"/>
      <c r="Y944" s="651"/>
      <c r="Z944" s="651"/>
      <c r="AA944" s="651"/>
      <c r="AB944" s="651"/>
      <c r="AC944" s="651"/>
      <c r="AD944" s="651"/>
    </row>
    <row r="945" spans="1:30" ht="12" customHeight="1" x14ac:dyDescent="0.2">
      <c r="A945" s="651"/>
      <c r="B945" s="651"/>
      <c r="C945" s="651"/>
      <c r="D945" s="651"/>
      <c r="E945" s="651"/>
      <c r="F945" s="651"/>
      <c r="G945" s="651"/>
      <c r="H945" s="651"/>
      <c r="I945" s="651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651"/>
      <c r="AD945" s="651"/>
    </row>
    <row r="946" spans="1:30" ht="12" customHeight="1" x14ac:dyDescent="0.2">
      <c r="A946" s="651"/>
      <c r="B946" s="651"/>
      <c r="C946" s="651"/>
      <c r="D946" s="651"/>
      <c r="E946" s="651"/>
      <c r="F946" s="651"/>
      <c r="G946" s="651"/>
      <c r="H946" s="651"/>
      <c r="I946" s="651"/>
      <c r="J946" s="651"/>
      <c r="K946" s="651"/>
      <c r="L946" s="651"/>
      <c r="M946" s="651"/>
      <c r="N946" s="651"/>
      <c r="O946" s="651"/>
      <c r="P946" s="651"/>
      <c r="Q946" s="651"/>
      <c r="R946" s="651"/>
      <c r="S946" s="651"/>
      <c r="T946" s="651"/>
      <c r="U946" s="651"/>
      <c r="V946" s="651"/>
      <c r="W946" s="651"/>
      <c r="X946" s="651"/>
      <c r="Y946" s="651"/>
      <c r="Z946" s="651"/>
      <c r="AA946" s="651"/>
      <c r="AB946" s="651"/>
      <c r="AC946" s="651"/>
      <c r="AD946" s="651"/>
    </row>
    <row r="947" spans="1:30" ht="12" customHeight="1" x14ac:dyDescent="0.2">
      <c r="A947" s="651"/>
      <c r="B947" s="651"/>
      <c r="C947" s="651"/>
      <c r="D947" s="651"/>
      <c r="E947" s="651"/>
      <c r="F947" s="651"/>
      <c r="G947" s="651"/>
      <c r="H947" s="651"/>
      <c r="I947" s="651"/>
      <c r="J947" s="651"/>
      <c r="K947" s="651"/>
      <c r="L947" s="651"/>
      <c r="M947" s="651"/>
      <c r="N947" s="651"/>
      <c r="O947" s="651"/>
      <c r="P947" s="651"/>
      <c r="Q947" s="651"/>
      <c r="R947" s="651"/>
      <c r="S947" s="651"/>
      <c r="T947" s="651"/>
      <c r="U947" s="651"/>
      <c r="V947" s="651"/>
      <c r="W947" s="651"/>
      <c r="X947" s="651"/>
      <c r="Y947" s="651"/>
      <c r="Z947" s="651"/>
      <c r="AA947" s="651"/>
      <c r="AB947" s="651"/>
      <c r="AC947" s="651"/>
      <c r="AD947" s="651"/>
    </row>
    <row r="948" spans="1:30" ht="12" customHeight="1" x14ac:dyDescent="0.2">
      <c r="A948" s="651"/>
      <c r="B948" s="651"/>
      <c r="C948" s="651"/>
      <c r="D948" s="651"/>
      <c r="E948" s="651"/>
      <c r="F948" s="651"/>
      <c r="G948" s="651"/>
      <c r="H948" s="651"/>
      <c r="I948" s="651"/>
      <c r="J948" s="651"/>
      <c r="K948" s="651"/>
      <c r="L948" s="651"/>
      <c r="M948" s="651"/>
      <c r="N948" s="651"/>
      <c r="O948" s="651"/>
      <c r="P948" s="651"/>
      <c r="Q948" s="651"/>
      <c r="R948" s="651"/>
      <c r="S948" s="651"/>
      <c r="T948" s="651"/>
      <c r="U948" s="651"/>
      <c r="V948" s="651"/>
      <c r="W948" s="651"/>
      <c r="X948" s="651"/>
      <c r="Y948" s="651"/>
      <c r="Z948" s="651"/>
      <c r="AA948" s="651"/>
      <c r="AB948" s="651"/>
      <c r="AC948" s="651"/>
      <c r="AD948" s="651"/>
    </row>
    <row r="949" spans="1:30" ht="12" customHeight="1" x14ac:dyDescent="0.2">
      <c r="A949" s="651"/>
      <c r="B949" s="651"/>
      <c r="C949" s="651"/>
      <c r="D949" s="651"/>
      <c r="E949" s="651"/>
      <c r="F949" s="651"/>
      <c r="G949" s="651"/>
      <c r="H949" s="651"/>
      <c r="I949" s="651"/>
      <c r="J949" s="651"/>
      <c r="K949" s="651"/>
      <c r="L949" s="651"/>
      <c r="M949" s="651"/>
      <c r="N949" s="651"/>
      <c r="O949" s="651"/>
      <c r="P949" s="651"/>
      <c r="Q949" s="651"/>
      <c r="R949" s="651"/>
      <c r="S949" s="651"/>
      <c r="T949" s="651"/>
      <c r="U949" s="651"/>
      <c r="V949" s="651"/>
      <c r="W949" s="651"/>
      <c r="X949" s="651"/>
      <c r="Y949" s="651"/>
      <c r="Z949" s="651"/>
      <c r="AA949" s="651"/>
      <c r="AB949" s="651"/>
      <c r="AC949" s="651"/>
      <c r="AD949" s="651"/>
    </row>
    <row r="950" spans="1:30" ht="12" customHeight="1" x14ac:dyDescent="0.2">
      <c r="A950" s="651"/>
      <c r="B950" s="651"/>
      <c r="C950" s="651"/>
      <c r="D950" s="651"/>
      <c r="E950" s="651"/>
      <c r="F950" s="651"/>
      <c r="G950" s="651"/>
      <c r="H950" s="651"/>
      <c r="I950" s="651"/>
      <c r="J950" s="651"/>
      <c r="K950" s="651"/>
      <c r="L950" s="651"/>
      <c r="M950" s="651"/>
      <c r="N950" s="651"/>
      <c r="O950" s="651"/>
      <c r="P950" s="651"/>
      <c r="Q950" s="651"/>
      <c r="R950" s="651"/>
      <c r="S950" s="651"/>
      <c r="T950" s="651"/>
      <c r="U950" s="651"/>
      <c r="V950" s="651"/>
      <c r="W950" s="651"/>
      <c r="X950" s="651"/>
      <c r="Y950" s="651"/>
      <c r="Z950" s="651"/>
      <c r="AA950" s="651"/>
      <c r="AB950" s="651"/>
      <c r="AC950" s="651"/>
      <c r="AD950" s="651"/>
    </row>
    <row r="951" spans="1:30" ht="12" customHeight="1" x14ac:dyDescent="0.2">
      <c r="A951" s="651"/>
      <c r="B951" s="651"/>
      <c r="C951" s="651"/>
      <c r="D951" s="651"/>
      <c r="E951" s="651"/>
      <c r="F951" s="651"/>
      <c r="G951" s="651"/>
      <c r="H951" s="651"/>
      <c r="I951" s="651"/>
      <c r="J951" s="651"/>
      <c r="K951" s="651"/>
      <c r="L951" s="651"/>
      <c r="M951" s="651"/>
      <c r="N951" s="651"/>
      <c r="O951" s="651"/>
      <c r="P951" s="651"/>
      <c r="Q951" s="651"/>
      <c r="R951" s="651"/>
      <c r="S951" s="651"/>
      <c r="T951" s="651"/>
      <c r="U951" s="651"/>
      <c r="V951" s="651"/>
      <c r="W951" s="651"/>
      <c r="X951" s="651"/>
      <c r="Y951" s="651"/>
      <c r="Z951" s="651"/>
      <c r="AA951" s="651"/>
      <c r="AB951" s="651"/>
      <c r="AC951" s="651"/>
      <c r="AD951" s="651"/>
    </row>
    <row r="952" spans="1:30" ht="12" customHeight="1" x14ac:dyDescent="0.2">
      <c r="A952" s="651"/>
      <c r="B952" s="651"/>
      <c r="C952" s="651"/>
      <c r="D952" s="651"/>
      <c r="E952" s="651"/>
      <c r="F952" s="651"/>
      <c r="G952" s="651"/>
      <c r="H952" s="651"/>
      <c r="I952" s="651"/>
      <c r="J952" s="651"/>
      <c r="K952" s="651"/>
      <c r="L952" s="651"/>
      <c r="M952" s="651"/>
      <c r="N952" s="651"/>
      <c r="O952" s="651"/>
      <c r="P952" s="651"/>
      <c r="Q952" s="651"/>
      <c r="R952" s="651"/>
      <c r="S952" s="651"/>
      <c r="T952" s="651"/>
      <c r="U952" s="651"/>
      <c r="V952" s="651"/>
      <c r="W952" s="651"/>
      <c r="X952" s="651"/>
      <c r="Y952" s="651"/>
      <c r="Z952" s="651"/>
      <c r="AA952" s="651"/>
      <c r="AB952" s="651"/>
      <c r="AC952" s="651"/>
      <c r="AD952" s="651"/>
    </row>
    <row r="953" spans="1:30" ht="12" customHeight="1" x14ac:dyDescent="0.2">
      <c r="A953" s="651"/>
      <c r="B953" s="651"/>
      <c r="C953" s="651"/>
      <c r="D953" s="651"/>
      <c r="E953" s="651"/>
      <c r="F953" s="651"/>
      <c r="G953" s="651"/>
      <c r="H953" s="651"/>
      <c r="I953" s="651"/>
      <c r="J953" s="651"/>
      <c r="K953" s="651"/>
      <c r="L953" s="651"/>
      <c r="M953" s="651"/>
      <c r="N953" s="651"/>
      <c r="O953" s="651"/>
      <c r="P953" s="651"/>
      <c r="Q953" s="651"/>
      <c r="R953" s="651"/>
      <c r="S953" s="651"/>
      <c r="T953" s="651"/>
      <c r="U953" s="651"/>
      <c r="V953" s="651"/>
      <c r="W953" s="651"/>
      <c r="X953" s="651"/>
      <c r="Y953" s="651"/>
      <c r="Z953" s="651"/>
      <c r="AA953" s="651"/>
      <c r="AB953" s="651"/>
      <c r="AC953" s="651"/>
      <c r="AD953" s="651"/>
    </row>
    <row r="954" spans="1:30" ht="12" customHeight="1" x14ac:dyDescent="0.2">
      <c r="A954" s="651"/>
      <c r="B954" s="651"/>
      <c r="C954" s="651"/>
      <c r="D954" s="651"/>
      <c r="E954" s="651"/>
      <c r="F954" s="651"/>
      <c r="G954" s="651"/>
      <c r="H954" s="651"/>
      <c r="I954" s="651"/>
      <c r="J954" s="651"/>
      <c r="K954" s="651"/>
      <c r="L954" s="651"/>
      <c r="M954" s="651"/>
      <c r="N954" s="651"/>
      <c r="O954" s="651"/>
      <c r="P954" s="651"/>
      <c r="Q954" s="651"/>
      <c r="R954" s="651"/>
      <c r="S954" s="651"/>
      <c r="T954" s="651"/>
      <c r="U954" s="651"/>
      <c r="V954" s="651"/>
      <c r="W954" s="651"/>
      <c r="X954" s="651"/>
      <c r="Y954" s="651"/>
      <c r="Z954" s="651"/>
      <c r="AA954" s="651"/>
      <c r="AB954" s="651"/>
      <c r="AC954" s="651"/>
      <c r="AD954" s="651"/>
    </row>
    <row r="955" spans="1:30" ht="12" customHeight="1" x14ac:dyDescent="0.2">
      <c r="A955" s="651"/>
      <c r="B955" s="651"/>
      <c r="C955" s="651"/>
      <c r="D955" s="651"/>
      <c r="E955" s="651"/>
      <c r="F955" s="651"/>
      <c r="G955" s="651"/>
      <c r="H955" s="651"/>
      <c r="I955" s="651"/>
      <c r="J955" s="651"/>
      <c r="K955" s="651"/>
      <c r="L955" s="651"/>
      <c r="M955" s="651"/>
      <c r="N955" s="651"/>
      <c r="O955" s="651"/>
      <c r="P955" s="651"/>
      <c r="Q955" s="651"/>
      <c r="R955" s="651"/>
      <c r="S955" s="651"/>
      <c r="T955" s="651"/>
      <c r="U955" s="651"/>
      <c r="V955" s="651"/>
      <c r="W955" s="651"/>
      <c r="X955" s="651"/>
      <c r="Y955" s="651"/>
      <c r="Z955" s="651"/>
      <c r="AA955" s="651"/>
      <c r="AB955" s="651"/>
      <c r="AC955" s="651"/>
      <c r="AD955" s="651"/>
    </row>
    <row r="956" spans="1:30" ht="12" customHeight="1" x14ac:dyDescent="0.2">
      <c r="A956" s="651"/>
      <c r="B956" s="651"/>
      <c r="C956" s="651"/>
      <c r="D956" s="651"/>
      <c r="E956" s="651"/>
      <c r="F956" s="651"/>
      <c r="G956" s="651"/>
      <c r="H956" s="651"/>
      <c r="I956" s="651"/>
      <c r="J956" s="651"/>
      <c r="K956" s="651"/>
      <c r="L956" s="651"/>
      <c r="M956" s="651"/>
      <c r="N956" s="651"/>
      <c r="O956" s="651"/>
      <c r="P956" s="651"/>
      <c r="Q956" s="651"/>
      <c r="R956" s="651"/>
      <c r="S956" s="651"/>
      <c r="T956" s="651"/>
      <c r="U956" s="651"/>
      <c r="V956" s="651"/>
      <c r="W956" s="651"/>
      <c r="X956" s="651"/>
      <c r="Y956" s="651"/>
      <c r="Z956" s="651"/>
      <c r="AA956" s="651"/>
      <c r="AB956" s="651"/>
      <c r="AC956" s="651"/>
      <c r="AD956" s="651"/>
    </row>
    <row r="957" spans="1:30" ht="12" customHeight="1" x14ac:dyDescent="0.2">
      <c r="A957" s="651"/>
      <c r="B957" s="651"/>
      <c r="C957" s="651"/>
      <c r="D957" s="651"/>
      <c r="E957" s="651"/>
      <c r="F957" s="651"/>
      <c r="G957" s="651"/>
      <c r="H957" s="651"/>
      <c r="I957" s="651"/>
      <c r="J957" s="651"/>
      <c r="K957" s="651"/>
      <c r="L957" s="651"/>
      <c r="M957" s="651"/>
      <c r="N957" s="651"/>
      <c r="O957" s="651"/>
      <c r="P957" s="651"/>
      <c r="Q957" s="651"/>
      <c r="R957" s="651"/>
      <c r="S957" s="651"/>
      <c r="T957" s="651"/>
      <c r="U957" s="651"/>
      <c r="V957" s="651"/>
      <c r="W957" s="651"/>
      <c r="X957" s="651"/>
      <c r="Y957" s="651"/>
      <c r="Z957" s="651"/>
      <c r="AA957" s="651"/>
      <c r="AB957" s="651"/>
      <c r="AC957" s="651"/>
      <c r="AD957" s="651"/>
    </row>
    <row r="958" spans="1:30" ht="12" customHeight="1" x14ac:dyDescent="0.2">
      <c r="A958" s="651"/>
      <c r="B958" s="651"/>
      <c r="C958" s="651"/>
      <c r="D958" s="651"/>
      <c r="E958" s="651"/>
      <c r="F958" s="651"/>
      <c r="G958" s="651"/>
      <c r="H958" s="651"/>
      <c r="I958" s="651"/>
      <c r="J958" s="651"/>
      <c r="K958" s="651"/>
      <c r="L958" s="651"/>
      <c r="M958" s="651"/>
      <c r="N958" s="651"/>
      <c r="O958" s="651"/>
      <c r="P958" s="651"/>
      <c r="Q958" s="651"/>
      <c r="R958" s="651"/>
      <c r="S958" s="651"/>
      <c r="T958" s="651"/>
      <c r="U958" s="651"/>
      <c r="V958" s="651"/>
      <c r="W958" s="651"/>
      <c r="X958" s="651"/>
      <c r="Y958" s="651"/>
      <c r="Z958" s="651"/>
      <c r="AA958" s="651"/>
      <c r="AB958" s="651"/>
      <c r="AC958" s="651"/>
      <c r="AD958" s="651"/>
    </row>
    <row r="959" spans="1:30" ht="12" customHeight="1" x14ac:dyDescent="0.2">
      <c r="A959" s="651"/>
      <c r="B959" s="651"/>
      <c r="C959" s="651"/>
      <c r="D959" s="651"/>
      <c r="E959" s="651"/>
      <c r="F959" s="651"/>
      <c r="G959" s="651"/>
      <c r="H959" s="651"/>
      <c r="I959" s="651"/>
      <c r="J959" s="651"/>
      <c r="K959" s="651"/>
      <c r="L959" s="651"/>
      <c r="M959" s="651"/>
      <c r="N959" s="651"/>
      <c r="O959" s="651"/>
      <c r="P959" s="651"/>
      <c r="Q959" s="651"/>
      <c r="R959" s="651"/>
      <c r="S959" s="651"/>
      <c r="T959" s="651"/>
      <c r="U959" s="651"/>
      <c r="V959" s="651"/>
      <c r="W959" s="651"/>
      <c r="X959" s="651"/>
      <c r="Y959" s="651"/>
      <c r="Z959" s="651"/>
      <c r="AA959" s="651"/>
      <c r="AB959" s="651"/>
      <c r="AC959" s="651"/>
      <c r="AD959" s="651"/>
    </row>
    <row r="960" spans="1:30" ht="12" customHeight="1" x14ac:dyDescent="0.2">
      <c r="A960" s="651"/>
      <c r="B960" s="651"/>
      <c r="C960" s="651"/>
      <c r="D960" s="651"/>
      <c r="E960" s="651"/>
      <c r="F960" s="651"/>
      <c r="G960" s="651"/>
      <c r="H960" s="651"/>
      <c r="I960" s="651"/>
      <c r="J960" s="651"/>
      <c r="K960" s="651"/>
      <c r="L960" s="651"/>
      <c r="M960" s="651"/>
      <c r="N960" s="651"/>
      <c r="O960" s="651"/>
      <c r="P960" s="651"/>
      <c r="Q960" s="651"/>
      <c r="R960" s="651"/>
      <c r="S960" s="651"/>
      <c r="T960" s="651"/>
      <c r="U960" s="651"/>
      <c r="V960" s="651"/>
      <c r="W960" s="651"/>
      <c r="X960" s="651"/>
      <c r="Y960" s="651"/>
      <c r="Z960" s="651"/>
      <c r="AA960" s="651"/>
      <c r="AB960" s="651"/>
      <c r="AC960" s="651"/>
      <c r="AD960" s="651"/>
    </row>
    <row r="961" spans="1:30" ht="12" customHeight="1" x14ac:dyDescent="0.2">
      <c r="A961" s="651"/>
      <c r="B961" s="651"/>
      <c r="C961" s="651"/>
      <c r="D961" s="651"/>
      <c r="E961" s="651"/>
      <c r="F961" s="651"/>
      <c r="G961" s="651"/>
      <c r="H961" s="651"/>
      <c r="I961" s="651"/>
      <c r="J961" s="651"/>
      <c r="K961" s="651"/>
      <c r="L961" s="651"/>
      <c r="M961" s="651"/>
      <c r="N961" s="651"/>
      <c r="O961" s="651"/>
      <c r="P961" s="651"/>
      <c r="Q961" s="651"/>
      <c r="R961" s="651"/>
      <c r="S961" s="651"/>
      <c r="T961" s="651"/>
      <c r="U961" s="651"/>
      <c r="V961" s="651"/>
      <c r="W961" s="651"/>
      <c r="X961" s="651"/>
      <c r="Y961" s="651"/>
      <c r="Z961" s="651"/>
      <c r="AA961" s="651"/>
      <c r="AB961" s="651"/>
      <c r="AC961" s="651"/>
      <c r="AD961" s="651"/>
    </row>
    <row r="962" spans="1:30" ht="12" customHeight="1" x14ac:dyDescent="0.2">
      <c r="A962" s="651"/>
      <c r="B962" s="651"/>
      <c r="C962" s="651"/>
      <c r="D962" s="651"/>
      <c r="E962" s="651"/>
      <c r="F962" s="651"/>
      <c r="G962" s="651"/>
      <c r="H962" s="651"/>
      <c r="I962" s="651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651"/>
      <c r="AD962" s="651"/>
    </row>
    <row r="963" spans="1:30" ht="12" customHeight="1" x14ac:dyDescent="0.2">
      <c r="A963" s="651"/>
      <c r="B963" s="651"/>
      <c r="C963" s="651"/>
      <c r="D963" s="651"/>
      <c r="E963" s="651"/>
      <c r="F963" s="651"/>
      <c r="G963" s="651"/>
      <c r="H963" s="651"/>
      <c r="I963" s="651"/>
      <c r="J963" s="651"/>
      <c r="K963" s="651"/>
      <c r="L963" s="651"/>
      <c r="M963" s="651"/>
      <c r="N963" s="651"/>
      <c r="O963" s="651"/>
      <c r="P963" s="651"/>
      <c r="Q963" s="651"/>
      <c r="R963" s="651"/>
      <c r="S963" s="651"/>
      <c r="T963" s="651"/>
      <c r="U963" s="651"/>
      <c r="V963" s="651"/>
      <c r="W963" s="651"/>
      <c r="X963" s="651"/>
      <c r="Y963" s="651"/>
      <c r="Z963" s="651"/>
      <c r="AA963" s="651"/>
      <c r="AB963" s="651"/>
      <c r="AC963" s="651"/>
      <c r="AD963" s="651"/>
    </row>
    <row r="964" spans="1:30" ht="12" customHeight="1" x14ac:dyDescent="0.2">
      <c r="A964" s="651"/>
      <c r="B964" s="651"/>
      <c r="C964" s="651"/>
      <c r="D964" s="651"/>
      <c r="E964" s="651"/>
      <c r="F964" s="651"/>
      <c r="G964" s="651"/>
      <c r="H964" s="651"/>
      <c r="I964" s="651"/>
      <c r="J964" s="651"/>
      <c r="K964" s="651"/>
      <c r="L964" s="651"/>
      <c r="M964" s="651"/>
      <c r="N964" s="651"/>
      <c r="O964" s="651"/>
      <c r="P964" s="651"/>
      <c r="Q964" s="651"/>
      <c r="R964" s="651"/>
      <c r="S964" s="651"/>
      <c r="T964" s="651"/>
      <c r="U964" s="651"/>
      <c r="V964" s="651"/>
      <c r="W964" s="651"/>
      <c r="X964" s="651"/>
      <c r="Y964" s="651"/>
      <c r="Z964" s="651"/>
      <c r="AA964" s="651"/>
      <c r="AB964" s="651"/>
      <c r="AC964" s="651"/>
      <c r="AD964" s="651"/>
    </row>
    <row r="965" spans="1:30" ht="12" customHeight="1" x14ac:dyDescent="0.2">
      <c r="A965" s="651"/>
      <c r="B965" s="651"/>
      <c r="C965" s="651"/>
      <c r="D965" s="651"/>
      <c r="E965" s="651"/>
      <c r="F965" s="651"/>
      <c r="G965" s="651"/>
      <c r="H965" s="651"/>
      <c r="I965" s="651"/>
      <c r="J965" s="651"/>
      <c r="K965" s="651"/>
      <c r="L965" s="651"/>
      <c r="M965" s="651"/>
      <c r="N965" s="651"/>
      <c r="O965" s="651"/>
      <c r="P965" s="651"/>
      <c r="Q965" s="651"/>
      <c r="R965" s="651"/>
      <c r="S965" s="651"/>
      <c r="T965" s="651"/>
      <c r="U965" s="651"/>
      <c r="V965" s="651"/>
      <c r="W965" s="651"/>
      <c r="X965" s="651"/>
      <c r="Y965" s="651"/>
      <c r="Z965" s="651"/>
      <c r="AA965" s="651"/>
      <c r="AB965" s="651"/>
      <c r="AC965" s="651"/>
      <c r="AD965" s="651"/>
    </row>
    <row r="966" spans="1:30" ht="12" customHeight="1" x14ac:dyDescent="0.2">
      <c r="A966" s="651"/>
      <c r="B966" s="651"/>
      <c r="C966" s="651"/>
      <c r="D966" s="651"/>
      <c r="E966" s="651"/>
      <c r="F966" s="651"/>
      <c r="G966" s="651"/>
      <c r="H966" s="651"/>
      <c r="I966" s="651"/>
      <c r="J966" s="651"/>
      <c r="K966" s="651"/>
      <c r="L966" s="651"/>
      <c r="M966" s="651"/>
      <c r="N966" s="651"/>
      <c r="O966" s="651"/>
      <c r="P966" s="651"/>
      <c r="Q966" s="651"/>
      <c r="R966" s="651"/>
      <c r="S966" s="651"/>
      <c r="T966" s="651"/>
      <c r="U966" s="651"/>
      <c r="V966" s="651"/>
      <c r="W966" s="651"/>
      <c r="X966" s="651"/>
      <c r="Y966" s="651"/>
      <c r="Z966" s="651"/>
      <c r="AA966" s="651"/>
      <c r="AB966" s="651"/>
      <c r="AC966" s="651"/>
      <c r="AD966" s="651"/>
    </row>
    <row r="967" spans="1:30" ht="12" customHeight="1" x14ac:dyDescent="0.2">
      <c r="A967" s="651"/>
      <c r="B967" s="651"/>
      <c r="C967" s="651"/>
      <c r="D967" s="651"/>
      <c r="E967" s="651"/>
      <c r="F967" s="651"/>
      <c r="G967" s="651"/>
      <c r="H967" s="651"/>
      <c r="I967" s="651"/>
      <c r="J967" s="651"/>
      <c r="K967" s="651"/>
      <c r="L967" s="651"/>
      <c r="M967" s="651"/>
      <c r="N967" s="651"/>
      <c r="O967" s="651"/>
      <c r="P967" s="651"/>
      <c r="Q967" s="651"/>
      <c r="R967" s="651"/>
      <c r="S967" s="651"/>
      <c r="T967" s="651"/>
      <c r="U967" s="651"/>
      <c r="V967" s="651"/>
      <c r="W967" s="651"/>
      <c r="X967" s="651"/>
      <c r="Y967" s="651"/>
      <c r="Z967" s="651"/>
      <c r="AA967" s="651"/>
      <c r="AB967" s="651"/>
      <c r="AC967" s="651"/>
      <c r="AD967" s="651"/>
    </row>
    <row r="968" spans="1:30" ht="12" customHeight="1" x14ac:dyDescent="0.2">
      <c r="A968" s="651"/>
      <c r="B968" s="651"/>
      <c r="C968" s="651"/>
      <c r="D968" s="651"/>
      <c r="E968" s="651"/>
      <c r="F968" s="651"/>
      <c r="G968" s="651"/>
      <c r="H968" s="651"/>
      <c r="I968" s="651"/>
      <c r="J968" s="651"/>
      <c r="K968" s="651"/>
      <c r="L968" s="651"/>
      <c r="M968" s="651"/>
      <c r="N968" s="651"/>
      <c r="O968" s="651"/>
      <c r="P968" s="651"/>
      <c r="Q968" s="651"/>
      <c r="R968" s="651"/>
      <c r="S968" s="651"/>
      <c r="T968" s="651"/>
      <c r="U968" s="651"/>
      <c r="V968" s="651"/>
      <c r="W968" s="651"/>
      <c r="X968" s="651"/>
      <c r="Y968" s="651"/>
      <c r="Z968" s="651"/>
      <c r="AA968" s="651"/>
      <c r="AB968" s="651"/>
      <c r="AC968" s="651"/>
      <c r="AD968" s="651"/>
    </row>
    <row r="969" spans="1:30" ht="12" customHeight="1" x14ac:dyDescent="0.2">
      <c r="A969" s="651"/>
      <c r="B969" s="651"/>
      <c r="C969" s="651"/>
      <c r="D969" s="651"/>
      <c r="E969" s="651"/>
      <c r="F969" s="651"/>
      <c r="G969" s="651"/>
      <c r="H969" s="651"/>
      <c r="I969" s="651"/>
      <c r="J969" s="651"/>
      <c r="K969" s="651"/>
      <c r="L969" s="651"/>
      <c r="M969" s="651"/>
      <c r="N969" s="651"/>
      <c r="O969" s="651"/>
      <c r="P969" s="651"/>
      <c r="Q969" s="651"/>
      <c r="R969" s="651"/>
      <c r="S969" s="651"/>
      <c r="T969" s="651"/>
      <c r="U969" s="651"/>
      <c r="V969" s="651"/>
      <c r="W969" s="651"/>
      <c r="X969" s="651"/>
      <c r="Y969" s="651"/>
      <c r="Z969" s="651"/>
      <c r="AA969" s="651"/>
      <c r="AB969" s="651"/>
      <c r="AC969" s="651"/>
      <c r="AD969" s="651"/>
    </row>
    <row r="970" spans="1:30" ht="12" customHeight="1" x14ac:dyDescent="0.2">
      <c r="A970" s="651"/>
      <c r="B970" s="651"/>
      <c r="C970" s="651"/>
      <c r="D970" s="651"/>
      <c r="E970" s="651"/>
      <c r="F970" s="651"/>
      <c r="G970" s="651"/>
      <c r="H970" s="651"/>
      <c r="I970" s="651"/>
      <c r="J970" s="651"/>
      <c r="K970" s="651"/>
      <c r="L970" s="651"/>
      <c r="M970" s="651"/>
      <c r="N970" s="651"/>
      <c r="O970" s="651"/>
      <c r="P970" s="651"/>
      <c r="Q970" s="651"/>
      <c r="R970" s="651"/>
      <c r="S970" s="651"/>
      <c r="T970" s="651"/>
      <c r="U970" s="651"/>
      <c r="V970" s="651"/>
      <c r="W970" s="651"/>
      <c r="X970" s="651"/>
      <c r="Y970" s="651"/>
      <c r="Z970" s="651"/>
      <c r="AA970" s="651"/>
      <c r="AB970" s="651"/>
      <c r="AC970" s="651"/>
      <c r="AD970" s="651"/>
    </row>
    <row r="971" spans="1:30" ht="12" customHeight="1" x14ac:dyDescent="0.2">
      <c r="A971" s="651"/>
      <c r="B971" s="651"/>
      <c r="C971" s="651"/>
      <c r="D971" s="651"/>
      <c r="E971" s="651"/>
      <c r="F971" s="651"/>
      <c r="G971" s="651"/>
      <c r="H971" s="651"/>
      <c r="I971" s="651"/>
      <c r="J971" s="651"/>
      <c r="K971" s="651"/>
      <c r="L971" s="651"/>
      <c r="M971" s="651"/>
      <c r="N971" s="651"/>
      <c r="O971" s="651"/>
      <c r="P971" s="651"/>
      <c r="Q971" s="651"/>
      <c r="R971" s="651"/>
      <c r="S971" s="651"/>
      <c r="T971" s="651"/>
      <c r="U971" s="651"/>
      <c r="V971" s="651"/>
      <c r="W971" s="651"/>
      <c r="X971" s="651"/>
      <c r="Y971" s="651"/>
      <c r="Z971" s="651"/>
      <c r="AA971" s="651"/>
      <c r="AB971" s="651"/>
      <c r="AC971" s="651"/>
      <c r="AD971" s="651"/>
    </row>
    <row r="972" spans="1:30" ht="12" customHeight="1" x14ac:dyDescent="0.2">
      <c r="A972" s="651"/>
      <c r="B972" s="651"/>
      <c r="C972" s="651"/>
      <c r="D972" s="651"/>
      <c r="E972" s="651"/>
      <c r="F972" s="651"/>
      <c r="G972" s="651"/>
      <c r="H972" s="651"/>
      <c r="I972" s="651"/>
      <c r="J972" s="651"/>
      <c r="K972" s="651"/>
      <c r="L972" s="651"/>
      <c r="M972" s="651"/>
      <c r="N972" s="651"/>
      <c r="O972" s="651"/>
      <c r="P972" s="651"/>
      <c r="Q972" s="651"/>
      <c r="R972" s="651"/>
      <c r="S972" s="651"/>
      <c r="T972" s="651"/>
      <c r="U972" s="651"/>
      <c r="V972" s="651"/>
      <c r="W972" s="651"/>
      <c r="X972" s="651"/>
      <c r="Y972" s="651"/>
      <c r="Z972" s="651"/>
      <c r="AA972" s="651"/>
      <c r="AB972" s="651"/>
      <c r="AC972" s="651"/>
      <c r="AD972" s="651"/>
    </row>
    <row r="973" spans="1:30" ht="12" customHeight="1" x14ac:dyDescent="0.2">
      <c r="A973" s="651"/>
      <c r="B973" s="651"/>
      <c r="C973" s="651"/>
      <c r="D973" s="651"/>
      <c r="E973" s="651"/>
      <c r="F973" s="651"/>
      <c r="G973" s="651"/>
      <c r="H973" s="651"/>
      <c r="I973" s="651"/>
      <c r="J973" s="651"/>
      <c r="K973" s="651"/>
      <c r="L973" s="651"/>
      <c r="M973" s="651"/>
      <c r="N973" s="651"/>
      <c r="O973" s="651"/>
      <c r="P973" s="651"/>
      <c r="Q973" s="651"/>
      <c r="R973" s="651"/>
      <c r="S973" s="651"/>
      <c r="T973" s="651"/>
      <c r="U973" s="651"/>
      <c r="V973" s="651"/>
      <c r="W973" s="651"/>
      <c r="X973" s="651"/>
      <c r="Y973" s="651"/>
      <c r="Z973" s="651"/>
      <c r="AA973" s="651"/>
      <c r="AB973" s="651"/>
      <c r="AC973" s="651"/>
      <c r="AD973" s="651"/>
    </row>
    <row r="974" spans="1:30" ht="12" customHeight="1" x14ac:dyDescent="0.2">
      <c r="A974" s="651"/>
      <c r="B974" s="651"/>
      <c r="C974" s="651"/>
      <c r="D974" s="651"/>
      <c r="E974" s="651"/>
      <c r="F974" s="651"/>
      <c r="G974" s="651"/>
      <c r="H974" s="651"/>
      <c r="I974" s="651"/>
      <c r="J974" s="651"/>
      <c r="K974" s="651"/>
      <c r="L974" s="651"/>
      <c r="M974" s="651"/>
      <c r="N974" s="651"/>
      <c r="O974" s="651"/>
      <c r="P974" s="651"/>
      <c r="Q974" s="651"/>
      <c r="R974" s="651"/>
      <c r="S974" s="651"/>
      <c r="T974" s="651"/>
      <c r="U974" s="651"/>
      <c r="V974" s="651"/>
      <c r="W974" s="651"/>
      <c r="X974" s="651"/>
      <c r="Y974" s="651"/>
      <c r="Z974" s="651"/>
      <c r="AA974" s="651"/>
      <c r="AB974" s="651"/>
      <c r="AC974" s="651"/>
      <c r="AD974" s="651"/>
    </row>
    <row r="975" spans="1:30" ht="12" customHeight="1" x14ac:dyDescent="0.2">
      <c r="A975" s="651"/>
      <c r="B975" s="651"/>
      <c r="C975" s="651"/>
      <c r="D975" s="651"/>
      <c r="E975" s="651"/>
      <c r="F975" s="651"/>
      <c r="G975" s="651"/>
      <c r="H975" s="651"/>
      <c r="I975" s="651"/>
      <c r="J975" s="651"/>
      <c r="K975" s="651"/>
      <c r="L975" s="651"/>
      <c r="M975" s="651"/>
      <c r="N975" s="651"/>
      <c r="O975" s="651"/>
      <c r="P975" s="651"/>
      <c r="Q975" s="651"/>
      <c r="R975" s="651"/>
      <c r="S975" s="651"/>
      <c r="T975" s="651"/>
      <c r="U975" s="651"/>
      <c r="V975" s="651"/>
      <c r="W975" s="651"/>
      <c r="X975" s="651"/>
      <c r="Y975" s="651"/>
      <c r="Z975" s="651"/>
      <c r="AA975" s="651"/>
      <c r="AB975" s="651"/>
      <c r="AC975" s="651"/>
      <c r="AD975" s="651"/>
    </row>
    <row r="976" spans="1:30" ht="12" customHeight="1" x14ac:dyDescent="0.2">
      <c r="A976" s="651"/>
      <c r="B976" s="651"/>
      <c r="C976" s="651"/>
      <c r="D976" s="651"/>
      <c r="E976" s="651"/>
      <c r="F976" s="651"/>
      <c r="G976" s="651"/>
      <c r="H976" s="651"/>
      <c r="I976" s="651"/>
      <c r="J976" s="651"/>
      <c r="K976" s="651"/>
      <c r="L976" s="651"/>
      <c r="M976" s="651"/>
      <c r="N976" s="651"/>
      <c r="O976" s="651"/>
      <c r="P976" s="651"/>
      <c r="Q976" s="651"/>
      <c r="R976" s="651"/>
      <c r="S976" s="651"/>
      <c r="T976" s="651"/>
      <c r="U976" s="651"/>
      <c r="V976" s="651"/>
      <c r="W976" s="651"/>
      <c r="X976" s="651"/>
      <c r="Y976" s="651"/>
      <c r="Z976" s="651"/>
      <c r="AA976" s="651"/>
      <c r="AB976" s="651"/>
      <c r="AC976" s="651"/>
      <c r="AD976" s="651"/>
    </row>
    <row r="977" spans="1:30" ht="12" customHeight="1" x14ac:dyDescent="0.2">
      <c r="A977" s="651"/>
      <c r="B977" s="651"/>
      <c r="C977" s="651"/>
      <c r="D977" s="651"/>
      <c r="E977" s="651"/>
      <c r="F977" s="651"/>
      <c r="G977" s="651"/>
      <c r="H977" s="651"/>
      <c r="I977" s="651"/>
      <c r="J977" s="651"/>
      <c r="K977" s="651"/>
      <c r="L977" s="651"/>
      <c r="M977" s="651"/>
      <c r="N977" s="651"/>
      <c r="O977" s="651"/>
      <c r="P977" s="651"/>
      <c r="Q977" s="651"/>
      <c r="R977" s="651"/>
      <c r="S977" s="651"/>
      <c r="T977" s="651"/>
      <c r="U977" s="651"/>
      <c r="V977" s="651"/>
      <c r="W977" s="651"/>
      <c r="X977" s="651"/>
      <c r="Y977" s="651"/>
      <c r="Z977" s="651"/>
      <c r="AA977" s="651"/>
      <c r="AB977" s="651"/>
      <c r="AC977" s="651"/>
      <c r="AD977" s="651"/>
    </row>
    <row r="978" spans="1:30" ht="12" customHeight="1" x14ac:dyDescent="0.2">
      <c r="A978" s="651"/>
      <c r="B978" s="651"/>
      <c r="C978" s="651"/>
      <c r="D978" s="651"/>
      <c r="E978" s="651"/>
      <c r="F978" s="651"/>
      <c r="G978" s="651"/>
      <c r="H978" s="651"/>
      <c r="I978" s="651"/>
      <c r="J978" s="651"/>
      <c r="K978" s="651"/>
      <c r="L978" s="651"/>
      <c r="M978" s="651"/>
      <c r="N978" s="651"/>
      <c r="O978" s="651"/>
      <c r="P978" s="651"/>
      <c r="Q978" s="651"/>
      <c r="R978" s="651"/>
      <c r="S978" s="651"/>
      <c r="T978" s="651"/>
      <c r="U978" s="651"/>
      <c r="V978" s="651"/>
      <c r="W978" s="651"/>
      <c r="X978" s="651"/>
      <c r="Y978" s="651"/>
      <c r="Z978" s="651"/>
      <c r="AA978" s="651"/>
      <c r="AB978" s="651"/>
      <c r="AC978" s="651"/>
      <c r="AD978" s="651"/>
    </row>
    <row r="979" spans="1:30" ht="12" customHeight="1" x14ac:dyDescent="0.2">
      <c r="A979" s="651"/>
      <c r="B979" s="651"/>
      <c r="C979" s="651"/>
      <c r="D979" s="651"/>
      <c r="E979" s="651"/>
      <c r="F979" s="651"/>
      <c r="G979" s="651"/>
      <c r="H979" s="651"/>
      <c r="I979" s="651"/>
      <c r="J979" s="651"/>
      <c r="K979" s="651"/>
      <c r="L979" s="651"/>
      <c r="M979" s="651"/>
      <c r="N979" s="651"/>
      <c r="O979" s="651"/>
      <c r="P979" s="651"/>
      <c r="Q979" s="651"/>
      <c r="R979" s="651"/>
      <c r="S979" s="651"/>
      <c r="T979" s="651"/>
      <c r="U979" s="651"/>
      <c r="V979" s="651"/>
      <c r="W979" s="651"/>
      <c r="X979" s="651"/>
      <c r="Y979" s="651"/>
      <c r="Z979" s="651"/>
      <c r="AA979" s="651"/>
      <c r="AB979" s="651"/>
      <c r="AC979" s="651"/>
      <c r="AD979" s="651"/>
    </row>
    <row r="980" spans="1:30" ht="12" customHeight="1" x14ac:dyDescent="0.2">
      <c r="A980" s="651"/>
      <c r="B980" s="651"/>
      <c r="C980" s="651"/>
      <c r="D980" s="651"/>
      <c r="E980" s="651"/>
      <c r="F980" s="651"/>
      <c r="G980" s="651"/>
      <c r="H980" s="651"/>
      <c r="I980" s="651"/>
      <c r="J980" s="651"/>
      <c r="K980" s="651"/>
      <c r="L980" s="651"/>
      <c r="M980" s="651"/>
      <c r="N980" s="651"/>
      <c r="O980" s="651"/>
      <c r="P980" s="651"/>
      <c r="Q980" s="651"/>
      <c r="R980" s="651"/>
      <c r="S980" s="651"/>
      <c r="T980" s="651"/>
      <c r="U980" s="651"/>
      <c r="V980" s="651"/>
      <c r="W980" s="651"/>
      <c r="X980" s="651"/>
      <c r="Y980" s="651"/>
      <c r="Z980" s="651"/>
      <c r="AA980" s="651"/>
      <c r="AB980" s="651"/>
      <c r="AC980" s="651"/>
      <c r="AD980" s="651"/>
    </row>
    <row r="981" spans="1:30" ht="12" customHeight="1" x14ac:dyDescent="0.2">
      <c r="A981" s="651"/>
      <c r="B981" s="651"/>
      <c r="C981" s="651"/>
      <c r="D981" s="651"/>
      <c r="E981" s="651"/>
      <c r="F981" s="651"/>
      <c r="G981" s="651"/>
      <c r="H981" s="651"/>
      <c r="I981" s="651"/>
      <c r="J981" s="651"/>
      <c r="K981" s="651"/>
      <c r="L981" s="651"/>
      <c r="M981" s="651"/>
      <c r="N981" s="651"/>
      <c r="O981" s="651"/>
      <c r="P981" s="651"/>
      <c r="Q981" s="651"/>
      <c r="R981" s="651"/>
      <c r="S981" s="651"/>
      <c r="T981" s="651"/>
      <c r="U981" s="651"/>
      <c r="V981" s="651"/>
      <c r="W981" s="651"/>
      <c r="X981" s="651"/>
      <c r="Y981" s="651"/>
      <c r="Z981" s="651"/>
      <c r="AA981" s="651"/>
      <c r="AB981" s="651"/>
      <c r="AC981" s="651"/>
      <c r="AD981" s="651"/>
    </row>
    <row r="982" spans="1:30" ht="12" customHeight="1" x14ac:dyDescent="0.2">
      <c r="A982" s="651"/>
      <c r="B982" s="651"/>
      <c r="C982" s="651"/>
      <c r="D982" s="651"/>
      <c r="E982" s="651"/>
      <c r="F982" s="651"/>
      <c r="G982" s="651"/>
      <c r="H982" s="651"/>
      <c r="I982" s="651"/>
      <c r="J982" s="651"/>
      <c r="K982" s="651"/>
      <c r="L982" s="651"/>
      <c r="M982" s="651"/>
      <c r="N982" s="651"/>
      <c r="O982" s="651"/>
      <c r="P982" s="651"/>
      <c r="Q982" s="651"/>
      <c r="R982" s="651"/>
      <c r="S982" s="651"/>
      <c r="T982" s="651"/>
      <c r="U982" s="651"/>
      <c r="V982" s="651"/>
      <c r="W982" s="651"/>
      <c r="X982" s="651"/>
      <c r="Y982" s="651"/>
      <c r="Z982" s="651"/>
      <c r="AA982" s="651"/>
      <c r="AB982" s="651"/>
      <c r="AC982" s="651"/>
      <c r="AD982" s="651"/>
    </row>
    <row r="983" spans="1:30" ht="12" customHeight="1" x14ac:dyDescent="0.2">
      <c r="A983" s="651"/>
      <c r="B983" s="651"/>
      <c r="C983" s="651"/>
      <c r="D983" s="651"/>
      <c r="E983" s="651"/>
      <c r="F983" s="651"/>
      <c r="G983" s="651"/>
      <c r="H983" s="651"/>
      <c r="I983" s="651"/>
      <c r="J983" s="651"/>
      <c r="K983" s="651"/>
      <c r="L983" s="651"/>
      <c r="M983" s="651"/>
      <c r="N983" s="651"/>
      <c r="O983" s="651"/>
      <c r="P983" s="651"/>
      <c r="Q983" s="651"/>
      <c r="R983" s="651"/>
      <c r="S983" s="651"/>
      <c r="T983" s="651"/>
      <c r="U983" s="651"/>
      <c r="V983" s="651"/>
      <c r="W983" s="651"/>
      <c r="X983" s="651"/>
      <c r="Y983" s="651"/>
      <c r="Z983" s="651"/>
      <c r="AA983" s="651"/>
      <c r="AB983" s="651"/>
      <c r="AC983" s="651"/>
      <c r="AD983" s="651"/>
    </row>
    <row r="984" spans="1:30" ht="12" customHeight="1" x14ac:dyDescent="0.2">
      <c r="A984" s="651"/>
      <c r="B984" s="651"/>
      <c r="C984" s="651"/>
      <c r="D984" s="651"/>
      <c r="E984" s="651"/>
      <c r="F984" s="651"/>
      <c r="G984" s="651"/>
      <c r="H984" s="651"/>
      <c r="I984" s="651"/>
      <c r="J984" s="651"/>
      <c r="K984" s="651"/>
      <c r="L984" s="651"/>
      <c r="M984" s="651"/>
      <c r="N984" s="651"/>
      <c r="O984" s="651"/>
      <c r="P984" s="651"/>
      <c r="Q984" s="651"/>
      <c r="R984" s="651"/>
      <c r="S984" s="651"/>
      <c r="T984" s="651"/>
      <c r="U984" s="651"/>
      <c r="V984" s="651"/>
      <c r="W984" s="651"/>
      <c r="X984" s="651"/>
      <c r="Y984" s="651"/>
      <c r="Z984" s="651"/>
      <c r="AA984" s="651"/>
      <c r="AB984" s="651"/>
      <c r="AC984" s="651"/>
      <c r="AD984" s="651"/>
    </row>
    <row r="985" spans="1:30" ht="12" customHeight="1" x14ac:dyDescent="0.2">
      <c r="A985" s="651"/>
      <c r="B985" s="651"/>
      <c r="C985" s="651"/>
      <c r="D985" s="651"/>
      <c r="E985" s="651"/>
      <c r="F985" s="651"/>
      <c r="G985" s="651"/>
      <c r="H985" s="651"/>
      <c r="I985" s="651"/>
      <c r="J985" s="651"/>
      <c r="K985" s="651"/>
      <c r="L985" s="651"/>
      <c r="M985" s="651"/>
      <c r="N985" s="651"/>
      <c r="O985" s="651"/>
      <c r="P985" s="651"/>
      <c r="Q985" s="651"/>
      <c r="R985" s="651"/>
      <c r="S985" s="651"/>
      <c r="T985" s="651"/>
      <c r="U985" s="651"/>
      <c r="V985" s="651"/>
      <c r="W985" s="651"/>
      <c r="X985" s="651"/>
      <c r="Y985" s="651"/>
      <c r="Z985" s="651"/>
      <c r="AA985" s="651"/>
      <c r="AB985" s="651"/>
      <c r="AC985" s="651"/>
      <c r="AD985" s="651"/>
    </row>
    <row r="986" spans="1:30" ht="12" customHeight="1" x14ac:dyDescent="0.2">
      <c r="A986" s="651"/>
      <c r="B986" s="651"/>
      <c r="C986" s="651"/>
      <c r="D986" s="651"/>
      <c r="E986" s="651"/>
      <c r="F986" s="651"/>
      <c r="G986" s="651"/>
      <c r="H986" s="651"/>
      <c r="I986" s="651"/>
      <c r="J986" s="651"/>
      <c r="K986" s="651"/>
      <c r="L986" s="651"/>
      <c r="M986" s="651"/>
      <c r="N986" s="651"/>
      <c r="O986" s="651"/>
      <c r="P986" s="651"/>
      <c r="Q986" s="651"/>
      <c r="R986" s="651"/>
      <c r="S986" s="651"/>
      <c r="T986" s="651"/>
      <c r="U986" s="651"/>
      <c r="V986" s="651"/>
      <c r="W986" s="651"/>
      <c r="X986" s="651"/>
      <c r="Y986" s="651"/>
      <c r="Z986" s="651"/>
      <c r="AA986" s="651"/>
      <c r="AB986" s="651"/>
      <c r="AC986" s="651"/>
      <c r="AD986" s="651"/>
    </row>
    <row r="987" spans="1:30" ht="12" customHeight="1" x14ac:dyDescent="0.2">
      <c r="A987" s="651"/>
      <c r="B987" s="651"/>
      <c r="C987" s="651"/>
      <c r="D987" s="651"/>
      <c r="E987" s="651"/>
      <c r="F987" s="651"/>
      <c r="G987" s="651"/>
      <c r="H987" s="651"/>
      <c r="I987" s="651"/>
      <c r="J987" s="651"/>
      <c r="K987" s="651"/>
      <c r="L987" s="651"/>
      <c r="M987" s="651"/>
      <c r="N987" s="651"/>
      <c r="O987" s="651"/>
      <c r="P987" s="651"/>
      <c r="Q987" s="651"/>
      <c r="R987" s="651"/>
      <c r="S987" s="651"/>
      <c r="T987" s="651"/>
      <c r="U987" s="651"/>
      <c r="V987" s="651"/>
      <c r="W987" s="651"/>
      <c r="X987" s="651"/>
      <c r="Y987" s="651"/>
      <c r="Z987" s="651"/>
      <c r="AA987" s="651"/>
      <c r="AB987" s="651"/>
      <c r="AC987" s="651"/>
      <c r="AD987" s="651"/>
    </row>
    <row r="988" spans="1:30" ht="12" customHeight="1" x14ac:dyDescent="0.2">
      <c r="A988" s="651"/>
      <c r="B988" s="651"/>
      <c r="C988" s="651"/>
      <c r="D988" s="651"/>
      <c r="E988" s="651"/>
      <c r="F988" s="651"/>
      <c r="G988" s="651"/>
      <c r="H988" s="651"/>
      <c r="I988" s="651"/>
      <c r="J988" s="651"/>
      <c r="K988" s="651"/>
      <c r="L988" s="651"/>
      <c r="M988" s="651"/>
      <c r="N988" s="651"/>
      <c r="O988" s="651"/>
      <c r="P988" s="651"/>
      <c r="Q988" s="651"/>
      <c r="R988" s="651"/>
      <c r="S988" s="651"/>
      <c r="T988" s="651"/>
      <c r="U988" s="651"/>
      <c r="V988" s="651"/>
      <c r="W988" s="651"/>
      <c r="X988" s="651"/>
      <c r="Y988" s="651"/>
      <c r="Z988" s="651"/>
      <c r="AA988" s="651"/>
      <c r="AB988" s="651"/>
      <c r="AC988" s="651"/>
      <c r="AD988" s="651"/>
    </row>
    <row r="989" spans="1:30" ht="12" customHeight="1" x14ac:dyDescent="0.2">
      <c r="A989" s="651"/>
      <c r="B989" s="651"/>
      <c r="C989" s="651"/>
      <c r="D989" s="651"/>
      <c r="E989" s="651"/>
      <c r="F989" s="651"/>
      <c r="G989" s="651"/>
      <c r="H989" s="651"/>
      <c r="I989" s="651"/>
      <c r="J989" s="651"/>
      <c r="K989" s="651"/>
      <c r="L989" s="651"/>
      <c r="M989" s="651"/>
      <c r="N989" s="651"/>
      <c r="O989" s="651"/>
      <c r="P989" s="651"/>
      <c r="Q989" s="651"/>
      <c r="R989" s="651"/>
      <c r="S989" s="651"/>
      <c r="T989" s="651"/>
      <c r="U989" s="651"/>
      <c r="V989" s="651"/>
      <c r="W989" s="651"/>
      <c r="X989" s="651"/>
      <c r="Y989" s="651"/>
      <c r="Z989" s="651"/>
      <c r="AA989" s="651"/>
      <c r="AB989" s="651"/>
      <c r="AC989" s="651"/>
      <c r="AD989" s="651"/>
    </row>
    <row r="990" spans="1:30" ht="12" customHeight="1" x14ac:dyDescent="0.2">
      <c r="A990" s="651"/>
      <c r="B990" s="651"/>
      <c r="C990" s="651"/>
      <c r="D990" s="651"/>
      <c r="E990" s="651"/>
      <c r="F990" s="651"/>
      <c r="G990" s="651"/>
      <c r="H990" s="651"/>
      <c r="I990" s="651"/>
      <c r="J990" s="651"/>
      <c r="K990" s="651"/>
      <c r="L990" s="651"/>
      <c r="M990" s="651"/>
      <c r="N990" s="651"/>
      <c r="O990" s="651"/>
      <c r="P990" s="651"/>
      <c r="Q990" s="651"/>
      <c r="R990" s="651"/>
      <c r="S990" s="651"/>
      <c r="T990" s="651"/>
      <c r="U990" s="651"/>
      <c r="V990" s="651"/>
      <c r="W990" s="651"/>
      <c r="X990" s="651"/>
      <c r="Y990" s="651"/>
      <c r="Z990" s="651"/>
      <c r="AA990" s="651"/>
      <c r="AB990" s="651"/>
      <c r="AC990" s="651"/>
      <c r="AD990" s="651"/>
    </row>
    <row r="991" spans="1:30" ht="12" customHeight="1" x14ac:dyDescent="0.2">
      <c r="A991" s="651"/>
      <c r="B991" s="651"/>
      <c r="C991" s="651"/>
      <c r="D991" s="651"/>
      <c r="E991" s="651"/>
      <c r="F991" s="651"/>
      <c r="G991" s="651"/>
      <c r="H991" s="651"/>
      <c r="I991" s="651"/>
      <c r="J991" s="651"/>
      <c r="K991" s="651"/>
      <c r="L991" s="651"/>
      <c r="M991" s="651"/>
      <c r="N991" s="651"/>
      <c r="O991" s="651"/>
      <c r="P991" s="651"/>
      <c r="Q991" s="651"/>
      <c r="R991" s="651"/>
      <c r="S991" s="651"/>
      <c r="T991" s="651"/>
      <c r="U991" s="651"/>
      <c r="V991" s="651"/>
      <c r="W991" s="651"/>
      <c r="X991" s="651"/>
      <c r="Y991" s="651"/>
      <c r="Z991" s="651"/>
      <c r="AA991" s="651"/>
      <c r="AB991" s="651"/>
      <c r="AC991" s="651"/>
      <c r="AD991" s="651"/>
    </row>
    <row r="992" spans="1:30" ht="12" customHeight="1" x14ac:dyDescent="0.2">
      <c r="A992" s="651"/>
      <c r="B992" s="651"/>
      <c r="C992" s="651"/>
      <c r="D992" s="651"/>
      <c r="E992" s="651"/>
      <c r="F992" s="651"/>
      <c r="G992" s="651"/>
      <c r="H992" s="651"/>
      <c r="I992" s="651"/>
      <c r="J992" s="651"/>
      <c r="K992" s="651"/>
      <c r="L992" s="651"/>
      <c r="M992" s="651"/>
      <c r="N992" s="651"/>
      <c r="O992" s="651"/>
      <c r="P992" s="651"/>
      <c r="Q992" s="651"/>
      <c r="R992" s="651"/>
      <c r="S992" s="651"/>
      <c r="T992" s="651"/>
      <c r="U992" s="651"/>
      <c r="V992" s="651"/>
      <c r="W992" s="651"/>
      <c r="X992" s="651"/>
      <c r="Y992" s="651"/>
      <c r="Z992" s="651"/>
      <c r="AA992" s="651"/>
      <c r="AB992" s="651"/>
      <c r="AC992" s="651"/>
      <c r="AD992" s="651"/>
    </row>
    <row r="993" spans="1:30" ht="12" customHeight="1" x14ac:dyDescent="0.2">
      <c r="A993" s="651"/>
      <c r="B993" s="651"/>
      <c r="C993" s="651"/>
      <c r="D993" s="651"/>
      <c r="E993" s="651"/>
      <c r="F993" s="651"/>
      <c r="G993" s="651"/>
      <c r="H993" s="651"/>
      <c r="I993" s="651"/>
      <c r="J993" s="651"/>
      <c r="K993" s="651"/>
      <c r="L993" s="651"/>
      <c r="M993" s="651"/>
      <c r="N993" s="651"/>
      <c r="O993" s="651"/>
      <c r="P993" s="651"/>
      <c r="Q993" s="651"/>
      <c r="R993" s="651"/>
      <c r="S993" s="651"/>
      <c r="T993" s="651"/>
      <c r="U993" s="651"/>
      <c r="V993" s="651"/>
      <c r="W993" s="651"/>
      <c r="X993" s="651"/>
      <c r="Y993" s="651"/>
      <c r="Z993" s="651"/>
      <c r="AA993" s="651"/>
      <c r="AB993" s="651"/>
      <c r="AC993" s="651"/>
      <c r="AD993" s="651"/>
    </row>
    <row r="994" spans="1:30" ht="12" customHeight="1" x14ac:dyDescent="0.2">
      <c r="A994" s="651"/>
      <c r="B994" s="651"/>
      <c r="C994" s="651"/>
      <c r="D994" s="651"/>
      <c r="E994" s="651"/>
      <c r="F994" s="651"/>
      <c r="G994" s="651"/>
      <c r="H994" s="651"/>
      <c r="I994" s="651"/>
      <c r="J994" s="651"/>
      <c r="K994" s="651"/>
      <c r="L994" s="651"/>
      <c r="M994" s="651"/>
      <c r="N994" s="651"/>
      <c r="O994" s="651"/>
      <c r="P994" s="651"/>
      <c r="Q994" s="651"/>
      <c r="R994" s="651"/>
      <c r="S994" s="651"/>
      <c r="T994" s="651"/>
      <c r="U994" s="651"/>
      <c r="V994" s="651"/>
      <c r="W994" s="651"/>
      <c r="X994" s="651"/>
      <c r="Y994" s="651"/>
      <c r="Z994" s="651"/>
      <c r="AA994" s="651"/>
      <c r="AB994" s="651"/>
      <c r="AC994" s="651"/>
      <c r="AD994" s="651"/>
    </row>
    <row r="995" spans="1:30" ht="12" customHeight="1" x14ac:dyDescent="0.2">
      <c r="A995" s="651"/>
      <c r="B995" s="651"/>
      <c r="C995" s="651"/>
      <c r="D995" s="651"/>
      <c r="E995" s="651"/>
      <c r="F995" s="651"/>
      <c r="G995" s="651"/>
      <c r="H995" s="651"/>
      <c r="I995" s="651"/>
      <c r="J995" s="651"/>
      <c r="K995" s="651"/>
      <c r="L995" s="651"/>
      <c r="M995" s="651"/>
      <c r="N995" s="651"/>
      <c r="O995" s="651"/>
      <c r="P995" s="651"/>
      <c r="Q995" s="651"/>
      <c r="R995" s="651"/>
      <c r="S995" s="651"/>
      <c r="T995" s="651"/>
      <c r="U995" s="651"/>
      <c r="V995" s="651"/>
      <c r="W995" s="651"/>
      <c r="X995" s="651"/>
      <c r="Y995" s="651"/>
      <c r="Z995" s="651"/>
      <c r="AA995" s="651"/>
      <c r="AB995" s="651"/>
      <c r="AC995" s="651"/>
      <c r="AD995" s="651"/>
    </row>
    <row r="996" spans="1:30" ht="12" customHeight="1" x14ac:dyDescent="0.2">
      <c r="A996" s="651"/>
      <c r="B996" s="651"/>
      <c r="C996" s="651"/>
      <c r="D996" s="651"/>
      <c r="E996" s="651"/>
      <c r="F996" s="651"/>
      <c r="G996" s="651"/>
      <c r="H996" s="651"/>
      <c r="I996" s="651"/>
      <c r="J996" s="651"/>
      <c r="K996" s="651"/>
      <c r="L996" s="651"/>
      <c r="M996" s="651"/>
      <c r="N996" s="651"/>
      <c r="O996" s="651"/>
      <c r="P996" s="651"/>
      <c r="Q996" s="651"/>
      <c r="R996" s="651"/>
      <c r="S996" s="651"/>
      <c r="T996" s="651"/>
      <c r="U996" s="651"/>
      <c r="V996" s="651"/>
      <c r="W996" s="651"/>
      <c r="X996" s="651"/>
      <c r="Y996" s="651"/>
      <c r="Z996" s="651"/>
      <c r="AA996" s="651"/>
      <c r="AB996" s="651"/>
      <c r="AC996" s="651"/>
      <c r="AD996" s="651"/>
    </row>
    <row r="997" spans="1:30" ht="12" customHeight="1" x14ac:dyDescent="0.2">
      <c r="A997" s="651"/>
      <c r="B997" s="651"/>
      <c r="C997" s="651"/>
      <c r="D997" s="651"/>
      <c r="E997" s="651"/>
      <c r="F997" s="651"/>
      <c r="G997" s="651"/>
      <c r="H997" s="651"/>
      <c r="I997" s="651"/>
      <c r="J997" s="651"/>
      <c r="K997" s="651"/>
      <c r="L997" s="651"/>
      <c r="M997" s="651"/>
      <c r="N997" s="651"/>
      <c r="O997" s="651"/>
      <c r="P997" s="651"/>
      <c r="Q997" s="651"/>
      <c r="R997" s="651"/>
      <c r="S997" s="651"/>
      <c r="T997" s="651"/>
      <c r="U997" s="651"/>
      <c r="V997" s="651"/>
      <c r="W997" s="651"/>
      <c r="X997" s="651"/>
      <c r="Y997" s="651"/>
      <c r="Z997" s="651"/>
      <c r="AA997" s="651"/>
      <c r="AB997" s="651"/>
      <c r="AC997" s="651"/>
      <c r="AD997" s="651"/>
    </row>
    <row r="998" spans="1:30" ht="12" customHeight="1" x14ac:dyDescent="0.2">
      <c r="A998" s="651"/>
      <c r="B998" s="651"/>
      <c r="C998" s="651"/>
      <c r="D998" s="651"/>
      <c r="E998" s="651"/>
      <c r="F998" s="651"/>
      <c r="G998" s="651"/>
      <c r="H998" s="651"/>
      <c r="I998" s="651"/>
      <c r="J998" s="651"/>
      <c r="K998" s="651"/>
      <c r="L998" s="651"/>
      <c r="M998" s="651"/>
      <c r="N998" s="651"/>
      <c r="O998" s="651"/>
      <c r="P998" s="651"/>
      <c r="Q998" s="651"/>
      <c r="R998" s="651"/>
      <c r="S998" s="651"/>
      <c r="T998" s="651"/>
      <c r="U998" s="651"/>
      <c r="V998" s="651"/>
      <c r="W998" s="651"/>
      <c r="X998" s="651"/>
      <c r="Y998" s="651"/>
      <c r="Z998" s="651"/>
      <c r="AA998" s="651"/>
      <c r="AB998" s="651"/>
      <c r="AC998" s="651"/>
      <c r="AD998" s="651"/>
    </row>
    <row r="999" spans="1:30" ht="12" customHeight="1" x14ac:dyDescent="0.2">
      <c r="A999" s="651"/>
      <c r="B999" s="651"/>
      <c r="C999" s="651"/>
      <c r="D999" s="651"/>
      <c r="E999" s="651"/>
      <c r="F999" s="651"/>
      <c r="G999" s="651"/>
      <c r="H999" s="651"/>
      <c r="I999" s="651"/>
      <c r="J999" s="651"/>
      <c r="K999" s="651"/>
      <c r="L999" s="651"/>
      <c r="M999" s="651"/>
      <c r="N999" s="651"/>
      <c r="O999" s="651"/>
      <c r="P999" s="651"/>
      <c r="Q999" s="651"/>
      <c r="R999" s="651"/>
      <c r="S999" s="651"/>
      <c r="T999" s="651"/>
      <c r="U999" s="651"/>
      <c r="V999" s="651"/>
      <c r="W999" s="651"/>
      <c r="X999" s="651"/>
      <c r="Y999" s="651"/>
      <c r="Z999" s="651"/>
      <c r="AA999" s="651"/>
      <c r="AB999" s="651"/>
      <c r="AC999" s="651"/>
      <c r="AD999" s="651"/>
    </row>
    <row r="1000" spans="1:30" ht="12" customHeight="1" x14ac:dyDescent="0.2">
      <c r="A1000" s="651"/>
      <c r="B1000" s="651"/>
      <c r="C1000" s="651"/>
      <c r="D1000" s="651"/>
      <c r="E1000" s="651"/>
      <c r="F1000" s="651"/>
      <c r="G1000" s="651"/>
      <c r="H1000" s="651"/>
      <c r="I1000" s="651"/>
      <c r="J1000" s="651"/>
      <c r="K1000" s="651"/>
      <c r="L1000" s="651"/>
      <c r="M1000" s="651"/>
      <c r="N1000" s="651"/>
      <c r="O1000" s="651"/>
      <c r="P1000" s="651"/>
      <c r="Q1000" s="651"/>
      <c r="R1000" s="651"/>
      <c r="S1000" s="651"/>
      <c r="T1000" s="651"/>
      <c r="U1000" s="651"/>
      <c r="V1000" s="651"/>
      <c r="W1000" s="651"/>
      <c r="X1000" s="651"/>
      <c r="Y1000" s="651"/>
      <c r="Z1000" s="651"/>
      <c r="AA1000" s="651"/>
      <c r="AB1000" s="651"/>
      <c r="AC1000" s="651"/>
      <c r="AD1000" s="651"/>
    </row>
  </sheetData>
  <mergeCells count="59">
    <mergeCell ref="W1:AD2"/>
    <mergeCell ref="W3:AD3"/>
    <mergeCell ref="W26:W35"/>
    <mergeCell ref="W15:W25"/>
    <mergeCell ref="W36:W41"/>
    <mergeCell ref="W5:W11"/>
    <mergeCell ref="W12:W14"/>
    <mergeCell ref="W42:W44"/>
    <mergeCell ref="W45:W47"/>
    <mergeCell ref="W50:AD50"/>
    <mergeCell ref="W55:AD56"/>
    <mergeCell ref="W57:AD57"/>
    <mergeCell ref="Y63:AA63"/>
    <mergeCell ref="W68:W79"/>
    <mergeCell ref="W65:W67"/>
    <mergeCell ref="W59:W64"/>
    <mergeCell ref="A45:A47"/>
    <mergeCell ref="A55:H56"/>
    <mergeCell ref="A50:H50"/>
    <mergeCell ref="N63:P63"/>
    <mergeCell ref="L59:L65"/>
    <mergeCell ref="L66:L68"/>
    <mergeCell ref="A15:A25"/>
    <mergeCell ref="A12:A14"/>
    <mergeCell ref="A5:A11"/>
    <mergeCell ref="A1:H2"/>
    <mergeCell ref="A3:H3"/>
    <mergeCell ref="W101:AD101"/>
    <mergeCell ref="W95:W98"/>
    <mergeCell ref="W92:W94"/>
    <mergeCell ref="L98:L101"/>
    <mergeCell ref="A69:A79"/>
    <mergeCell ref="W80:W91"/>
    <mergeCell ref="L69:L78"/>
    <mergeCell ref="L89:L94"/>
    <mergeCell ref="L95:L97"/>
    <mergeCell ref="A105:H105"/>
    <mergeCell ref="A80:A89"/>
    <mergeCell ref="A90:A95"/>
    <mergeCell ref="A59:A65"/>
    <mergeCell ref="A99:A102"/>
    <mergeCell ref="A96:A98"/>
    <mergeCell ref="A66:A68"/>
    <mergeCell ref="A36:A41"/>
    <mergeCell ref="A26:A35"/>
    <mergeCell ref="A57:H57"/>
    <mergeCell ref="A42:A44"/>
    <mergeCell ref="L1:S2"/>
    <mergeCell ref="L3:S3"/>
    <mergeCell ref="L12:L14"/>
    <mergeCell ref="L5:L11"/>
    <mergeCell ref="L50:S50"/>
    <mergeCell ref="L26:L35"/>
    <mergeCell ref="L36:L41"/>
    <mergeCell ref="L55:S56"/>
    <mergeCell ref="L57:S57"/>
    <mergeCell ref="L15:L25"/>
    <mergeCell ref="L42:L44"/>
    <mergeCell ref="L45:L47"/>
  </mergeCells>
  <conditionalFormatting sqref="Q42:Q43 N45:Q47 N36:Q40 N5:Q10 N12:Q24 N26:Q34">
    <cfRule type="cellIs" dxfId="43" priority="1" operator="greaterThan">
      <formula>F42</formula>
    </cfRule>
  </conditionalFormatting>
  <conditionalFormatting sqref="Q45:Q47 N42:Q43 N36:Q40 N5:Q10 N12:Q24 N26:Q34">
    <cfRule type="cellIs" dxfId="42" priority="2" operator="lessThan">
      <formula>F45</formula>
    </cfRule>
  </conditionalFormatting>
  <conditionalFormatting sqref="R8:R10 R5:R6 R42:R43 R45:R47 R36:R40 R12:R24 R26:R34 N66:S76">
    <cfRule type="cellIs" dxfId="41" priority="3" operator="greaterThan">
      <formula>G8</formula>
    </cfRule>
  </conditionalFormatting>
  <conditionalFormatting sqref="R8:R10 R5:R6 R45:R47 R42:R43 R36:R40 R12:R24 R26:R34 N66:S76">
    <cfRule type="cellIs" dxfId="40" priority="4" operator="lessThan">
      <formula>G8</formula>
    </cfRule>
  </conditionalFormatting>
  <conditionalFormatting sqref="S42:S43 S45:S47 S36:S40 S5:S10 S12:S24 S26:S34">
    <cfRule type="cellIs" dxfId="39" priority="5" operator="greaterThan">
      <formula>H42</formula>
    </cfRule>
  </conditionalFormatting>
  <conditionalFormatting sqref="S45:S47 S42:S43 S36:S40 S5:S10 S12:S24 S26:S34">
    <cfRule type="cellIs" dxfId="38" priority="6" operator="lessThan">
      <formula>H45</formula>
    </cfRule>
  </conditionalFormatting>
  <conditionalFormatting sqref="Y42:AB43 Y45:AD47 Y26:AD34 Y36:AD40 Y5:AB10 AC5:AC6 AC8:AC10 AD5:AD10 Y12:AD24">
    <cfRule type="cellIs" dxfId="37" priority="7" operator="greaterThan">
      <formula>N42</formula>
    </cfRule>
  </conditionalFormatting>
  <conditionalFormatting sqref="Y45:AB47 Y42:AD43 Y26:AD34 Y36:AD40 Y5:AB10 AC5:AC6 AC8:AC10 AD5:AD10 Y12:AD24">
    <cfRule type="cellIs" dxfId="36" priority="8" operator="lessThan">
      <formula>N45</formula>
    </cfRule>
  </conditionalFormatting>
  <conditionalFormatting sqref="AC42:AC43">
    <cfRule type="cellIs" dxfId="35" priority="9" operator="greaterThan">
      <formula>R42</formula>
    </cfRule>
  </conditionalFormatting>
  <conditionalFormatting sqref="AC45:AC47">
    <cfRule type="cellIs" dxfId="34" priority="10" operator="lessThan">
      <formula>R45</formula>
    </cfRule>
  </conditionalFormatting>
  <conditionalFormatting sqref="AD42:AD43">
    <cfRule type="cellIs" dxfId="33" priority="11" operator="greaterThan">
      <formula>S42</formula>
    </cfRule>
  </conditionalFormatting>
  <conditionalFormatting sqref="AD45:AD47">
    <cfRule type="cellIs" dxfId="32" priority="12" operator="lessThan">
      <formula>S45</formula>
    </cfRule>
  </conditionalFormatting>
  <conditionalFormatting sqref="N42:N43">
    <cfRule type="cellIs" dxfId="31" priority="13" operator="greaterThan">
      <formula>C42</formula>
    </cfRule>
  </conditionalFormatting>
  <conditionalFormatting sqref="N45:N47">
    <cfRule type="cellIs" dxfId="30" priority="14" operator="lessThan">
      <formula>C45</formula>
    </cfRule>
  </conditionalFormatting>
  <conditionalFormatting sqref="O42:O43">
    <cfRule type="cellIs" dxfId="29" priority="15" operator="greaterThan">
      <formula>D42</formula>
    </cfRule>
  </conditionalFormatting>
  <conditionalFormatting sqref="O45:O47">
    <cfRule type="cellIs" dxfId="28" priority="16" operator="lessThan">
      <formula>D45</formula>
    </cfRule>
  </conditionalFormatting>
  <conditionalFormatting sqref="P42:P43">
    <cfRule type="cellIs" dxfId="27" priority="17" operator="greaterThan">
      <formula>E42</formula>
    </cfRule>
  </conditionalFormatting>
  <conditionalFormatting sqref="P45:P47">
    <cfRule type="cellIs" dxfId="26" priority="18" operator="lessThan">
      <formula>E45</formula>
    </cfRule>
  </conditionalFormatting>
  <conditionalFormatting sqref="C66:H78 C80:H88 C90:H94 C96:F97 C99:H101 C59:F64 H59:H64 G59:G60 G62:G64 D96:G96">
    <cfRule type="cellIs" dxfId="25" priority="19" operator="greaterThan">
      <formula>Y12</formula>
    </cfRule>
  </conditionalFormatting>
  <conditionalFormatting sqref="C66:H78 C80:H88 C90:H94 C99:F101 E101:G101 C59:F64 H59:H64 G59:G60 G62:G64 C96:H97">
    <cfRule type="cellIs" dxfId="24" priority="20" operator="lessThan">
      <formula>Y12</formula>
    </cfRule>
  </conditionalFormatting>
  <conditionalFormatting sqref="N59:S60 N64:S64 N63 Q63:S63 N62:S62 N61:Q61 S61">
    <cfRule type="cellIs" dxfId="23" priority="21" operator="greaterThan">
      <formula>C59</formula>
    </cfRule>
  </conditionalFormatting>
  <conditionalFormatting sqref="N59:S60 N64:S64 N63 Q63:S63 N62:S62 N61:Q61 S61">
    <cfRule type="cellIs" dxfId="22" priority="22" operator="lessThan">
      <formula>C59</formula>
    </cfRule>
  </conditionalFormatting>
  <conditionalFormatting sqref="N77:S77 N89:S93 N95:S96 N98:S101 N79:S87">
    <cfRule type="cellIs" dxfId="21" priority="23" operator="greaterThan">
      <formula>C78</formula>
    </cfRule>
  </conditionalFormatting>
  <conditionalFormatting sqref="N77:S77 N89:S93 N95:S96 N98:S101 N79:S87">
    <cfRule type="cellIs" dxfId="20" priority="24" operator="lessThan">
      <formula>C78</formula>
    </cfRule>
  </conditionalFormatting>
  <conditionalFormatting sqref="C102:H102 H96:H97">
    <cfRule type="cellIs" dxfId="19" priority="25" operator="greaterThan">
      <formula>HZ102</formula>
    </cfRule>
  </conditionalFormatting>
  <conditionalFormatting sqref="C102:H102 G99:H101">
    <cfRule type="cellIs" dxfId="18" priority="26" operator="lessThan">
      <formula>HZ102</formula>
    </cfRule>
  </conditionalFormatting>
  <conditionalFormatting sqref="Y65:AC67">
    <cfRule type="cellIs" dxfId="17" priority="27" operator="greaterThan">
      <formula>N66</formula>
    </cfRule>
  </conditionalFormatting>
  <conditionalFormatting sqref="Y65:AC67">
    <cfRule type="cellIs" dxfId="16" priority="28" operator="lessThan">
      <formula>N66</formula>
    </cfRule>
  </conditionalFormatting>
  <conditionalFormatting sqref="Y59:AD60 Y62:AD62 Y61:AB61 AD61">
    <cfRule type="cellIs" dxfId="15" priority="29" operator="greaterThan">
      <formula>N59</formula>
    </cfRule>
  </conditionalFormatting>
  <conditionalFormatting sqref="Y59:AD60 Y62:AD62 Y61:AB61 AD61">
    <cfRule type="cellIs" dxfId="14" priority="30" operator="lessThan">
      <formula>N59</formula>
    </cfRule>
  </conditionalFormatting>
  <conditionalFormatting sqref="Y63 AB63:AD63">
    <cfRule type="cellIs" dxfId="13" priority="31" operator="greaterThan">
      <formula>N63</formula>
    </cfRule>
  </conditionalFormatting>
  <conditionalFormatting sqref="Y63 AB63:AD63">
    <cfRule type="cellIs" dxfId="12" priority="32" operator="lessThan">
      <formula>N63</formula>
    </cfRule>
  </conditionalFormatting>
  <conditionalFormatting sqref="Y68:AC73">
    <cfRule type="cellIs" dxfId="11" priority="33" operator="greaterThan">
      <formula>N69</formula>
    </cfRule>
  </conditionalFormatting>
  <conditionalFormatting sqref="Y68:AC73">
    <cfRule type="cellIs" dxfId="10" priority="34" operator="lessThan">
      <formula>N69</formula>
    </cfRule>
  </conditionalFormatting>
  <conditionalFormatting sqref="Y80:AC88">
    <cfRule type="cellIs" dxfId="9" priority="35" operator="greaterThan">
      <formula>N79</formula>
    </cfRule>
  </conditionalFormatting>
  <conditionalFormatting sqref="Y80:AC88">
    <cfRule type="cellIs" dxfId="8" priority="36" operator="lessThan">
      <formula>N79</formula>
    </cfRule>
  </conditionalFormatting>
  <conditionalFormatting sqref="Y92:AC93">
    <cfRule type="cellIs" dxfId="7" priority="37" operator="greaterThan">
      <formula>N95</formula>
    </cfRule>
  </conditionalFormatting>
  <conditionalFormatting sqref="Y92:AC93">
    <cfRule type="cellIs" dxfId="6" priority="38" operator="lessThan">
      <formula>N95</formula>
    </cfRule>
  </conditionalFormatting>
  <conditionalFormatting sqref="Y95:AC98">
    <cfRule type="cellIs" dxfId="5" priority="39" operator="greaterThan">
      <formula>N98</formula>
    </cfRule>
  </conditionalFormatting>
  <conditionalFormatting sqref="Y95:AC98">
    <cfRule type="cellIs" dxfId="4" priority="40" operator="lessThan">
      <formula>N98</formula>
    </cfRule>
  </conditionalFormatting>
  <conditionalFormatting sqref="Y90:AC90">
    <cfRule type="cellIs" dxfId="3" priority="41" operator="greaterThan">
      <formula>N64</formula>
    </cfRule>
  </conditionalFormatting>
  <conditionalFormatting sqref="Y90:AC90">
    <cfRule type="cellIs" dxfId="2" priority="42" operator="lessThan">
      <formula>N64</formula>
    </cfRule>
  </conditionalFormatting>
  <conditionalFormatting sqref="Y89:AC89">
    <cfRule type="cellIs" dxfId="1" priority="43" operator="greaterThan">
      <formula>N94</formula>
    </cfRule>
  </conditionalFormatting>
  <conditionalFormatting sqref="Y89:AC89">
    <cfRule type="cellIs" dxfId="0" priority="44" operator="lessThan">
      <formula>N94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17C64C1D9C83428C94C20D325E285A" ma:contentTypeVersion="2" ma:contentTypeDescription="Crée un document." ma:contentTypeScope="" ma:versionID="7349ca71c91f2a0bee1123130eb32ef9">
  <xsd:schema xmlns:xsd="http://www.w3.org/2001/XMLSchema" xmlns:xs="http://www.w3.org/2001/XMLSchema" xmlns:p="http://schemas.microsoft.com/office/2006/metadata/properties" xmlns:ns2="65e58516-b2b8-4c49-b3bc-bdd2cae497c7" targetNamespace="http://schemas.microsoft.com/office/2006/metadata/properties" ma:root="true" ma:fieldsID="3c4f22ef3522087584ddc28138312d90" ns2:_="">
    <xsd:import namespace="65e58516-b2b8-4c49-b3bc-bdd2cae497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e58516-b2b8-4c49-b3bc-bdd2cae497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409FAD-BE39-497D-8628-C04592883F1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1682B15-8786-4D61-B8C7-F0B1D89A10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851280-294F-48F2-9AC0-BFA179C04D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e58516-b2b8-4c49-b3bc-bdd2cae497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</vt:i4>
      </vt:variant>
    </vt:vector>
  </HeadingPairs>
  <TitlesOfParts>
    <vt:vector size="17" baseType="lpstr">
      <vt:lpstr>Synthèses 23-22</vt:lpstr>
      <vt:lpstr>Détail 2023</vt:lpstr>
      <vt:lpstr>Détail 2022</vt:lpstr>
      <vt:lpstr>Détail 2021</vt:lpstr>
      <vt:lpstr>Détail 2020</vt:lpstr>
      <vt:lpstr>Détail 2019</vt:lpstr>
      <vt:lpstr>Détail 2018</vt:lpstr>
      <vt:lpstr>Détail 2017</vt:lpstr>
      <vt:lpstr>Synthèses-2011-2016</vt:lpstr>
      <vt:lpstr>Détail 2016</vt:lpstr>
      <vt:lpstr>Détail 2015</vt:lpstr>
      <vt:lpstr>Détail 2014</vt:lpstr>
      <vt:lpstr>Détail 2013</vt:lpstr>
      <vt:lpstr>Détail 2012</vt:lpstr>
      <vt:lpstr>Avant 2011</vt:lpstr>
      <vt:lpstr>Détail vierge</vt:lpstr>
      <vt:lpstr>'Synthèses 23-22'!Zone_d_impression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remi</dc:creator>
  <cp:keywords/>
  <dc:description/>
  <cp:lastModifiedBy>remi</cp:lastModifiedBy>
  <cp:revision/>
  <cp:lastPrinted>2023-01-08T12:14:39Z</cp:lastPrinted>
  <dcterms:created xsi:type="dcterms:W3CDTF">2020-01-30T20:57:18Z</dcterms:created>
  <dcterms:modified xsi:type="dcterms:W3CDTF">2023-01-09T12:12:53Z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0x010100BD17C64C1D9C83428C94C20D325E285A</vt:lpwstr>
  </property>
</Properties>
</file>